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RTE\Downloads\"/>
    </mc:Choice>
  </mc:AlternateContent>
  <xr:revisionPtr revIDLastSave="0" documentId="8_{B8017ADE-2703-47DF-ABD1-10366A4AD3F3}" xr6:coauthVersionLast="47" xr6:coauthVersionMax="47" xr10:uidLastSave="{00000000-0000-0000-0000-000000000000}"/>
  <bookViews>
    <workbookView xWindow="-108" yWindow="-108" windowWidth="23256" windowHeight="12576" xr2:uid="{A5A806D5-E60F-4EE6-81D2-199C7F244AF3}"/>
  </bookViews>
  <sheets>
    <sheet name="Arcaea - distantsky" sheetId="1" r:id="rId1"/>
  </sheets>
  <definedNames>
    <definedName name="_xlnm._FilterDatabase" localSheetId="0" hidden="1">'Arcaea - distantsky'!$D$1:$D$1412</definedName>
  </definedNames>
  <calcPr calcId="191029"/>
</workbook>
</file>

<file path=xl/calcChain.xml><?xml version="1.0" encoding="utf-8"?>
<calcChain xmlns="http://schemas.openxmlformats.org/spreadsheetml/2006/main">
  <c r="I2" i="1" l="1"/>
  <c r="K2" i="1"/>
  <c r="L2" i="1"/>
  <c r="M2" i="1"/>
  <c r="P2" i="1"/>
  <c r="Q2" i="1"/>
  <c r="R2" i="1"/>
  <c r="S2" i="1"/>
  <c r="T2" i="1"/>
  <c r="U2" i="1"/>
  <c r="V2" i="1"/>
  <c r="W2" i="1"/>
  <c r="X2" i="1"/>
  <c r="AE2" i="1"/>
  <c r="AF2" i="1"/>
  <c r="AG2" i="1"/>
  <c r="I3" i="1"/>
  <c r="K3" i="1"/>
  <c r="L3" i="1"/>
  <c r="M3" i="1"/>
  <c r="P3" i="1"/>
  <c r="Q3" i="1"/>
  <c r="R3" i="1"/>
  <c r="S3" i="1"/>
  <c r="T3" i="1"/>
  <c r="U3" i="1"/>
  <c r="V3" i="1"/>
  <c r="W3" i="1"/>
  <c r="X3" i="1"/>
  <c r="AE3" i="1"/>
  <c r="AF3" i="1"/>
  <c r="AG3" i="1"/>
  <c r="I4" i="1"/>
  <c r="K4" i="1"/>
  <c r="L4" i="1"/>
  <c r="M4" i="1"/>
  <c r="P4" i="1"/>
  <c r="Q4" i="1"/>
  <c r="R4" i="1"/>
  <c r="S4" i="1"/>
  <c r="T4" i="1"/>
  <c r="U4" i="1"/>
  <c r="V4" i="1"/>
  <c r="W4" i="1"/>
  <c r="X4" i="1"/>
  <c r="AE4" i="1"/>
  <c r="AF4" i="1"/>
  <c r="AG4" i="1"/>
  <c r="I5" i="1"/>
  <c r="K5" i="1"/>
  <c r="L5" i="1"/>
  <c r="M5" i="1"/>
  <c r="P5" i="1"/>
  <c r="Q5" i="1"/>
  <c r="R5" i="1"/>
  <c r="S5" i="1"/>
  <c r="T5" i="1"/>
  <c r="U5" i="1"/>
  <c r="V5" i="1"/>
  <c r="W5" i="1"/>
  <c r="X5" i="1"/>
  <c r="Y5" i="1"/>
  <c r="Z5" i="1"/>
  <c r="AA5" i="1"/>
  <c r="AE5" i="1"/>
  <c r="AF5" i="1"/>
  <c r="AG5" i="1"/>
  <c r="I6" i="1"/>
  <c r="K6" i="1"/>
  <c r="L6" i="1"/>
  <c r="M6" i="1"/>
  <c r="P6" i="1"/>
  <c r="Q6" i="1"/>
  <c r="R6" i="1"/>
  <c r="S6" i="1"/>
  <c r="T6" i="1"/>
  <c r="U6" i="1"/>
  <c r="V6" i="1"/>
  <c r="W6" i="1"/>
  <c r="X6" i="1"/>
  <c r="Y6" i="1"/>
  <c r="Z6" i="1"/>
  <c r="AA6" i="1"/>
  <c r="AE6" i="1"/>
  <c r="AF6" i="1"/>
  <c r="AG6" i="1"/>
  <c r="I7" i="1"/>
  <c r="K7" i="1"/>
  <c r="L7" i="1"/>
  <c r="M7" i="1"/>
  <c r="P7" i="1"/>
  <c r="Q7" i="1"/>
  <c r="R7" i="1"/>
  <c r="S7" i="1"/>
  <c r="T7" i="1"/>
  <c r="U7" i="1"/>
  <c r="V7" i="1"/>
  <c r="W7" i="1"/>
  <c r="X7" i="1"/>
  <c r="Y7" i="1"/>
  <c r="Z7" i="1"/>
  <c r="AA7" i="1"/>
  <c r="AE7" i="1"/>
  <c r="AF7" i="1"/>
  <c r="AG7" i="1"/>
  <c r="I8" i="1"/>
  <c r="K8" i="1"/>
  <c r="L8" i="1"/>
  <c r="M8" i="1"/>
  <c r="P8" i="1"/>
  <c r="Q8" i="1"/>
  <c r="R8" i="1"/>
  <c r="S8" i="1"/>
  <c r="T8" i="1"/>
  <c r="U8" i="1"/>
  <c r="V8" i="1"/>
  <c r="W8" i="1"/>
  <c r="X8" i="1"/>
  <c r="Y8" i="1"/>
  <c r="Z8" i="1"/>
  <c r="AA8" i="1"/>
  <c r="AE8" i="1"/>
  <c r="AF8" i="1"/>
  <c r="AG8" i="1"/>
  <c r="I9" i="1"/>
  <c r="K9" i="1"/>
  <c r="L9" i="1"/>
  <c r="M9" i="1"/>
  <c r="Q9" i="1"/>
  <c r="T9" i="1"/>
  <c r="Y9" i="1"/>
  <c r="Z9" i="1"/>
  <c r="AA9" i="1"/>
  <c r="AE9" i="1"/>
  <c r="AF9" i="1"/>
  <c r="AG9" i="1"/>
  <c r="I10" i="1"/>
  <c r="K10" i="1"/>
  <c r="L10" i="1"/>
  <c r="M10" i="1"/>
  <c r="Q10" i="1"/>
  <c r="T10" i="1"/>
  <c r="T10" i="1" a="1"/>
  <c r="Y10" i="1"/>
  <c r="Z10" i="1"/>
  <c r="AA10" i="1"/>
  <c r="AE10" i="1"/>
  <c r="AF10" i="1"/>
  <c r="AG10" i="1"/>
  <c r="I11" i="1"/>
  <c r="K11" i="1"/>
  <c r="L11" i="1"/>
  <c r="M11" i="1"/>
  <c r="Q11" i="1"/>
  <c r="T11" i="1"/>
  <c r="AE11" i="1"/>
  <c r="AF11" i="1"/>
  <c r="AG11" i="1"/>
  <c r="I12" i="1"/>
  <c r="K12" i="1"/>
  <c r="L12" i="1"/>
  <c r="M12" i="1"/>
  <c r="Q12" i="1"/>
  <c r="T12" i="1"/>
  <c r="AE12" i="1"/>
  <c r="AF12" i="1"/>
  <c r="AG12" i="1"/>
  <c r="I13" i="1"/>
  <c r="K13" i="1"/>
  <c r="L13" i="1"/>
  <c r="M13" i="1"/>
  <c r="Q13" i="1"/>
  <c r="T13" i="1"/>
  <c r="AE13" i="1"/>
  <c r="AF13" i="1"/>
  <c r="AG13" i="1"/>
  <c r="I14" i="1"/>
  <c r="K14" i="1"/>
  <c r="L14" i="1"/>
  <c r="M14" i="1"/>
  <c r="AE14" i="1"/>
  <c r="AF14" i="1"/>
  <c r="AG14" i="1"/>
  <c r="I15" i="1"/>
  <c r="K15" i="1"/>
  <c r="L15" i="1"/>
  <c r="M15" i="1"/>
  <c r="AE15" i="1"/>
  <c r="AF15" i="1"/>
  <c r="AG15" i="1"/>
  <c r="I16" i="1"/>
  <c r="K16" i="1"/>
  <c r="L16" i="1"/>
  <c r="M16" i="1"/>
  <c r="AE16" i="1"/>
  <c r="AF16" i="1"/>
  <c r="AG16" i="1"/>
  <c r="I17" i="1"/>
  <c r="K17" i="1"/>
  <c r="L17" i="1"/>
  <c r="M17" i="1"/>
  <c r="AE17" i="1"/>
  <c r="AF17" i="1"/>
  <c r="AG17" i="1"/>
  <c r="I18" i="1"/>
  <c r="K18" i="1"/>
  <c r="L18" i="1"/>
  <c r="M18" i="1"/>
  <c r="AE18" i="1"/>
  <c r="AF18" i="1"/>
  <c r="AG18" i="1"/>
  <c r="I19" i="1"/>
  <c r="K19" i="1"/>
  <c r="L19" i="1"/>
  <c r="M19" i="1"/>
  <c r="AE19" i="1"/>
  <c r="AF19" i="1"/>
  <c r="AG19" i="1"/>
  <c r="I20" i="1"/>
  <c r="K20" i="1"/>
  <c r="L20" i="1"/>
  <c r="M20" i="1"/>
  <c r="AE20" i="1"/>
  <c r="AF20" i="1"/>
  <c r="AG20" i="1"/>
  <c r="I21" i="1"/>
  <c r="K21" i="1"/>
  <c r="L21" i="1"/>
  <c r="M21" i="1"/>
  <c r="AE21" i="1"/>
  <c r="AF21" i="1"/>
  <c r="AG21" i="1"/>
  <c r="I22" i="1"/>
  <c r="K22" i="1"/>
  <c r="L22" i="1"/>
  <c r="M22" i="1"/>
  <c r="AE22" i="1"/>
  <c r="AF22" i="1"/>
  <c r="AG22" i="1"/>
  <c r="I23" i="1"/>
  <c r="K23" i="1"/>
  <c r="L23" i="1"/>
  <c r="M23" i="1"/>
  <c r="AE23" i="1"/>
  <c r="AF23" i="1"/>
  <c r="AG23" i="1"/>
  <c r="I24" i="1"/>
  <c r="K24" i="1"/>
  <c r="L24" i="1"/>
  <c r="M24" i="1"/>
  <c r="AE24" i="1"/>
  <c r="AF24" i="1"/>
  <c r="AG24" i="1"/>
  <c r="I25" i="1"/>
  <c r="K25" i="1"/>
  <c r="L25" i="1"/>
  <c r="M25" i="1"/>
  <c r="AE25" i="1"/>
  <c r="AF25" i="1"/>
  <c r="AG25" i="1"/>
  <c r="I26" i="1"/>
  <c r="K26" i="1"/>
  <c r="L26" i="1"/>
  <c r="M26" i="1"/>
  <c r="AE26" i="1"/>
  <c r="AF26" i="1"/>
  <c r="AG26" i="1"/>
  <c r="I27" i="1"/>
  <c r="K27" i="1"/>
  <c r="L27" i="1"/>
  <c r="M27" i="1"/>
  <c r="AE27" i="1"/>
  <c r="AF27" i="1"/>
  <c r="AG27" i="1"/>
  <c r="I28" i="1"/>
  <c r="K28" i="1"/>
  <c r="L28" i="1"/>
  <c r="M28" i="1"/>
  <c r="AE28" i="1"/>
  <c r="AF28" i="1"/>
  <c r="AG28" i="1"/>
  <c r="I29" i="1"/>
  <c r="K29" i="1"/>
  <c r="L29" i="1"/>
  <c r="M29" i="1"/>
  <c r="AE29" i="1"/>
  <c r="AF29" i="1"/>
  <c r="AG29" i="1"/>
  <c r="I30" i="1"/>
  <c r="K30" i="1"/>
  <c r="L30" i="1"/>
  <c r="M30" i="1"/>
  <c r="AE30" i="1"/>
  <c r="AF30" i="1"/>
  <c r="AG30" i="1"/>
  <c r="I31" i="1"/>
  <c r="K31" i="1"/>
  <c r="L31" i="1"/>
  <c r="M31" i="1"/>
  <c r="AE31" i="1"/>
  <c r="AF31" i="1"/>
  <c r="AG31" i="1"/>
  <c r="I32" i="1"/>
  <c r="K32" i="1"/>
  <c r="L32" i="1"/>
  <c r="M32" i="1"/>
  <c r="AE32" i="1"/>
  <c r="AF32" i="1"/>
  <c r="AG32" i="1"/>
  <c r="I33" i="1"/>
  <c r="K33" i="1"/>
  <c r="L33" i="1"/>
  <c r="M33" i="1"/>
  <c r="AE33" i="1"/>
  <c r="AF33" i="1"/>
  <c r="AG33" i="1"/>
  <c r="I34" i="1"/>
  <c r="K34" i="1"/>
  <c r="L34" i="1"/>
  <c r="M34" i="1"/>
  <c r="AE34" i="1"/>
  <c r="AF34" i="1"/>
  <c r="AG34" i="1"/>
  <c r="I35" i="1"/>
  <c r="K35" i="1"/>
  <c r="L35" i="1"/>
  <c r="M35" i="1"/>
  <c r="AE35" i="1"/>
  <c r="AF35" i="1"/>
  <c r="AG35" i="1"/>
  <c r="I36" i="1"/>
  <c r="K36" i="1"/>
  <c r="L36" i="1"/>
  <c r="M36" i="1"/>
  <c r="AE36" i="1"/>
  <c r="AF36" i="1"/>
  <c r="AG36" i="1"/>
  <c r="I37" i="1"/>
  <c r="K37" i="1"/>
  <c r="L37" i="1"/>
  <c r="M37" i="1"/>
  <c r="AE37" i="1"/>
  <c r="AF37" i="1"/>
  <c r="AG37" i="1"/>
  <c r="I38" i="1"/>
  <c r="K38" i="1"/>
  <c r="L38" i="1"/>
  <c r="M38" i="1"/>
  <c r="AE38" i="1"/>
  <c r="AF38" i="1"/>
  <c r="AG38" i="1"/>
  <c r="I39" i="1"/>
  <c r="K39" i="1"/>
  <c r="L39" i="1"/>
  <c r="M39" i="1"/>
  <c r="AE39" i="1"/>
  <c r="AF39" i="1"/>
  <c r="AG39" i="1"/>
  <c r="I40" i="1"/>
  <c r="K40" i="1"/>
  <c r="L40" i="1"/>
  <c r="M40" i="1"/>
  <c r="AE40" i="1"/>
  <c r="AF40" i="1"/>
  <c r="AG40" i="1"/>
  <c r="I41" i="1"/>
  <c r="K41" i="1"/>
  <c r="L41" i="1"/>
  <c r="M41" i="1"/>
  <c r="AE41" i="1"/>
  <c r="AF41" i="1"/>
  <c r="AG41" i="1"/>
  <c r="I42" i="1"/>
  <c r="K42" i="1"/>
  <c r="L42" i="1"/>
  <c r="M42" i="1"/>
  <c r="AE42" i="1"/>
  <c r="AF42" i="1"/>
  <c r="AG42" i="1"/>
  <c r="I43" i="1"/>
  <c r="K43" i="1"/>
  <c r="L43" i="1"/>
  <c r="M43" i="1"/>
  <c r="AE43" i="1"/>
  <c r="AF43" i="1"/>
  <c r="AG43" i="1"/>
  <c r="I44" i="1"/>
  <c r="K44" i="1"/>
  <c r="L44" i="1"/>
  <c r="M44" i="1"/>
  <c r="AE44" i="1"/>
  <c r="AF44" i="1"/>
  <c r="AG44" i="1"/>
  <c r="I45" i="1"/>
  <c r="K45" i="1"/>
  <c r="L45" i="1"/>
  <c r="M45" i="1"/>
  <c r="AE45" i="1"/>
  <c r="AF45" i="1"/>
  <c r="AG45" i="1"/>
  <c r="I46" i="1"/>
  <c r="K46" i="1"/>
  <c r="L46" i="1"/>
  <c r="M46" i="1"/>
  <c r="AE46" i="1"/>
  <c r="AF46" i="1"/>
  <c r="AG46" i="1"/>
  <c r="I47" i="1"/>
  <c r="K47" i="1"/>
  <c r="L47" i="1"/>
  <c r="M47" i="1"/>
  <c r="AE47" i="1"/>
  <c r="AF47" i="1"/>
  <c r="AG47" i="1"/>
  <c r="I48" i="1"/>
  <c r="K48" i="1"/>
  <c r="L48" i="1"/>
  <c r="M48" i="1"/>
  <c r="AE48" i="1"/>
  <c r="AF48" i="1"/>
  <c r="AG48" i="1"/>
  <c r="I49" i="1"/>
  <c r="K49" i="1"/>
  <c r="L49" i="1"/>
  <c r="M49" i="1"/>
  <c r="AE49" i="1"/>
  <c r="AF49" i="1"/>
  <c r="AG49" i="1"/>
  <c r="I50" i="1"/>
  <c r="K50" i="1"/>
  <c r="L50" i="1"/>
  <c r="M50" i="1"/>
  <c r="AE50" i="1"/>
  <c r="AF50" i="1"/>
  <c r="AG50" i="1"/>
  <c r="I51" i="1"/>
  <c r="K51" i="1"/>
  <c r="L51" i="1"/>
  <c r="M51" i="1"/>
  <c r="AE51" i="1"/>
  <c r="AF51" i="1"/>
  <c r="AG51" i="1"/>
  <c r="I52" i="1"/>
  <c r="K52" i="1"/>
  <c r="L52" i="1"/>
  <c r="M52" i="1"/>
  <c r="AE52" i="1"/>
  <c r="AF52" i="1"/>
  <c r="AG52" i="1"/>
  <c r="I53" i="1"/>
  <c r="K53" i="1"/>
  <c r="L53" i="1"/>
  <c r="M53" i="1"/>
  <c r="AE53" i="1"/>
  <c r="AF53" i="1"/>
  <c r="AG53" i="1"/>
  <c r="I54" i="1"/>
  <c r="K54" i="1"/>
  <c r="L54" i="1"/>
  <c r="M54" i="1"/>
  <c r="AE54" i="1"/>
  <c r="AF54" i="1"/>
  <c r="AG54" i="1"/>
  <c r="I55" i="1"/>
  <c r="K55" i="1"/>
  <c r="L55" i="1"/>
  <c r="M55" i="1"/>
  <c r="AE55" i="1"/>
  <c r="AF55" i="1"/>
  <c r="AG55" i="1"/>
  <c r="I56" i="1"/>
  <c r="K56" i="1"/>
  <c r="L56" i="1"/>
  <c r="M56" i="1"/>
  <c r="AE56" i="1"/>
  <c r="AF56" i="1"/>
  <c r="AG56" i="1"/>
  <c r="I57" i="1"/>
  <c r="K57" i="1"/>
  <c r="L57" i="1"/>
  <c r="M57" i="1"/>
  <c r="I58" i="1"/>
  <c r="K58" i="1"/>
  <c r="L58" i="1"/>
  <c r="M58" i="1"/>
  <c r="I59" i="1"/>
  <c r="K59" i="1"/>
  <c r="L59" i="1"/>
  <c r="M59" i="1"/>
  <c r="I60" i="1"/>
  <c r="K60" i="1"/>
  <c r="L60" i="1"/>
  <c r="M60" i="1"/>
  <c r="I61" i="1"/>
  <c r="K61" i="1"/>
  <c r="L61" i="1"/>
  <c r="M61" i="1"/>
  <c r="I62" i="1"/>
  <c r="K62" i="1"/>
  <c r="L62" i="1"/>
  <c r="M62" i="1"/>
  <c r="I63" i="1"/>
  <c r="K63" i="1"/>
  <c r="L63" i="1"/>
  <c r="M63" i="1"/>
  <c r="I64" i="1"/>
  <c r="K64" i="1"/>
  <c r="L64" i="1"/>
  <c r="M64" i="1"/>
  <c r="I65" i="1"/>
  <c r="K65" i="1"/>
  <c r="L65" i="1"/>
  <c r="M65" i="1"/>
  <c r="I66" i="1"/>
  <c r="K66" i="1"/>
  <c r="L66" i="1"/>
  <c r="M66" i="1"/>
  <c r="AE66" i="1"/>
  <c r="AF66" i="1"/>
  <c r="AG66" i="1"/>
  <c r="I67" i="1"/>
  <c r="K67" i="1"/>
  <c r="L67" i="1"/>
  <c r="M67" i="1"/>
  <c r="AE67" i="1"/>
  <c r="AF67" i="1"/>
  <c r="AG67" i="1"/>
  <c r="I68" i="1"/>
  <c r="K68" i="1"/>
  <c r="L68" i="1"/>
  <c r="M68" i="1"/>
  <c r="I69" i="1"/>
  <c r="K69" i="1"/>
  <c r="L69" i="1"/>
  <c r="M69" i="1"/>
  <c r="I70" i="1"/>
  <c r="K70" i="1"/>
  <c r="L70" i="1"/>
  <c r="M70" i="1"/>
  <c r="I71" i="1"/>
  <c r="K71" i="1"/>
  <c r="L71" i="1"/>
  <c r="M71" i="1"/>
  <c r="I72" i="1"/>
  <c r="K72" i="1"/>
  <c r="L72" i="1"/>
  <c r="M72" i="1"/>
  <c r="I73" i="1"/>
  <c r="K73" i="1"/>
  <c r="L73" i="1"/>
  <c r="M73" i="1"/>
  <c r="I74" i="1"/>
  <c r="K74" i="1"/>
  <c r="L74" i="1"/>
  <c r="M74" i="1"/>
  <c r="I75" i="1"/>
  <c r="K75" i="1"/>
  <c r="L75" i="1"/>
  <c r="M75" i="1"/>
  <c r="I76" i="1"/>
  <c r="K76" i="1"/>
  <c r="L76" i="1"/>
  <c r="M76" i="1"/>
  <c r="I77" i="1"/>
  <c r="K77" i="1"/>
  <c r="L77" i="1"/>
  <c r="M77" i="1"/>
  <c r="I78" i="1"/>
  <c r="K78" i="1"/>
  <c r="L78" i="1"/>
  <c r="M78" i="1"/>
  <c r="I79" i="1"/>
  <c r="K79" i="1"/>
  <c r="L79" i="1"/>
  <c r="M79" i="1"/>
  <c r="I80" i="1"/>
  <c r="K80" i="1"/>
  <c r="L80" i="1"/>
  <c r="M80" i="1"/>
  <c r="I81" i="1"/>
  <c r="K81" i="1"/>
  <c r="L81" i="1"/>
  <c r="M81" i="1"/>
  <c r="I82" i="1"/>
  <c r="K82" i="1"/>
  <c r="L82" i="1"/>
  <c r="M82" i="1"/>
  <c r="I83" i="1"/>
  <c r="K83" i="1"/>
  <c r="L83" i="1"/>
  <c r="M83" i="1"/>
  <c r="I84" i="1"/>
  <c r="K84" i="1"/>
  <c r="L84" i="1"/>
  <c r="M84" i="1"/>
  <c r="I85" i="1"/>
  <c r="K85" i="1"/>
  <c r="L85" i="1"/>
  <c r="M85" i="1"/>
  <c r="I86" i="1"/>
  <c r="K86" i="1"/>
  <c r="L86" i="1"/>
  <c r="M86" i="1"/>
  <c r="I87" i="1"/>
  <c r="K87" i="1"/>
  <c r="L87" i="1"/>
  <c r="M87" i="1"/>
  <c r="I88" i="1"/>
  <c r="K88" i="1"/>
  <c r="L88" i="1"/>
  <c r="M88" i="1"/>
  <c r="I89" i="1"/>
  <c r="K89" i="1"/>
  <c r="L89" i="1"/>
  <c r="M89" i="1"/>
  <c r="I90" i="1"/>
  <c r="K90" i="1"/>
  <c r="L90" i="1"/>
  <c r="M90" i="1"/>
  <c r="I91" i="1"/>
  <c r="K91" i="1"/>
  <c r="L91" i="1"/>
  <c r="M91" i="1"/>
  <c r="I92" i="1"/>
  <c r="K92" i="1"/>
  <c r="L92" i="1"/>
  <c r="M92" i="1"/>
  <c r="I93" i="1"/>
  <c r="K93" i="1"/>
  <c r="L93" i="1"/>
  <c r="M93" i="1"/>
  <c r="I94" i="1"/>
  <c r="K94" i="1"/>
  <c r="L94" i="1"/>
  <c r="M94" i="1"/>
  <c r="I95" i="1"/>
  <c r="K95" i="1"/>
  <c r="L95" i="1"/>
  <c r="M95" i="1"/>
  <c r="I96" i="1"/>
  <c r="K96" i="1"/>
  <c r="L96" i="1"/>
  <c r="M96" i="1"/>
  <c r="I97" i="1"/>
  <c r="K97" i="1"/>
  <c r="L97" i="1"/>
  <c r="M97" i="1"/>
  <c r="I98" i="1"/>
  <c r="K98" i="1"/>
  <c r="L98" i="1"/>
  <c r="M98" i="1"/>
  <c r="I99" i="1"/>
  <c r="K99" i="1"/>
  <c r="L99" i="1"/>
  <c r="M99" i="1"/>
  <c r="I100" i="1"/>
  <c r="K100" i="1"/>
  <c r="L100" i="1"/>
  <c r="M100" i="1"/>
  <c r="I101" i="1"/>
  <c r="K101" i="1"/>
  <c r="L101" i="1"/>
  <c r="M101" i="1"/>
  <c r="I102" i="1"/>
  <c r="K102" i="1"/>
  <c r="L102" i="1"/>
  <c r="M102" i="1"/>
  <c r="I103" i="1"/>
  <c r="K103" i="1"/>
  <c r="L103" i="1"/>
  <c r="M103" i="1"/>
  <c r="I104" i="1"/>
  <c r="K104" i="1"/>
  <c r="L104" i="1"/>
  <c r="M104" i="1"/>
  <c r="I105" i="1"/>
  <c r="K105" i="1"/>
  <c r="L105" i="1"/>
  <c r="M105" i="1"/>
  <c r="I106" i="1"/>
  <c r="K106" i="1"/>
  <c r="L106" i="1"/>
  <c r="M106" i="1"/>
  <c r="I107" i="1"/>
  <c r="K107" i="1"/>
  <c r="L107" i="1"/>
  <c r="M107" i="1"/>
  <c r="I108" i="1"/>
  <c r="K108" i="1"/>
  <c r="L108" i="1"/>
  <c r="M108" i="1"/>
  <c r="I109" i="1"/>
  <c r="K109" i="1"/>
  <c r="L109" i="1"/>
  <c r="M109" i="1"/>
  <c r="I110" i="1"/>
  <c r="K110" i="1"/>
  <c r="L110" i="1"/>
  <c r="M110" i="1"/>
  <c r="I111" i="1"/>
  <c r="K111" i="1"/>
  <c r="L111" i="1"/>
  <c r="M111" i="1"/>
  <c r="I112" i="1"/>
  <c r="K112" i="1"/>
  <c r="L112" i="1"/>
  <c r="M112" i="1"/>
  <c r="I113" i="1"/>
  <c r="K113" i="1"/>
  <c r="L113" i="1"/>
  <c r="M113" i="1"/>
  <c r="I114" i="1"/>
  <c r="K114" i="1"/>
  <c r="L114" i="1"/>
  <c r="M114" i="1"/>
  <c r="I115" i="1"/>
  <c r="K115" i="1"/>
  <c r="L115" i="1"/>
  <c r="M115" i="1"/>
  <c r="I116" i="1"/>
  <c r="K116" i="1"/>
  <c r="L116" i="1"/>
  <c r="M116" i="1"/>
  <c r="I117" i="1"/>
  <c r="K117" i="1"/>
  <c r="L117" i="1"/>
  <c r="M117" i="1"/>
  <c r="I118" i="1"/>
  <c r="K118" i="1"/>
  <c r="L118" i="1"/>
  <c r="M118" i="1"/>
  <c r="I119" i="1"/>
  <c r="K119" i="1"/>
  <c r="L119" i="1"/>
  <c r="M119" i="1"/>
  <c r="I120" i="1"/>
  <c r="K120" i="1"/>
  <c r="L120" i="1"/>
  <c r="M120" i="1"/>
  <c r="I121" i="1"/>
  <c r="K121" i="1"/>
  <c r="L121" i="1"/>
  <c r="M121" i="1"/>
  <c r="I122" i="1"/>
  <c r="K122" i="1"/>
  <c r="L122" i="1"/>
  <c r="M122" i="1"/>
  <c r="I123" i="1"/>
  <c r="K123" i="1"/>
  <c r="L123" i="1"/>
  <c r="M123" i="1"/>
  <c r="I124" i="1"/>
  <c r="K124" i="1"/>
  <c r="L124" i="1"/>
  <c r="M124" i="1"/>
  <c r="I125" i="1"/>
  <c r="K125" i="1"/>
  <c r="L125" i="1"/>
  <c r="M125" i="1"/>
  <c r="I126" i="1"/>
  <c r="K126" i="1"/>
  <c r="L126" i="1"/>
  <c r="M126" i="1"/>
  <c r="I127" i="1"/>
  <c r="K127" i="1"/>
  <c r="L127" i="1"/>
  <c r="M127" i="1"/>
  <c r="I128" i="1"/>
  <c r="K128" i="1"/>
  <c r="L128" i="1"/>
  <c r="M128" i="1"/>
  <c r="I129" i="1"/>
  <c r="K129" i="1"/>
  <c r="L129" i="1"/>
  <c r="M129" i="1"/>
  <c r="I130" i="1"/>
  <c r="K130" i="1"/>
  <c r="L130" i="1"/>
  <c r="M130" i="1"/>
  <c r="I131" i="1"/>
  <c r="K131" i="1"/>
  <c r="L131" i="1"/>
  <c r="M131" i="1"/>
  <c r="I132" i="1"/>
  <c r="K132" i="1"/>
  <c r="L132" i="1"/>
  <c r="M132" i="1"/>
  <c r="I133" i="1"/>
  <c r="K133" i="1"/>
  <c r="L133" i="1"/>
  <c r="M133" i="1"/>
  <c r="I134" i="1"/>
  <c r="K134" i="1"/>
  <c r="L134" i="1"/>
  <c r="M134" i="1"/>
  <c r="I135" i="1"/>
  <c r="K135" i="1"/>
  <c r="L135" i="1"/>
  <c r="M135" i="1"/>
  <c r="I136" i="1"/>
  <c r="K136" i="1"/>
  <c r="L136" i="1"/>
  <c r="M136" i="1"/>
  <c r="I137" i="1"/>
  <c r="K137" i="1"/>
  <c r="L137" i="1"/>
  <c r="M137" i="1"/>
  <c r="I138" i="1"/>
  <c r="K138" i="1"/>
  <c r="L138" i="1"/>
  <c r="M138" i="1"/>
  <c r="I139" i="1"/>
  <c r="K139" i="1"/>
  <c r="L139" i="1"/>
  <c r="M139" i="1"/>
  <c r="I140" i="1"/>
  <c r="K140" i="1"/>
  <c r="L140" i="1"/>
  <c r="M140" i="1"/>
  <c r="I141" i="1"/>
  <c r="K141" i="1"/>
  <c r="L141" i="1"/>
  <c r="M141" i="1"/>
  <c r="I142" i="1"/>
  <c r="K142" i="1"/>
  <c r="L142" i="1"/>
  <c r="M142" i="1"/>
  <c r="AD142" i="1"/>
  <c r="AF142" i="1"/>
  <c r="AH142" i="1"/>
  <c r="I143" i="1"/>
  <c r="K143" i="1"/>
  <c r="L143" i="1"/>
  <c r="M143" i="1"/>
  <c r="AD143" i="1"/>
  <c r="AE143" i="1"/>
  <c r="AH143" i="1"/>
  <c r="I144" i="1"/>
  <c r="K144" i="1"/>
  <c r="L144" i="1"/>
  <c r="M144" i="1"/>
  <c r="AD144" i="1"/>
  <c r="AE144" i="1"/>
  <c r="AH144" i="1"/>
  <c r="I145" i="1"/>
  <c r="K145" i="1"/>
  <c r="L145" i="1"/>
  <c r="M145" i="1"/>
  <c r="AD145" i="1"/>
  <c r="AE145" i="1"/>
  <c r="AH145" i="1"/>
  <c r="I146" i="1"/>
  <c r="K146" i="1"/>
  <c r="L146" i="1"/>
  <c r="M146" i="1"/>
  <c r="AD146" i="1"/>
  <c r="AE146" i="1"/>
  <c r="AF146" i="1"/>
  <c r="AH146" i="1"/>
  <c r="I147" i="1"/>
  <c r="K147" i="1"/>
  <c r="L147" i="1"/>
  <c r="M147" i="1"/>
  <c r="AE147" i="1"/>
  <c r="AF147" i="1"/>
  <c r="AG147" i="1"/>
  <c r="AH147" i="1"/>
  <c r="I148" i="1"/>
  <c r="K148" i="1"/>
  <c r="L148" i="1"/>
  <c r="M148" i="1"/>
  <c r="AE148" i="1"/>
  <c r="AF148" i="1"/>
  <c r="AG148" i="1"/>
  <c r="AH148" i="1"/>
  <c r="I149" i="1"/>
  <c r="K149" i="1"/>
  <c r="L149" i="1"/>
  <c r="M149" i="1"/>
  <c r="AF149" i="1"/>
  <c r="AG149" i="1"/>
  <c r="AH149" i="1"/>
  <c r="I150" i="1"/>
  <c r="K150" i="1"/>
  <c r="L150" i="1"/>
  <c r="M150" i="1"/>
  <c r="AF150" i="1"/>
  <c r="AG150" i="1"/>
  <c r="AH150" i="1"/>
  <c r="I151" i="1"/>
  <c r="K151" i="1"/>
  <c r="L151" i="1"/>
  <c r="M151" i="1"/>
  <c r="AG151" i="1"/>
  <c r="AH151" i="1"/>
  <c r="I152" i="1"/>
  <c r="K152" i="1"/>
  <c r="L152" i="1"/>
  <c r="M152" i="1"/>
  <c r="I153" i="1"/>
  <c r="K153" i="1"/>
  <c r="L153" i="1"/>
  <c r="M153" i="1"/>
  <c r="AD153" i="1"/>
  <c r="AF153" i="1"/>
  <c r="I154" i="1"/>
  <c r="K154" i="1"/>
  <c r="L154" i="1"/>
  <c r="M154" i="1"/>
  <c r="AD154" i="1"/>
  <c r="AE154" i="1"/>
  <c r="I155" i="1"/>
  <c r="K155" i="1"/>
  <c r="L155" i="1"/>
  <c r="M155" i="1"/>
  <c r="AD155" i="1"/>
  <c r="AE155" i="1"/>
  <c r="I156" i="1"/>
  <c r="K156" i="1"/>
  <c r="L156" i="1"/>
  <c r="M156" i="1"/>
  <c r="AD156" i="1"/>
  <c r="AE156" i="1"/>
  <c r="I157" i="1"/>
  <c r="K157" i="1"/>
  <c r="L157" i="1"/>
  <c r="M157" i="1"/>
  <c r="AD157" i="1"/>
  <c r="AE157" i="1"/>
  <c r="AF157" i="1"/>
  <c r="I158" i="1"/>
  <c r="K158" i="1"/>
  <c r="L158" i="1"/>
  <c r="M158" i="1"/>
  <c r="AE158" i="1"/>
  <c r="AF158" i="1"/>
  <c r="AG158" i="1"/>
  <c r="I159" i="1"/>
  <c r="K159" i="1"/>
  <c r="L159" i="1"/>
  <c r="M159" i="1"/>
  <c r="AE159" i="1"/>
  <c r="AF159" i="1"/>
  <c r="AG159" i="1"/>
  <c r="K160" i="1"/>
  <c r="AF160" i="1"/>
  <c r="AG160" i="1"/>
  <c r="I161" i="1"/>
  <c r="K161" i="1"/>
  <c r="L161" i="1"/>
  <c r="M161" i="1"/>
  <c r="AF161" i="1"/>
  <c r="AG161" i="1"/>
  <c r="I162" i="1"/>
  <c r="K162" i="1"/>
  <c r="L162" i="1"/>
  <c r="M162" i="1"/>
  <c r="AG162" i="1"/>
  <c r="I163" i="1"/>
  <c r="K163" i="1"/>
  <c r="L163" i="1"/>
  <c r="M163" i="1"/>
  <c r="I164" i="1"/>
  <c r="K164" i="1"/>
  <c r="L164" i="1"/>
  <c r="M164" i="1"/>
  <c r="AD164" i="1"/>
  <c r="AF164" i="1"/>
  <c r="I165" i="1"/>
  <c r="K165" i="1"/>
  <c r="L165" i="1"/>
  <c r="M165" i="1"/>
  <c r="AD165" i="1"/>
  <c r="AE165" i="1"/>
  <c r="I166" i="1"/>
  <c r="K166" i="1"/>
  <c r="L166" i="1"/>
  <c r="M166" i="1"/>
  <c r="AD166" i="1"/>
  <c r="AE166" i="1"/>
  <c r="I167" i="1"/>
  <c r="K167" i="1"/>
  <c r="L167" i="1"/>
  <c r="M167" i="1"/>
  <c r="AD167" i="1"/>
  <c r="AE167" i="1"/>
  <c r="I168" i="1"/>
  <c r="K168" i="1"/>
  <c r="L168" i="1"/>
  <c r="M168" i="1"/>
  <c r="AD168" i="1"/>
  <c r="AE168" i="1"/>
  <c r="AF168" i="1"/>
  <c r="I169" i="1"/>
  <c r="K169" i="1"/>
  <c r="L169" i="1"/>
  <c r="M169" i="1"/>
  <c r="AE169" i="1"/>
  <c r="AF169" i="1"/>
  <c r="AG169" i="1"/>
  <c r="I170" i="1"/>
  <c r="K170" i="1"/>
  <c r="L170" i="1"/>
  <c r="M170" i="1"/>
  <c r="AE170" i="1"/>
  <c r="AF170" i="1"/>
  <c r="AG170" i="1"/>
  <c r="I171" i="1"/>
  <c r="K171" i="1"/>
  <c r="L171" i="1"/>
  <c r="M171" i="1"/>
  <c r="AF171" i="1"/>
  <c r="AG171" i="1"/>
  <c r="I172" i="1"/>
  <c r="K172" i="1"/>
  <c r="L172" i="1"/>
  <c r="M172" i="1"/>
  <c r="AF172" i="1"/>
  <c r="AG172" i="1"/>
  <c r="I173" i="1"/>
  <c r="K173" i="1"/>
  <c r="L173" i="1"/>
  <c r="M173" i="1"/>
  <c r="AG173" i="1"/>
  <c r="I174" i="1"/>
  <c r="K174" i="1"/>
  <c r="L174" i="1"/>
  <c r="M174" i="1"/>
  <c r="I175" i="1"/>
  <c r="K175" i="1"/>
  <c r="L175" i="1"/>
  <c r="M175" i="1"/>
  <c r="I176" i="1"/>
  <c r="K176" i="1"/>
  <c r="L176" i="1"/>
  <c r="M176" i="1"/>
  <c r="I177" i="1"/>
  <c r="K177" i="1"/>
  <c r="L177" i="1"/>
  <c r="M177" i="1"/>
  <c r="I178" i="1"/>
  <c r="K178" i="1"/>
  <c r="L178" i="1"/>
  <c r="M178" i="1"/>
  <c r="I179" i="1"/>
  <c r="K179" i="1"/>
  <c r="L179" i="1"/>
  <c r="M179" i="1"/>
  <c r="I180" i="1"/>
  <c r="K180" i="1"/>
  <c r="L180" i="1"/>
  <c r="M180" i="1"/>
  <c r="I181" i="1"/>
  <c r="K181" i="1"/>
  <c r="L181" i="1"/>
  <c r="M181" i="1"/>
  <c r="I182" i="1"/>
  <c r="K182" i="1"/>
  <c r="L182" i="1"/>
  <c r="M182" i="1"/>
  <c r="I183" i="1"/>
  <c r="K183" i="1"/>
  <c r="L183" i="1"/>
  <c r="M183" i="1"/>
  <c r="I184" i="1"/>
  <c r="K184" i="1"/>
  <c r="L184" i="1"/>
  <c r="M184" i="1"/>
  <c r="I185" i="1"/>
  <c r="K185" i="1"/>
  <c r="L185" i="1"/>
  <c r="M185" i="1"/>
  <c r="I186" i="1"/>
  <c r="K186" i="1"/>
  <c r="L186" i="1"/>
  <c r="M186" i="1"/>
  <c r="I187" i="1"/>
  <c r="K187" i="1"/>
  <c r="L187" i="1"/>
  <c r="M187" i="1"/>
  <c r="I188" i="1"/>
  <c r="K188" i="1"/>
  <c r="L188" i="1"/>
  <c r="M188" i="1"/>
  <c r="I189" i="1"/>
  <c r="K189" i="1"/>
  <c r="L189" i="1"/>
  <c r="M189" i="1"/>
  <c r="I190" i="1"/>
  <c r="K190" i="1"/>
  <c r="L190" i="1"/>
  <c r="M190" i="1"/>
  <c r="I191" i="1"/>
  <c r="K191" i="1"/>
  <c r="L191" i="1"/>
  <c r="M191" i="1"/>
  <c r="I192" i="1"/>
  <c r="K192" i="1"/>
  <c r="L192" i="1"/>
  <c r="M192" i="1"/>
  <c r="I193" i="1"/>
  <c r="K193" i="1"/>
  <c r="L193" i="1"/>
  <c r="M193" i="1"/>
  <c r="I194" i="1"/>
  <c r="K194" i="1"/>
  <c r="L194" i="1"/>
  <c r="M194" i="1"/>
  <c r="I195" i="1"/>
  <c r="K195" i="1"/>
  <c r="L195" i="1"/>
  <c r="M195" i="1"/>
  <c r="I196" i="1"/>
  <c r="K196" i="1"/>
  <c r="L196" i="1"/>
  <c r="M196" i="1"/>
  <c r="I197" i="1"/>
  <c r="K197" i="1"/>
  <c r="L197" i="1"/>
  <c r="M197" i="1"/>
  <c r="I198" i="1"/>
  <c r="K198" i="1"/>
  <c r="L198" i="1"/>
  <c r="M198" i="1"/>
  <c r="I199" i="1"/>
  <c r="K199" i="1"/>
  <c r="L199" i="1"/>
  <c r="M199" i="1"/>
  <c r="I200" i="1"/>
  <c r="K200" i="1"/>
  <c r="L200" i="1"/>
  <c r="M200" i="1"/>
  <c r="I201" i="1"/>
  <c r="K201" i="1"/>
  <c r="L201" i="1"/>
  <c r="M201" i="1"/>
  <c r="I202" i="1"/>
  <c r="K202" i="1"/>
  <c r="L202" i="1"/>
  <c r="M202" i="1"/>
  <c r="I203" i="1"/>
  <c r="K203" i="1"/>
  <c r="L203" i="1"/>
  <c r="M203" i="1"/>
  <c r="I204" i="1"/>
  <c r="K204" i="1"/>
  <c r="L204" i="1"/>
  <c r="M204" i="1"/>
  <c r="I205" i="1"/>
  <c r="K205" i="1"/>
  <c r="L205" i="1"/>
  <c r="M205" i="1"/>
  <c r="I206" i="1"/>
  <c r="K206" i="1"/>
  <c r="L206" i="1"/>
  <c r="M206" i="1"/>
  <c r="I207" i="1"/>
  <c r="K207" i="1"/>
  <c r="L207" i="1"/>
  <c r="M207" i="1"/>
  <c r="I208" i="1"/>
  <c r="K208" i="1"/>
  <c r="L208" i="1"/>
  <c r="M208" i="1"/>
  <c r="I209" i="1"/>
  <c r="K209" i="1"/>
  <c r="L209" i="1"/>
  <c r="M209" i="1"/>
  <c r="I210" i="1"/>
  <c r="K210" i="1"/>
  <c r="L210" i="1"/>
  <c r="M210" i="1"/>
  <c r="I211" i="1"/>
  <c r="K211" i="1"/>
  <c r="L211" i="1"/>
  <c r="M211" i="1"/>
  <c r="I212" i="1"/>
  <c r="K212" i="1"/>
  <c r="L212" i="1"/>
  <c r="M212" i="1"/>
  <c r="I213" i="1"/>
  <c r="K213" i="1"/>
  <c r="L213" i="1"/>
  <c r="M213" i="1"/>
  <c r="I214" i="1"/>
  <c r="K214" i="1"/>
  <c r="L214" i="1"/>
  <c r="M214" i="1"/>
  <c r="I215" i="1"/>
  <c r="K215" i="1"/>
  <c r="L215" i="1"/>
  <c r="M215" i="1"/>
  <c r="I216" i="1"/>
  <c r="K216" i="1"/>
  <c r="L216" i="1"/>
  <c r="M216" i="1"/>
  <c r="I217" i="1"/>
  <c r="K217" i="1"/>
  <c r="L217" i="1"/>
  <c r="M217" i="1"/>
  <c r="I218" i="1"/>
  <c r="K218" i="1"/>
  <c r="L218" i="1"/>
  <c r="M218" i="1"/>
  <c r="I219" i="1"/>
  <c r="K219" i="1"/>
  <c r="L219" i="1"/>
  <c r="M219" i="1"/>
  <c r="I220" i="1"/>
  <c r="K220" i="1"/>
  <c r="L220" i="1"/>
  <c r="M220" i="1"/>
  <c r="I221" i="1"/>
  <c r="K221" i="1"/>
  <c r="L221" i="1"/>
  <c r="M221" i="1"/>
  <c r="I222" i="1"/>
  <c r="K222" i="1"/>
  <c r="L222" i="1"/>
  <c r="M222" i="1"/>
  <c r="I223" i="1"/>
  <c r="K223" i="1"/>
  <c r="L223" i="1"/>
  <c r="M223" i="1"/>
  <c r="I224" i="1"/>
  <c r="K224" i="1"/>
  <c r="L224" i="1"/>
  <c r="M224" i="1"/>
  <c r="I225" i="1"/>
  <c r="K225" i="1"/>
  <c r="L225" i="1"/>
  <c r="M225" i="1"/>
  <c r="I226" i="1"/>
  <c r="K226" i="1"/>
  <c r="L226" i="1"/>
  <c r="M226" i="1"/>
  <c r="I227" i="1"/>
  <c r="K227" i="1"/>
  <c r="L227" i="1"/>
  <c r="M227" i="1"/>
  <c r="I228" i="1"/>
  <c r="K228" i="1"/>
  <c r="L228" i="1"/>
  <c r="M228" i="1"/>
  <c r="I229" i="1"/>
  <c r="K229" i="1"/>
  <c r="L229" i="1"/>
  <c r="M229" i="1"/>
  <c r="I230" i="1"/>
  <c r="K230" i="1"/>
  <c r="L230" i="1"/>
  <c r="M230" i="1"/>
  <c r="I231" i="1"/>
  <c r="K231" i="1"/>
  <c r="L231" i="1"/>
  <c r="M231" i="1"/>
  <c r="I232" i="1"/>
  <c r="K232" i="1"/>
  <c r="L232" i="1"/>
  <c r="M232" i="1"/>
  <c r="I233" i="1"/>
  <c r="K233" i="1"/>
  <c r="L233" i="1"/>
  <c r="M233" i="1"/>
  <c r="I234" i="1"/>
  <c r="K234" i="1"/>
  <c r="L234" i="1"/>
  <c r="M234" i="1"/>
  <c r="I235" i="1"/>
  <c r="K235" i="1"/>
  <c r="L235" i="1"/>
  <c r="M235" i="1"/>
  <c r="I236" i="1"/>
  <c r="K236" i="1"/>
  <c r="L236" i="1"/>
  <c r="M236" i="1"/>
  <c r="I237" i="1"/>
  <c r="K237" i="1"/>
  <c r="L237" i="1"/>
  <c r="M237" i="1"/>
  <c r="I238" i="1"/>
  <c r="K238" i="1"/>
  <c r="L238" i="1"/>
  <c r="M238" i="1"/>
  <c r="I239" i="1"/>
  <c r="K239" i="1"/>
  <c r="L239" i="1"/>
  <c r="M239" i="1"/>
  <c r="I240" i="1"/>
  <c r="K240" i="1"/>
  <c r="L240" i="1"/>
  <c r="M240" i="1"/>
  <c r="I241" i="1"/>
  <c r="K241" i="1"/>
  <c r="L241" i="1"/>
  <c r="M241" i="1"/>
  <c r="I242" i="1"/>
  <c r="K242" i="1"/>
  <c r="L242" i="1"/>
  <c r="M242" i="1"/>
  <c r="I243" i="1"/>
  <c r="K243" i="1"/>
  <c r="L243" i="1"/>
  <c r="M243" i="1"/>
  <c r="I244" i="1"/>
  <c r="K244" i="1"/>
  <c r="L244" i="1"/>
  <c r="M244" i="1"/>
  <c r="I245" i="1"/>
  <c r="K245" i="1"/>
  <c r="L245" i="1"/>
  <c r="M245" i="1"/>
  <c r="I246" i="1"/>
  <c r="K246" i="1"/>
  <c r="L246" i="1"/>
  <c r="M246" i="1"/>
  <c r="I247" i="1"/>
  <c r="K247" i="1"/>
  <c r="L247" i="1"/>
  <c r="M247" i="1"/>
  <c r="I248" i="1"/>
  <c r="K248" i="1"/>
  <c r="L248" i="1"/>
  <c r="M248" i="1"/>
  <c r="I249" i="1"/>
  <c r="K249" i="1"/>
  <c r="L249" i="1"/>
  <c r="M249" i="1"/>
  <c r="I250" i="1"/>
  <c r="K250" i="1"/>
  <c r="L250" i="1"/>
  <c r="M250" i="1"/>
  <c r="I251" i="1"/>
  <c r="K251" i="1"/>
  <c r="L251" i="1"/>
  <c r="M251" i="1"/>
  <c r="I252" i="1"/>
  <c r="K252" i="1"/>
  <c r="L252" i="1"/>
  <c r="M252" i="1"/>
  <c r="I253" i="1"/>
  <c r="K253" i="1"/>
  <c r="L253" i="1"/>
  <c r="M253" i="1"/>
  <c r="I254" i="1"/>
  <c r="K254" i="1"/>
  <c r="L254" i="1"/>
  <c r="M254" i="1"/>
  <c r="I255" i="1"/>
  <c r="K255" i="1"/>
  <c r="L255" i="1"/>
  <c r="M255" i="1"/>
  <c r="I256" i="1"/>
  <c r="K256" i="1"/>
  <c r="L256" i="1"/>
  <c r="M256" i="1"/>
  <c r="I257" i="1"/>
  <c r="K257" i="1"/>
  <c r="L257" i="1"/>
  <c r="M257" i="1"/>
  <c r="I258" i="1"/>
  <c r="K258" i="1"/>
  <c r="L258" i="1"/>
  <c r="M258" i="1"/>
  <c r="I259" i="1"/>
  <c r="K259" i="1"/>
  <c r="L259" i="1"/>
  <c r="M259" i="1"/>
  <c r="I260" i="1"/>
  <c r="K260" i="1"/>
  <c r="L260" i="1"/>
  <c r="M260" i="1"/>
  <c r="I261" i="1"/>
  <c r="K261" i="1"/>
  <c r="L261" i="1"/>
  <c r="M261" i="1"/>
  <c r="I262" i="1"/>
  <c r="K262" i="1"/>
  <c r="L262" i="1"/>
  <c r="M262" i="1"/>
  <c r="I263" i="1"/>
  <c r="K263" i="1"/>
  <c r="L263" i="1"/>
  <c r="M263" i="1"/>
  <c r="I264" i="1"/>
  <c r="K264" i="1"/>
  <c r="L264" i="1"/>
  <c r="M264" i="1"/>
  <c r="I265" i="1"/>
  <c r="K265" i="1"/>
  <c r="L265" i="1"/>
  <c r="M265" i="1"/>
  <c r="I266" i="1"/>
  <c r="K266" i="1"/>
  <c r="L266" i="1"/>
  <c r="M266" i="1"/>
  <c r="I267" i="1"/>
  <c r="K267" i="1"/>
  <c r="L267" i="1"/>
  <c r="M267" i="1"/>
  <c r="I268" i="1"/>
  <c r="K268" i="1"/>
  <c r="L268" i="1"/>
  <c r="M268" i="1"/>
  <c r="I269" i="1"/>
  <c r="K269" i="1"/>
  <c r="L269" i="1"/>
  <c r="M269" i="1"/>
  <c r="I270" i="1"/>
  <c r="K270" i="1"/>
  <c r="L270" i="1"/>
  <c r="M270" i="1"/>
  <c r="I271" i="1"/>
  <c r="K271" i="1"/>
  <c r="L271" i="1"/>
  <c r="M271" i="1"/>
  <c r="I272" i="1"/>
  <c r="K272" i="1"/>
  <c r="L272" i="1"/>
  <c r="M272" i="1"/>
  <c r="I273" i="1"/>
  <c r="K273" i="1"/>
  <c r="L273" i="1"/>
  <c r="M273" i="1"/>
  <c r="I274" i="1"/>
  <c r="K274" i="1"/>
  <c r="L274" i="1"/>
  <c r="M274" i="1"/>
  <c r="I275" i="1"/>
  <c r="K275" i="1"/>
  <c r="L275" i="1"/>
  <c r="M275" i="1"/>
  <c r="I276" i="1"/>
  <c r="K276" i="1"/>
  <c r="L276" i="1"/>
  <c r="M276" i="1"/>
  <c r="I277" i="1"/>
  <c r="K277" i="1"/>
  <c r="L277" i="1"/>
  <c r="M277" i="1"/>
  <c r="I278" i="1"/>
  <c r="K278" i="1"/>
  <c r="L278" i="1"/>
  <c r="M278" i="1"/>
  <c r="I279" i="1"/>
  <c r="K279" i="1"/>
  <c r="L279" i="1"/>
  <c r="M279" i="1"/>
  <c r="I280" i="1"/>
  <c r="K280" i="1"/>
  <c r="L280" i="1"/>
  <c r="M280" i="1"/>
  <c r="I281" i="1"/>
  <c r="K281" i="1"/>
  <c r="L281" i="1"/>
  <c r="M281" i="1"/>
  <c r="I282" i="1"/>
  <c r="K282" i="1"/>
  <c r="L282" i="1"/>
  <c r="M282" i="1"/>
  <c r="I283" i="1"/>
  <c r="K283" i="1"/>
  <c r="L283" i="1"/>
  <c r="M283" i="1"/>
  <c r="I284" i="1"/>
  <c r="K284" i="1"/>
  <c r="L284" i="1"/>
  <c r="M284" i="1"/>
  <c r="I285" i="1"/>
  <c r="K285" i="1"/>
  <c r="L285" i="1"/>
  <c r="M285" i="1"/>
  <c r="I286" i="1"/>
  <c r="K286" i="1"/>
  <c r="L286" i="1"/>
  <c r="M286" i="1"/>
  <c r="I287" i="1"/>
  <c r="K287" i="1"/>
  <c r="L287" i="1"/>
  <c r="M287" i="1"/>
  <c r="I288" i="1"/>
  <c r="K288" i="1"/>
  <c r="L288" i="1"/>
  <c r="M288" i="1"/>
  <c r="I289" i="1"/>
  <c r="K289" i="1"/>
  <c r="L289" i="1"/>
  <c r="M289" i="1"/>
  <c r="I290" i="1"/>
  <c r="K290" i="1"/>
  <c r="L290" i="1"/>
  <c r="M290" i="1"/>
  <c r="I291" i="1"/>
  <c r="K291" i="1"/>
  <c r="L291" i="1"/>
  <c r="M291" i="1"/>
  <c r="I292" i="1"/>
  <c r="K292" i="1"/>
  <c r="L292" i="1"/>
  <c r="M292" i="1"/>
  <c r="I293" i="1"/>
  <c r="K293" i="1"/>
  <c r="L293" i="1"/>
  <c r="M293" i="1"/>
  <c r="I294" i="1"/>
  <c r="K294" i="1"/>
  <c r="L294" i="1"/>
  <c r="M294" i="1"/>
  <c r="I295" i="1"/>
  <c r="K295" i="1"/>
  <c r="L295" i="1"/>
  <c r="M295" i="1"/>
  <c r="I296" i="1"/>
  <c r="K296" i="1"/>
  <c r="L296" i="1"/>
  <c r="M296" i="1"/>
  <c r="I297" i="1"/>
  <c r="K297" i="1"/>
  <c r="L297" i="1"/>
  <c r="M297" i="1"/>
  <c r="I298" i="1"/>
  <c r="K298" i="1"/>
  <c r="L298" i="1"/>
  <c r="M298" i="1"/>
  <c r="I299" i="1"/>
  <c r="K299" i="1"/>
  <c r="L299" i="1"/>
  <c r="M299" i="1"/>
  <c r="I300" i="1"/>
  <c r="K300" i="1"/>
  <c r="L300" i="1"/>
  <c r="M300" i="1"/>
  <c r="I301" i="1"/>
  <c r="K301" i="1"/>
  <c r="L301" i="1"/>
  <c r="M301" i="1"/>
  <c r="I302" i="1"/>
  <c r="K302" i="1"/>
  <c r="L302" i="1"/>
  <c r="M302" i="1"/>
  <c r="I303" i="1"/>
  <c r="K303" i="1"/>
  <c r="L303" i="1"/>
  <c r="M303" i="1"/>
  <c r="I304" i="1"/>
  <c r="K304" i="1"/>
  <c r="L304" i="1"/>
  <c r="M304" i="1"/>
  <c r="I305" i="1"/>
  <c r="K305" i="1"/>
  <c r="L305" i="1"/>
  <c r="M305" i="1"/>
  <c r="I306" i="1"/>
  <c r="K306" i="1"/>
  <c r="L306" i="1"/>
  <c r="M306" i="1"/>
  <c r="I307" i="1"/>
  <c r="K307" i="1"/>
  <c r="L307" i="1"/>
  <c r="M307" i="1"/>
  <c r="I308" i="1"/>
  <c r="K308" i="1"/>
  <c r="L308" i="1"/>
  <c r="M308" i="1"/>
  <c r="I309" i="1"/>
  <c r="K309" i="1"/>
  <c r="L309" i="1"/>
  <c r="M309" i="1"/>
  <c r="I310" i="1"/>
  <c r="K310" i="1"/>
  <c r="L310" i="1"/>
  <c r="M310" i="1"/>
  <c r="I311" i="1"/>
  <c r="K311" i="1"/>
  <c r="L311" i="1"/>
  <c r="M311" i="1"/>
  <c r="I312" i="1"/>
  <c r="K312" i="1"/>
  <c r="L312" i="1"/>
  <c r="M312" i="1"/>
  <c r="I313" i="1"/>
  <c r="K313" i="1"/>
  <c r="L313" i="1"/>
  <c r="M313" i="1"/>
  <c r="I314" i="1"/>
  <c r="K314" i="1"/>
  <c r="L314" i="1"/>
  <c r="M314" i="1"/>
  <c r="I315" i="1"/>
  <c r="K315" i="1"/>
  <c r="L315" i="1"/>
  <c r="M315" i="1"/>
  <c r="I316" i="1"/>
  <c r="K316" i="1"/>
  <c r="L316" i="1"/>
  <c r="M316" i="1"/>
  <c r="I317" i="1"/>
  <c r="K317" i="1"/>
  <c r="L317" i="1"/>
  <c r="M317" i="1"/>
  <c r="I318" i="1"/>
  <c r="K318" i="1"/>
  <c r="L318" i="1"/>
  <c r="M318" i="1"/>
  <c r="I319" i="1"/>
  <c r="K319" i="1"/>
  <c r="L319" i="1"/>
  <c r="M319" i="1"/>
  <c r="I320" i="1"/>
  <c r="K320" i="1"/>
  <c r="L320" i="1"/>
  <c r="M320" i="1"/>
  <c r="I321" i="1"/>
  <c r="K321" i="1"/>
  <c r="L321" i="1"/>
  <c r="M321" i="1"/>
  <c r="I322" i="1"/>
  <c r="K322" i="1"/>
  <c r="L322" i="1"/>
  <c r="M322" i="1"/>
  <c r="I323" i="1"/>
  <c r="K323" i="1"/>
  <c r="L323" i="1"/>
  <c r="M323" i="1"/>
  <c r="I324" i="1"/>
  <c r="K324" i="1"/>
  <c r="L324" i="1"/>
  <c r="M324" i="1"/>
  <c r="I325" i="1"/>
  <c r="K325" i="1"/>
  <c r="L325" i="1"/>
  <c r="M325" i="1"/>
  <c r="I326" i="1"/>
  <c r="K326" i="1"/>
  <c r="L326" i="1"/>
  <c r="M326" i="1"/>
  <c r="I327" i="1"/>
  <c r="K327" i="1"/>
  <c r="L327" i="1"/>
  <c r="M327" i="1"/>
  <c r="I328" i="1"/>
  <c r="K328" i="1"/>
  <c r="L328" i="1"/>
  <c r="M328" i="1"/>
  <c r="I329" i="1"/>
  <c r="K329" i="1"/>
  <c r="L329" i="1"/>
  <c r="M329" i="1"/>
  <c r="I330" i="1"/>
  <c r="K330" i="1"/>
  <c r="L330" i="1"/>
  <c r="M330" i="1"/>
  <c r="I331" i="1"/>
  <c r="K331" i="1"/>
  <c r="L331" i="1"/>
  <c r="M331" i="1"/>
  <c r="I332" i="1"/>
  <c r="K332" i="1"/>
  <c r="L332" i="1"/>
  <c r="M332" i="1"/>
  <c r="I333" i="1"/>
  <c r="K333" i="1"/>
  <c r="L333" i="1"/>
  <c r="M333" i="1"/>
  <c r="I334" i="1"/>
  <c r="K334" i="1"/>
  <c r="L334" i="1"/>
  <c r="M334" i="1"/>
  <c r="I335" i="1"/>
  <c r="K335" i="1"/>
  <c r="L335" i="1"/>
  <c r="M335" i="1"/>
  <c r="I336" i="1"/>
  <c r="K336" i="1"/>
  <c r="L336" i="1"/>
  <c r="M336" i="1"/>
  <c r="I337" i="1"/>
  <c r="K337" i="1"/>
  <c r="L337" i="1"/>
  <c r="M337" i="1"/>
  <c r="I338" i="1"/>
  <c r="K338" i="1"/>
  <c r="L338" i="1"/>
  <c r="M338" i="1"/>
  <c r="I339" i="1"/>
  <c r="K339" i="1"/>
  <c r="L339" i="1"/>
  <c r="M339" i="1"/>
  <c r="I340" i="1"/>
  <c r="K340" i="1"/>
  <c r="L340" i="1"/>
  <c r="M340" i="1"/>
  <c r="I341" i="1"/>
  <c r="K341" i="1"/>
  <c r="L341" i="1"/>
  <c r="M341" i="1"/>
  <c r="I342" i="1"/>
  <c r="K342" i="1"/>
  <c r="L342" i="1"/>
  <c r="M342" i="1"/>
  <c r="I343" i="1"/>
  <c r="K343" i="1"/>
  <c r="L343" i="1"/>
  <c r="M343" i="1"/>
  <c r="I344" i="1"/>
  <c r="K344" i="1"/>
  <c r="L344" i="1"/>
  <c r="M344" i="1"/>
  <c r="I345" i="1"/>
  <c r="K345" i="1"/>
  <c r="L345" i="1"/>
  <c r="M345" i="1"/>
  <c r="I346" i="1"/>
  <c r="K346" i="1"/>
  <c r="L346" i="1"/>
  <c r="M346" i="1"/>
  <c r="I347" i="1"/>
  <c r="K347" i="1"/>
  <c r="L347" i="1"/>
  <c r="M347" i="1"/>
  <c r="I348" i="1"/>
  <c r="K348" i="1"/>
  <c r="L348" i="1"/>
  <c r="M348" i="1"/>
  <c r="I349" i="1"/>
  <c r="K349" i="1"/>
  <c r="L349" i="1"/>
  <c r="M349" i="1"/>
  <c r="I350" i="1"/>
  <c r="K350" i="1"/>
  <c r="L350" i="1"/>
  <c r="M350" i="1"/>
  <c r="I351" i="1"/>
  <c r="K351" i="1"/>
  <c r="L351" i="1"/>
  <c r="M351" i="1"/>
  <c r="I352" i="1"/>
  <c r="K352" i="1"/>
  <c r="L352" i="1"/>
  <c r="M352" i="1"/>
  <c r="I353" i="1"/>
  <c r="K353" i="1"/>
  <c r="L353" i="1"/>
  <c r="M353" i="1"/>
  <c r="I354" i="1"/>
  <c r="K354" i="1"/>
  <c r="L354" i="1"/>
  <c r="M354" i="1"/>
  <c r="I355" i="1"/>
  <c r="K355" i="1"/>
  <c r="L355" i="1"/>
  <c r="M355" i="1"/>
  <c r="I356" i="1"/>
  <c r="K356" i="1"/>
  <c r="L356" i="1"/>
  <c r="M356" i="1"/>
  <c r="I357" i="1"/>
  <c r="K357" i="1"/>
  <c r="L357" i="1"/>
  <c r="M357" i="1"/>
  <c r="I358" i="1"/>
  <c r="K358" i="1"/>
  <c r="L358" i="1"/>
  <c r="M358" i="1"/>
  <c r="I359" i="1"/>
  <c r="K359" i="1"/>
  <c r="L359" i="1"/>
  <c r="M359" i="1"/>
  <c r="I360" i="1"/>
  <c r="K360" i="1"/>
  <c r="L360" i="1"/>
  <c r="M360" i="1"/>
  <c r="I361" i="1"/>
  <c r="K361" i="1"/>
  <c r="L361" i="1"/>
  <c r="M361" i="1"/>
  <c r="I362" i="1"/>
  <c r="K362" i="1"/>
  <c r="L362" i="1"/>
  <c r="M362" i="1"/>
  <c r="I363" i="1"/>
  <c r="K363" i="1"/>
  <c r="L363" i="1"/>
  <c r="M363" i="1"/>
  <c r="I364" i="1"/>
  <c r="K364" i="1"/>
  <c r="L364" i="1"/>
  <c r="M364" i="1"/>
  <c r="I365" i="1"/>
  <c r="K365" i="1"/>
  <c r="L365" i="1"/>
  <c r="M365" i="1"/>
  <c r="I366" i="1"/>
  <c r="K366" i="1"/>
  <c r="L366" i="1"/>
  <c r="M366" i="1"/>
  <c r="I367" i="1"/>
  <c r="K367" i="1"/>
  <c r="L367" i="1"/>
  <c r="M367" i="1"/>
  <c r="I368" i="1"/>
  <c r="K368" i="1"/>
  <c r="L368" i="1"/>
  <c r="M368" i="1"/>
  <c r="I369" i="1"/>
  <c r="K369" i="1"/>
  <c r="L369" i="1"/>
  <c r="M369" i="1"/>
  <c r="I370" i="1"/>
  <c r="K370" i="1"/>
  <c r="L370" i="1"/>
  <c r="M370" i="1"/>
  <c r="I371" i="1"/>
  <c r="K371" i="1"/>
  <c r="L371" i="1"/>
  <c r="M371" i="1"/>
  <c r="I372" i="1"/>
  <c r="K372" i="1"/>
  <c r="L372" i="1"/>
  <c r="M372" i="1"/>
  <c r="I373" i="1"/>
  <c r="K373" i="1"/>
  <c r="L373" i="1"/>
  <c r="M373" i="1"/>
  <c r="I374" i="1"/>
  <c r="K374" i="1"/>
  <c r="L374" i="1"/>
  <c r="M374" i="1"/>
  <c r="I375" i="1"/>
  <c r="K375" i="1"/>
  <c r="L375" i="1"/>
  <c r="M375" i="1"/>
  <c r="I376" i="1"/>
  <c r="K376" i="1"/>
  <c r="L376" i="1"/>
  <c r="M376" i="1"/>
  <c r="I377" i="1"/>
  <c r="K377" i="1"/>
  <c r="L377" i="1"/>
  <c r="M377" i="1"/>
  <c r="I378" i="1"/>
  <c r="K378" i="1"/>
  <c r="L378" i="1"/>
  <c r="M378" i="1"/>
  <c r="I379" i="1"/>
  <c r="K379" i="1"/>
  <c r="L379" i="1"/>
  <c r="M379" i="1"/>
  <c r="I380" i="1"/>
  <c r="K380" i="1"/>
  <c r="L380" i="1"/>
  <c r="M380" i="1"/>
  <c r="I381" i="1"/>
  <c r="K381" i="1"/>
  <c r="L381" i="1"/>
  <c r="M381" i="1"/>
  <c r="I382" i="1"/>
  <c r="K382" i="1"/>
  <c r="L382" i="1"/>
  <c r="M382" i="1"/>
  <c r="I383" i="1"/>
  <c r="K383" i="1"/>
  <c r="L383" i="1"/>
  <c r="M383" i="1"/>
  <c r="I384" i="1"/>
  <c r="K384" i="1"/>
  <c r="L384" i="1"/>
  <c r="M384" i="1"/>
  <c r="I385" i="1"/>
  <c r="K385" i="1"/>
  <c r="L385" i="1"/>
  <c r="M385" i="1"/>
  <c r="I386" i="1"/>
  <c r="K386" i="1"/>
  <c r="L386" i="1"/>
  <c r="M386" i="1"/>
  <c r="I387" i="1"/>
  <c r="K387" i="1"/>
  <c r="L387" i="1"/>
  <c r="M387" i="1"/>
  <c r="I388" i="1"/>
  <c r="K388" i="1"/>
  <c r="L388" i="1"/>
  <c r="M388" i="1"/>
  <c r="I389" i="1"/>
  <c r="K389" i="1"/>
  <c r="L389" i="1"/>
  <c r="M389" i="1"/>
  <c r="I390" i="1"/>
  <c r="K390" i="1"/>
  <c r="L390" i="1"/>
  <c r="M390" i="1"/>
  <c r="I391" i="1"/>
  <c r="K391" i="1"/>
  <c r="L391" i="1"/>
  <c r="M391" i="1"/>
  <c r="I392" i="1"/>
  <c r="K392" i="1"/>
  <c r="L392" i="1"/>
  <c r="M392" i="1"/>
  <c r="I393" i="1"/>
  <c r="K393" i="1"/>
  <c r="L393" i="1"/>
  <c r="M393" i="1"/>
  <c r="I394" i="1"/>
  <c r="K394" i="1"/>
  <c r="L394" i="1"/>
  <c r="M394" i="1"/>
  <c r="I395" i="1"/>
  <c r="K395" i="1"/>
  <c r="L395" i="1"/>
  <c r="M395" i="1"/>
  <c r="I396" i="1"/>
  <c r="K396" i="1"/>
  <c r="L396" i="1"/>
  <c r="M396" i="1"/>
  <c r="I397" i="1"/>
  <c r="K397" i="1"/>
  <c r="L397" i="1"/>
  <c r="M397" i="1"/>
  <c r="I398" i="1"/>
  <c r="K398" i="1"/>
  <c r="L398" i="1"/>
  <c r="M398" i="1"/>
  <c r="I399" i="1"/>
  <c r="K399" i="1"/>
  <c r="L399" i="1"/>
  <c r="M399" i="1"/>
  <c r="I400" i="1"/>
  <c r="K400" i="1"/>
  <c r="L400" i="1"/>
  <c r="M400" i="1"/>
  <c r="I401" i="1"/>
  <c r="K401" i="1"/>
  <c r="L401" i="1"/>
  <c r="M401" i="1"/>
  <c r="I402" i="1"/>
  <c r="K402" i="1"/>
  <c r="L402" i="1"/>
  <c r="M402" i="1"/>
  <c r="I403" i="1"/>
  <c r="K403" i="1"/>
  <c r="L403" i="1"/>
  <c r="M403" i="1"/>
  <c r="I404" i="1"/>
  <c r="K404" i="1"/>
  <c r="L404" i="1"/>
  <c r="M404" i="1"/>
  <c r="I405" i="1"/>
  <c r="K405" i="1"/>
  <c r="L405" i="1"/>
  <c r="M405" i="1"/>
  <c r="I406" i="1"/>
  <c r="K406" i="1"/>
  <c r="L406" i="1"/>
  <c r="M406" i="1"/>
  <c r="I407" i="1"/>
  <c r="K407" i="1"/>
  <c r="L407" i="1"/>
  <c r="M407" i="1"/>
  <c r="I408" i="1"/>
  <c r="K408" i="1"/>
  <c r="L408" i="1"/>
  <c r="M408" i="1"/>
  <c r="I409" i="1"/>
  <c r="K409" i="1"/>
  <c r="L409" i="1"/>
  <c r="M409" i="1"/>
  <c r="I410" i="1"/>
  <c r="K410" i="1"/>
  <c r="L410" i="1"/>
  <c r="M410" i="1"/>
  <c r="I411" i="1"/>
  <c r="K411" i="1"/>
  <c r="L411" i="1"/>
  <c r="M411" i="1"/>
  <c r="I412" i="1"/>
  <c r="K412" i="1"/>
  <c r="L412" i="1"/>
  <c r="M412" i="1"/>
  <c r="I413" i="1"/>
  <c r="K413" i="1"/>
  <c r="L413" i="1"/>
  <c r="M413" i="1"/>
  <c r="I414" i="1"/>
  <c r="K414" i="1"/>
  <c r="L414" i="1"/>
  <c r="M414" i="1"/>
  <c r="I415" i="1"/>
  <c r="K415" i="1"/>
  <c r="L415" i="1"/>
  <c r="M415" i="1"/>
  <c r="I416" i="1"/>
  <c r="K416" i="1"/>
  <c r="L416" i="1"/>
  <c r="M416" i="1"/>
  <c r="I417" i="1"/>
  <c r="K417" i="1"/>
  <c r="L417" i="1"/>
  <c r="M417" i="1"/>
  <c r="I418" i="1"/>
  <c r="K418" i="1"/>
  <c r="L418" i="1"/>
  <c r="M418" i="1"/>
  <c r="I419" i="1"/>
  <c r="K419" i="1"/>
  <c r="L419" i="1"/>
  <c r="M419" i="1"/>
  <c r="I420" i="1"/>
  <c r="K420" i="1"/>
  <c r="L420" i="1"/>
  <c r="M420" i="1"/>
  <c r="I421" i="1"/>
  <c r="K421" i="1"/>
  <c r="L421" i="1"/>
  <c r="M421" i="1"/>
  <c r="I422" i="1"/>
  <c r="K422" i="1"/>
  <c r="L422" i="1"/>
  <c r="M422" i="1"/>
  <c r="I423" i="1"/>
  <c r="K423" i="1"/>
  <c r="L423" i="1"/>
  <c r="M423" i="1"/>
  <c r="I424" i="1"/>
  <c r="K424" i="1"/>
  <c r="L424" i="1"/>
  <c r="M424" i="1"/>
  <c r="I425" i="1"/>
  <c r="K425" i="1"/>
  <c r="L425" i="1"/>
  <c r="M425" i="1"/>
  <c r="I426" i="1"/>
  <c r="K426" i="1"/>
  <c r="L426" i="1"/>
  <c r="M426" i="1"/>
  <c r="I427" i="1"/>
  <c r="K427" i="1"/>
  <c r="L427" i="1"/>
  <c r="M427" i="1"/>
  <c r="I428" i="1"/>
  <c r="K428" i="1"/>
  <c r="L428" i="1"/>
  <c r="M428" i="1"/>
  <c r="I429" i="1"/>
  <c r="K429" i="1"/>
  <c r="L429" i="1"/>
  <c r="M429" i="1"/>
  <c r="I430" i="1"/>
  <c r="K430" i="1"/>
  <c r="L430" i="1"/>
  <c r="M430" i="1"/>
  <c r="I431" i="1"/>
  <c r="K431" i="1"/>
  <c r="L431" i="1"/>
  <c r="M431" i="1"/>
  <c r="I432" i="1"/>
  <c r="K432" i="1"/>
  <c r="L432" i="1"/>
  <c r="M432" i="1"/>
  <c r="I433" i="1"/>
  <c r="K433" i="1"/>
  <c r="L433" i="1"/>
  <c r="M433" i="1"/>
  <c r="I434" i="1"/>
  <c r="K434" i="1"/>
  <c r="L434" i="1"/>
  <c r="M434" i="1"/>
  <c r="I435" i="1"/>
  <c r="K435" i="1"/>
  <c r="L435" i="1"/>
  <c r="M435" i="1"/>
  <c r="I436" i="1"/>
  <c r="K436" i="1"/>
  <c r="L436" i="1"/>
  <c r="M436" i="1"/>
  <c r="I437" i="1"/>
  <c r="K437" i="1"/>
  <c r="L437" i="1"/>
  <c r="M437" i="1"/>
  <c r="I438" i="1"/>
  <c r="K438" i="1"/>
  <c r="L438" i="1"/>
  <c r="M438" i="1"/>
  <c r="I439" i="1"/>
  <c r="K439" i="1"/>
  <c r="L439" i="1"/>
  <c r="M439" i="1"/>
  <c r="I440" i="1"/>
  <c r="K440" i="1"/>
  <c r="L440" i="1"/>
  <c r="M440" i="1"/>
  <c r="I441" i="1"/>
  <c r="K441" i="1"/>
  <c r="L441" i="1"/>
  <c r="M441" i="1"/>
  <c r="I442" i="1"/>
  <c r="K442" i="1"/>
  <c r="L442" i="1"/>
  <c r="M442" i="1"/>
  <c r="I443" i="1"/>
  <c r="K443" i="1"/>
  <c r="L443" i="1"/>
  <c r="M443" i="1"/>
  <c r="I444" i="1"/>
  <c r="K444" i="1"/>
  <c r="L444" i="1"/>
  <c r="M444" i="1"/>
  <c r="I445" i="1"/>
  <c r="K445" i="1"/>
  <c r="L445" i="1"/>
  <c r="M445" i="1"/>
  <c r="I446" i="1"/>
  <c r="K446" i="1"/>
  <c r="L446" i="1"/>
  <c r="M446" i="1"/>
  <c r="I447" i="1"/>
  <c r="K447" i="1"/>
  <c r="L447" i="1"/>
  <c r="M447" i="1"/>
  <c r="I448" i="1"/>
  <c r="K448" i="1"/>
  <c r="L448" i="1"/>
  <c r="M448" i="1"/>
  <c r="I449" i="1"/>
  <c r="K449" i="1"/>
  <c r="L449" i="1"/>
  <c r="M449" i="1"/>
  <c r="I450" i="1"/>
  <c r="K450" i="1"/>
  <c r="L450" i="1"/>
  <c r="M450" i="1"/>
  <c r="I451" i="1"/>
  <c r="K451" i="1"/>
  <c r="L451" i="1"/>
  <c r="M451" i="1"/>
  <c r="I452" i="1"/>
  <c r="K452" i="1"/>
  <c r="L452" i="1"/>
  <c r="M452" i="1"/>
  <c r="I453" i="1"/>
  <c r="K453" i="1"/>
  <c r="L453" i="1"/>
  <c r="M453" i="1"/>
  <c r="I454" i="1"/>
  <c r="K454" i="1"/>
  <c r="L454" i="1"/>
  <c r="M454" i="1"/>
  <c r="I455" i="1"/>
  <c r="K455" i="1"/>
  <c r="L455" i="1"/>
  <c r="M455" i="1"/>
  <c r="I456" i="1"/>
  <c r="K456" i="1"/>
  <c r="L456" i="1"/>
  <c r="M456" i="1"/>
  <c r="I457" i="1"/>
  <c r="K457" i="1"/>
  <c r="L457" i="1"/>
  <c r="M457" i="1"/>
  <c r="I458" i="1"/>
  <c r="K458" i="1"/>
  <c r="L458" i="1"/>
  <c r="M458" i="1"/>
  <c r="I459" i="1"/>
  <c r="K459" i="1"/>
  <c r="L459" i="1"/>
  <c r="M459" i="1"/>
  <c r="I460" i="1"/>
  <c r="K460" i="1"/>
  <c r="L460" i="1"/>
  <c r="M460" i="1"/>
  <c r="I461" i="1"/>
  <c r="K461" i="1"/>
  <c r="L461" i="1"/>
  <c r="M461" i="1"/>
  <c r="I462" i="1"/>
  <c r="K462" i="1"/>
  <c r="L462" i="1"/>
  <c r="M462" i="1"/>
  <c r="I463" i="1"/>
  <c r="K463" i="1"/>
  <c r="L463" i="1"/>
  <c r="M463" i="1"/>
  <c r="I464" i="1"/>
  <c r="K464" i="1"/>
  <c r="L464" i="1"/>
  <c r="M464" i="1"/>
  <c r="I465" i="1"/>
  <c r="K465" i="1"/>
  <c r="L465" i="1"/>
  <c r="M465" i="1"/>
  <c r="I466" i="1"/>
  <c r="K466" i="1"/>
  <c r="L466" i="1"/>
  <c r="M466" i="1"/>
  <c r="I467" i="1"/>
  <c r="K467" i="1"/>
  <c r="L467" i="1"/>
  <c r="M467" i="1"/>
  <c r="I468" i="1"/>
  <c r="K468" i="1"/>
  <c r="L468" i="1"/>
  <c r="M468" i="1"/>
  <c r="I469" i="1"/>
  <c r="K469" i="1"/>
  <c r="L469" i="1"/>
  <c r="M469" i="1"/>
  <c r="I470" i="1"/>
  <c r="K470" i="1"/>
  <c r="L470" i="1"/>
  <c r="M470" i="1"/>
  <c r="I471" i="1"/>
  <c r="K471" i="1"/>
  <c r="L471" i="1"/>
  <c r="M471" i="1"/>
  <c r="I472" i="1"/>
  <c r="K472" i="1"/>
  <c r="L472" i="1"/>
  <c r="M472" i="1"/>
  <c r="I473" i="1"/>
  <c r="K473" i="1"/>
  <c r="L473" i="1"/>
  <c r="M473" i="1"/>
  <c r="I474" i="1"/>
  <c r="K474" i="1"/>
  <c r="L474" i="1"/>
  <c r="M474" i="1"/>
  <c r="I475" i="1"/>
  <c r="K475" i="1"/>
  <c r="L475" i="1"/>
  <c r="M475" i="1"/>
  <c r="I476" i="1"/>
  <c r="K476" i="1"/>
  <c r="L476" i="1"/>
  <c r="M476" i="1"/>
  <c r="I477" i="1"/>
  <c r="K477" i="1"/>
  <c r="L477" i="1"/>
  <c r="M477" i="1"/>
  <c r="I478" i="1"/>
  <c r="K478" i="1"/>
  <c r="L478" i="1"/>
  <c r="M478" i="1"/>
  <c r="I479" i="1"/>
  <c r="K479" i="1"/>
  <c r="L479" i="1"/>
  <c r="M479" i="1"/>
  <c r="I480" i="1"/>
  <c r="K480" i="1"/>
  <c r="L480" i="1"/>
  <c r="M480" i="1"/>
  <c r="I481" i="1"/>
  <c r="K481" i="1"/>
  <c r="L481" i="1"/>
  <c r="M481" i="1"/>
  <c r="I482" i="1"/>
  <c r="K482" i="1"/>
  <c r="L482" i="1"/>
  <c r="M482" i="1"/>
  <c r="I483" i="1"/>
  <c r="K483" i="1"/>
  <c r="L483" i="1"/>
  <c r="M483" i="1"/>
  <c r="I484" i="1"/>
  <c r="K484" i="1"/>
  <c r="L484" i="1"/>
  <c r="M484" i="1"/>
  <c r="I485" i="1"/>
  <c r="K485" i="1"/>
  <c r="L485" i="1"/>
  <c r="M485" i="1"/>
  <c r="I486" i="1"/>
  <c r="K486" i="1"/>
  <c r="L486" i="1"/>
  <c r="M486" i="1"/>
  <c r="I487" i="1"/>
  <c r="K487" i="1"/>
  <c r="L487" i="1"/>
  <c r="M487" i="1"/>
  <c r="I488" i="1"/>
  <c r="K488" i="1"/>
  <c r="L488" i="1"/>
  <c r="M488" i="1"/>
  <c r="I489" i="1"/>
  <c r="K489" i="1"/>
  <c r="L489" i="1"/>
  <c r="M489" i="1"/>
  <c r="I490" i="1"/>
  <c r="K490" i="1"/>
  <c r="L490" i="1"/>
  <c r="M490" i="1"/>
  <c r="I491" i="1"/>
  <c r="K491" i="1"/>
  <c r="L491" i="1"/>
  <c r="M491" i="1"/>
  <c r="I492" i="1"/>
  <c r="K492" i="1"/>
  <c r="L492" i="1"/>
  <c r="M492" i="1"/>
  <c r="I493" i="1"/>
  <c r="K493" i="1"/>
  <c r="L493" i="1"/>
  <c r="M493" i="1"/>
  <c r="I494" i="1"/>
  <c r="K494" i="1"/>
  <c r="L494" i="1"/>
  <c r="M494" i="1"/>
  <c r="I495" i="1"/>
  <c r="K495" i="1"/>
  <c r="L495" i="1"/>
  <c r="M495" i="1"/>
  <c r="I496" i="1"/>
  <c r="K496" i="1"/>
  <c r="L496" i="1"/>
  <c r="M496" i="1"/>
  <c r="I497" i="1"/>
  <c r="K497" i="1"/>
  <c r="L497" i="1"/>
  <c r="M497" i="1"/>
  <c r="I498" i="1"/>
  <c r="K498" i="1"/>
  <c r="L498" i="1"/>
  <c r="M498" i="1"/>
  <c r="I499" i="1"/>
  <c r="K499" i="1"/>
  <c r="L499" i="1"/>
  <c r="M499" i="1"/>
  <c r="I500" i="1"/>
  <c r="K500" i="1"/>
  <c r="L500" i="1"/>
  <c r="M500" i="1"/>
  <c r="I501" i="1"/>
  <c r="K501" i="1"/>
  <c r="L501" i="1"/>
  <c r="M501" i="1"/>
  <c r="I502" i="1"/>
  <c r="K502" i="1"/>
  <c r="L502" i="1"/>
  <c r="M502" i="1"/>
  <c r="I503" i="1"/>
  <c r="K503" i="1"/>
  <c r="L503" i="1"/>
  <c r="M503" i="1"/>
  <c r="I504" i="1"/>
  <c r="K504" i="1"/>
  <c r="L504" i="1"/>
  <c r="M504" i="1"/>
  <c r="I505" i="1"/>
  <c r="K505" i="1"/>
  <c r="L505" i="1"/>
  <c r="M505" i="1"/>
  <c r="I506" i="1"/>
  <c r="K506" i="1"/>
  <c r="L506" i="1"/>
  <c r="M506" i="1"/>
  <c r="I507" i="1"/>
  <c r="K507" i="1"/>
  <c r="L507" i="1"/>
  <c r="M507" i="1"/>
  <c r="I508" i="1"/>
  <c r="K508" i="1"/>
  <c r="L508" i="1"/>
  <c r="M508" i="1"/>
  <c r="I509" i="1"/>
  <c r="K509" i="1"/>
  <c r="L509" i="1"/>
  <c r="M509" i="1"/>
  <c r="I510" i="1"/>
  <c r="K510" i="1"/>
  <c r="L510" i="1"/>
  <c r="M510" i="1"/>
  <c r="I511" i="1"/>
  <c r="K511" i="1"/>
  <c r="L511" i="1"/>
  <c r="M511" i="1"/>
  <c r="I512" i="1"/>
  <c r="K512" i="1"/>
  <c r="L512" i="1"/>
  <c r="M512" i="1"/>
  <c r="I513" i="1"/>
  <c r="K513" i="1"/>
  <c r="L513" i="1"/>
  <c r="M513" i="1"/>
  <c r="I514" i="1"/>
  <c r="K514" i="1"/>
  <c r="L514" i="1"/>
  <c r="M514" i="1"/>
  <c r="I515" i="1"/>
  <c r="K515" i="1"/>
  <c r="L515" i="1"/>
  <c r="M515" i="1"/>
  <c r="I516" i="1"/>
  <c r="K516" i="1"/>
  <c r="L516" i="1"/>
  <c r="M516" i="1"/>
  <c r="I517" i="1"/>
  <c r="K517" i="1"/>
  <c r="L517" i="1"/>
  <c r="M517" i="1"/>
  <c r="I518" i="1"/>
  <c r="K518" i="1"/>
  <c r="L518" i="1"/>
  <c r="M518" i="1"/>
  <c r="I519" i="1"/>
  <c r="K519" i="1"/>
  <c r="L519" i="1"/>
  <c r="M519" i="1"/>
  <c r="I520" i="1"/>
  <c r="K520" i="1"/>
  <c r="L520" i="1"/>
  <c r="M520" i="1"/>
  <c r="I521" i="1"/>
  <c r="K521" i="1"/>
  <c r="L521" i="1"/>
  <c r="M521" i="1"/>
  <c r="I522" i="1"/>
  <c r="K522" i="1"/>
  <c r="L522" i="1"/>
  <c r="M522" i="1"/>
  <c r="I523" i="1"/>
  <c r="K523" i="1"/>
  <c r="L523" i="1"/>
  <c r="M523" i="1"/>
  <c r="I524" i="1"/>
  <c r="K524" i="1"/>
  <c r="L524" i="1"/>
  <c r="M524" i="1"/>
  <c r="I525" i="1"/>
  <c r="K525" i="1"/>
  <c r="L525" i="1"/>
  <c r="M525" i="1"/>
  <c r="I526" i="1"/>
  <c r="K526" i="1"/>
  <c r="L526" i="1"/>
  <c r="M526" i="1"/>
  <c r="I527" i="1"/>
  <c r="K527" i="1"/>
  <c r="L527" i="1"/>
  <c r="M527" i="1"/>
  <c r="I528" i="1"/>
  <c r="K528" i="1"/>
  <c r="L528" i="1"/>
  <c r="M528" i="1"/>
  <c r="I529" i="1"/>
  <c r="K529" i="1"/>
  <c r="L529" i="1"/>
  <c r="M529" i="1"/>
  <c r="I530" i="1"/>
  <c r="K530" i="1"/>
  <c r="L530" i="1"/>
  <c r="M530" i="1"/>
  <c r="I531" i="1"/>
  <c r="K531" i="1"/>
  <c r="L531" i="1"/>
  <c r="M531" i="1"/>
  <c r="I532" i="1"/>
  <c r="K532" i="1"/>
  <c r="L532" i="1"/>
  <c r="M532" i="1"/>
  <c r="I533" i="1"/>
  <c r="K533" i="1"/>
  <c r="L533" i="1"/>
  <c r="M533" i="1"/>
  <c r="I534" i="1"/>
  <c r="K534" i="1"/>
  <c r="L534" i="1"/>
  <c r="M534" i="1"/>
  <c r="I535" i="1"/>
  <c r="K535" i="1"/>
  <c r="L535" i="1"/>
  <c r="M535" i="1"/>
  <c r="I536" i="1"/>
  <c r="K536" i="1"/>
  <c r="L536" i="1"/>
  <c r="M536" i="1"/>
  <c r="I537" i="1"/>
  <c r="K537" i="1"/>
  <c r="L537" i="1"/>
  <c r="M537" i="1"/>
  <c r="I538" i="1"/>
  <c r="K538" i="1"/>
  <c r="L538" i="1"/>
  <c r="M538" i="1"/>
  <c r="I539" i="1"/>
  <c r="K539" i="1"/>
  <c r="L539" i="1"/>
  <c r="M539" i="1"/>
  <c r="I540" i="1"/>
  <c r="K540" i="1"/>
  <c r="L540" i="1"/>
  <c r="M540" i="1"/>
  <c r="I541" i="1"/>
  <c r="K541" i="1"/>
  <c r="L541" i="1"/>
  <c r="M541" i="1"/>
  <c r="I542" i="1"/>
  <c r="K542" i="1"/>
  <c r="L542" i="1"/>
  <c r="M542" i="1"/>
  <c r="I543" i="1"/>
  <c r="K543" i="1"/>
  <c r="L543" i="1"/>
  <c r="M543" i="1"/>
  <c r="I544" i="1"/>
  <c r="K544" i="1"/>
  <c r="L544" i="1"/>
  <c r="M544" i="1"/>
  <c r="I545" i="1"/>
  <c r="K545" i="1"/>
  <c r="L545" i="1"/>
  <c r="M545" i="1"/>
  <c r="I546" i="1"/>
  <c r="K546" i="1"/>
  <c r="L546" i="1"/>
  <c r="M546" i="1"/>
  <c r="I547" i="1"/>
  <c r="K547" i="1"/>
  <c r="L547" i="1"/>
  <c r="M547" i="1"/>
  <c r="I548" i="1"/>
  <c r="K548" i="1"/>
  <c r="L548" i="1"/>
  <c r="M548" i="1"/>
  <c r="I549" i="1"/>
  <c r="K549" i="1"/>
  <c r="L549" i="1"/>
  <c r="M549" i="1"/>
  <c r="I550" i="1"/>
  <c r="K550" i="1"/>
  <c r="L550" i="1"/>
  <c r="M550" i="1"/>
  <c r="I551" i="1"/>
  <c r="K551" i="1"/>
  <c r="L551" i="1"/>
  <c r="M551" i="1"/>
  <c r="I552" i="1"/>
  <c r="K552" i="1"/>
  <c r="L552" i="1"/>
  <c r="M552" i="1"/>
  <c r="I553" i="1"/>
  <c r="K553" i="1"/>
  <c r="L553" i="1"/>
  <c r="M553" i="1"/>
  <c r="I554" i="1"/>
  <c r="K554" i="1"/>
  <c r="L554" i="1"/>
  <c r="M554" i="1"/>
  <c r="I555" i="1"/>
  <c r="K555" i="1"/>
  <c r="L555" i="1"/>
  <c r="M555" i="1"/>
  <c r="I556" i="1"/>
  <c r="K556" i="1"/>
  <c r="L556" i="1"/>
  <c r="M556" i="1"/>
  <c r="I557" i="1"/>
  <c r="K557" i="1"/>
  <c r="L557" i="1"/>
  <c r="M557" i="1"/>
  <c r="I558" i="1"/>
  <c r="K558" i="1"/>
  <c r="L558" i="1"/>
  <c r="M558" i="1"/>
  <c r="I559" i="1"/>
  <c r="K559" i="1"/>
  <c r="L559" i="1"/>
  <c r="M559" i="1"/>
  <c r="I560" i="1"/>
  <c r="K560" i="1"/>
  <c r="L560" i="1"/>
  <c r="M560" i="1"/>
  <c r="I561" i="1"/>
  <c r="K561" i="1"/>
  <c r="L561" i="1"/>
  <c r="M561" i="1"/>
  <c r="I562" i="1"/>
  <c r="K562" i="1"/>
  <c r="L562" i="1"/>
  <c r="M562" i="1"/>
  <c r="I563" i="1"/>
  <c r="K563" i="1"/>
  <c r="L563" i="1"/>
  <c r="M563" i="1"/>
  <c r="I564" i="1"/>
  <c r="K564" i="1"/>
  <c r="L564" i="1"/>
  <c r="M564" i="1"/>
  <c r="I565" i="1"/>
  <c r="K565" i="1"/>
  <c r="L565" i="1"/>
  <c r="M565" i="1"/>
  <c r="I566" i="1"/>
  <c r="K566" i="1"/>
  <c r="L566" i="1"/>
  <c r="M566" i="1"/>
  <c r="I567" i="1"/>
  <c r="K567" i="1"/>
  <c r="L567" i="1"/>
  <c r="M567" i="1"/>
  <c r="I568" i="1"/>
  <c r="K568" i="1"/>
  <c r="L568" i="1"/>
  <c r="M568" i="1"/>
  <c r="I569" i="1"/>
  <c r="K569" i="1"/>
  <c r="L569" i="1"/>
  <c r="M569" i="1"/>
  <c r="I570" i="1"/>
  <c r="K570" i="1"/>
  <c r="L570" i="1"/>
  <c r="M570" i="1"/>
  <c r="I571" i="1"/>
  <c r="K571" i="1"/>
  <c r="L571" i="1"/>
  <c r="M571" i="1"/>
  <c r="I572" i="1"/>
  <c r="K572" i="1"/>
  <c r="L572" i="1"/>
  <c r="M572" i="1"/>
  <c r="I573" i="1"/>
  <c r="K573" i="1"/>
  <c r="L573" i="1"/>
  <c r="M573" i="1"/>
  <c r="I574" i="1"/>
  <c r="K574" i="1"/>
  <c r="L574" i="1"/>
  <c r="M574" i="1"/>
  <c r="I575" i="1"/>
  <c r="K575" i="1"/>
  <c r="L575" i="1"/>
  <c r="M575" i="1"/>
  <c r="I576" i="1"/>
  <c r="K576" i="1"/>
  <c r="L576" i="1"/>
  <c r="M576" i="1"/>
  <c r="I577" i="1"/>
  <c r="K577" i="1"/>
  <c r="L577" i="1"/>
  <c r="M577" i="1"/>
  <c r="I578" i="1"/>
  <c r="K578" i="1"/>
  <c r="L578" i="1"/>
  <c r="M578" i="1"/>
  <c r="I579" i="1"/>
  <c r="K579" i="1"/>
  <c r="L579" i="1"/>
  <c r="M579" i="1"/>
  <c r="I580" i="1"/>
  <c r="K580" i="1"/>
  <c r="L580" i="1"/>
  <c r="M580" i="1"/>
  <c r="I581" i="1"/>
  <c r="K581" i="1"/>
  <c r="L581" i="1"/>
  <c r="M581" i="1"/>
  <c r="I582" i="1"/>
  <c r="K582" i="1"/>
  <c r="L582" i="1"/>
  <c r="M582" i="1"/>
  <c r="I583" i="1"/>
  <c r="K583" i="1"/>
  <c r="L583" i="1"/>
  <c r="M583" i="1"/>
  <c r="I584" i="1"/>
  <c r="K584" i="1"/>
  <c r="L584" i="1"/>
  <c r="M584" i="1"/>
  <c r="I585" i="1"/>
  <c r="K585" i="1"/>
  <c r="L585" i="1"/>
  <c r="M585" i="1"/>
  <c r="I586" i="1"/>
  <c r="K586" i="1"/>
  <c r="L586" i="1"/>
  <c r="M586" i="1"/>
  <c r="I587" i="1"/>
  <c r="K587" i="1"/>
  <c r="L587" i="1"/>
  <c r="M587" i="1"/>
  <c r="I588" i="1"/>
  <c r="K588" i="1"/>
  <c r="L588" i="1"/>
  <c r="M588" i="1"/>
  <c r="I589" i="1"/>
  <c r="K589" i="1"/>
  <c r="L589" i="1"/>
  <c r="M589" i="1"/>
  <c r="I590" i="1"/>
  <c r="K590" i="1"/>
  <c r="L590" i="1"/>
  <c r="M590" i="1"/>
  <c r="I591" i="1"/>
  <c r="K591" i="1"/>
  <c r="L591" i="1"/>
  <c r="M591" i="1"/>
  <c r="I592" i="1"/>
  <c r="K592" i="1"/>
  <c r="L592" i="1"/>
  <c r="M592" i="1"/>
  <c r="I593" i="1"/>
  <c r="K593" i="1"/>
  <c r="L593" i="1"/>
  <c r="M593" i="1"/>
  <c r="I594" i="1"/>
  <c r="K594" i="1"/>
  <c r="L594" i="1"/>
  <c r="M594" i="1"/>
  <c r="I595" i="1"/>
  <c r="K595" i="1"/>
  <c r="L595" i="1"/>
  <c r="M595" i="1"/>
  <c r="I596" i="1"/>
  <c r="K596" i="1"/>
  <c r="L596" i="1"/>
  <c r="M596" i="1"/>
  <c r="I597" i="1"/>
  <c r="K597" i="1"/>
  <c r="L597" i="1"/>
  <c r="M597" i="1"/>
  <c r="I598" i="1"/>
  <c r="K598" i="1"/>
  <c r="L598" i="1"/>
  <c r="M598" i="1"/>
  <c r="I599" i="1"/>
  <c r="K599" i="1"/>
  <c r="L599" i="1"/>
  <c r="M599" i="1"/>
  <c r="I600" i="1"/>
  <c r="K600" i="1"/>
  <c r="L600" i="1"/>
  <c r="M600" i="1"/>
  <c r="I601" i="1"/>
  <c r="K601" i="1"/>
  <c r="L601" i="1"/>
  <c r="M601" i="1"/>
  <c r="I602" i="1"/>
  <c r="K602" i="1"/>
  <c r="L602" i="1"/>
  <c r="M602" i="1"/>
  <c r="I603" i="1"/>
  <c r="K603" i="1"/>
  <c r="L603" i="1"/>
  <c r="M603" i="1"/>
  <c r="I604" i="1"/>
  <c r="K604" i="1"/>
  <c r="L604" i="1"/>
  <c r="M604" i="1"/>
  <c r="I605" i="1"/>
  <c r="K605" i="1"/>
  <c r="L605" i="1"/>
  <c r="M605" i="1"/>
  <c r="I606" i="1"/>
  <c r="K606" i="1"/>
  <c r="L606" i="1"/>
  <c r="M606" i="1"/>
  <c r="I607" i="1"/>
  <c r="K607" i="1"/>
  <c r="L607" i="1"/>
  <c r="M607" i="1"/>
  <c r="I608" i="1"/>
  <c r="K608" i="1"/>
  <c r="L608" i="1"/>
  <c r="M608" i="1"/>
  <c r="I609" i="1"/>
  <c r="K609" i="1"/>
  <c r="L609" i="1"/>
  <c r="M609" i="1"/>
  <c r="I610" i="1"/>
  <c r="K610" i="1"/>
  <c r="L610" i="1"/>
  <c r="M610" i="1"/>
  <c r="I611" i="1"/>
  <c r="K611" i="1"/>
  <c r="L611" i="1"/>
  <c r="M611" i="1"/>
  <c r="I612" i="1"/>
  <c r="K612" i="1"/>
  <c r="L612" i="1"/>
  <c r="M612" i="1"/>
  <c r="I613" i="1"/>
  <c r="K613" i="1"/>
  <c r="L613" i="1"/>
  <c r="M613" i="1"/>
  <c r="I614" i="1"/>
  <c r="K614" i="1"/>
  <c r="L614" i="1"/>
  <c r="M614" i="1"/>
  <c r="I615" i="1"/>
  <c r="K615" i="1"/>
  <c r="L615" i="1"/>
  <c r="M615" i="1"/>
  <c r="I616" i="1"/>
  <c r="K616" i="1"/>
  <c r="L616" i="1"/>
  <c r="M616" i="1"/>
  <c r="I617" i="1"/>
  <c r="K617" i="1"/>
  <c r="L617" i="1"/>
  <c r="M617" i="1"/>
  <c r="I618" i="1"/>
  <c r="K618" i="1"/>
  <c r="L618" i="1"/>
  <c r="M618" i="1"/>
  <c r="I619" i="1"/>
  <c r="K619" i="1"/>
  <c r="L619" i="1"/>
  <c r="M619" i="1"/>
  <c r="I620" i="1"/>
  <c r="K620" i="1"/>
  <c r="L620" i="1"/>
  <c r="M620" i="1"/>
  <c r="I621" i="1"/>
  <c r="K621" i="1"/>
  <c r="L621" i="1"/>
  <c r="M621" i="1"/>
  <c r="I622" i="1"/>
  <c r="K622" i="1"/>
  <c r="L622" i="1"/>
  <c r="M622" i="1"/>
  <c r="I623" i="1"/>
  <c r="K623" i="1"/>
  <c r="L623" i="1"/>
  <c r="M623" i="1"/>
  <c r="I624" i="1"/>
  <c r="K624" i="1"/>
  <c r="L624" i="1"/>
  <c r="M624" i="1"/>
  <c r="I625" i="1"/>
  <c r="K625" i="1"/>
  <c r="L625" i="1"/>
  <c r="M625" i="1"/>
  <c r="I626" i="1"/>
  <c r="K626" i="1"/>
  <c r="L626" i="1"/>
  <c r="M626" i="1"/>
  <c r="I627" i="1"/>
  <c r="K627" i="1"/>
  <c r="L627" i="1"/>
  <c r="M627" i="1"/>
  <c r="I628" i="1"/>
  <c r="K628" i="1"/>
  <c r="L628" i="1"/>
  <c r="M628" i="1"/>
  <c r="I629" i="1"/>
  <c r="K629" i="1"/>
  <c r="L629" i="1"/>
  <c r="M629" i="1"/>
  <c r="I630" i="1"/>
  <c r="K630" i="1"/>
  <c r="L630" i="1"/>
  <c r="M630" i="1"/>
  <c r="I631" i="1"/>
  <c r="K631" i="1"/>
  <c r="L631" i="1"/>
  <c r="M631" i="1"/>
  <c r="I632" i="1"/>
  <c r="K632" i="1"/>
  <c r="L632" i="1"/>
  <c r="M632" i="1"/>
  <c r="I633" i="1"/>
  <c r="K633" i="1"/>
  <c r="L633" i="1"/>
  <c r="M633" i="1"/>
  <c r="I634" i="1"/>
  <c r="K634" i="1"/>
  <c r="L634" i="1"/>
  <c r="M634" i="1"/>
  <c r="I635" i="1"/>
  <c r="K635" i="1"/>
  <c r="L635" i="1"/>
  <c r="M635" i="1"/>
  <c r="I636" i="1"/>
  <c r="K636" i="1"/>
  <c r="L636" i="1"/>
  <c r="M636" i="1"/>
  <c r="I637" i="1"/>
  <c r="K637" i="1"/>
  <c r="L637" i="1"/>
  <c r="M637" i="1"/>
  <c r="I638" i="1"/>
  <c r="K638" i="1"/>
  <c r="L638" i="1"/>
  <c r="M638" i="1"/>
  <c r="I639" i="1"/>
  <c r="K639" i="1"/>
  <c r="L639" i="1"/>
  <c r="M639" i="1"/>
  <c r="I640" i="1"/>
  <c r="K640" i="1"/>
  <c r="L640" i="1"/>
  <c r="M640" i="1"/>
  <c r="I641" i="1"/>
  <c r="K641" i="1"/>
  <c r="L641" i="1"/>
  <c r="M641" i="1"/>
  <c r="I642" i="1"/>
  <c r="K642" i="1"/>
  <c r="L642" i="1"/>
  <c r="M642" i="1"/>
  <c r="K643" i="1"/>
  <c r="I644" i="1"/>
  <c r="K644" i="1"/>
  <c r="L644" i="1"/>
  <c r="M644" i="1"/>
  <c r="I645" i="1"/>
  <c r="K645" i="1"/>
  <c r="L645" i="1"/>
  <c r="M645" i="1"/>
  <c r="I646" i="1"/>
  <c r="K646" i="1"/>
  <c r="L646" i="1"/>
  <c r="M646" i="1"/>
  <c r="I647" i="1"/>
  <c r="K647" i="1"/>
  <c r="L647" i="1"/>
  <c r="M647" i="1"/>
  <c r="I648" i="1"/>
  <c r="K648" i="1"/>
  <c r="L648" i="1"/>
  <c r="M648" i="1"/>
  <c r="I649" i="1"/>
  <c r="K649" i="1"/>
  <c r="L649" i="1"/>
  <c r="M649" i="1"/>
  <c r="I650" i="1"/>
  <c r="K650" i="1"/>
  <c r="L650" i="1"/>
  <c r="M650" i="1"/>
  <c r="I651" i="1"/>
  <c r="K651" i="1"/>
  <c r="L651" i="1"/>
  <c r="M651" i="1"/>
  <c r="I652" i="1"/>
  <c r="K652" i="1"/>
  <c r="L652" i="1"/>
  <c r="M652" i="1"/>
  <c r="I653" i="1"/>
  <c r="K653" i="1"/>
  <c r="L653" i="1"/>
  <c r="M653" i="1"/>
  <c r="I654" i="1"/>
  <c r="K654" i="1"/>
  <c r="L654" i="1"/>
  <c r="M654" i="1"/>
  <c r="I655" i="1"/>
  <c r="K655" i="1"/>
  <c r="L655" i="1"/>
  <c r="M655" i="1"/>
  <c r="I656" i="1"/>
  <c r="K656" i="1"/>
  <c r="L656" i="1"/>
  <c r="M656" i="1"/>
  <c r="I657" i="1"/>
  <c r="K657" i="1"/>
  <c r="L657" i="1"/>
  <c r="M657" i="1"/>
  <c r="I658" i="1"/>
  <c r="K658" i="1"/>
  <c r="L658" i="1"/>
  <c r="M658" i="1"/>
  <c r="I659" i="1"/>
  <c r="K659" i="1"/>
  <c r="L659" i="1"/>
  <c r="M659" i="1"/>
  <c r="I660" i="1"/>
  <c r="K660" i="1"/>
  <c r="L660" i="1"/>
  <c r="M660" i="1"/>
  <c r="I661" i="1"/>
  <c r="K661" i="1"/>
  <c r="L661" i="1"/>
  <c r="M661" i="1"/>
  <c r="I662" i="1"/>
  <c r="K662" i="1"/>
  <c r="L662" i="1"/>
  <c r="M662" i="1"/>
  <c r="I663" i="1"/>
  <c r="K663" i="1"/>
  <c r="L663" i="1"/>
  <c r="M663" i="1"/>
  <c r="I664" i="1"/>
  <c r="K664" i="1"/>
  <c r="L664" i="1"/>
  <c r="M664" i="1"/>
  <c r="I665" i="1"/>
  <c r="K665" i="1"/>
  <c r="L665" i="1"/>
  <c r="M665" i="1"/>
  <c r="I666" i="1"/>
  <c r="K666" i="1"/>
  <c r="L666" i="1"/>
  <c r="M666" i="1"/>
  <c r="I667" i="1"/>
  <c r="K667" i="1"/>
  <c r="L667" i="1"/>
  <c r="M667" i="1"/>
  <c r="I668" i="1"/>
  <c r="K668" i="1"/>
  <c r="L668" i="1"/>
  <c r="M668" i="1"/>
  <c r="I669" i="1"/>
  <c r="K669" i="1"/>
  <c r="L669" i="1"/>
  <c r="M669" i="1"/>
  <c r="I670" i="1"/>
  <c r="K670" i="1"/>
  <c r="L670" i="1"/>
  <c r="M670" i="1"/>
  <c r="I671" i="1"/>
  <c r="K671" i="1"/>
  <c r="L671" i="1"/>
  <c r="M671" i="1"/>
  <c r="I672" i="1"/>
  <c r="K672" i="1"/>
  <c r="L672" i="1"/>
  <c r="M672" i="1"/>
  <c r="I673" i="1"/>
  <c r="K673" i="1"/>
  <c r="L673" i="1"/>
  <c r="M673" i="1"/>
  <c r="I674" i="1"/>
  <c r="K674" i="1"/>
  <c r="L674" i="1"/>
  <c r="M674" i="1"/>
  <c r="I675" i="1"/>
  <c r="K675" i="1"/>
  <c r="L675" i="1"/>
  <c r="M675" i="1"/>
  <c r="I676" i="1"/>
  <c r="K676" i="1"/>
  <c r="L676" i="1"/>
  <c r="M676" i="1"/>
  <c r="I677" i="1"/>
  <c r="K677" i="1"/>
  <c r="L677" i="1"/>
  <c r="M677" i="1"/>
  <c r="I678" i="1"/>
  <c r="K678" i="1"/>
  <c r="L678" i="1"/>
  <c r="M678" i="1"/>
  <c r="I679" i="1"/>
  <c r="K679" i="1"/>
  <c r="L679" i="1"/>
  <c r="M679" i="1"/>
  <c r="I680" i="1"/>
  <c r="K680" i="1"/>
  <c r="L680" i="1"/>
  <c r="M680" i="1"/>
  <c r="I681" i="1"/>
  <c r="K681" i="1"/>
  <c r="L681" i="1"/>
  <c r="M681" i="1"/>
  <c r="I682" i="1"/>
  <c r="K682" i="1"/>
  <c r="L682" i="1"/>
  <c r="M682" i="1"/>
  <c r="I683" i="1"/>
  <c r="K683" i="1"/>
  <c r="L683" i="1"/>
  <c r="M683" i="1"/>
  <c r="I684" i="1"/>
  <c r="K684" i="1"/>
  <c r="L684" i="1"/>
  <c r="M684" i="1"/>
  <c r="I685" i="1"/>
  <c r="K685" i="1"/>
  <c r="L685" i="1"/>
  <c r="M685" i="1"/>
  <c r="I686" i="1"/>
  <c r="K686" i="1"/>
  <c r="L686" i="1"/>
  <c r="M686" i="1"/>
  <c r="I687" i="1"/>
  <c r="K687" i="1"/>
  <c r="L687" i="1"/>
  <c r="M687" i="1"/>
  <c r="I688" i="1"/>
  <c r="K688" i="1"/>
  <c r="L688" i="1"/>
  <c r="M688" i="1"/>
  <c r="I689" i="1"/>
  <c r="K689" i="1"/>
  <c r="L689" i="1"/>
  <c r="M689" i="1"/>
  <c r="I690" i="1"/>
  <c r="K690" i="1"/>
  <c r="L690" i="1"/>
  <c r="M690" i="1"/>
  <c r="I691" i="1"/>
  <c r="K691" i="1"/>
  <c r="L691" i="1"/>
  <c r="M691" i="1"/>
  <c r="I692" i="1"/>
  <c r="K692" i="1"/>
  <c r="L692" i="1"/>
  <c r="M692" i="1"/>
  <c r="I693" i="1"/>
  <c r="K693" i="1"/>
  <c r="L693" i="1"/>
  <c r="M693" i="1"/>
  <c r="I694" i="1"/>
  <c r="K694" i="1"/>
  <c r="L694" i="1"/>
  <c r="M694" i="1"/>
  <c r="I695" i="1"/>
  <c r="K695" i="1"/>
  <c r="L695" i="1"/>
  <c r="M695" i="1"/>
  <c r="I696" i="1"/>
  <c r="K696" i="1"/>
  <c r="L696" i="1"/>
  <c r="M696" i="1"/>
  <c r="I697" i="1"/>
  <c r="K697" i="1"/>
  <c r="L697" i="1"/>
  <c r="M697" i="1"/>
  <c r="I698" i="1"/>
  <c r="K698" i="1"/>
  <c r="L698" i="1"/>
  <c r="M698" i="1"/>
  <c r="I699" i="1"/>
  <c r="K699" i="1"/>
  <c r="L699" i="1"/>
  <c r="M699" i="1"/>
  <c r="I700" i="1"/>
  <c r="K700" i="1"/>
  <c r="L700" i="1"/>
  <c r="M700" i="1"/>
  <c r="I701" i="1"/>
  <c r="K701" i="1"/>
  <c r="L701" i="1"/>
  <c r="M701" i="1"/>
  <c r="I702" i="1"/>
  <c r="K702" i="1"/>
  <c r="L702" i="1"/>
  <c r="M702" i="1"/>
  <c r="I703" i="1"/>
  <c r="K703" i="1"/>
  <c r="L703" i="1"/>
  <c r="M703" i="1"/>
  <c r="I704" i="1"/>
  <c r="K704" i="1"/>
  <c r="L704" i="1"/>
  <c r="M704" i="1"/>
  <c r="I705" i="1"/>
  <c r="K705" i="1"/>
  <c r="L705" i="1"/>
  <c r="M705" i="1"/>
  <c r="I706" i="1"/>
  <c r="K706" i="1"/>
  <c r="L706" i="1"/>
  <c r="M706" i="1"/>
  <c r="I707" i="1"/>
  <c r="K707" i="1"/>
  <c r="L707" i="1"/>
  <c r="M707" i="1"/>
  <c r="I708" i="1"/>
  <c r="K708" i="1"/>
  <c r="L708" i="1"/>
  <c r="M708" i="1"/>
  <c r="I709" i="1"/>
  <c r="K709" i="1"/>
  <c r="L709" i="1"/>
  <c r="M709" i="1"/>
  <c r="I710" i="1"/>
  <c r="K710" i="1"/>
  <c r="L710" i="1"/>
  <c r="M710" i="1"/>
  <c r="I711" i="1"/>
  <c r="K711" i="1"/>
  <c r="L711" i="1"/>
  <c r="M711" i="1"/>
  <c r="I712" i="1"/>
  <c r="K712" i="1"/>
  <c r="L712" i="1"/>
  <c r="M712" i="1"/>
  <c r="I713" i="1"/>
  <c r="K713" i="1"/>
  <c r="L713" i="1"/>
  <c r="M713" i="1"/>
  <c r="I714" i="1"/>
  <c r="K714" i="1"/>
  <c r="L714" i="1"/>
  <c r="M714" i="1"/>
  <c r="I715" i="1"/>
  <c r="K715" i="1"/>
  <c r="L715" i="1"/>
  <c r="M715" i="1"/>
  <c r="I716" i="1"/>
  <c r="K716" i="1"/>
  <c r="L716" i="1"/>
  <c r="M716" i="1"/>
  <c r="I717" i="1"/>
  <c r="K717" i="1"/>
  <c r="L717" i="1"/>
  <c r="M717" i="1"/>
  <c r="I718" i="1"/>
  <c r="K718" i="1"/>
  <c r="L718" i="1"/>
  <c r="M718" i="1"/>
  <c r="I719" i="1"/>
  <c r="K719" i="1"/>
  <c r="L719" i="1"/>
  <c r="M719" i="1"/>
  <c r="I720" i="1"/>
  <c r="K720" i="1"/>
  <c r="L720" i="1"/>
  <c r="M720" i="1"/>
  <c r="I721" i="1"/>
  <c r="K721" i="1"/>
  <c r="L721" i="1"/>
  <c r="M721" i="1"/>
  <c r="I722" i="1"/>
  <c r="K722" i="1"/>
  <c r="L722" i="1"/>
  <c r="M722" i="1"/>
  <c r="I723" i="1"/>
  <c r="K723" i="1"/>
  <c r="L723" i="1"/>
  <c r="M723" i="1"/>
  <c r="I724" i="1"/>
  <c r="K724" i="1"/>
  <c r="L724" i="1"/>
  <c r="M724" i="1"/>
  <c r="I725" i="1"/>
  <c r="K725" i="1"/>
  <c r="L725" i="1"/>
  <c r="M725" i="1"/>
  <c r="I726" i="1"/>
  <c r="K726" i="1"/>
  <c r="L726" i="1"/>
  <c r="M726" i="1"/>
  <c r="I727" i="1"/>
  <c r="K727" i="1"/>
  <c r="L727" i="1"/>
  <c r="M727" i="1"/>
  <c r="I728" i="1"/>
  <c r="K728" i="1"/>
  <c r="L728" i="1"/>
  <c r="M728" i="1"/>
  <c r="I729" i="1"/>
  <c r="K729" i="1"/>
  <c r="L729" i="1"/>
  <c r="M729" i="1"/>
  <c r="I730" i="1"/>
  <c r="K730" i="1"/>
  <c r="L730" i="1"/>
  <c r="M730" i="1"/>
  <c r="I731" i="1"/>
  <c r="K731" i="1"/>
  <c r="L731" i="1"/>
  <c r="M731" i="1"/>
  <c r="I732" i="1"/>
  <c r="K732" i="1"/>
  <c r="L732" i="1"/>
  <c r="M732" i="1"/>
  <c r="I733" i="1"/>
  <c r="K733" i="1"/>
  <c r="L733" i="1"/>
  <c r="M733" i="1"/>
  <c r="I734" i="1"/>
  <c r="K734" i="1"/>
  <c r="L734" i="1"/>
  <c r="M734" i="1"/>
  <c r="I735" i="1"/>
  <c r="K735" i="1"/>
  <c r="L735" i="1"/>
  <c r="M735" i="1"/>
  <c r="I736" i="1"/>
  <c r="K736" i="1"/>
  <c r="L736" i="1"/>
  <c r="M736" i="1"/>
  <c r="I737" i="1"/>
  <c r="K737" i="1"/>
  <c r="L737" i="1"/>
  <c r="M737" i="1"/>
  <c r="I738" i="1"/>
  <c r="K738" i="1"/>
  <c r="L738" i="1"/>
  <c r="M738" i="1"/>
  <c r="I739" i="1"/>
  <c r="K739" i="1"/>
  <c r="L739" i="1"/>
  <c r="M739" i="1"/>
  <c r="I740" i="1"/>
  <c r="K740" i="1"/>
  <c r="L740" i="1"/>
  <c r="M740" i="1"/>
  <c r="I741" i="1"/>
  <c r="K741" i="1"/>
  <c r="L741" i="1"/>
  <c r="M741" i="1"/>
  <c r="I742" i="1"/>
  <c r="K742" i="1"/>
  <c r="L742" i="1"/>
  <c r="M742" i="1"/>
  <c r="I743" i="1"/>
  <c r="K743" i="1"/>
  <c r="L743" i="1"/>
  <c r="M743" i="1"/>
  <c r="I744" i="1"/>
  <c r="K744" i="1"/>
  <c r="L744" i="1"/>
  <c r="M744" i="1"/>
  <c r="I745" i="1"/>
  <c r="K745" i="1"/>
  <c r="L745" i="1"/>
  <c r="M745" i="1"/>
  <c r="I746" i="1"/>
  <c r="K746" i="1"/>
  <c r="L746" i="1"/>
  <c r="M746" i="1"/>
  <c r="I747" i="1"/>
  <c r="K747" i="1"/>
  <c r="L747" i="1"/>
  <c r="M747" i="1"/>
  <c r="I748" i="1"/>
  <c r="K748" i="1"/>
  <c r="L748" i="1"/>
  <c r="M748" i="1"/>
  <c r="I749" i="1"/>
  <c r="K749" i="1"/>
  <c r="L749" i="1"/>
  <c r="M749" i="1"/>
  <c r="I750" i="1"/>
  <c r="K750" i="1"/>
  <c r="L750" i="1"/>
  <c r="M750" i="1"/>
  <c r="I751" i="1"/>
  <c r="K751" i="1"/>
  <c r="L751" i="1"/>
  <c r="M751" i="1"/>
  <c r="I752" i="1"/>
  <c r="K752" i="1"/>
  <c r="L752" i="1"/>
  <c r="M752" i="1"/>
  <c r="I753" i="1"/>
  <c r="K753" i="1"/>
  <c r="L753" i="1"/>
  <c r="M753" i="1"/>
  <c r="I754" i="1"/>
  <c r="K754" i="1"/>
  <c r="L754" i="1"/>
  <c r="M754" i="1"/>
  <c r="I755" i="1"/>
  <c r="K755" i="1"/>
  <c r="L755" i="1"/>
  <c r="M755" i="1"/>
  <c r="I756" i="1"/>
  <c r="K756" i="1"/>
  <c r="L756" i="1"/>
  <c r="M756" i="1"/>
  <c r="I757" i="1"/>
  <c r="K757" i="1"/>
  <c r="L757" i="1"/>
  <c r="M757" i="1"/>
  <c r="I758" i="1"/>
  <c r="K758" i="1"/>
  <c r="L758" i="1"/>
  <c r="M758" i="1"/>
  <c r="I759" i="1"/>
  <c r="K759" i="1"/>
  <c r="L759" i="1"/>
  <c r="M759" i="1"/>
  <c r="I760" i="1"/>
  <c r="K760" i="1"/>
  <c r="L760" i="1"/>
  <c r="M760" i="1"/>
  <c r="I761" i="1"/>
  <c r="K761" i="1"/>
  <c r="L761" i="1"/>
  <c r="M761" i="1"/>
  <c r="I762" i="1"/>
  <c r="K762" i="1"/>
  <c r="L762" i="1"/>
  <c r="M762" i="1"/>
  <c r="I763" i="1"/>
  <c r="K763" i="1"/>
  <c r="L763" i="1"/>
  <c r="M763" i="1"/>
  <c r="I764" i="1"/>
  <c r="K764" i="1"/>
  <c r="L764" i="1"/>
  <c r="M764" i="1"/>
  <c r="I765" i="1"/>
  <c r="K765" i="1"/>
  <c r="L765" i="1"/>
  <c r="M765" i="1"/>
  <c r="I766" i="1"/>
  <c r="K766" i="1"/>
  <c r="L766" i="1"/>
  <c r="M766" i="1"/>
  <c r="I767" i="1"/>
  <c r="K767" i="1"/>
  <c r="L767" i="1"/>
  <c r="M767" i="1"/>
  <c r="I768" i="1"/>
  <c r="K768" i="1"/>
  <c r="L768" i="1"/>
  <c r="M768" i="1"/>
  <c r="I769" i="1"/>
  <c r="K769" i="1"/>
  <c r="L769" i="1"/>
  <c r="M769" i="1"/>
  <c r="I770" i="1"/>
  <c r="K770" i="1"/>
  <c r="L770" i="1"/>
  <c r="M770" i="1"/>
  <c r="I771" i="1"/>
  <c r="K771" i="1"/>
  <c r="L771" i="1"/>
  <c r="M771" i="1"/>
  <c r="I772" i="1"/>
  <c r="K772" i="1"/>
  <c r="L772" i="1"/>
  <c r="M772" i="1"/>
  <c r="I773" i="1"/>
  <c r="K773" i="1"/>
  <c r="L773" i="1"/>
  <c r="M773" i="1"/>
  <c r="I774" i="1"/>
  <c r="K774" i="1"/>
  <c r="L774" i="1"/>
  <c r="M774" i="1"/>
  <c r="I775" i="1"/>
  <c r="K775" i="1"/>
  <c r="L775" i="1"/>
  <c r="M775" i="1"/>
  <c r="I776" i="1"/>
  <c r="K776" i="1"/>
  <c r="L776" i="1"/>
  <c r="M776" i="1"/>
  <c r="I777" i="1"/>
  <c r="K777" i="1"/>
  <c r="L777" i="1"/>
  <c r="M777" i="1"/>
  <c r="I778" i="1"/>
  <c r="K778" i="1"/>
  <c r="L778" i="1"/>
  <c r="M778" i="1"/>
  <c r="I779" i="1"/>
  <c r="K779" i="1"/>
  <c r="L779" i="1"/>
  <c r="M779" i="1"/>
  <c r="I780" i="1"/>
  <c r="K780" i="1"/>
  <c r="L780" i="1"/>
  <c r="M780" i="1"/>
  <c r="I781" i="1"/>
  <c r="K781" i="1"/>
  <c r="L781" i="1"/>
  <c r="M781" i="1"/>
  <c r="I782" i="1"/>
  <c r="K782" i="1"/>
  <c r="L782" i="1"/>
  <c r="M782" i="1"/>
  <c r="I783" i="1"/>
  <c r="K783" i="1"/>
  <c r="L783" i="1"/>
  <c r="M783" i="1"/>
  <c r="I784" i="1"/>
  <c r="K784" i="1"/>
  <c r="L784" i="1"/>
  <c r="M784" i="1"/>
  <c r="I785" i="1"/>
  <c r="K785" i="1"/>
  <c r="L785" i="1"/>
  <c r="M785" i="1"/>
  <c r="I786" i="1"/>
  <c r="K786" i="1"/>
  <c r="L786" i="1"/>
  <c r="M786" i="1"/>
  <c r="I787" i="1"/>
  <c r="K787" i="1"/>
  <c r="L787" i="1"/>
  <c r="M787" i="1"/>
  <c r="I788" i="1"/>
  <c r="K788" i="1"/>
  <c r="L788" i="1"/>
  <c r="M788" i="1"/>
  <c r="I789" i="1"/>
  <c r="K789" i="1"/>
  <c r="L789" i="1"/>
  <c r="M789" i="1"/>
  <c r="I790" i="1"/>
  <c r="K790" i="1"/>
  <c r="L790" i="1"/>
  <c r="M790" i="1"/>
  <c r="I791" i="1"/>
  <c r="K791" i="1"/>
  <c r="L791" i="1"/>
  <c r="M791" i="1"/>
  <c r="I792" i="1"/>
  <c r="K792" i="1"/>
  <c r="L792" i="1"/>
  <c r="M792" i="1"/>
  <c r="I793" i="1"/>
  <c r="K793" i="1"/>
  <c r="L793" i="1"/>
  <c r="M793" i="1"/>
  <c r="I794" i="1"/>
  <c r="K794" i="1"/>
  <c r="L794" i="1"/>
  <c r="M794" i="1"/>
  <c r="I795" i="1"/>
  <c r="K795" i="1"/>
  <c r="L795" i="1"/>
  <c r="M795" i="1"/>
  <c r="I796" i="1"/>
  <c r="K796" i="1"/>
  <c r="L796" i="1"/>
  <c r="M796" i="1"/>
  <c r="I797" i="1"/>
  <c r="K797" i="1"/>
  <c r="L797" i="1"/>
  <c r="M797" i="1"/>
  <c r="I798" i="1"/>
  <c r="K798" i="1"/>
  <c r="L798" i="1"/>
  <c r="M798" i="1"/>
  <c r="I799" i="1"/>
  <c r="K799" i="1"/>
  <c r="L799" i="1"/>
  <c r="M799" i="1"/>
  <c r="I800" i="1"/>
  <c r="K800" i="1"/>
  <c r="L800" i="1"/>
  <c r="M800" i="1"/>
  <c r="I801" i="1"/>
  <c r="K801" i="1"/>
  <c r="L801" i="1"/>
  <c r="M801" i="1"/>
  <c r="I802" i="1"/>
  <c r="K802" i="1"/>
  <c r="L802" i="1"/>
  <c r="M802" i="1"/>
  <c r="I803" i="1"/>
  <c r="K803" i="1"/>
  <c r="L803" i="1"/>
  <c r="M803" i="1"/>
  <c r="I804" i="1"/>
  <c r="K804" i="1"/>
  <c r="L804" i="1"/>
  <c r="M804" i="1"/>
  <c r="I805" i="1"/>
  <c r="K805" i="1"/>
  <c r="L805" i="1"/>
  <c r="M805" i="1"/>
  <c r="I806" i="1"/>
  <c r="K806" i="1"/>
  <c r="L806" i="1"/>
  <c r="M806" i="1"/>
  <c r="I807" i="1"/>
  <c r="K807" i="1"/>
  <c r="L807" i="1"/>
  <c r="M807" i="1"/>
  <c r="I808" i="1"/>
  <c r="K808" i="1"/>
  <c r="L808" i="1"/>
  <c r="M808" i="1"/>
  <c r="I809" i="1"/>
  <c r="K809" i="1"/>
  <c r="L809" i="1"/>
  <c r="M809" i="1"/>
  <c r="I810" i="1"/>
  <c r="K810" i="1"/>
  <c r="L810" i="1"/>
  <c r="M810" i="1"/>
  <c r="I811" i="1"/>
  <c r="K811" i="1"/>
  <c r="L811" i="1"/>
  <c r="M811" i="1"/>
  <c r="I812" i="1"/>
  <c r="K812" i="1"/>
  <c r="L812" i="1"/>
  <c r="M812" i="1"/>
  <c r="I813" i="1"/>
  <c r="K813" i="1"/>
  <c r="L813" i="1"/>
  <c r="M813" i="1"/>
  <c r="I814" i="1"/>
  <c r="K814" i="1"/>
  <c r="L814" i="1"/>
  <c r="M814" i="1"/>
  <c r="I815" i="1"/>
  <c r="K815" i="1"/>
  <c r="L815" i="1"/>
  <c r="M815" i="1"/>
  <c r="I816" i="1"/>
  <c r="K816" i="1"/>
  <c r="L816" i="1"/>
  <c r="M816" i="1"/>
  <c r="I817" i="1"/>
  <c r="K817" i="1"/>
  <c r="L817" i="1"/>
  <c r="M817" i="1"/>
  <c r="I818" i="1"/>
  <c r="K818" i="1"/>
  <c r="L818" i="1"/>
  <c r="M818" i="1"/>
  <c r="I819" i="1"/>
  <c r="K819" i="1"/>
  <c r="L819" i="1"/>
  <c r="M819" i="1"/>
  <c r="I820" i="1"/>
  <c r="K820" i="1"/>
  <c r="L820" i="1"/>
  <c r="M820" i="1"/>
  <c r="I821" i="1"/>
  <c r="K821" i="1"/>
  <c r="L821" i="1"/>
  <c r="M821" i="1"/>
  <c r="I822" i="1"/>
  <c r="K822" i="1"/>
  <c r="L822" i="1"/>
  <c r="M822" i="1"/>
  <c r="I823" i="1"/>
  <c r="K823" i="1"/>
  <c r="L823" i="1"/>
  <c r="M823" i="1"/>
  <c r="I824" i="1"/>
  <c r="K824" i="1"/>
  <c r="L824" i="1"/>
  <c r="M824" i="1"/>
  <c r="I825" i="1"/>
  <c r="K825" i="1"/>
  <c r="L825" i="1"/>
  <c r="M825" i="1"/>
  <c r="I826" i="1"/>
  <c r="K826" i="1"/>
  <c r="L826" i="1"/>
  <c r="M826" i="1"/>
  <c r="I827" i="1"/>
  <c r="K827" i="1"/>
  <c r="L827" i="1"/>
  <c r="M827" i="1"/>
  <c r="I828" i="1"/>
  <c r="K828" i="1"/>
  <c r="L828" i="1"/>
  <c r="M828" i="1"/>
  <c r="I829" i="1"/>
  <c r="K829" i="1"/>
  <c r="L829" i="1"/>
  <c r="M829" i="1"/>
  <c r="I830" i="1"/>
  <c r="K830" i="1"/>
  <c r="L830" i="1"/>
  <c r="M830" i="1"/>
  <c r="I831" i="1"/>
  <c r="K831" i="1"/>
  <c r="L831" i="1"/>
  <c r="M831" i="1"/>
  <c r="I832" i="1"/>
  <c r="K832" i="1"/>
  <c r="L832" i="1"/>
  <c r="M832" i="1"/>
  <c r="I833" i="1"/>
  <c r="K833" i="1"/>
  <c r="L833" i="1"/>
  <c r="M833" i="1"/>
  <c r="I834" i="1"/>
  <c r="K834" i="1"/>
  <c r="L834" i="1"/>
  <c r="M834" i="1"/>
  <c r="I835" i="1"/>
  <c r="K835" i="1"/>
  <c r="L835" i="1"/>
  <c r="M835" i="1"/>
  <c r="I836" i="1"/>
  <c r="K836" i="1"/>
  <c r="L836" i="1"/>
  <c r="M836" i="1"/>
  <c r="I837" i="1"/>
  <c r="K837" i="1"/>
  <c r="L837" i="1"/>
  <c r="M837" i="1"/>
  <c r="I838" i="1"/>
  <c r="K838" i="1"/>
  <c r="L838" i="1"/>
  <c r="M838" i="1"/>
  <c r="I839" i="1"/>
  <c r="K839" i="1"/>
  <c r="L839" i="1"/>
  <c r="M839" i="1"/>
  <c r="I840" i="1"/>
  <c r="K840" i="1"/>
  <c r="L840" i="1"/>
  <c r="M840" i="1"/>
  <c r="I841" i="1"/>
  <c r="K841" i="1"/>
  <c r="L841" i="1"/>
  <c r="M841" i="1"/>
  <c r="I842" i="1"/>
  <c r="K842" i="1"/>
  <c r="L842" i="1"/>
  <c r="M842" i="1"/>
  <c r="I843" i="1"/>
  <c r="K843" i="1"/>
  <c r="L843" i="1"/>
  <c r="M843" i="1"/>
  <c r="I844" i="1"/>
  <c r="K844" i="1"/>
  <c r="L844" i="1"/>
  <c r="M844" i="1"/>
  <c r="I845" i="1"/>
  <c r="K845" i="1"/>
  <c r="L845" i="1"/>
  <c r="M845" i="1"/>
  <c r="I846" i="1"/>
  <c r="K846" i="1"/>
  <c r="L846" i="1"/>
  <c r="M846" i="1"/>
  <c r="I847" i="1"/>
  <c r="K847" i="1"/>
  <c r="L847" i="1"/>
  <c r="M847" i="1"/>
  <c r="I848" i="1"/>
  <c r="K848" i="1"/>
  <c r="L848" i="1"/>
  <c r="M848" i="1"/>
  <c r="I849" i="1"/>
  <c r="K849" i="1"/>
  <c r="L849" i="1"/>
  <c r="M849" i="1"/>
  <c r="I850" i="1"/>
  <c r="K850" i="1"/>
  <c r="L850" i="1"/>
  <c r="M850" i="1"/>
  <c r="I851" i="1"/>
  <c r="K851" i="1"/>
  <c r="L851" i="1"/>
  <c r="M851" i="1"/>
  <c r="I852" i="1"/>
  <c r="K852" i="1"/>
  <c r="L852" i="1"/>
  <c r="M852" i="1"/>
  <c r="I853" i="1"/>
  <c r="K853" i="1"/>
  <c r="L853" i="1"/>
  <c r="M853" i="1"/>
  <c r="I854" i="1"/>
  <c r="K854" i="1"/>
  <c r="L854" i="1"/>
  <c r="M854" i="1"/>
  <c r="I855" i="1"/>
  <c r="K855" i="1"/>
  <c r="L855" i="1"/>
  <c r="M855" i="1"/>
  <c r="I856" i="1"/>
  <c r="K856" i="1"/>
  <c r="L856" i="1"/>
  <c r="M856" i="1"/>
  <c r="I857" i="1"/>
  <c r="K857" i="1"/>
  <c r="L857" i="1"/>
  <c r="M857" i="1"/>
  <c r="I858" i="1"/>
  <c r="K858" i="1"/>
  <c r="L858" i="1"/>
  <c r="M858" i="1"/>
  <c r="I859" i="1"/>
  <c r="K859" i="1"/>
  <c r="L859" i="1"/>
  <c r="M859" i="1"/>
  <c r="I860" i="1"/>
  <c r="K860" i="1"/>
  <c r="L860" i="1"/>
  <c r="M860" i="1"/>
  <c r="I861" i="1"/>
  <c r="K861" i="1"/>
  <c r="L861" i="1"/>
  <c r="M861" i="1"/>
  <c r="I862" i="1"/>
  <c r="K862" i="1"/>
  <c r="L862" i="1"/>
  <c r="M862" i="1"/>
  <c r="I863" i="1"/>
  <c r="K863" i="1"/>
  <c r="L863" i="1"/>
  <c r="M863" i="1"/>
  <c r="I864" i="1"/>
  <c r="K864" i="1"/>
  <c r="L864" i="1"/>
  <c r="M864" i="1"/>
  <c r="I865" i="1"/>
  <c r="K865" i="1"/>
  <c r="L865" i="1"/>
  <c r="M865" i="1"/>
  <c r="I866" i="1"/>
  <c r="K866" i="1"/>
  <c r="L866" i="1"/>
  <c r="M866" i="1"/>
  <c r="I867" i="1"/>
  <c r="K867" i="1"/>
  <c r="L867" i="1"/>
  <c r="M867" i="1"/>
  <c r="I868" i="1"/>
  <c r="K868" i="1"/>
  <c r="L868" i="1"/>
  <c r="M868" i="1"/>
  <c r="I869" i="1"/>
  <c r="K869" i="1"/>
  <c r="L869" i="1"/>
  <c r="M869" i="1"/>
  <c r="I870" i="1"/>
  <c r="K870" i="1"/>
  <c r="L870" i="1"/>
  <c r="M870" i="1"/>
  <c r="I871" i="1"/>
  <c r="K871" i="1"/>
  <c r="L871" i="1"/>
  <c r="M871" i="1"/>
  <c r="I872" i="1"/>
  <c r="K872" i="1"/>
  <c r="L872" i="1"/>
  <c r="M872" i="1"/>
  <c r="I873" i="1"/>
  <c r="K873" i="1"/>
  <c r="L873" i="1"/>
  <c r="M873" i="1"/>
  <c r="I874" i="1"/>
  <c r="K874" i="1"/>
  <c r="L874" i="1"/>
  <c r="M874" i="1"/>
  <c r="I875" i="1"/>
  <c r="K875" i="1"/>
  <c r="L875" i="1"/>
  <c r="M875" i="1"/>
  <c r="I876" i="1"/>
  <c r="K876" i="1"/>
  <c r="L876" i="1"/>
  <c r="M876" i="1"/>
  <c r="I877" i="1"/>
  <c r="K877" i="1"/>
  <c r="L877" i="1"/>
  <c r="M877" i="1"/>
  <c r="I878" i="1"/>
  <c r="K878" i="1"/>
  <c r="L878" i="1"/>
  <c r="M878" i="1"/>
  <c r="I879" i="1"/>
  <c r="K879" i="1"/>
  <c r="L879" i="1"/>
  <c r="M879" i="1"/>
  <c r="I880" i="1"/>
  <c r="K880" i="1"/>
  <c r="L880" i="1"/>
  <c r="M880" i="1"/>
  <c r="I881" i="1"/>
  <c r="K881" i="1"/>
  <c r="L881" i="1"/>
  <c r="M881" i="1"/>
  <c r="I882" i="1"/>
  <c r="K882" i="1"/>
  <c r="L882" i="1"/>
  <c r="M882" i="1"/>
  <c r="I883" i="1"/>
  <c r="K883" i="1"/>
  <c r="L883" i="1"/>
  <c r="M883" i="1"/>
  <c r="I884" i="1"/>
  <c r="K884" i="1"/>
  <c r="L884" i="1"/>
  <c r="M884" i="1"/>
  <c r="I885" i="1"/>
  <c r="K885" i="1"/>
  <c r="L885" i="1"/>
  <c r="M885" i="1"/>
  <c r="I886" i="1"/>
  <c r="K886" i="1"/>
  <c r="L886" i="1"/>
  <c r="M886" i="1"/>
  <c r="I887" i="1"/>
  <c r="K887" i="1"/>
  <c r="L887" i="1"/>
  <c r="M887" i="1"/>
  <c r="I888" i="1"/>
  <c r="K888" i="1"/>
  <c r="L888" i="1"/>
  <c r="M888" i="1"/>
  <c r="I889" i="1"/>
  <c r="K889" i="1"/>
  <c r="L889" i="1"/>
  <c r="M889" i="1"/>
  <c r="I890" i="1"/>
  <c r="K890" i="1"/>
  <c r="L890" i="1"/>
  <c r="M890" i="1"/>
  <c r="I891" i="1"/>
  <c r="K891" i="1"/>
  <c r="L891" i="1"/>
  <c r="M891" i="1"/>
  <c r="I892" i="1"/>
  <c r="K892" i="1"/>
  <c r="L892" i="1"/>
  <c r="M892" i="1"/>
  <c r="I893" i="1"/>
  <c r="K893" i="1"/>
  <c r="L893" i="1"/>
  <c r="M893" i="1"/>
  <c r="I894" i="1"/>
  <c r="K894" i="1"/>
  <c r="L894" i="1"/>
  <c r="M894" i="1"/>
  <c r="I895" i="1"/>
  <c r="K895" i="1"/>
  <c r="L895" i="1"/>
  <c r="M895" i="1"/>
  <c r="I896" i="1"/>
  <c r="K896" i="1"/>
  <c r="L896" i="1"/>
  <c r="M896" i="1"/>
  <c r="I897" i="1"/>
  <c r="K897" i="1"/>
  <c r="L897" i="1"/>
  <c r="M897" i="1"/>
  <c r="I898" i="1"/>
  <c r="K898" i="1"/>
  <c r="L898" i="1"/>
  <c r="M898" i="1"/>
  <c r="I899" i="1"/>
  <c r="K899" i="1"/>
  <c r="L899" i="1"/>
  <c r="M899" i="1"/>
  <c r="I900" i="1"/>
  <c r="K900" i="1"/>
  <c r="L900" i="1"/>
  <c r="M900" i="1"/>
  <c r="I901" i="1"/>
  <c r="K901" i="1"/>
  <c r="L901" i="1"/>
  <c r="M901" i="1"/>
  <c r="I902" i="1"/>
  <c r="K902" i="1"/>
  <c r="L902" i="1"/>
  <c r="M902" i="1"/>
  <c r="I903" i="1"/>
  <c r="K903" i="1"/>
  <c r="L903" i="1"/>
  <c r="M903" i="1"/>
  <c r="I904" i="1"/>
  <c r="K904" i="1"/>
  <c r="L904" i="1"/>
  <c r="M904" i="1"/>
  <c r="I905" i="1"/>
  <c r="K905" i="1"/>
  <c r="L905" i="1"/>
  <c r="M905" i="1"/>
  <c r="I906" i="1"/>
  <c r="K906" i="1"/>
  <c r="L906" i="1"/>
  <c r="M906" i="1"/>
  <c r="I907" i="1"/>
  <c r="K907" i="1"/>
  <c r="L907" i="1"/>
  <c r="M907" i="1"/>
  <c r="I908" i="1"/>
  <c r="K908" i="1"/>
  <c r="L908" i="1"/>
  <c r="M908" i="1"/>
  <c r="I909" i="1"/>
  <c r="K909" i="1"/>
  <c r="L909" i="1"/>
  <c r="M909" i="1"/>
  <c r="I910" i="1"/>
  <c r="K910" i="1"/>
  <c r="L910" i="1"/>
  <c r="M910" i="1"/>
  <c r="I911" i="1"/>
  <c r="K911" i="1"/>
  <c r="L911" i="1"/>
  <c r="M911" i="1"/>
  <c r="I912" i="1"/>
  <c r="K912" i="1"/>
  <c r="L912" i="1"/>
  <c r="M912" i="1"/>
  <c r="I913" i="1"/>
  <c r="K913" i="1"/>
  <c r="L913" i="1"/>
  <c r="M913" i="1"/>
  <c r="I914" i="1"/>
  <c r="K914" i="1"/>
  <c r="L914" i="1"/>
  <c r="M914" i="1"/>
  <c r="I915" i="1"/>
  <c r="K915" i="1"/>
  <c r="L915" i="1"/>
  <c r="M915" i="1"/>
  <c r="I916" i="1"/>
  <c r="K916" i="1"/>
  <c r="L916" i="1"/>
  <c r="M916" i="1"/>
  <c r="I917" i="1"/>
  <c r="K917" i="1"/>
  <c r="L917" i="1"/>
  <c r="M917" i="1"/>
  <c r="I918" i="1"/>
  <c r="K918" i="1"/>
  <c r="L918" i="1"/>
  <c r="M918" i="1"/>
  <c r="I919" i="1"/>
  <c r="K919" i="1"/>
  <c r="L919" i="1"/>
  <c r="M919" i="1"/>
  <c r="I920" i="1"/>
  <c r="K920" i="1"/>
  <c r="L920" i="1"/>
  <c r="M920" i="1"/>
  <c r="I921" i="1"/>
  <c r="K921" i="1"/>
  <c r="L921" i="1"/>
  <c r="M921" i="1"/>
  <c r="I922" i="1"/>
  <c r="K922" i="1"/>
  <c r="L922" i="1"/>
  <c r="M922" i="1"/>
  <c r="I923" i="1"/>
  <c r="K923" i="1"/>
  <c r="L923" i="1"/>
  <c r="M923" i="1"/>
  <c r="I924" i="1"/>
  <c r="K924" i="1"/>
  <c r="L924" i="1"/>
  <c r="M924" i="1"/>
  <c r="I925" i="1"/>
  <c r="K925" i="1"/>
  <c r="L925" i="1"/>
  <c r="M925" i="1"/>
  <c r="I926" i="1"/>
  <c r="K926" i="1"/>
  <c r="L926" i="1"/>
  <c r="M926" i="1"/>
  <c r="I927" i="1"/>
  <c r="K927" i="1"/>
  <c r="L927" i="1"/>
  <c r="M927" i="1"/>
  <c r="I928" i="1"/>
  <c r="K928" i="1"/>
  <c r="L928" i="1"/>
  <c r="M928" i="1"/>
  <c r="I929" i="1"/>
  <c r="K929" i="1"/>
  <c r="L929" i="1"/>
  <c r="M929" i="1"/>
  <c r="I930" i="1"/>
  <c r="K930" i="1"/>
  <c r="L930" i="1"/>
  <c r="M930" i="1"/>
  <c r="I931" i="1"/>
  <c r="K931" i="1"/>
  <c r="L931" i="1"/>
  <c r="M931" i="1"/>
  <c r="I932" i="1"/>
  <c r="K932" i="1"/>
  <c r="L932" i="1"/>
  <c r="M932" i="1"/>
  <c r="I933" i="1"/>
  <c r="K933" i="1"/>
  <c r="L933" i="1"/>
  <c r="M933" i="1"/>
  <c r="I934" i="1"/>
  <c r="K934" i="1"/>
  <c r="L934" i="1"/>
  <c r="M934" i="1"/>
  <c r="I935" i="1"/>
  <c r="K935" i="1"/>
  <c r="L935" i="1"/>
  <c r="M935" i="1"/>
  <c r="I936" i="1"/>
  <c r="K936" i="1"/>
  <c r="L936" i="1"/>
  <c r="M936" i="1"/>
  <c r="I937" i="1"/>
  <c r="K937" i="1"/>
  <c r="L937" i="1"/>
  <c r="M937" i="1"/>
  <c r="I938" i="1"/>
  <c r="K938" i="1"/>
  <c r="L938" i="1"/>
  <c r="M938" i="1"/>
  <c r="I939" i="1"/>
  <c r="K939" i="1"/>
  <c r="L939" i="1"/>
  <c r="M939" i="1"/>
  <c r="I940" i="1"/>
  <c r="K940" i="1"/>
  <c r="L940" i="1"/>
  <c r="M940" i="1"/>
  <c r="I941" i="1"/>
  <c r="K941" i="1"/>
  <c r="L941" i="1"/>
  <c r="M941" i="1"/>
  <c r="I942" i="1"/>
  <c r="K942" i="1"/>
  <c r="L942" i="1"/>
  <c r="M942" i="1"/>
  <c r="I943" i="1"/>
  <c r="K943" i="1"/>
  <c r="L943" i="1"/>
  <c r="M943" i="1"/>
  <c r="I944" i="1"/>
  <c r="K944" i="1"/>
  <c r="L944" i="1"/>
  <c r="M944" i="1"/>
  <c r="I945" i="1"/>
  <c r="K945" i="1"/>
  <c r="L945" i="1"/>
  <c r="M945" i="1"/>
  <c r="I946" i="1"/>
  <c r="K946" i="1"/>
  <c r="L946" i="1"/>
  <c r="M946" i="1"/>
  <c r="I947" i="1"/>
  <c r="K947" i="1"/>
  <c r="L947" i="1"/>
  <c r="M947" i="1"/>
  <c r="I948" i="1"/>
  <c r="K948" i="1"/>
  <c r="L948" i="1"/>
  <c r="M948" i="1"/>
  <c r="I949" i="1"/>
  <c r="K949" i="1"/>
  <c r="L949" i="1"/>
  <c r="M949" i="1"/>
  <c r="I950" i="1"/>
  <c r="K950" i="1"/>
  <c r="L950" i="1"/>
  <c r="M950" i="1"/>
  <c r="I951" i="1"/>
  <c r="K951" i="1"/>
  <c r="L951" i="1"/>
  <c r="M951" i="1"/>
  <c r="I952" i="1"/>
  <c r="K952" i="1"/>
  <c r="L952" i="1"/>
  <c r="M952" i="1"/>
  <c r="I953" i="1"/>
  <c r="K953" i="1"/>
  <c r="L953" i="1"/>
  <c r="M953" i="1"/>
  <c r="I954" i="1"/>
  <c r="K954" i="1"/>
  <c r="L954" i="1"/>
  <c r="M954" i="1"/>
  <c r="I955" i="1"/>
  <c r="K955" i="1"/>
  <c r="L955" i="1"/>
  <c r="M955" i="1"/>
  <c r="I956" i="1"/>
  <c r="K956" i="1"/>
  <c r="L956" i="1"/>
  <c r="M956" i="1"/>
  <c r="I957" i="1"/>
  <c r="K957" i="1"/>
  <c r="L957" i="1"/>
  <c r="M957" i="1"/>
  <c r="I958" i="1"/>
  <c r="K958" i="1"/>
  <c r="L958" i="1"/>
  <c r="M958" i="1"/>
  <c r="I959" i="1"/>
  <c r="K959" i="1"/>
  <c r="L959" i="1"/>
  <c r="M959" i="1"/>
  <c r="I960" i="1"/>
  <c r="K960" i="1"/>
  <c r="L960" i="1"/>
  <c r="M960" i="1"/>
  <c r="I961" i="1"/>
  <c r="K961" i="1"/>
  <c r="L961" i="1"/>
  <c r="M961" i="1"/>
  <c r="I962" i="1"/>
  <c r="K962" i="1"/>
  <c r="L962" i="1"/>
  <c r="M962" i="1"/>
  <c r="I963" i="1"/>
  <c r="K963" i="1"/>
  <c r="L963" i="1"/>
  <c r="M963" i="1"/>
  <c r="I964" i="1"/>
  <c r="K964" i="1"/>
  <c r="L964" i="1"/>
  <c r="M964" i="1"/>
  <c r="I965" i="1"/>
  <c r="K965" i="1"/>
  <c r="L965" i="1"/>
  <c r="M965" i="1"/>
  <c r="I966" i="1"/>
  <c r="K966" i="1"/>
  <c r="L966" i="1"/>
  <c r="M966" i="1"/>
  <c r="I967" i="1"/>
  <c r="K967" i="1"/>
  <c r="L967" i="1"/>
  <c r="M967" i="1"/>
  <c r="I968" i="1"/>
  <c r="K968" i="1"/>
  <c r="L968" i="1"/>
  <c r="M968" i="1"/>
  <c r="I969" i="1"/>
  <c r="K969" i="1"/>
  <c r="L969" i="1"/>
  <c r="M969" i="1"/>
  <c r="I970" i="1"/>
  <c r="K970" i="1"/>
  <c r="L970" i="1"/>
  <c r="M970" i="1"/>
  <c r="I971" i="1"/>
  <c r="K971" i="1"/>
  <c r="L971" i="1"/>
  <c r="M971" i="1"/>
  <c r="I972" i="1"/>
  <c r="K972" i="1"/>
  <c r="L972" i="1"/>
  <c r="M972" i="1"/>
  <c r="I973" i="1"/>
  <c r="K973" i="1"/>
  <c r="L973" i="1"/>
  <c r="M973" i="1"/>
  <c r="I974" i="1"/>
  <c r="K974" i="1"/>
  <c r="L974" i="1"/>
  <c r="M974" i="1"/>
  <c r="I975" i="1"/>
  <c r="K975" i="1"/>
  <c r="L975" i="1"/>
  <c r="M975" i="1"/>
  <c r="I976" i="1"/>
  <c r="K976" i="1"/>
  <c r="L976" i="1"/>
  <c r="M976" i="1"/>
  <c r="I977" i="1"/>
  <c r="K977" i="1"/>
  <c r="L977" i="1"/>
  <c r="M977" i="1"/>
  <c r="I978" i="1"/>
  <c r="K978" i="1"/>
  <c r="L978" i="1"/>
  <c r="M978" i="1"/>
  <c r="I979" i="1"/>
  <c r="K979" i="1"/>
  <c r="L979" i="1"/>
  <c r="M979" i="1"/>
  <c r="I980" i="1"/>
  <c r="K980" i="1"/>
  <c r="L980" i="1"/>
  <c r="M980" i="1"/>
  <c r="I981" i="1"/>
  <c r="K981" i="1"/>
  <c r="L981" i="1"/>
  <c r="M981" i="1"/>
  <c r="I982" i="1"/>
  <c r="K982" i="1"/>
  <c r="L982" i="1"/>
  <c r="M982" i="1"/>
  <c r="I983" i="1"/>
  <c r="K983" i="1"/>
  <c r="L983" i="1"/>
  <c r="M983" i="1"/>
  <c r="I984" i="1"/>
  <c r="K984" i="1"/>
  <c r="L984" i="1"/>
  <c r="M984" i="1"/>
  <c r="I985" i="1"/>
  <c r="K985" i="1"/>
  <c r="L985" i="1"/>
  <c r="M985" i="1"/>
  <c r="I986" i="1"/>
  <c r="K986" i="1"/>
  <c r="L986" i="1"/>
  <c r="M986" i="1"/>
  <c r="I987" i="1"/>
  <c r="K987" i="1"/>
  <c r="L987" i="1"/>
  <c r="M987" i="1"/>
  <c r="I988" i="1"/>
  <c r="K988" i="1"/>
  <c r="L988" i="1"/>
  <c r="M988" i="1"/>
  <c r="I989" i="1"/>
  <c r="K989" i="1"/>
  <c r="L989" i="1"/>
  <c r="M989" i="1"/>
  <c r="I990" i="1"/>
  <c r="K990" i="1"/>
  <c r="L990" i="1"/>
  <c r="M990" i="1"/>
  <c r="I991" i="1"/>
  <c r="K991" i="1"/>
  <c r="L991" i="1"/>
  <c r="M991" i="1"/>
  <c r="I992" i="1"/>
  <c r="K992" i="1"/>
  <c r="L992" i="1"/>
  <c r="M992" i="1"/>
  <c r="I993" i="1"/>
  <c r="K993" i="1"/>
  <c r="L993" i="1"/>
  <c r="M993" i="1"/>
  <c r="I994" i="1"/>
  <c r="K994" i="1"/>
  <c r="L994" i="1"/>
  <c r="M994" i="1"/>
  <c r="I995" i="1"/>
  <c r="K995" i="1"/>
  <c r="L995" i="1"/>
  <c r="M995" i="1"/>
  <c r="I996" i="1"/>
  <c r="K996" i="1"/>
  <c r="L996" i="1"/>
  <c r="M996" i="1"/>
  <c r="I997" i="1"/>
  <c r="K997" i="1"/>
  <c r="L997" i="1"/>
  <c r="M997" i="1"/>
  <c r="I998" i="1"/>
  <c r="K998" i="1"/>
  <c r="L998" i="1"/>
  <c r="M998" i="1"/>
  <c r="I999" i="1"/>
  <c r="K999" i="1"/>
  <c r="L999" i="1"/>
  <c r="M999" i="1"/>
  <c r="I1000" i="1"/>
  <c r="K1000" i="1"/>
  <c r="L1000" i="1"/>
  <c r="M1000" i="1"/>
  <c r="I1001" i="1"/>
  <c r="K1001" i="1"/>
  <c r="L1001" i="1"/>
  <c r="M1001" i="1"/>
  <c r="I1002" i="1"/>
  <c r="K1002" i="1"/>
  <c r="L1002" i="1"/>
  <c r="M1002" i="1"/>
  <c r="I1003" i="1"/>
  <c r="K1003" i="1"/>
  <c r="L1003" i="1"/>
  <c r="M1003" i="1"/>
  <c r="I1004" i="1"/>
  <c r="K1004" i="1"/>
  <c r="L1004" i="1"/>
  <c r="M1004" i="1"/>
  <c r="I1005" i="1"/>
  <c r="K1005" i="1"/>
  <c r="L1005" i="1"/>
  <c r="M1005" i="1"/>
  <c r="I1006" i="1"/>
  <c r="K1006" i="1"/>
  <c r="L1006" i="1"/>
  <c r="M1006" i="1"/>
  <c r="I1007" i="1"/>
  <c r="K1007" i="1"/>
  <c r="L1007" i="1"/>
  <c r="M1007" i="1"/>
  <c r="I1008" i="1"/>
  <c r="K1008" i="1"/>
  <c r="L1008" i="1"/>
  <c r="M1008" i="1"/>
  <c r="I1009" i="1"/>
  <c r="K1009" i="1"/>
  <c r="L1009" i="1"/>
  <c r="M1009" i="1"/>
  <c r="I1010" i="1"/>
  <c r="K1010" i="1"/>
  <c r="L1010" i="1"/>
  <c r="M1010" i="1"/>
  <c r="I1011" i="1"/>
  <c r="K1011" i="1"/>
  <c r="L1011" i="1"/>
  <c r="M1011" i="1"/>
  <c r="I1012" i="1"/>
  <c r="K1012" i="1"/>
  <c r="L1012" i="1"/>
  <c r="M1012" i="1"/>
  <c r="I1013" i="1"/>
  <c r="K1013" i="1"/>
  <c r="L1013" i="1"/>
  <c r="M1013" i="1"/>
  <c r="I1014" i="1"/>
  <c r="K1014" i="1"/>
  <c r="L1014" i="1"/>
  <c r="M1014" i="1"/>
  <c r="I1015" i="1"/>
  <c r="K1015" i="1"/>
  <c r="L1015" i="1"/>
  <c r="M1015" i="1"/>
  <c r="I1016" i="1"/>
  <c r="K1016" i="1"/>
  <c r="L1016" i="1"/>
  <c r="M1016" i="1"/>
  <c r="I1017" i="1"/>
  <c r="K1017" i="1"/>
  <c r="L1017" i="1"/>
  <c r="M1017" i="1"/>
  <c r="I1018" i="1"/>
  <c r="K1018" i="1"/>
  <c r="L1018" i="1"/>
  <c r="M1018" i="1"/>
  <c r="I1019" i="1"/>
  <c r="K1019" i="1"/>
  <c r="L1019" i="1"/>
  <c r="M1019" i="1"/>
  <c r="I1020" i="1"/>
  <c r="K1020" i="1"/>
  <c r="L1020" i="1"/>
  <c r="M1020" i="1"/>
  <c r="I1021" i="1"/>
  <c r="K1021" i="1"/>
  <c r="L1021" i="1"/>
  <c r="M1021" i="1"/>
  <c r="I1022" i="1"/>
  <c r="K1022" i="1"/>
  <c r="L1022" i="1"/>
  <c r="M1022" i="1"/>
  <c r="I1023" i="1"/>
  <c r="K1023" i="1"/>
  <c r="L1023" i="1"/>
  <c r="M1023" i="1"/>
  <c r="I1024" i="1"/>
  <c r="K1024" i="1"/>
  <c r="L1024" i="1"/>
  <c r="M1024" i="1"/>
  <c r="I1025" i="1"/>
  <c r="K1025" i="1"/>
  <c r="L1025" i="1"/>
  <c r="M1025" i="1"/>
  <c r="I1026" i="1"/>
  <c r="K1026" i="1"/>
  <c r="L1026" i="1"/>
  <c r="M1026" i="1"/>
  <c r="I1027" i="1"/>
  <c r="K1027" i="1"/>
  <c r="L1027" i="1"/>
  <c r="M1027" i="1"/>
  <c r="I1028" i="1"/>
  <c r="K1028" i="1"/>
  <c r="L1028" i="1"/>
  <c r="M1028" i="1"/>
  <c r="I1029" i="1"/>
  <c r="K1029" i="1"/>
  <c r="L1029" i="1"/>
  <c r="M1029" i="1"/>
  <c r="I1030" i="1"/>
  <c r="K1030" i="1"/>
  <c r="L1030" i="1"/>
  <c r="M1030" i="1"/>
  <c r="I1031" i="1"/>
  <c r="K1031" i="1"/>
  <c r="L1031" i="1"/>
  <c r="M1031" i="1"/>
  <c r="I1032" i="1"/>
  <c r="K1032" i="1"/>
  <c r="L1032" i="1"/>
  <c r="M1032" i="1"/>
  <c r="I1033" i="1"/>
  <c r="K1033" i="1"/>
  <c r="L1033" i="1"/>
  <c r="M1033" i="1"/>
  <c r="I1034" i="1"/>
  <c r="K1034" i="1"/>
  <c r="L1034" i="1"/>
  <c r="M1034" i="1"/>
  <c r="I1035" i="1"/>
  <c r="K1035" i="1"/>
  <c r="L1035" i="1"/>
  <c r="M1035" i="1"/>
  <c r="I1036" i="1"/>
  <c r="K1036" i="1"/>
  <c r="L1036" i="1"/>
  <c r="M1036" i="1"/>
  <c r="I1037" i="1"/>
  <c r="K1037" i="1"/>
  <c r="L1037" i="1"/>
  <c r="M1037" i="1"/>
  <c r="I1038" i="1"/>
  <c r="K1038" i="1"/>
  <c r="L1038" i="1"/>
  <c r="M1038" i="1"/>
  <c r="I1039" i="1"/>
  <c r="K1039" i="1"/>
  <c r="L1039" i="1"/>
  <c r="M1039" i="1"/>
  <c r="I1040" i="1"/>
  <c r="K1040" i="1"/>
  <c r="L1040" i="1"/>
  <c r="M1040" i="1"/>
  <c r="I1041" i="1"/>
  <c r="K1041" i="1"/>
  <c r="L1041" i="1"/>
  <c r="M1041" i="1"/>
  <c r="I1042" i="1"/>
  <c r="K1042" i="1"/>
  <c r="L1042" i="1"/>
  <c r="M1042" i="1"/>
  <c r="I1043" i="1"/>
  <c r="K1043" i="1"/>
  <c r="L1043" i="1"/>
  <c r="M1043" i="1"/>
  <c r="I1044" i="1"/>
  <c r="K1044" i="1"/>
  <c r="L1044" i="1"/>
  <c r="M1044" i="1"/>
  <c r="I1045" i="1"/>
  <c r="K1045" i="1"/>
  <c r="L1045" i="1"/>
  <c r="M1045" i="1"/>
  <c r="I1046" i="1"/>
  <c r="K1046" i="1"/>
  <c r="L1046" i="1"/>
  <c r="M1046" i="1"/>
  <c r="I1047" i="1"/>
  <c r="K1047" i="1"/>
  <c r="L1047" i="1"/>
  <c r="M1047" i="1"/>
  <c r="I1048" i="1"/>
  <c r="K1048" i="1"/>
  <c r="L1048" i="1"/>
  <c r="M1048" i="1"/>
  <c r="I1049" i="1"/>
  <c r="K1049" i="1"/>
  <c r="L1049" i="1"/>
  <c r="M1049" i="1"/>
  <c r="I1050" i="1"/>
  <c r="K1050" i="1"/>
  <c r="L1050" i="1"/>
  <c r="M1050" i="1"/>
  <c r="I1051" i="1"/>
  <c r="K1051" i="1"/>
  <c r="L1051" i="1"/>
  <c r="M1051" i="1"/>
  <c r="I1052" i="1"/>
  <c r="K1052" i="1"/>
  <c r="L1052" i="1"/>
  <c r="M1052" i="1"/>
  <c r="I1053" i="1"/>
  <c r="K1053" i="1"/>
  <c r="L1053" i="1"/>
  <c r="M1053" i="1"/>
  <c r="I1054" i="1"/>
  <c r="K1054" i="1"/>
  <c r="L1054" i="1"/>
  <c r="M1054" i="1"/>
  <c r="I1055" i="1"/>
  <c r="K1055" i="1"/>
  <c r="L1055" i="1"/>
  <c r="M1055" i="1"/>
  <c r="I1056" i="1"/>
  <c r="K1056" i="1"/>
  <c r="L1056" i="1"/>
  <c r="M1056" i="1"/>
  <c r="I1057" i="1"/>
  <c r="K1057" i="1"/>
  <c r="L1057" i="1"/>
  <c r="M1057" i="1"/>
  <c r="I1058" i="1"/>
  <c r="K1058" i="1"/>
  <c r="L1058" i="1"/>
  <c r="M1058" i="1"/>
  <c r="I1059" i="1"/>
  <c r="K1059" i="1"/>
  <c r="L1059" i="1"/>
  <c r="M1059" i="1"/>
  <c r="I1060" i="1"/>
  <c r="K1060" i="1"/>
  <c r="L1060" i="1"/>
  <c r="M1060" i="1"/>
  <c r="I1061" i="1"/>
  <c r="K1061" i="1"/>
  <c r="L1061" i="1"/>
  <c r="M1061" i="1"/>
  <c r="I1062" i="1"/>
  <c r="K1062" i="1"/>
  <c r="L1062" i="1"/>
  <c r="M1062" i="1"/>
  <c r="I1063" i="1"/>
  <c r="K1063" i="1"/>
  <c r="L1063" i="1"/>
  <c r="M1063" i="1"/>
  <c r="I1064" i="1"/>
  <c r="K1064" i="1"/>
  <c r="L1064" i="1"/>
  <c r="M1064" i="1"/>
  <c r="I1065" i="1"/>
  <c r="K1065" i="1"/>
  <c r="L1065" i="1"/>
  <c r="M1065" i="1"/>
  <c r="I1066" i="1"/>
  <c r="K1066" i="1"/>
  <c r="L1066" i="1"/>
  <c r="M1066" i="1"/>
  <c r="I1067" i="1"/>
  <c r="K1067" i="1"/>
  <c r="L1067" i="1"/>
  <c r="M1067" i="1"/>
  <c r="I1068" i="1"/>
  <c r="K1068" i="1"/>
  <c r="L1068" i="1"/>
  <c r="M1068" i="1"/>
  <c r="I1069" i="1"/>
  <c r="K1069" i="1"/>
  <c r="L1069" i="1"/>
  <c r="M1069" i="1"/>
  <c r="I1070" i="1"/>
  <c r="K1070" i="1"/>
  <c r="L1070" i="1"/>
  <c r="M1070" i="1"/>
  <c r="I1071" i="1"/>
  <c r="K1071" i="1"/>
  <c r="L1071" i="1"/>
  <c r="M1071" i="1"/>
  <c r="I1072" i="1"/>
  <c r="K1072" i="1"/>
  <c r="L1072" i="1"/>
  <c r="M1072" i="1"/>
  <c r="I1073" i="1"/>
  <c r="K1073" i="1"/>
  <c r="L1073" i="1"/>
  <c r="M1073" i="1"/>
  <c r="I1074" i="1"/>
  <c r="K1074" i="1"/>
  <c r="L1074" i="1"/>
  <c r="M1074" i="1"/>
  <c r="I1075" i="1"/>
  <c r="K1075" i="1"/>
  <c r="L1075" i="1"/>
  <c r="M1075" i="1"/>
  <c r="I1076" i="1"/>
  <c r="K1076" i="1"/>
  <c r="L1076" i="1"/>
  <c r="M1076" i="1"/>
  <c r="K1077" i="1"/>
  <c r="I1078" i="1"/>
  <c r="K1078" i="1"/>
  <c r="L1078" i="1"/>
  <c r="M1078" i="1"/>
  <c r="I1079" i="1"/>
  <c r="K1079" i="1"/>
  <c r="L1079" i="1"/>
  <c r="M1079" i="1"/>
  <c r="I1080" i="1"/>
  <c r="K1080" i="1"/>
  <c r="L1080" i="1"/>
  <c r="M1080" i="1"/>
  <c r="I1081" i="1"/>
  <c r="K1081" i="1"/>
  <c r="L1081" i="1"/>
  <c r="M1081" i="1"/>
  <c r="I1082" i="1"/>
  <c r="K1082" i="1"/>
  <c r="L1082" i="1"/>
  <c r="M1082" i="1"/>
  <c r="I1083" i="1"/>
  <c r="K1083" i="1"/>
  <c r="L1083" i="1"/>
  <c r="M1083" i="1"/>
  <c r="I1084" i="1"/>
  <c r="K1084" i="1"/>
  <c r="L1084" i="1"/>
  <c r="M1084" i="1"/>
  <c r="I1085" i="1"/>
  <c r="K1085" i="1"/>
  <c r="L1085" i="1"/>
  <c r="M1085" i="1"/>
  <c r="I1086" i="1"/>
  <c r="K1086" i="1"/>
  <c r="L1086" i="1"/>
  <c r="M1086" i="1"/>
  <c r="I1087" i="1"/>
  <c r="K1087" i="1"/>
  <c r="L1087" i="1"/>
  <c r="M1087" i="1"/>
  <c r="I1088" i="1"/>
  <c r="K1088" i="1"/>
  <c r="L1088" i="1"/>
  <c r="M1088" i="1"/>
  <c r="I1089" i="1"/>
  <c r="K1089" i="1"/>
  <c r="L1089" i="1"/>
  <c r="M1089" i="1"/>
  <c r="I1090" i="1"/>
  <c r="K1090" i="1"/>
  <c r="L1090" i="1"/>
  <c r="M1090" i="1"/>
  <c r="I1091" i="1"/>
  <c r="K1091" i="1"/>
  <c r="L1091" i="1"/>
  <c r="M1091" i="1"/>
  <c r="I1092" i="1"/>
  <c r="K1092" i="1"/>
  <c r="L1092" i="1"/>
  <c r="M1092" i="1"/>
  <c r="I1093" i="1"/>
  <c r="K1093" i="1"/>
  <c r="L1093" i="1"/>
  <c r="M1093" i="1"/>
  <c r="I1094" i="1"/>
  <c r="K1094" i="1"/>
  <c r="L1094" i="1"/>
  <c r="M1094" i="1"/>
  <c r="I1095" i="1"/>
  <c r="K1095" i="1"/>
  <c r="L1095" i="1"/>
  <c r="M1095" i="1"/>
  <c r="I1096" i="1"/>
  <c r="K1096" i="1"/>
  <c r="L1096" i="1"/>
  <c r="M1096" i="1"/>
  <c r="I1097" i="1"/>
  <c r="K1097" i="1"/>
  <c r="L1097" i="1"/>
  <c r="M1097" i="1"/>
  <c r="I1098" i="1"/>
  <c r="K1098" i="1"/>
  <c r="L1098" i="1"/>
  <c r="M1098" i="1"/>
  <c r="I1099" i="1"/>
  <c r="K1099" i="1"/>
  <c r="L1099" i="1"/>
  <c r="M1099" i="1"/>
  <c r="I1100" i="1"/>
  <c r="K1100" i="1"/>
  <c r="L1100" i="1"/>
  <c r="M1100" i="1"/>
  <c r="I1101" i="1"/>
  <c r="K1101" i="1"/>
  <c r="L1101" i="1"/>
  <c r="M1101" i="1"/>
  <c r="I1102" i="1"/>
  <c r="K1102" i="1"/>
  <c r="L1102" i="1"/>
  <c r="M1102" i="1"/>
  <c r="I1103" i="1"/>
  <c r="K1103" i="1"/>
  <c r="L1103" i="1"/>
  <c r="M1103" i="1"/>
  <c r="I1104" i="1"/>
  <c r="K1104" i="1"/>
  <c r="L1104" i="1"/>
  <c r="M1104" i="1"/>
  <c r="I1105" i="1"/>
  <c r="K1105" i="1"/>
  <c r="L1105" i="1"/>
  <c r="M1105" i="1"/>
  <c r="I1106" i="1"/>
  <c r="K1106" i="1"/>
  <c r="L1106" i="1"/>
  <c r="M1106" i="1"/>
  <c r="I1107" i="1"/>
  <c r="K1107" i="1"/>
  <c r="L1107" i="1"/>
  <c r="M1107" i="1"/>
  <c r="I1108" i="1"/>
  <c r="K1108" i="1"/>
  <c r="L1108" i="1"/>
  <c r="M1108" i="1"/>
  <c r="I1109" i="1"/>
  <c r="K1109" i="1"/>
  <c r="L1109" i="1"/>
  <c r="M1109" i="1"/>
  <c r="I1110" i="1"/>
  <c r="K1110" i="1"/>
  <c r="L1110" i="1"/>
  <c r="M1110" i="1"/>
  <c r="I1111" i="1"/>
  <c r="K1111" i="1"/>
  <c r="L1111" i="1"/>
  <c r="M1111" i="1"/>
  <c r="I1112" i="1"/>
  <c r="K1112" i="1"/>
  <c r="L1112" i="1"/>
  <c r="M1112" i="1"/>
  <c r="I1113" i="1"/>
  <c r="K1113" i="1"/>
  <c r="L1113" i="1"/>
  <c r="M1113" i="1"/>
  <c r="I1114" i="1"/>
  <c r="K1114" i="1"/>
  <c r="L1114" i="1"/>
  <c r="M1114" i="1"/>
  <c r="I1115" i="1"/>
  <c r="K1115" i="1"/>
  <c r="L1115" i="1"/>
  <c r="M1115" i="1"/>
  <c r="I1116" i="1"/>
  <c r="K1116" i="1"/>
  <c r="L1116" i="1"/>
  <c r="M1116" i="1"/>
  <c r="I1117" i="1"/>
  <c r="K1117" i="1"/>
  <c r="L1117" i="1"/>
  <c r="M1117" i="1"/>
  <c r="I1118" i="1"/>
  <c r="K1118" i="1"/>
  <c r="L1118" i="1"/>
  <c r="M1118" i="1"/>
  <c r="I1119" i="1"/>
  <c r="K1119" i="1"/>
  <c r="L1119" i="1"/>
  <c r="M1119" i="1"/>
  <c r="I1120" i="1"/>
  <c r="K1120" i="1"/>
  <c r="L1120" i="1"/>
  <c r="M1120" i="1"/>
  <c r="I1121" i="1"/>
  <c r="K1121" i="1"/>
  <c r="L1121" i="1"/>
  <c r="M1121" i="1"/>
  <c r="I1122" i="1"/>
  <c r="K1122" i="1"/>
  <c r="L1122" i="1"/>
  <c r="M1122" i="1"/>
  <c r="I1123" i="1"/>
  <c r="K1123" i="1"/>
  <c r="L1123" i="1"/>
  <c r="M1123" i="1"/>
  <c r="I1124" i="1"/>
  <c r="K1124" i="1"/>
  <c r="L1124" i="1"/>
  <c r="M1124" i="1"/>
  <c r="I1125" i="1"/>
  <c r="K1125" i="1"/>
  <c r="L1125" i="1"/>
  <c r="M1125" i="1"/>
  <c r="I1126" i="1"/>
  <c r="K1126" i="1"/>
  <c r="L1126" i="1"/>
  <c r="M1126" i="1"/>
  <c r="I1127" i="1"/>
  <c r="K1127" i="1"/>
  <c r="L1127" i="1"/>
  <c r="M1127" i="1"/>
  <c r="I1128" i="1"/>
  <c r="K1128" i="1"/>
  <c r="L1128" i="1"/>
  <c r="M1128" i="1"/>
  <c r="I1129" i="1"/>
  <c r="K1129" i="1"/>
  <c r="L1129" i="1"/>
  <c r="M1129" i="1"/>
  <c r="I1130" i="1"/>
  <c r="K1130" i="1"/>
  <c r="L1130" i="1"/>
  <c r="M1130" i="1"/>
  <c r="I1131" i="1"/>
  <c r="K1131" i="1"/>
  <c r="L1131" i="1"/>
  <c r="M1131" i="1"/>
  <c r="I1132" i="1"/>
  <c r="K1132" i="1"/>
  <c r="L1132" i="1"/>
  <c r="M1132" i="1"/>
  <c r="I1133" i="1"/>
  <c r="K1133" i="1"/>
  <c r="L1133" i="1"/>
  <c r="M1133" i="1"/>
  <c r="I1134" i="1"/>
  <c r="K1134" i="1"/>
  <c r="L1134" i="1"/>
  <c r="M1134" i="1"/>
  <c r="I1135" i="1"/>
  <c r="K1135" i="1"/>
  <c r="L1135" i="1"/>
  <c r="M1135" i="1"/>
  <c r="I1136" i="1"/>
  <c r="K1136" i="1"/>
  <c r="L1136" i="1"/>
  <c r="M1136" i="1"/>
  <c r="I1137" i="1"/>
  <c r="K1137" i="1"/>
  <c r="L1137" i="1"/>
  <c r="M1137" i="1"/>
  <c r="I1138" i="1"/>
  <c r="K1138" i="1"/>
  <c r="L1138" i="1"/>
  <c r="M1138" i="1"/>
  <c r="I1139" i="1"/>
  <c r="K1139" i="1"/>
  <c r="L1139" i="1"/>
  <c r="M1139" i="1"/>
  <c r="I1140" i="1"/>
  <c r="K1140" i="1"/>
  <c r="L1140" i="1"/>
  <c r="M1140" i="1"/>
  <c r="I1141" i="1"/>
  <c r="K1141" i="1"/>
  <c r="L1141" i="1"/>
  <c r="M1141" i="1"/>
  <c r="I1142" i="1"/>
  <c r="K1142" i="1"/>
  <c r="L1142" i="1"/>
  <c r="M1142" i="1"/>
  <c r="I1143" i="1"/>
  <c r="K1143" i="1"/>
  <c r="L1143" i="1"/>
  <c r="M1143" i="1"/>
  <c r="I1144" i="1"/>
  <c r="K1144" i="1"/>
  <c r="L1144" i="1"/>
  <c r="M1144" i="1"/>
  <c r="I1145" i="1"/>
  <c r="K1145" i="1"/>
  <c r="L1145" i="1"/>
  <c r="M1145" i="1"/>
  <c r="I1146" i="1"/>
  <c r="K1146" i="1"/>
  <c r="L1146" i="1"/>
  <c r="M1146" i="1"/>
  <c r="I1147" i="1"/>
  <c r="K1147" i="1"/>
  <c r="L1147" i="1"/>
  <c r="M1147" i="1"/>
  <c r="I1148" i="1"/>
  <c r="K1148" i="1"/>
  <c r="L1148" i="1"/>
  <c r="M1148" i="1"/>
  <c r="I1149" i="1"/>
  <c r="K1149" i="1"/>
  <c r="L1149" i="1"/>
  <c r="M1149" i="1"/>
  <c r="I1150" i="1"/>
  <c r="K1150" i="1"/>
  <c r="L1150" i="1"/>
  <c r="M1150" i="1"/>
  <c r="I1151" i="1"/>
  <c r="K1151" i="1"/>
  <c r="L1151" i="1"/>
  <c r="M1151" i="1"/>
  <c r="I1152" i="1"/>
  <c r="K1152" i="1"/>
  <c r="L1152" i="1"/>
  <c r="M1152" i="1"/>
  <c r="I1153" i="1"/>
  <c r="K1153" i="1"/>
  <c r="L1153" i="1"/>
  <c r="M1153" i="1"/>
  <c r="I1154" i="1"/>
  <c r="K1154" i="1"/>
  <c r="L1154" i="1"/>
  <c r="M1154" i="1"/>
  <c r="I1155" i="1"/>
  <c r="K1155" i="1"/>
  <c r="L1155" i="1"/>
  <c r="M1155" i="1"/>
  <c r="I1156" i="1"/>
  <c r="K1156" i="1"/>
  <c r="L1156" i="1"/>
  <c r="M1156" i="1"/>
  <c r="I1157" i="1"/>
  <c r="K1157" i="1"/>
  <c r="L1157" i="1"/>
  <c r="M1157" i="1"/>
  <c r="I1158" i="1"/>
  <c r="K1158" i="1"/>
  <c r="L1158" i="1"/>
  <c r="M1158" i="1"/>
  <c r="I1159" i="1"/>
  <c r="K1159" i="1"/>
  <c r="L1159" i="1"/>
  <c r="M1159" i="1"/>
  <c r="I1160" i="1"/>
  <c r="K1160" i="1"/>
  <c r="L1160" i="1"/>
  <c r="M1160" i="1"/>
  <c r="I1161" i="1"/>
  <c r="K1161" i="1"/>
  <c r="L1161" i="1"/>
  <c r="M1161" i="1"/>
  <c r="I1162" i="1"/>
  <c r="K1162" i="1"/>
  <c r="L1162" i="1"/>
  <c r="M1162" i="1"/>
  <c r="I1163" i="1"/>
  <c r="K1163" i="1"/>
  <c r="L1163" i="1"/>
  <c r="M1163" i="1"/>
  <c r="I1164" i="1"/>
  <c r="K1164" i="1"/>
  <c r="L1164" i="1"/>
  <c r="M1164" i="1"/>
  <c r="I1165" i="1"/>
  <c r="K1165" i="1"/>
  <c r="L1165" i="1"/>
  <c r="M1165" i="1"/>
  <c r="I1166" i="1"/>
  <c r="K1166" i="1"/>
  <c r="L1166" i="1"/>
  <c r="M1166" i="1"/>
  <c r="I1167" i="1"/>
  <c r="K1167" i="1"/>
  <c r="L1167" i="1"/>
  <c r="M1167" i="1"/>
  <c r="I1168" i="1"/>
  <c r="K1168" i="1"/>
  <c r="L1168" i="1"/>
  <c r="M1168" i="1"/>
  <c r="I1169" i="1"/>
  <c r="K1169" i="1"/>
  <c r="L1169" i="1"/>
  <c r="M1169" i="1"/>
  <c r="I1170" i="1"/>
  <c r="K1170" i="1"/>
  <c r="L1170" i="1"/>
  <c r="M1170" i="1"/>
  <c r="I1171" i="1"/>
  <c r="K1171" i="1"/>
  <c r="L1171" i="1"/>
  <c r="M1171" i="1"/>
  <c r="I1172" i="1"/>
  <c r="K1172" i="1"/>
  <c r="L1172" i="1"/>
  <c r="M1172" i="1"/>
  <c r="I1173" i="1"/>
  <c r="K1173" i="1"/>
  <c r="L1173" i="1"/>
  <c r="M1173" i="1"/>
  <c r="I1174" i="1"/>
  <c r="K1174" i="1"/>
  <c r="L1174" i="1"/>
  <c r="M1174" i="1"/>
  <c r="I1175" i="1"/>
  <c r="K1175" i="1"/>
  <c r="L1175" i="1"/>
  <c r="M1175" i="1"/>
  <c r="I1176" i="1"/>
  <c r="K1176" i="1"/>
  <c r="L1176" i="1"/>
  <c r="M1176" i="1"/>
  <c r="I1177" i="1"/>
  <c r="K1177" i="1"/>
  <c r="L1177" i="1"/>
  <c r="M1177" i="1"/>
  <c r="I1178" i="1"/>
  <c r="K1178" i="1"/>
  <c r="L1178" i="1"/>
  <c r="M1178" i="1"/>
  <c r="I1179" i="1"/>
  <c r="K1179" i="1"/>
  <c r="L1179" i="1"/>
  <c r="M1179" i="1"/>
  <c r="I1180" i="1"/>
  <c r="K1180" i="1"/>
  <c r="L1180" i="1"/>
  <c r="M1180" i="1"/>
  <c r="I1181" i="1"/>
  <c r="K1181" i="1"/>
  <c r="L1181" i="1"/>
  <c r="M1181" i="1"/>
  <c r="I1182" i="1"/>
  <c r="K1182" i="1"/>
  <c r="L1182" i="1"/>
  <c r="M1182" i="1"/>
  <c r="I1183" i="1"/>
  <c r="K1183" i="1"/>
  <c r="L1183" i="1"/>
  <c r="M1183" i="1"/>
  <c r="I1184" i="1"/>
  <c r="K1184" i="1"/>
  <c r="L1184" i="1"/>
  <c r="M1184" i="1"/>
  <c r="I1185" i="1"/>
  <c r="K1185" i="1"/>
  <c r="L1185" i="1"/>
  <c r="M1185" i="1"/>
  <c r="I1186" i="1"/>
  <c r="K1186" i="1"/>
  <c r="L1186" i="1"/>
  <c r="M1186" i="1"/>
  <c r="I1187" i="1"/>
  <c r="K1187" i="1"/>
  <c r="L1187" i="1"/>
  <c r="M1187" i="1"/>
  <c r="I1188" i="1"/>
  <c r="K1188" i="1"/>
  <c r="L1188" i="1"/>
  <c r="M1188" i="1"/>
  <c r="I1189" i="1"/>
  <c r="K1189" i="1"/>
  <c r="L1189" i="1"/>
  <c r="M1189" i="1"/>
  <c r="I1190" i="1"/>
  <c r="K1190" i="1"/>
  <c r="L1190" i="1"/>
  <c r="M1190" i="1"/>
  <c r="I1191" i="1"/>
  <c r="K1191" i="1"/>
  <c r="L1191" i="1"/>
  <c r="M1191" i="1"/>
  <c r="I1192" i="1"/>
  <c r="K1192" i="1"/>
  <c r="L1192" i="1"/>
  <c r="M1192" i="1"/>
  <c r="I1193" i="1"/>
  <c r="K1193" i="1"/>
  <c r="L1193" i="1"/>
  <c r="M1193" i="1"/>
  <c r="I1194" i="1"/>
  <c r="K1194" i="1"/>
  <c r="L1194" i="1"/>
  <c r="M1194" i="1"/>
  <c r="I1195" i="1"/>
  <c r="K1195" i="1"/>
  <c r="L1195" i="1"/>
  <c r="M1195" i="1"/>
  <c r="I1196" i="1"/>
  <c r="K1196" i="1"/>
  <c r="L1196" i="1"/>
  <c r="M1196" i="1"/>
  <c r="I1197" i="1"/>
  <c r="K1197" i="1"/>
  <c r="L1197" i="1"/>
  <c r="M1197" i="1"/>
  <c r="I1198" i="1"/>
  <c r="K1198" i="1"/>
  <c r="L1198" i="1"/>
  <c r="M1198" i="1"/>
  <c r="I1199" i="1"/>
  <c r="K1199" i="1"/>
  <c r="L1199" i="1"/>
  <c r="M1199" i="1"/>
  <c r="I1200" i="1"/>
  <c r="K1200" i="1"/>
  <c r="L1200" i="1"/>
  <c r="M1200" i="1"/>
  <c r="I1201" i="1"/>
  <c r="K1201" i="1"/>
  <c r="L1201" i="1"/>
  <c r="M1201" i="1"/>
  <c r="I1202" i="1"/>
  <c r="K1202" i="1"/>
  <c r="L1202" i="1"/>
  <c r="M1202" i="1"/>
  <c r="I1203" i="1"/>
  <c r="K1203" i="1"/>
  <c r="L1203" i="1"/>
  <c r="M1203" i="1"/>
  <c r="I1204" i="1"/>
  <c r="K1204" i="1"/>
  <c r="L1204" i="1"/>
  <c r="M1204" i="1"/>
  <c r="I1205" i="1"/>
  <c r="K1205" i="1"/>
  <c r="L1205" i="1"/>
  <c r="M1205" i="1"/>
  <c r="I1206" i="1"/>
  <c r="K1206" i="1"/>
  <c r="L1206" i="1"/>
  <c r="M1206" i="1"/>
  <c r="I1207" i="1"/>
  <c r="K1207" i="1"/>
  <c r="L1207" i="1"/>
  <c r="M1207" i="1"/>
  <c r="I1208" i="1"/>
  <c r="K1208" i="1"/>
  <c r="L1208" i="1"/>
  <c r="M1208" i="1"/>
  <c r="I1209" i="1"/>
  <c r="K1209" i="1"/>
  <c r="L1209" i="1"/>
  <c r="M1209" i="1"/>
  <c r="I1210" i="1"/>
  <c r="K1210" i="1"/>
  <c r="L1210" i="1"/>
  <c r="M1210" i="1"/>
  <c r="I1211" i="1"/>
  <c r="K1211" i="1"/>
  <c r="L1211" i="1"/>
  <c r="M1211" i="1"/>
  <c r="I1212" i="1"/>
  <c r="K1212" i="1"/>
  <c r="L1212" i="1"/>
  <c r="M1212" i="1"/>
  <c r="I1213" i="1"/>
  <c r="K1213" i="1"/>
  <c r="L1213" i="1"/>
  <c r="M1213" i="1"/>
  <c r="I1214" i="1"/>
  <c r="K1214" i="1"/>
  <c r="L1214" i="1"/>
  <c r="M1214" i="1"/>
  <c r="I1215" i="1"/>
  <c r="K1215" i="1"/>
  <c r="L1215" i="1"/>
  <c r="M1215" i="1"/>
  <c r="I1216" i="1"/>
  <c r="K1216" i="1"/>
  <c r="L1216" i="1"/>
  <c r="M1216" i="1"/>
  <c r="I1217" i="1"/>
  <c r="K1217" i="1"/>
  <c r="L1217" i="1"/>
  <c r="M1217" i="1"/>
  <c r="I1218" i="1"/>
  <c r="K1218" i="1"/>
  <c r="L1218" i="1"/>
  <c r="M1218" i="1"/>
  <c r="I1219" i="1"/>
  <c r="K1219" i="1"/>
  <c r="L1219" i="1"/>
  <c r="M1219" i="1"/>
  <c r="I1220" i="1"/>
  <c r="K1220" i="1"/>
  <c r="L1220" i="1"/>
  <c r="M1220" i="1"/>
  <c r="I1221" i="1"/>
  <c r="K1221" i="1"/>
  <c r="L1221" i="1"/>
  <c r="M1221" i="1"/>
  <c r="I1222" i="1"/>
  <c r="K1222" i="1"/>
  <c r="L1222" i="1"/>
  <c r="M1222" i="1"/>
  <c r="I1223" i="1"/>
  <c r="K1223" i="1"/>
  <c r="L1223" i="1"/>
  <c r="M1223" i="1"/>
  <c r="I1224" i="1"/>
  <c r="K1224" i="1"/>
  <c r="L1224" i="1"/>
  <c r="M1224" i="1"/>
  <c r="I1225" i="1"/>
  <c r="K1225" i="1"/>
  <c r="L1225" i="1"/>
  <c r="M1225" i="1"/>
  <c r="I1226" i="1"/>
  <c r="K1226" i="1"/>
  <c r="L1226" i="1"/>
  <c r="M1226" i="1"/>
  <c r="I1227" i="1"/>
  <c r="K1227" i="1"/>
  <c r="L1227" i="1"/>
  <c r="M1227" i="1"/>
  <c r="I1228" i="1"/>
  <c r="K1228" i="1"/>
  <c r="L1228" i="1"/>
  <c r="M1228" i="1"/>
  <c r="I1229" i="1"/>
  <c r="K1229" i="1"/>
  <c r="L1229" i="1"/>
  <c r="M1229" i="1"/>
  <c r="I1230" i="1"/>
  <c r="K1230" i="1"/>
  <c r="L1230" i="1"/>
  <c r="M1230" i="1"/>
  <c r="I1231" i="1"/>
  <c r="K1231" i="1"/>
  <c r="L1231" i="1"/>
  <c r="M1231" i="1"/>
  <c r="I1232" i="1"/>
  <c r="K1232" i="1"/>
  <c r="L1232" i="1"/>
  <c r="M1232" i="1"/>
  <c r="I1233" i="1"/>
  <c r="K1233" i="1"/>
  <c r="L1233" i="1"/>
  <c r="M1233" i="1"/>
  <c r="I1234" i="1"/>
  <c r="K1234" i="1"/>
  <c r="L1234" i="1"/>
  <c r="M1234" i="1"/>
  <c r="I1235" i="1"/>
  <c r="K1235" i="1"/>
  <c r="L1235" i="1"/>
  <c r="M1235" i="1"/>
  <c r="I1236" i="1"/>
  <c r="K1236" i="1"/>
  <c r="L1236" i="1"/>
  <c r="M1236" i="1"/>
  <c r="I1237" i="1"/>
  <c r="K1237" i="1"/>
  <c r="L1237" i="1"/>
  <c r="M1237" i="1"/>
  <c r="I1238" i="1"/>
  <c r="K1238" i="1"/>
  <c r="L1238" i="1"/>
  <c r="M1238" i="1"/>
  <c r="I1239" i="1"/>
  <c r="K1239" i="1"/>
  <c r="L1239" i="1"/>
  <c r="M1239" i="1"/>
  <c r="I1240" i="1"/>
  <c r="K1240" i="1"/>
  <c r="L1240" i="1"/>
  <c r="M1240" i="1"/>
  <c r="I1241" i="1"/>
  <c r="K1241" i="1"/>
  <c r="L1241" i="1"/>
  <c r="M1241" i="1"/>
  <c r="I1242" i="1"/>
  <c r="K1242" i="1"/>
  <c r="L1242" i="1"/>
  <c r="M1242" i="1"/>
  <c r="I1243" i="1"/>
  <c r="K1243" i="1"/>
  <c r="L1243" i="1"/>
  <c r="M1243" i="1"/>
  <c r="I1244" i="1"/>
  <c r="K1244" i="1"/>
  <c r="L1244" i="1"/>
  <c r="M1244" i="1"/>
  <c r="I1245" i="1"/>
  <c r="K1245" i="1"/>
  <c r="L1245" i="1"/>
  <c r="M1245" i="1"/>
  <c r="I1246" i="1"/>
  <c r="K1246" i="1"/>
  <c r="L1246" i="1"/>
  <c r="M1246" i="1"/>
  <c r="I1247" i="1"/>
  <c r="K1247" i="1"/>
  <c r="L1247" i="1"/>
  <c r="M1247" i="1"/>
  <c r="I1248" i="1"/>
  <c r="K1248" i="1"/>
  <c r="L1248" i="1"/>
  <c r="M1248" i="1"/>
  <c r="I1249" i="1"/>
  <c r="K1249" i="1"/>
  <c r="L1249" i="1"/>
  <c r="M1249" i="1"/>
  <c r="I1250" i="1"/>
  <c r="K1250" i="1"/>
  <c r="L1250" i="1"/>
  <c r="M1250" i="1"/>
  <c r="I1251" i="1"/>
  <c r="K1251" i="1"/>
  <c r="L1251" i="1"/>
  <c r="M1251" i="1"/>
  <c r="I1252" i="1"/>
  <c r="K1252" i="1"/>
  <c r="L1252" i="1"/>
  <c r="M1252" i="1"/>
  <c r="I1253" i="1"/>
  <c r="K1253" i="1"/>
  <c r="L1253" i="1"/>
  <c r="M1253" i="1"/>
  <c r="I1254" i="1"/>
  <c r="K1254" i="1"/>
  <c r="L1254" i="1"/>
  <c r="M1254" i="1"/>
  <c r="I1255" i="1"/>
  <c r="K1255" i="1"/>
  <c r="L1255" i="1"/>
  <c r="M1255" i="1"/>
  <c r="I1256" i="1"/>
  <c r="K1256" i="1"/>
  <c r="L1256" i="1"/>
  <c r="M1256" i="1"/>
  <c r="I1257" i="1"/>
  <c r="K1257" i="1"/>
  <c r="L1257" i="1"/>
  <c r="M1257" i="1"/>
  <c r="I1258" i="1"/>
  <c r="K1258" i="1"/>
  <c r="L1258" i="1"/>
  <c r="M1258" i="1"/>
  <c r="I1259" i="1"/>
  <c r="K1259" i="1"/>
  <c r="L1259" i="1"/>
  <c r="M1259" i="1"/>
  <c r="I1260" i="1"/>
  <c r="K1260" i="1"/>
  <c r="L1260" i="1"/>
  <c r="M1260" i="1"/>
  <c r="I1261" i="1"/>
  <c r="K1261" i="1"/>
  <c r="L1261" i="1"/>
  <c r="M1261" i="1"/>
  <c r="I1262" i="1"/>
  <c r="K1262" i="1"/>
  <c r="L1262" i="1"/>
  <c r="M1262" i="1"/>
  <c r="I1263" i="1"/>
  <c r="K1263" i="1"/>
  <c r="L1263" i="1"/>
  <c r="M1263" i="1"/>
  <c r="I1264" i="1"/>
  <c r="K1264" i="1"/>
  <c r="L1264" i="1"/>
  <c r="M1264" i="1"/>
  <c r="I1265" i="1"/>
  <c r="K1265" i="1"/>
  <c r="L1265" i="1"/>
  <c r="M1265" i="1"/>
  <c r="I1266" i="1"/>
  <c r="K1266" i="1"/>
  <c r="L1266" i="1"/>
  <c r="M1266" i="1"/>
  <c r="I1267" i="1"/>
  <c r="K1267" i="1"/>
  <c r="L1267" i="1"/>
  <c r="M1267" i="1"/>
  <c r="I1268" i="1"/>
  <c r="K1268" i="1"/>
  <c r="L1268" i="1"/>
  <c r="M1268" i="1"/>
  <c r="I1269" i="1"/>
  <c r="K1269" i="1"/>
  <c r="L1269" i="1"/>
  <c r="M1269" i="1"/>
  <c r="I1270" i="1"/>
  <c r="K1270" i="1"/>
  <c r="L1270" i="1"/>
  <c r="M1270" i="1"/>
  <c r="I1271" i="1"/>
  <c r="K1271" i="1"/>
  <c r="L1271" i="1"/>
  <c r="M1271" i="1"/>
  <c r="I1272" i="1"/>
  <c r="K1272" i="1"/>
  <c r="L1272" i="1"/>
  <c r="M1272" i="1"/>
  <c r="I1273" i="1"/>
  <c r="K1273" i="1"/>
  <c r="L1273" i="1"/>
  <c r="M1273" i="1"/>
  <c r="I1274" i="1"/>
  <c r="K1274" i="1"/>
  <c r="L1274" i="1"/>
  <c r="M1274" i="1"/>
  <c r="I1275" i="1"/>
  <c r="K1275" i="1"/>
  <c r="L1275" i="1"/>
  <c r="M1275" i="1"/>
  <c r="I1276" i="1"/>
  <c r="K1276" i="1"/>
  <c r="L1276" i="1"/>
  <c r="M1276" i="1"/>
  <c r="I1277" i="1"/>
  <c r="K1277" i="1"/>
  <c r="L1277" i="1"/>
  <c r="M1277" i="1"/>
  <c r="I1278" i="1"/>
  <c r="K1278" i="1"/>
  <c r="L1278" i="1"/>
  <c r="M1278" i="1"/>
  <c r="I1279" i="1"/>
  <c r="K1279" i="1"/>
  <c r="L1279" i="1"/>
  <c r="M1279" i="1"/>
  <c r="I1280" i="1"/>
  <c r="K1280" i="1"/>
  <c r="L1280" i="1"/>
  <c r="M1280" i="1"/>
  <c r="I1281" i="1"/>
  <c r="K1281" i="1"/>
  <c r="L1281" i="1"/>
  <c r="M1281" i="1"/>
  <c r="I1282" i="1"/>
  <c r="K1282" i="1"/>
  <c r="L1282" i="1"/>
  <c r="M1282" i="1"/>
  <c r="I1283" i="1"/>
  <c r="K1283" i="1"/>
  <c r="L1283" i="1"/>
  <c r="M1283" i="1"/>
  <c r="I1284" i="1"/>
  <c r="K1284" i="1"/>
  <c r="L1284" i="1"/>
  <c r="M1284" i="1"/>
  <c r="I1285" i="1"/>
  <c r="K1285" i="1"/>
  <c r="L1285" i="1"/>
  <c r="M1285" i="1"/>
  <c r="I1286" i="1"/>
  <c r="K1286" i="1"/>
  <c r="L1286" i="1"/>
  <c r="M1286" i="1"/>
  <c r="I1287" i="1"/>
  <c r="K1287" i="1"/>
  <c r="L1287" i="1"/>
  <c r="M1287" i="1"/>
  <c r="I1288" i="1"/>
  <c r="K1288" i="1"/>
  <c r="L1288" i="1"/>
  <c r="M1288" i="1"/>
  <c r="I1289" i="1"/>
  <c r="K1289" i="1"/>
  <c r="L1289" i="1"/>
  <c r="M1289" i="1"/>
  <c r="I1290" i="1"/>
  <c r="K1290" i="1"/>
  <c r="L1290" i="1"/>
  <c r="M1290" i="1"/>
  <c r="I1291" i="1"/>
  <c r="K1291" i="1"/>
  <c r="L1291" i="1"/>
  <c r="M1291" i="1"/>
  <c r="I1292" i="1"/>
  <c r="K1292" i="1"/>
  <c r="L1292" i="1"/>
  <c r="M1292" i="1"/>
  <c r="I1293" i="1"/>
  <c r="K1293" i="1"/>
  <c r="L1293" i="1"/>
  <c r="M1293" i="1"/>
  <c r="I1294" i="1"/>
  <c r="K1294" i="1"/>
  <c r="L1294" i="1"/>
  <c r="M1294" i="1"/>
  <c r="I1295" i="1"/>
  <c r="K1295" i="1"/>
  <c r="L1295" i="1"/>
  <c r="M1295" i="1"/>
  <c r="I1296" i="1"/>
  <c r="K1296" i="1"/>
  <c r="L1296" i="1"/>
  <c r="M1296" i="1"/>
  <c r="I1297" i="1"/>
  <c r="K1297" i="1"/>
  <c r="L1297" i="1"/>
  <c r="M1297" i="1"/>
  <c r="I1298" i="1"/>
  <c r="K1298" i="1"/>
  <c r="L1298" i="1"/>
  <c r="M1298" i="1"/>
  <c r="I1299" i="1"/>
  <c r="K1299" i="1"/>
  <c r="L1299" i="1"/>
  <c r="M1299" i="1"/>
  <c r="I1300" i="1"/>
  <c r="K1300" i="1"/>
  <c r="L1300" i="1"/>
  <c r="M1300" i="1"/>
  <c r="I1301" i="1"/>
  <c r="K1301" i="1"/>
  <c r="L1301" i="1"/>
  <c r="M1301" i="1"/>
  <c r="I1302" i="1"/>
  <c r="K1302" i="1"/>
  <c r="L1302" i="1"/>
  <c r="M1302" i="1"/>
  <c r="I1303" i="1"/>
  <c r="K1303" i="1"/>
  <c r="L1303" i="1"/>
  <c r="M1303" i="1"/>
  <c r="I1304" i="1"/>
  <c r="K1304" i="1"/>
  <c r="L1304" i="1"/>
  <c r="M1304" i="1"/>
  <c r="I1305" i="1"/>
  <c r="K1305" i="1"/>
  <c r="L1305" i="1"/>
  <c r="M1305" i="1"/>
  <c r="I1306" i="1"/>
  <c r="K1306" i="1"/>
  <c r="L1306" i="1"/>
  <c r="M1306" i="1"/>
  <c r="I1307" i="1"/>
  <c r="K1307" i="1"/>
  <c r="L1307" i="1"/>
  <c r="M1307" i="1"/>
  <c r="I1308" i="1"/>
  <c r="K1308" i="1"/>
  <c r="L1308" i="1"/>
  <c r="M1308" i="1"/>
  <c r="I1309" i="1"/>
  <c r="K1309" i="1"/>
  <c r="L1309" i="1"/>
  <c r="M1309" i="1"/>
  <c r="I1310" i="1"/>
  <c r="K1310" i="1"/>
  <c r="L1310" i="1"/>
  <c r="M1310" i="1"/>
  <c r="I1311" i="1"/>
  <c r="K1311" i="1"/>
  <c r="L1311" i="1"/>
  <c r="M1311" i="1"/>
  <c r="I1312" i="1"/>
  <c r="K1312" i="1"/>
  <c r="L1312" i="1"/>
  <c r="M1312" i="1"/>
  <c r="I1313" i="1"/>
  <c r="K1313" i="1"/>
  <c r="L1313" i="1"/>
  <c r="M1313" i="1"/>
  <c r="I1314" i="1"/>
  <c r="K1314" i="1"/>
  <c r="L1314" i="1"/>
  <c r="M1314" i="1"/>
  <c r="I1315" i="1"/>
  <c r="K1315" i="1"/>
  <c r="L1315" i="1"/>
  <c r="M1315" i="1"/>
  <c r="I1316" i="1"/>
  <c r="K1316" i="1"/>
  <c r="L1316" i="1"/>
  <c r="M1316" i="1"/>
  <c r="I1317" i="1"/>
  <c r="K1317" i="1"/>
  <c r="L1317" i="1"/>
  <c r="M1317" i="1"/>
  <c r="I1318" i="1"/>
  <c r="K1318" i="1"/>
  <c r="L1318" i="1"/>
  <c r="M1318" i="1"/>
  <c r="I1319" i="1"/>
  <c r="K1319" i="1"/>
  <c r="L1319" i="1"/>
  <c r="M1319" i="1"/>
  <c r="I1320" i="1"/>
  <c r="K1320" i="1"/>
  <c r="L1320" i="1"/>
  <c r="M1320" i="1"/>
  <c r="I1321" i="1"/>
  <c r="K1321" i="1"/>
  <c r="L1321" i="1"/>
  <c r="M1321" i="1"/>
  <c r="I1322" i="1"/>
  <c r="K1322" i="1"/>
  <c r="L1322" i="1"/>
  <c r="M1322" i="1"/>
  <c r="I1323" i="1"/>
  <c r="K1323" i="1"/>
  <c r="L1323" i="1"/>
  <c r="M1323" i="1"/>
  <c r="I1324" i="1"/>
  <c r="K1324" i="1"/>
  <c r="L1324" i="1"/>
  <c r="M1324" i="1"/>
  <c r="I1325" i="1"/>
  <c r="K1325" i="1"/>
  <c r="L1325" i="1"/>
  <c r="M1325" i="1"/>
  <c r="I1326" i="1"/>
  <c r="K1326" i="1"/>
  <c r="L1326" i="1"/>
  <c r="M1326" i="1"/>
  <c r="I1327" i="1"/>
  <c r="K1327" i="1"/>
  <c r="L1327" i="1"/>
  <c r="M1327" i="1"/>
  <c r="I1328" i="1"/>
  <c r="K1328" i="1"/>
  <c r="L1328" i="1"/>
  <c r="M1328" i="1"/>
  <c r="I1329" i="1"/>
  <c r="K1329" i="1"/>
  <c r="L1329" i="1"/>
  <c r="M1329" i="1"/>
  <c r="I1330" i="1"/>
  <c r="K1330" i="1"/>
  <c r="L1330" i="1"/>
  <c r="M1330" i="1"/>
  <c r="I1331" i="1"/>
  <c r="K1331" i="1"/>
  <c r="L1331" i="1"/>
  <c r="M1331" i="1"/>
  <c r="I1332" i="1"/>
  <c r="K1332" i="1"/>
  <c r="L1332" i="1"/>
  <c r="M1332" i="1"/>
  <c r="I1333" i="1"/>
  <c r="K1333" i="1"/>
  <c r="L1333" i="1"/>
  <c r="M1333" i="1"/>
  <c r="I1334" i="1"/>
  <c r="K1334" i="1"/>
  <c r="L1334" i="1"/>
  <c r="M1334" i="1"/>
  <c r="I1335" i="1"/>
  <c r="K1335" i="1"/>
  <c r="L1335" i="1"/>
  <c r="M1335" i="1"/>
  <c r="I1336" i="1"/>
  <c r="K1336" i="1"/>
  <c r="L1336" i="1"/>
  <c r="M1336" i="1"/>
  <c r="I1337" i="1"/>
  <c r="K1337" i="1"/>
  <c r="L1337" i="1"/>
  <c r="M1337" i="1"/>
  <c r="I1338" i="1"/>
  <c r="K1338" i="1"/>
  <c r="L1338" i="1"/>
  <c r="M1338" i="1"/>
  <c r="I1339" i="1"/>
  <c r="K1339" i="1"/>
  <c r="L1339" i="1"/>
  <c r="M1339" i="1"/>
  <c r="I1340" i="1"/>
  <c r="K1340" i="1"/>
  <c r="L1340" i="1"/>
  <c r="M1340" i="1"/>
  <c r="I1341" i="1"/>
  <c r="K1341" i="1"/>
  <c r="L1341" i="1"/>
  <c r="M1341" i="1"/>
  <c r="I1342" i="1"/>
  <c r="K1342" i="1"/>
  <c r="L1342" i="1"/>
  <c r="M1342" i="1"/>
  <c r="I1343" i="1"/>
  <c r="K1343" i="1"/>
  <c r="L1343" i="1"/>
  <c r="M1343" i="1"/>
  <c r="I1344" i="1"/>
  <c r="K1344" i="1"/>
  <c r="L1344" i="1"/>
  <c r="M1344" i="1"/>
  <c r="I1345" i="1"/>
  <c r="K1345" i="1"/>
  <c r="L1345" i="1"/>
  <c r="M1345" i="1"/>
  <c r="I1346" i="1"/>
  <c r="K1346" i="1"/>
  <c r="L1346" i="1"/>
  <c r="M1346" i="1"/>
  <c r="I1347" i="1"/>
  <c r="K1347" i="1"/>
  <c r="L1347" i="1"/>
  <c r="M1347" i="1"/>
  <c r="I1348" i="1"/>
  <c r="K1348" i="1"/>
  <c r="L1348" i="1"/>
  <c r="M1348" i="1"/>
  <c r="I1349" i="1"/>
  <c r="K1349" i="1"/>
  <c r="L1349" i="1"/>
  <c r="M1349" i="1"/>
  <c r="I1350" i="1"/>
  <c r="K1350" i="1"/>
  <c r="L1350" i="1"/>
  <c r="M1350" i="1"/>
  <c r="I1351" i="1"/>
  <c r="K1351" i="1"/>
  <c r="L1351" i="1"/>
  <c r="M1351" i="1"/>
  <c r="I1352" i="1"/>
  <c r="K1352" i="1"/>
  <c r="L1352" i="1"/>
  <c r="M1352" i="1"/>
  <c r="I1353" i="1"/>
  <c r="K1353" i="1"/>
  <c r="L1353" i="1"/>
  <c r="M1353" i="1"/>
  <c r="I1354" i="1"/>
  <c r="K1354" i="1"/>
  <c r="L1354" i="1"/>
  <c r="M1354" i="1"/>
  <c r="I1355" i="1"/>
  <c r="K1355" i="1"/>
  <c r="L1355" i="1"/>
  <c r="M1355" i="1"/>
  <c r="I1356" i="1"/>
  <c r="K1356" i="1"/>
  <c r="L1356" i="1"/>
  <c r="M1356" i="1"/>
  <c r="I1357" i="1"/>
  <c r="K1357" i="1"/>
  <c r="L1357" i="1"/>
  <c r="M1357" i="1"/>
  <c r="I1358" i="1"/>
  <c r="K1358" i="1"/>
  <c r="L1358" i="1"/>
  <c r="M1358" i="1"/>
  <c r="I1359" i="1"/>
  <c r="K1359" i="1"/>
  <c r="L1359" i="1"/>
  <c r="M1359" i="1"/>
  <c r="I1360" i="1"/>
  <c r="K1360" i="1"/>
  <c r="L1360" i="1"/>
  <c r="M1360" i="1"/>
  <c r="I1361" i="1"/>
  <c r="K1361" i="1"/>
  <c r="L1361" i="1"/>
  <c r="M1361" i="1"/>
  <c r="I1362" i="1"/>
  <c r="K1362" i="1"/>
  <c r="L1362" i="1"/>
  <c r="M1362" i="1"/>
  <c r="I1363" i="1"/>
  <c r="K1363" i="1"/>
  <c r="L1363" i="1"/>
  <c r="M1363" i="1"/>
  <c r="I1364" i="1"/>
  <c r="K1364" i="1"/>
  <c r="L1364" i="1"/>
  <c r="M1364" i="1"/>
  <c r="I1365" i="1"/>
  <c r="K1365" i="1"/>
  <c r="L1365" i="1"/>
  <c r="M1365" i="1"/>
  <c r="I1366" i="1"/>
  <c r="K1366" i="1"/>
  <c r="L1366" i="1"/>
  <c r="M1366" i="1"/>
  <c r="I1367" i="1"/>
  <c r="K1367" i="1"/>
  <c r="L1367" i="1"/>
  <c r="M1367" i="1"/>
  <c r="I1368" i="1"/>
  <c r="K1368" i="1"/>
  <c r="L1368" i="1"/>
  <c r="M1368" i="1"/>
  <c r="I1369" i="1"/>
  <c r="K1369" i="1"/>
  <c r="L1369" i="1"/>
  <c r="M1369" i="1"/>
  <c r="I1370" i="1"/>
  <c r="K1370" i="1"/>
  <c r="L1370" i="1"/>
  <c r="M1370" i="1"/>
  <c r="I1371" i="1"/>
  <c r="K1371" i="1"/>
  <c r="L1371" i="1"/>
  <c r="M1371" i="1"/>
  <c r="I1372" i="1"/>
  <c r="K1372" i="1"/>
  <c r="L1372" i="1"/>
  <c r="M1372" i="1"/>
  <c r="I1373" i="1"/>
  <c r="K1373" i="1"/>
  <c r="L1373" i="1"/>
  <c r="M1373" i="1"/>
  <c r="I1374" i="1"/>
  <c r="K1374" i="1"/>
  <c r="L1374" i="1"/>
  <c r="M1374" i="1"/>
  <c r="I1375" i="1"/>
  <c r="K1375" i="1"/>
  <c r="L1375" i="1"/>
  <c r="M1375" i="1"/>
  <c r="I1376" i="1"/>
  <c r="K1376" i="1"/>
  <c r="L1376" i="1"/>
  <c r="M1376" i="1"/>
  <c r="I1377" i="1"/>
  <c r="K1377" i="1"/>
  <c r="L1377" i="1"/>
  <c r="M1377" i="1"/>
  <c r="I1378" i="1"/>
  <c r="K1378" i="1"/>
  <c r="L1378" i="1"/>
  <c r="M1378" i="1"/>
  <c r="I1379" i="1"/>
  <c r="K1379" i="1"/>
  <c r="L1379" i="1"/>
  <c r="M1379" i="1"/>
  <c r="I1380" i="1"/>
  <c r="K1380" i="1"/>
  <c r="L1380" i="1"/>
  <c r="M1380" i="1"/>
  <c r="I1381" i="1"/>
  <c r="K1381" i="1"/>
  <c r="L1381" i="1"/>
  <c r="M1381" i="1"/>
  <c r="I1382" i="1"/>
  <c r="K1382" i="1"/>
  <c r="L1382" i="1"/>
  <c r="M1382" i="1"/>
  <c r="I1383" i="1"/>
  <c r="K1383" i="1"/>
  <c r="L1383" i="1"/>
  <c r="M1383" i="1"/>
</calcChain>
</file>

<file path=xl/sharedStrings.xml><?xml version="1.0" encoding="utf-8"?>
<sst xmlns="http://schemas.openxmlformats.org/spreadsheetml/2006/main" count="4538" uniqueCount="659">
  <si>
    <t>idx</t>
  </si>
  <si>
    <t>曲目</t>
  </si>
  <si>
    <t>曲包</t>
  </si>
  <si>
    <t>等级</t>
  </si>
  <si>
    <t>版本</t>
  </si>
  <si>
    <t>难度</t>
  </si>
  <si>
    <t>定数</t>
  </si>
  <si>
    <t>分数</t>
  </si>
  <si>
    <t>ptt</t>
  </si>
  <si>
    <t>物量</t>
  </si>
  <si>
    <t>准度</t>
  </si>
  <si>
    <t>评价分</t>
  </si>
  <si>
    <t>失分数</t>
  </si>
  <si>
    <t>谱面数量</t>
  </si>
  <si>
    <t>总失分数</t>
  </si>
  <si>
    <t>平均</t>
  </si>
  <si>
    <t>总小p数</t>
  </si>
  <si>
    <t>平均小p数</t>
  </si>
  <si>
    <t>游玩数量</t>
  </si>
  <si>
    <t>PM数量</t>
  </si>
  <si>
    <t>清空数量</t>
  </si>
  <si>
    <t>理论数量</t>
  </si>
  <si>
    <t>step</t>
  </si>
  <si>
    <t>结算</t>
  </si>
  <si>
    <t>真实step</t>
  </si>
  <si>
    <t>爬梯计算器</t>
  </si>
  <si>
    <t>Sayonara Hatsukoi</t>
  </si>
  <si>
    <t>Arcaea</t>
  </si>
  <si>
    <t>1.0</t>
  </si>
  <si>
    <t>极难</t>
  </si>
  <si>
    <t>5.4</t>
  </si>
  <si>
    <t>10+</t>
  </si>
  <si>
    <t>*使用风暴对立pm谱面后根据爬梯表现来反推定数，因为step极高所以不会丢失精度，一次测试即可出结果</t>
  </si>
  <si>
    <t>Lost Civilization</t>
  </si>
  <si>
    <t>3.6</t>
  </si>
  <si>
    <t>9+</t>
  </si>
  <si>
    <t>GOODTEK (Arcaea Edit)</t>
  </si>
  <si>
    <t>3.0</t>
  </si>
  <si>
    <t>低难</t>
  </si>
  <si>
    <t>cry of viyella</t>
  </si>
  <si>
    <t>Eternal Core</t>
  </si>
  <si>
    <t>总和</t>
  </si>
  <si>
    <t>Rise</t>
  </si>
  <si>
    <t>总物量</t>
  </si>
  <si>
    <t>总大p</t>
  </si>
  <si>
    <t>图例</t>
  </si>
  <si>
    <t>Normal</t>
  </si>
  <si>
    <t>ETERNAL</t>
  </si>
  <si>
    <t>Lucifer</t>
  </si>
  <si>
    <t>平均定数</t>
  </si>
  <si>
    <t>Ranking Score</t>
  </si>
  <si>
    <t>Casual</t>
  </si>
  <si>
    <t>Hard</t>
  </si>
  <si>
    <t>BEYOND</t>
  </si>
  <si>
    <t>Fairytale</t>
  </si>
  <si>
    <t>目前最高ptt</t>
  </si>
  <si>
    <t>Best 30</t>
  </si>
  <si>
    <t>Very Easy</t>
  </si>
  <si>
    <t>Very Hard</t>
  </si>
  <si>
    <t>FUTURE</t>
  </si>
  <si>
    <t>平均物量</t>
  </si>
  <si>
    <t>ptt理论值</t>
  </si>
  <si>
    <t>Easy</t>
  </si>
  <si>
    <t>Extreme</t>
  </si>
  <si>
    <t>PRESENT</t>
  </si>
  <si>
    <t>I've heard it said</t>
  </si>
  <si>
    <t>FTR|ETR总分</t>
  </si>
  <si>
    <t>BYD总分</t>
  </si>
  <si>
    <t>PAST</t>
  </si>
  <si>
    <t>Babaroque</t>
  </si>
  <si>
    <r>
      <t>表格说明：
你需要动的</t>
    </r>
    <r>
      <rPr>
        <b/>
        <sz val="11"/>
        <color indexed="10"/>
        <rFont val="宋体"/>
        <charset val="134"/>
      </rPr>
      <t>只有</t>
    </r>
    <r>
      <rPr>
        <b/>
        <sz val="11"/>
        <color indexed="8"/>
        <rFont val="宋体"/>
        <charset val="134"/>
      </rPr>
      <t>各种谱面的</t>
    </r>
    <r>
      <rPr>
        <b/>
        <sz val="11"/>
        <color indexed="10"/>
        <rFont val="宋体"/>
        <charset val="134"/>
      </rPr>
      <t>分数</t>
    </r>
    <r>
      <rPr>
        <b/>
        <sz val="11"/>
        <color indexed="8"/>
        <rFont val="宋体"/>
        <charset val="134"/>
      </rPr>
      <t>！！
对！只填分数，其他啥也别干！别的数据全都是自动运算的！</t>
    </r>
  </si>
  <si>
    <t>memoryfactory.lzh</t>
  </si>
  <si>
    <t>Snow White</t>
  </si>
  <si>
    <t>Relentless</t>
  </si>
  <si>
    <t>表格作者：V.H.Zek</t>
  </si>
  <si>
    <t>游戏版本：6.0.1</t>
  </si>
  <si>
    <t>Shades of Light in a Transcendent Realm</t>
  </si>
  <si>
    <t>以下为注意事项：</t>
  </si>
  <si>
    <t>4.3</t>
  </si>
  <si>
    <t>1.分数填写-1直接算作理论值，节省理论人的填表时间</t>
  </si>
  <si>
    <t>Vexaria</t>
  </si>
  <si>
    <t>2.上述详细表格和“失分数”项为ranker服务，用于计算#失分排名</t>
  </si>
  <si>
    <t>3.更新表格前请将表格按idx升序排序以便更新</t>
  </si>
  <si>
    <t>Essence of Twilight</t>
  </si>
  <si>
    <t>4.推荐将“难度”、“等级”、“失分数”、“曲包”四列隐藏</t>
  </si>
  <si>
    <t>qualia -ideaesthesia-</t>
  </si>
  <si>
    <t>5.本表格已跟进5.4定数调整，现在所有歌曲定数都是调整后的新定数</t>
  </si>
  <si>
    <t>3.10</t>
  </si>
  <si>
    <t>PRAGMATISM</t>
  </si>
  <si>
    <t>6.善用排序功能，鼠标选中左边表格所有数据后可以通过ptt排序来查看b30等数据</t>
  </si>
  <si>
    <t>PRAGMATISM -RESURRECTION-</t>
  </si>
  <si>
    <t>7.本表格正在重新排序相对难度，目前已排等级10以上曲目</t>
  </si>
  <si>
    <t>Sheriruth</t>
  </si>
  <si>
    <t>8.请通过电脑来使用该表格！！！</t>
  </si>
  <si>
    <t>Lumia</t>
  </si>
  <si>
    <t>9.先前5.10.0更新把表格的版本排序更新成正常的排序序列，请将旧版表格的版本按以下序列排序（排序有自定义序列，复制一下即可）</t>
  </si>
  <si>
    <t>3.2</t>
  </si>
  <si>
    <t>Dement ~after legend~</t>
  </si>
  <si>
    <t>3.1</t>
  </si>
  <si>
    <t>1.0,1.1,1.2,1.3,1.4,1.5,1.6,1.7,1.8,1.9,2.0,2.1,2.2,2.3,2.4,2.5,2.6,3.0,3.1,3.2,3.3,3.4,3.5,3.6,3.7,3.8,3.9,3.10,3.11,3.12,4.0,4.1,4.2,4.3,4.4,4.5,4.6,4.7,5.0,5.1,5.2,5.3,5.4,5.5,5.6,5.7,5.8,5.9,5.10</t>
  </si>
  <si>
    <t>Dandelion</t>
  </si>
  <si>
    <t>Anökumene</t>
  </si>
  <si>
    <t>10.本次5.10.4表格更新新增idx列，是游戏内真实的歌曲排序，建议以后都使用idx排序，便于更新维护表格~</t>
  </si>
  <si>
    <t>Infinity Heaven</t>
  </si>
  <si>
    <t>Party Vinyl</t>
  </si>
  <si>
    <t>Crimson Solace</t>
  </si>
  <si>
    <t>4.1</t>
  </si>
  <si>
    <t>Flashback</t>
  </si>
  <si>
    <t>フライブルクとエンドロウル</t>
  </si>
  <si>
    <t>Nirv lucE</t>
  </si>
  <si>
    <t>Paradise</t>
  </si>
  <si>
    <t>Brand new world</t>
  </si>
  <si>
    <t>DataErr0r</t>
  </si>
  <si>
    <t>Memory Archive</t>
  </si>
  <si>
    <t>1.1</t>
  </si>
  <si>
    <t>CROSS†SOUL</t>
  </si>
  <si>
    <t>Your voice so... feat. Such</t>
  </si>
  <si>
    <t>Chronostasis</t>
  </si>
  <si>
    <t>神奈川電脳暗渠</t>
  </si>
  <si>
    <t>Moonlight of Sand Castle</t>
  </si>
  <si>
    <t>Dynamix</t>
  </si>
  <si>
    <t>REconstruction</t>
  </si>
  <si>
    <t>Evoltex (poppi'n mix)</t>
  </si>
  <si>
    <t>Oracle</t>
  </si>
  <si>
    <t>αterlβus</t>
  </si>
  <si>
    <t>クロートーと星の観測者</t>
  </si>
  <si>
    <t>不浄な白い鳥</t>
  </si>
  <si>
    <t>Ignotus</t>
  </si>
  <si>
    <t>Ignotus Afterburn</t>
  </si>
  <si>
    <t>3.12</t>
  </si>
  <si>
    <t>Lethaeus</t>
  </si>
  <si>
    <t>Ambivalent Vision</t>
  </si>
  <si>
    <t>Romance Wars</t>
  </si>
  <si>
    <t>Blossoms</t>
  </si>
  <si>
    <t>Moonheart</t>
  </si>
  <si>
    <t>3.4</t>
  </si>
  <si>
    <t>Genesis</t>
  </si>
  <si>
    <t>ハルトピア ~Utopia of Spring~</t>
  </si>
  <si>
    <t>Auxesia</t>
  </si>
  <si>
    <t>Rabbit In The Black Room</t>
  </si>
  <si>
    <t>Modelista</t>
  </si>
  <si>
    <t>SOUNDWiTCH</t>
  </si>
  <si>
    <t>Vicious Labyrinth</t>
  </si>
  <si>
    <t>1.5</t>
  </si>
  <si>
    <t>残片计算器</t>
  </si>
  <si>
    <t>(所以绝大多数情况下露恩是残片王)</t>
  </si>
  <si>
    <t>妖艶魔女 -trappola bewitching-</t>
  </si>
  <si>
    <t>Lv↓</t>
  </si>
  <si>
    <t>Dif→</t>
  </si>
  <si>
    <t>PST</t>
  </si>
  <si>
    <t>PRS</t>
  </si>
  <si>
    <t>FTR/ETR</t>
  </si>
  <si>
    <t>BYD</t>
  </si>
  <si>
    <t>未通关</t>
  </si>
  <si>
    <t>无搭档状态</t>
  </si>
  <si>
    <t>///非PM/FR状态下残片获取数量///</t>
  </si>
  <si>
    <t>分数&gt;550w</t>
  </si>
  <si>
    <t>Iconoclast</t>
  </si>
  <si>
    <t>？/1/2</t>
  </si>
  <si>
    <t>/</t>
  </si>
  <si>
    <t>conflict</t>
  </si>
  <si>
    <t>Axium Crisis</t>
  </si>
  <si>
    <t>Grievous Lady</t>
  </si>
  <si>
    <t>Dreamin' Attraction!!</t>
  </si>
  <si>
    <t>6/7/7+</t>
  </si>
  <si>
    <t>Red and Blue</t>
  </si>
  <si>
    <t>8/8+</t>
  </si>
  <si>
    <t>Red and Blue and Green</t>
  </si>
  <si>
    <t>9/9+</t>
  </si>
  <si>
    <t>One Last Drive</t>
  </si>
  <si>
    <t>10/10+</t>
  </si>
  <si>
    <t>Surrender</t>
  </si>
  <si>
    <t>11/11+</t>
  </si>
  <si>
    <t>夜桜吹雪</t>
  </si>
  <si>
    <t>cyanine</t>
  </si>
  <si>
    <t>Lanota</t>
  </si>
  <si>
    <t>///FR状态下残片获取数量///</t>
  </si>
  <si>
    <t>(初见+10)</t>
  </si>
  <si>
    <t>Dream goes on</t>
  </si>
  <si>
    <t>Journey</t>
  </si>
  <si>
    <t>Specta</t>
  </si>
  <si>
    <t>Quon(lanota)</t>
  </si>
  <si>
    <t>Syro</t>
  </si>
  <si>
    <t>Reinvent</t>
  </si>
  <si>
    <t>Silent Rush</t>
  </si>
  <si>
    <t>Binary Enfold</t>
  </si>
  <si>
    <t>1.6</t>
  </si>
  <si>
    <t>Singularity</t>
  </si>
  <si>
    <t>Singularity VVVIP</t>
  </si>
  <si>
    <t>Memory Forest</t>
  </si>
  <si>
    <t>Strongholds</t>
  </si>
  <si>
    <t>///PM状态下残片获取数量///</t>
  </si>
  <si>
    <t>next to you</t>
  </si>
  <si>
    <t>Metallic Punisher</t>
  </si>
  <si>
    <t>Blaster</t>
  </si>
  <si>
    <t>γuarδina</t>
  </si>
  <si>
    <t>carmine:scythe</t>
  </si>
  <si>
    <t>Be There</t>
  </si>
  <si>
    <t>Cybernecia Catharsis</t>
  </si>
  <si>
    <t>5.3</t>
  </si>
  <si>
    <t>Call My Name feat. Yukacco</t>
  </si>
  <si>
    <t>inkar-usi</t>
  </si>
  <si>
    <t>Maze No.9</t>
  </si>
  <si>
    <t>Luminous Sky</t>
  </si>
  <si>
    <t>1.7</t>
  </si>
  <si>
    <t>红Lv.30</t>
  </si>
  <si>
    <t>The Message</t>
  </si>
  <si>
    <t>18-20</t>
  </si>
  <si>
    <t>22-26</t>
  </si>
  <si>
    <t>Sulfur</t>
  </si>
  <si>
    <t>20-22</t>
  </si>
  <si>
    <t>Halcyon</t>
  </si>
  <si>
    <t>24-28</t>
  </si>
  <si>
    <t>Ether Strike</t>
  </si>
  <si>
    <t>26-30</t>
  </si>
  <si>
    <t>Fracture Ray</t>
  </si>
  <si>
    <t>28-32</t>
  </si>
  <si>
    <t>30-34</t>
  </si>
  <si>
    <t>Suomi</t>
  </si>
  <si>
    <t>32-38</t>
  </si>
  <si>
    <t>34-40</t>
  </si>
  <si>
    <t>36-42</t>
  </si>
  <si>
    <t>Bookmaker (2D Version)</t>
  </si>
  <si>
    <t>38-44</t>
  </si>
  <si>
    <t>40-46</t>
  </si>
  <si>
    <t>堕楽の園</t>
  </si>
  <si>
    <t>42-50</t>
  </si>
  <si>
    <t>dropdead</t>
  </si>
  <si>
    <t>(初见+20-24)</t>
  </si>
  <si>
    <t>overdead.</t>
  </si>
  <si>
    <t>Fallensquare</t>
  </si>
  <si>
    <t>Nhelv</t>
  </si>
  <si>
    <t>白道、多希望羊と信じありく。</t>
  </si>
  <si>
    <t>Purgatorium</t>
  </si>
  <si>
    <t>44-52</t>
  </si>
  <si>
    <t>46-54</t>
  </si>
  <si>
    <t>Hikari</t>
  </si>
  <si>
    <t>Tone Sphere</t>
  </si>
  <si>
    <t>1.8</t>
  </si>
  <si>
    <t>48-56</t>
  </si>
  <si>
    <t>50-58</t>
  </si>
  <si>
    <t>STAGER (ALL STAGE CLEAR)</t>
  </si>
  <si>
    <t>52-62</t>
  </si>
  <si>
    <t>54-64</t>
  </si>
  <si>
    <t>Hall of Mirrors</t>
  </si>
  <si>
    <t>56-66</t>
  </si>
  <si>
    <t>58-68</t>
  </si>
  <si>
    <t>Linear Accelerator</t>
  </si>
  <si>
    <t>62-74</t>
  </si>
  <si>
    <t>Tiferet</t>
  </si>
  <si>
    <t>(初见+24)</t>
  </si>
  <si>
    <t>Alexandrite</t>
  </si>
  <si>
    <t>Rugie</t>
  </si>
  <si>
    <t>Astral tale</t>
  </si>
  <si>
    <t>Phantasia</t>
  </si>
  <si>
    <t>Empire of Winter</t>
  </si>
  <si>
    <t>MERLIN</t>
  </si>
  <si>
    <t>Groove Coaster</t>
  </si>
  <si>
    <t>1.9</t>
  </si>
  <si>
    <t>DX超性能フルメタル少女</t>
  </si>
  <si>
    <t>OMAKENO Stroke</t>
  </si>
  <si>
    <t>Scarlet Lance</t>
  </si>
  <si>
    <t>ouroboros -twin stroke of the end-</t>
  </si>
  <si>
    <t>Libertas</t>
  </si>
  <si>
    <t>露恩Lv.30(+15)</t>
  </si>
  <si>
    <t>虚空の夢</t>
  </si>
  <si>
    <t>Antithese</t>
  </si>
  <si>
    <t>Absolute Reason</t>
  </si>
  <si>
    <t>2.0</t>
  </si>
  <si>
    <t>Corruption</t>
  </si>
  <si>
    <t>Black Territory</t>
  </si>
  <si>
    <t>Vicious Heroism</t>
  </si>
  <si>
    <t>Vicious [ANTi] Heroism</t>
  </si>
  <si>
    <t>Cyaegha</t>
  </si>
  <si>
    <t>ReviXy</t>
  </si>
  <si>
    <t>Grimheart</t>
  </si>
  <si>
    <t>(初见+16)</t>
  </si>
  <si>
    <t>VECTOЯ</t>
  </si>
  <si>
    <t>SUPERNOVA</t>
  </si>
  <si>
    <t>Dot to Dot feat. shully</t>
  </si>
  <si>
    <t>Garakuta Doll Play</t>
  </si>
  <si>
    <t>CHUNITHM</t>
  </si>
  <si>
    <t>2.1</t>
  </si>
  <si>
    <t>怒槌</t>
  </si>
  <si>
    <t>World Vanquisher</t>
  </si>
  <si>
    <t>Dreadnought</t>
  </si>
  <si>
    <t>2.2</t>
  </si>
  <si>
    <t>Particle Arts</t>
  </si>
  <si>
    <t>Adverse Prelude</t>
  </si>
  <si>
    <t>NULL</t>
  </si>
  <si>
    <t>Vindication</t>
  </si>
  <si>
    <t>Heavensdoor</t>
  </si>
  <si>
    <t>Ringed Genesis</t>
  </si>
  <si>
    <t>Chelsea</t>
  </si>
  <si>
    <t>Sunset Radiance</t>
  </si>
  <si>
    <t>2.3</t>
  </si>
  <si>
    <t>AI[UE]OON</t>
  </si>
  <si>
    <t>迷える音色は恋の唄</t>
  </si>
  <si>
    <t>Tie me down gently</t>
  </si>
  <si>
    <t>Valhalla:0</t>
  </si>
  <si>
    <t>Mirzam</t>
  </si>
  <si>
    <t>Diode</t>
  </si>
  <si>
    <t>2.4</t>
  </si>
  <si>
    <t>FREEF4LL</t>
  </si>
  <si>
    <t>GLORY：ROAD</t>
  </si>
  <si>
    <t>Monochrome Princess</t>
  </si>
  <si>
    <t>Heavenly caress</t>
  </si>
  <si>
    <t>Senkyou</t>
  </si>
  <si>
    <t>Filament</t>
  </si>
  <si>
    <t>Avant Raze</t>
  </si>
  <si>
    <t>BATTLE NO.1</t>
  </si>
  <si>
    <t>La'qryma of the Wasteland</t>
  </si>
  <si>
    <t>2.5</t>
  </si>
  <si>
    <t>Einherjar Joker</t>
  </si>
  <si>
    <t>IZANA</t>
  </si>
  <si>
    <t>最強STRONGER</t>
  </si>
  <si>
    <t>world.execute(me);</t>
  </si>
  <si>
    <t>BLRINK</t>
  </si>
  <si>
    <t>Oblivia</t>
  </si>
  <si>
    <t>2.6</t>
  </si>
  <si>
    <t>amygdata</t>
  </si>
  <si>
    <t>corps-sans-organes</t>
  </si>
  <si>
    <t>Equilibrium</t>
  </si>
  <si>
    <t>Black Fate</t>
  </si>
  <si>
    <t>Antagonism</t>
  </si>
  <si>
    <t>Lost Desire</t>
  </si>
  <si>
    <t>Dantalion</t>
  </si>
  <si>
    <t>#1f1e33</t>
  </si>
  <si>
    <t>Tempestissimo</t>
  </si>
  <si>
    <t>Arcahv</t>
  </si>
  <si>
    <t>Altale</t>
  </si>
  <si>
    <t>Give Me a Nightmare</t>
  </si>
  <si>
    <t>World Extend 1 -Visions-</t>
  </si>
  <si>
    <t>Black Lotus</t>
  </si>
  <si>
    <t>Gekka (Short Version)</t>
  </si>
  <si>
    <t>Vivid Theory</t>
  </si>
  <si>
    <t>1F√</t>
  </si>
  <si>
    <t>Scarlet Cage</t>
  </si>
  <si>
    <t>Faint Light (Arcaea Edit)</t>
  </si>
  <si>
    <t>Feels So Right feat. Renko</t>
  </si>
  <si>
    <t>Teriqma</t>
  </si>
  <si>
    <t>4.4</t>
  </si>
  <si>
    <t>MAHOROBA</t>
  </si>
  <si>
    <t>BADTEK</t>
  </si>
  <si>
    <t>Malicious Mischance</t>
  </si>
  <si>
    <t>Got hive of Ra</t>
  </si>
  <si>
    <t>BUCHiGiRE Berserker</t>
  </si>
  <si>
    <t>Galaxy Friends</t>
  </si>
  <si>
    <t>CROSS†OVER</t>
  </si>
  <si>
    <t>Xeraphinite</t>
  </si>
  <si>
    <t>Lapis</t>
  </si>
  <si>
    <t>Xanatos</t>
  </si>
  <si>
    <t>Purple Verse</t>
  </si>
  <si>
    <t>3.3</t>
  </si>
  <si>
    <t>Alice à la mode</t>
  </si>
  <si>
    <t>Ephemeral Page</t>
  </si>
  <si>
    <t>Eccentric Tale</t>
  </si>
  <si>
    <t>Alice's Suitcase</t>
  </si>
  <si>
    <t>Jump</t>
  </si>
  <si>
    <t>Felis</t>
  </si>
  <si>
    <t>Beside You</t>
  </si>
  <si>
    <t>Ephemeral Page -DLC- The Journey Onwards</t>
  </si>
  <si>
    <t>Heart Jackin'</t>
  </si>
  <si>
    <t>アリス・リデルに捧ぐ</t>
  </si>
  <si>
    <t>Lazy Addiction</t>
  </si>
  <si>
    <t>O.N.G.E.K.I</t>
  </si>
  <si>
    <t>Dazzle hop</t>
  </si>
  <si>
    <t>Viyella's Tears</t>
  </si>
  <si>
    <t>ω4</t>
  </si>
  <si>
    <t>四月の雨</t>
  </si>
  <si>
    <t>maimai</t>
  </si>
  <si>
    <t>7thSense</t>
  </si>
  <si>
    <t>Oshama Scramble!</t>
  </si>
  <si>
    <t>AMAZING MIGHTYYYY!!!!</t>
  </si>
  <si>
    <t>Climax</t>
  </si>
  <si>
    <t>CHUNITHM -DLC1- Chapter 2</t>
  </si>
  <si>
    <t>3.5</t>
  </si>
  <si>
    <t>Last Celebration</t>
  </si>
  <si>
    <t>業 -善なる神とこの世の悪について-</t>
  </si>
  <si>
    <t>Glow</t>
  </si>
  <si>
    <t>AttraqtiA</t>
  </si>
  <si>
    <t>enchanted love</t>
  </si>
  <si>
    <t>竹</t>
  </si>
  <si>
    <t>GIMME DA BLOOD</t>
  </si>
  <si>
    <t>ベースラインやってる？ｗ</t>
  </si>
  <si>
    <t>Life is PIANO</t>
  </si>
  <si>
    <t>Paper Witch</t>
  </si>
  <si>
    <t>Esoteric Order</t>
  </si>
  <si>
    <t>Crystal Gravity</t>
  </si>
  <si>
    <t>Far Away Light</t>
  </si>
  <si>
    <t>Löschen</t>
  </si>
  <si>
    <t>Aegleseeker</t>
  </si>
  <si>
    <t>Coastal Highway</t>
  </si>
  <si>
    <t>Esoteric Order -DLC1- Pale Tapestry</t>
  </si>
  <si>
    <t>ΟΔΥΣΣΕΙΑ</t>
  </si>
  <si>
    <t>Overwhelm</t>
  </si>
  <si>
    <t>Vandalism</t>
  </si>
  <si>
    <t>Turbocharger</t>
  </si>
  <si>
    <t>THE ULTIMACY</t>
  </si>
  <si>
    <t>烈華RESONANCE</t>
  </si>
  <si>
    <t>狂言綺語</t>
  </si>
  <si>
    <t>3.7</t>
  </si>
  <si>
    <t>HIVEMIND</t>
  </si>
  <si>
    <t>Seclusion</t>
  </si>
  <si>
    <t>Small Cloud Sugar Candy</t>
  </si>
  <si>
    <t>Esoteric Order -DLC2- Light of Salvation</t>
  </si>
  <si>
    <t>AlterAle</t>
  </si>
  <si>
    <t>光速神授说</t>
  </si>
  <si>
    <t>Mazy Metroplex</t>
  </si>
  <si>
    <t>WACCA</t>
  </si>
  <si>
    <t>3.8</t>
  </si>
  <si>
    <t>Quon(wacca)</t>
  </si>
  <si>
    <t>with U</t>
  </si>
  <si>
    <t>GENOCIDER</t>
  </si>
  <si>
    <t>Let you DIVE! (nitro rmx)</t>
  </si>
  <si>
    <t>Sheriruth (Laur Remix)</t>
  </si>
  <si>
    <t>緋纏いの宵</t>
  </si>
  <si>
    <t>blue comet</t>
  </si>
  <si>
    <t>ENERGY SYNERGY MATRIX</t>
  </si>
  <si>
    <t>Ｇｅｎｇａｏｚｏ</t>
  </si>
  <si>
    <t>goldenslaughterer</t>
  </si>
  <si>
    <t>lastendconductor</t>
  </si>
  <si>
    <t>Redolent Shape</t>
  </si>
  <si>
    <t>Cosmica</t>
  </si>
  <si>
    <t>Binary Enfold -DLC- Shared Time</t>
  </si>
  <si>
    <t>3.9</t>
  </si>
  <si>
    <t>Ascent</t>
  </si>
  <si>
    <t>Live Fast Die Young</t>
  </si>
  <si>
    <t>彩る夏の恋花火</t>
  </si>
  <si>
    <t>First Snow</t>
  </si>
  <si>
    <t>Divided Heart</t>
  </si>
  <si>
    <t>Blue Rose</t>
  </si>
  <si>
    <t>Blocked Library</t>
  </si>
  <si>
    <t>nέο κόsmo</t>
  </si>
  <si>
    <t>Lightning Screw</t>
  </si>
  <si>
    <t>Lights of Muse</t>
  </si>
  <si>
    <t>Muse Dash</t>
  </si>
  <si>
    <t>3.11</t>
  </si>
  <si>
    <t>Final Step!</t>
  </si>
  <si>
    <t>秋の陽炎</t>
  </si>
  <si>
    <t>Medusa</t>
  </si>
  <si>
    <t>init()</t>
  </si>
  <si>
    <t>INTERNET OVERDOSE</t>
  </si>
  <si>
    <t>Sakura Fubuki</t>
  </si>
  <si>
    <t>NULCTRL</t>
  </si>
  <si>
    <t>Macrocosmic Modulation</t>
  </si>
  <si>
    <t>NEO WINGS</t>
  </si>
  <si>
    <t>Kissing Lucifer</t>
  </si>
  <si>
    <t>Ävril -Flicka i krans-</t>
  </si>
  <si>
    <t>Aurgelmir</t>
  </si>
  <si>
    <t>Head BONK ache</t>
  </si>
  <si>
    <t>DDD</t>
  </si>
  <si>
    <t>Prism</t>
  </si>
  <si>
    <t>Lanota -DLC- Chapter 2</t>
  </si>
  <si>
    <t>Protoflicker</t>
  </si>
  <si>
    <t>Stasis</t>
  </si>
  <si>
    <t>PICO-Pico-Translation!</t>
  </si>
  <si>
    <t>ネコノテ・カリタガール</t>
  </si>
  <si>
    <t>μ</t>
  </si>
  <si>
    <t>san skia</t>
  </si>
  <si>
    <t>Altair (feat.*spiLa*)</t>
  </si>
  <si>
    <t>4.0</t>
  </si>
  <si>
    <t>無機質世界に彩を</t>
  </si>
  <si>
    <t>Trap Crow</t>
  </si>
  <si>
    <t>PUPA</t>
  </si>
  <si>
    <t>Defection</t>
  </si>
  <si>
    <t>Final Verdict</t>
  </si>
  <si>
    <t>Infinite Strife,</t>
  </si>
  <si>
    <t>魔王</t>
  </si>
  <si>
    <t>Pentiment</t>
  </si>
  <si>
    <t>Arcana Eden</t>
  </si>
  <si>
    <t>Testify</t>
  </si>
  <si>
    <t>Loveless Dress</t>
  </si>
  <si>
    <t>Final Verdict -DLC- Silent Answer</t>
  </si>
  <si>
    <t>Last</t>
  </si>
  <si>
    <t>Last|Moment</t>
  </si>
  <si>
    <t>Last|Eternity</t>
  </si>
  <si>
    <t>Callima Karma</t>
  </si>
  <si>
    <t>心</t>
  </si>
  <si>
    <t>O.N.G.E.K.I -DLC- Chapter 2</t>
  </si>
  <si>
    <t>Ai Drew</t>
  </si>
  <si>
    <t>FLUFFY FLASH</t>
  </si>
  <si>
    <t>Good bye,Merry-Go-Round.</t>
  </si>
  <si>
    <t>LAMIA</t>
  </si>
  <si>
    <t>Free Myself</t>
  </si>
  <si>
    <t>cocoro*cosmetic</t>
  </si>
  <si>
    <t>Capella</t>
  </si>
  <si>
    <t>Dialnote</t>
  </si>
  <si>
    <t>月に叢雲華に風</t>
  </si>
  <si>
    <t>World Extend 2 -Chronicles-</t>
  </si>
  <si>
    <t>4.2</t>
  </si>
  <si>
    <t>MANTIS (Arcaea Ultra-Bloodrush VIP)</t>
  </si>
  <si>
    <t>World Fragments III(radio edit)</t>
  </si>
  <si>
    <t>Astra walkthrough</t>
  </si>
  <si>
    <t>Chronicle</t>
  </si>
  <si>
    <t>NULL APOPHENIA</t>
  </si>
  <si>
    <t>Crimson Throne</t>
  </si>
  <si>
    <t>Manic Jeer</t>
  </si>
  <si>
    <t>緋色月下、狂咲ノ絶 (nayuta 2017 ver.)</t>
  </si>
  <si>
    <t>Let's Rock (Arcaea mix)</t>
  </si>
  <si>
    <t>CYCLES</t>
  </si>
  <si>
    <t>maimai -DLC- Chapter 2</t>
  </si>
  <si>
    <t>MAXRAGE</t>
  </si>
  <si>
    <t>[X]</t>
  </si>
  <si>
    <t>TEmPTaTiON</t>
  </si>
  <si>
    <t>PRIMITIVE LIGHTS</t>
  </si>
  <si>
    <t>コスモポップファンクラブ</t>
  </si>
  <si>
    <t>CHUNITHM -DLC2- Chapter 3</t>
  </si>
  <si>
    <t>IMPACT</t>
  </si>
  <si>
    <t>Genesis(CHUNITHM)</t>
  </si>
  <si>
    <t>Trrricksters!!</t>
  </si>
  <si>
    <t>蜘蛛の糸</t>
  </si>
  <si>
    <t>Lost Emotion feat.nomico</t>
  </si>
  <si>
    <t>GIMMICK</t>
  </si>
  <si>
    <t>The Survivor(Game Edit)</t>
  </si>
  <si>
    <t>New York Back Raise</t>
  </si>
  <si>
    <t>Galactic Love</t>
  </si>
  <si>
    <t>無法地点</t>
  </si>
  <si>
    <t>Lost in the Abyss</t>
  </si>
  <si>
    <t>ヒュブリスの頂に聳えるのは</t>
  </si>
  <si>
    <t>To the Milky Way</t>
  </si>
  <si>
    <t>INTERNET YAMERO</t>
  </si>
  <si>
    <t>4.5</t>
  </si>
  <si>
    <t>Bullet Waiting for Me</t>
  </si>
  <si>
    <t>Cytus II</t>
  </si>
  <si>
    <t>Devillic Sphere</t>
  </si>
  <si>
    <t>Lucid Traveller</t>
  </si>
  <si>
    <t>CHAOS</t>
  </si>
  <si>
    <t>Used to be</t>
  </si>
  <si>
    <t>Ultimate taste</t>
  </si>
  <si>
    <t>4.6</t>
  </si>
  <si>
    <t>Syūten</t>
  </si>
  <si>
    <t>Cytus II -DLC- Chapter 2</t>
  </si>
  <si>
    <t>DRG</t>
  </si>
  <si>
    <t>99 Glooms</t>
  </si>
  <si>
    <t>͟͝͞Ⅱ́̕</t>
  </si>
  <si>
    <t>Magnolia</t>
  </si>
  <si>
    <t>SACRIFICE feat.ayame</t>
  </si>
  <si>
    <t>4.7</t>
  </si>
  <si>
    <t>RGB</t>
  </si>
  <si>
    <t>WAIT FOR DAWN</t>
  </si>
  <si>
    <t>Lasting Eden</t>
  </si>
  <si>
    <t>レイヴンズ・プライド</t>
  </si>
  <si>
    <t>Rise of the World</t>
  </si>
  <si>
    <t>UNKNOWN LEVELS</t>
  </si>
  <si>
    <t>Abstruse Dilemma</t>
  </si>
  <si>
    <t>感情の摩天楼 ～Arr.Demetori</t>
  </si>
  <si>
    <t>彼方の夢へと</t>
  </si>
  <si>
    <t>Remind the Souls (Short Version)</t>
  </si>
  <si>
    <t>5.0</t>
  </si>
  <si>
    <t>Dynitikós</t>
  </si>
  <si>
    <t>雨神楽</t>
  </si>
  <si>
    <t>B.B.K.K.B.K.K.</t>
  </si>
  <si>
    <t>Primeval Texture</t>
  </si>
  <si>
    <t>Severed Eden</t>
  </si>
  <si>
    <t>Technicolour</t>
  </si>
  <si>
    <t>Logos</t>
  </si>
  <si>
    <t>Ego Eimi</t>
  </si>
  <si>
    <t>Arghena</t>
  </si>
  <si>
    <t>FANTA5Y</t>
  </si>
  <si>
    <t>5.1</t>
  </si>
  <si>
    <t>Transient Space</t>
  </si>
  <si>
    <t>Severed Eden -DLC- Shifting Veil</t>
  </si>
  <si>
    <t>Nameless Passion</t>
  </si>
  <si>
    <t>TeraVolt</t>
  </si>
  <si>
    <t>Stratoliner</t>
  </si>
  <si>
    <t>WACCA -DLC- Chapter 2</t>
  </si>
  <si>
    <t>5.2</t>
  </si>
  <si>
    <r>
      <t>Ouvert</t>
    </r>
    <r>
      <rPr>
        <sz val="11"/>
        <color indexed="8"/>
        <rFont val="宋体"/>
        <charset val="134"/>
      </rPr>
      <t>ü</t>
    </r>
    <r>
      <rPr>
        <sz val="11"/>
        <color theme="1"/>
        <rFont val="宋体"/>
        <charset val="134"/>
        <scheme val="minor"/>
      </rPr>
      <t>re</t>
    </r>
  </si>
  <si>
    <t>XTREME</t>
  </si>
  <si>
    <t>eden</t>
  </si>
  <si>
    <t>Meta-Mysteria</t>
  </si>
  <si>
    <t>アローンアンドローン</t>
  </si>
  <si>
    <t>Wish Upon a Snow</t>
  </si>
  <si>
    <r>
      <t>患部</t>
    </r>
    <r>
      <rPr>
        <sz val="9"/>
        <rFont val="MS Gothic"/>
        <family val="3"/>
        <charset val="134"/>
      </rPr>
      <t>で</t>
    </r>
    <r>
      <rPr>
        <sz val="9"/>
        <rFont val="宋体"/>
        <charset val="134"/>
      </rPr>
      <t>止</t>
    </r>
    <r>
      <rPr>
        <sz val="9"/>
        <rFont val="MS Gothic"/>
        <family val="3"/>
        <charset val="134"/>
      </rPr>
      <t>まってすぐ</t>
    </r>
    <r>
      <rPr>
        <sz val="9"/>
        <rFont val="宋体"/>
        <charset val="134"/>
      </rPr>
      <t>溶</t>
    </r>
    <r>
      <rPr>
        <sz val="9"/>
        <rFont val="MS Gothic"/>
        <family val="3"/>
        <charset val="134"/>
      </rPr>
      <t>ける</t>
    </r>
    <r>
      <rPr>
        <sz val="9"/>
        <rFont val="宋体"/>
        <charset val="134"/>
      </rPr>
      <t>　</t>
    </r>
    <r>
      <rPr>
        <sz val="9"/>
        <rFont val="Arial Unicode MS"/>
        <family val="2"/>
      </rPr>
      <t>〜</t>
    </r>
    <r>
      <rPr>
        <sz val="9"/>
        <rFont val="Consolas"/>
        <family val="3"/>
      </rPr>
      <t xml:space="preserve"> </t>
    </r>
    <r>
      <rPr>
        <sz val="9"/>
        <rFont val="宋体"/>
        <charset val="134"/>
      </rPr>
      <t>狂気</t>
    </r>
    <r>
      <rPr>
        <sz val="9"/>
        <rFont val="MS Gothic"/>
        <family val="3"/>
        <charset val="134"/>
      </rPr>
      <t>の</t>
    </r>
    <r>
      <rPr>
        <sz val="9"/>
        <rFont val="宋体"/>
        <charset val="134"/>
      </rPr>
      <t>優曇華院</t>
    </r>
  </si>
  <si>
    <t>felys final remix</t>
  </si>
  <si>
    <t>On And On!! feat. Jenga</t>
  </si>
  <si>
    <r>
      <t>LIVHT MY W</t>
    </r>
    <r>
      <rPr>
        <sz val="11"/>
        <color indexed="8"/>
        <rFont val="宋体"/>
        <charset val="134"/>
      </rPr>
      <t>Δ</t>
    </r>
    <r>
      <rPr>
        <sz val="11"/>
        <color theme="1"/>
        <rFont val="宋体"/>
        <charset val="134"/>
        <scheme val="minor"/>
      </rPr>
      <t>Y</t>
    </r>
  </si>
  <si>
    <t>蛍火の雪</t>
  </si>
  <si>
    <t>The Formula</t>
  </si>
  <si>
    <t>Luna Rossa</t>
  </si>
  <si>
    <t>Jingle</t>
  </si>
  <si>
    <t>Innocence</t>
  </si>
  <si>
    <t>IONOSTREAM</t>
  </si>
  <si>
    <t>Aleph-0</t>
  </si>
  <si>
    <t>Masquerade Legion</t>
  </si>
  <si>
    <t>狂恋ROMANCE</t>
  </si>
  <si>
    <t>Qovat</t>
  </si>
  <si>
    <t>HELLOHELL</t>
  </si>
  <si>
    <t>World Extend 3 -Illusions-</t>
  </si>
  <si>
    <t>5.5</t>
  </si>
  <si>
    <t>〇、</t>
  </si>
  <si>
    <t>Awaken In Ruins</t>
  </si>
  <si>
    <t>MORNINGLOOM</t>
  </si>
  <si>
    <t>Lethal Voltage</t>
  </si>
  <si>
    <t>MIRINAE</t>
  </si>
  <si>
    <t>ultradiaxon-N3</t>
  </si>
  <si>
    <t>Leave All Behind</t>
  </si>
  <si>
    <t>5.6</t>
  </si>
  <si>
    <t>Distorted Fate</t>
  </si>
  <si>
    <t>Floating World</t>
  </si>
  <si>
    <t>Chromafill</t>
  </si>
  <si>
    <r>
      <t>D</t>
    </r>
    <r>
      <rPr>
        <sz val="11"/>
        <color indexed="8"/>
        <rFont val="宋体"/>
        <charset val="134"/>
      </rPr>
      <t>é</t>
    </r>
    <r>
      <rPr>
        <sz val="11"/>
        <color theme="1"/>
        <rFont val="宋体"/>
        <charset val="134"/>
        <scheme val="minor"/>
      </rPr>
      <t>sive</t>
    </r>
  </si>
  <si>
    <t>エピクロスの虹はもう見えない</t>
  </si>
  <si>
    <t>5.7</t>
  </si>
  <si>
    <t>黄昏の協奏曲</t>
  </si>
  <si>
    <t>Old School Salvage</t>
  </si>
  <si>
    <t>Beautiful Dreamer</t>
  </si>
  <si>
    <t>Back to Basics</t>
  </si>
  <si>
    <t>STARGATE EXTREME</t>
  </si>
  <si>
    <t>5.8</t>
  </si>
  <si>
    <t>Sign of "10.5km"</t>
  </si>
  <si>
    <t>Groove Coaster -DLC- Chapter 2</t>
  </si>
  <si>
    <t>10pt8ion</t>
  </si>
  <si>
    <t>Black MInD</t>
  </si>
  <si>
    <t>HYPER VISION</t>
  </si>
  <si>
    <t>ALTER EGO</t>
  </si>
  <si>
    <t>Absolute Nihil</t>
  </si>
  <si>
    <t>5.9</t>
  </si>
  <si>
    <t>Distortion Human</t>
  </si>
  <si>
    <t>shrink</t>
  </si>
  <si>
    <t>In Vain</t>
  </si>
  <si>
    <t>Hypnotize</t>
  </si>
  <si>
    <t>Ashen 6oundary</t>
  </si>
  <si>
    <t>Judgement</t>
  </si>
  <si>
    <t>epitaxy</t>
  </si>
  <si>
    <t>5.10</t>
  </si>
  <si>
    <t>Waltz for Lorelei</t>
  </si>
  <si>
    <t>Rotaeno</t>
  </si>
  <si>
    <t>Dual Doom Deathmatch</t>
  </si>
  <si>
    <t>Inverted World</t>
  </si>
  <si>
    <t>MVURBD</t>
  </si>
  <si>
    <r>
      <t>Vulc</t>
    </r>
    <r>
      <rPr>
        <sz val="11"/>
        <color indexed="8"/>
        <rFont val="宋体"/>
        <charset val="134"/>
      </rPr>
      <t>ā</t>
    </r>
    <r>
      <rPr>
        <sz val="11"/>
        <color theme="1"/>
        <rFont val="宋体"/>
        <charset val="134"/>
        <scheme val="minor"/>
      </rPr>
      <t>nus</t>
    </r>
  </si>
  <si>
    <t>Rain of Conflict in a Radiant Abyss</t>
  </si>
  <si>
    <t>Saint or Sinner</t>
  </si>
  <si>
    <t>Hailstone</t>
  </si>
  <si>
    <t>フレテミタイ</t>
  </si>
  <si>
    <t>幻想のサテライト</t>
  </si>
  <si>
    <t>プレヤ</t>
  </si>
  <si>
    <t>Crimson Quartz</t>
  </si>
  <si>
    <t>Third Sun</t>
  </si>
  <si>
    <t>Spirit of the Dauntless</t>
  </si>
  <si>
    <t>Dies irae</t>
  </si>
  <si>
    <t>astral.exe</t>
  </si>
  <si>
    <t>6.0</t>
  </si>
  <si>
    <t>LiftOff</t>
  </si>
  <si>
    <t>O.N.G.E.K.I -DLC- Chapter 3</t>
  </si>
  <si>
    <t>SUPER AMBULANCE</t>
  </si>
  <si>
    <t>Don't Fight The Music</t>
  </si>
  <si>
    <t>And Revive The Melody</t>
  </si>
  <si>
    <t>Swan Song</t>
  </si>
  <si>
    <t>Lucent Historia</t>
  </si>
  <si>
    <t>Renegade</t>
  </si>
  <si>
    <t>Rays of Remnant</t>
  </si>
  <si>
    <t>Breach of Faith</t>
  </si>
  <si>
    <t>Lament Rain</t>
  </si>
  <si>
    <t>Designant</t>
  </si>
  <si>
    <t>Astral Quantization</t>
  </si>
  <si>
    <t>Ouvertüre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</si>
</sst>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_);[Red]\(0.0\)"/>
    <numFmt numFmtId="177" formatCode="0_);&quot;MAX!!&quot;"/>
    <numFmt numFmtId="178" formatCode="0.0_ "/>
    <numFmt numFmtId="179" formatCode="[=0]&quot;CLEAR!&quot;;0.0"/>
    <numFmt numFmtId="180" formatCode="0.00_);[Red]\(0.00\)"/>
    <numFmt numFmtId="181" formatCode="[=0]&quot;ALL CLEAR!&quot;;0.00"/>
    <numFmt numFmtId="182" formatCode="0_);[Red]\(0\)"/>
    <numFmt numFmtId="183" formatCode="0.0000_ "/>
    <numFmt numFmtId="184" formatCode="0.0000_);[Red]\(0.0000\)"/>
    <numFmt numFmtId="185" formatCode="0.000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MS Gothic"/>
      <family val="3"/>
      <charset val="134"/>
    </font>
    <font>
      <sz val="9"/>
      <name val="宋体"/>
      <charset val="134"/>
    </font>
    <font>
      <sz val="9"/>
      <name val="Arial Unicode MS"/>
      <family val="2"/>
    </font>
    <font>
      <sz val="9"/>
      <name val="Consolas"/>
      <family val="3"/>
    </font>
    <font>
      <b/>
      <sz val="11"/>
      <color indexed="10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.25"/>
      <color rgb="FF05073B"/>
      <name val="Segoe UI"/>
      <family val="2"/>
      <charset val="134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gradientFill type="path" top="1" bottom="1">
        <stop position="0">
          <color theme="8" tint="0.59999389629810485"/>
        </stop>
        <stop position="1">
          <color rgb="FF7030A0"/>
        </stop>
      </gradientFill>
    </fill>
    <fill>
      <patternFill patternType="solid">
        <fgColor rgb="FF00B050"/>
        <bgColor indexed="64"/>
      </patternFill>
    </fill>
    <fill>
      <gradientFill type="path" top="1" bottom="1">
        <stop position="0">
          <color theme="8" tint="0.59999389629810485"/>
        </stop>
        <stop position="1">
          <color theme="4"/>
        </stop>
      </gradientFill>
    </fill>
    <fill>
      <patternFill patternType="solid">
        <fgColor rgb="FFFFC000"/>
        <bgColor indexed="64"/>
      </patternFill>
    </fill>
    <fill>
      <gradientFill type="path" top="1" bottom="1">
        <stop position="0">
          <color rgb="FFFFC000"/>
        </stop>
        <stop position="1">
          <color rgb="FFC00000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gradientFill type="path" top="1" bottom="1">
        <stop position="0">
          <color rgb="FF92D050"/>
        </stop>
        <stop position="1">
          <color theme="9" tint="0.59999389629810485"/>
        </stop>
      </gradientFill>
    </fill>
    <fill>
      <gradientFill type="path" left="1" right="1">
        <stop position="0">
          <color rgb="FF05D2EB"/>
        </stop>
        <stop position="1">
          <color theme="4" tint="0.59999389629810485"/>
        </stop>
      </gradientFill>
    </fill>
  </fills>
  <borders count="15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right" vertical="center"/>
    </xf>
    <xf numFmtId="49" fontId="0" fillId="3" borderId="0" xfId="0" applyNumberFormat="1" applyFill="1" applyBorder="1">
      <alignment vertical="center"/>
    </xf>
    <xf numFmtId="0" fontId="0" fillId="3" borderId="0" xfId="0" applyFill="1" applyBorder="1">
      <alignment vertical="center"/>
    </xf>
    <xf numFmtId="176" fontId="13" fillId="4" borderId="2" xfId="0" applyNumberFormat="1" applyFont="1" applyFill="1" applyBorder="1">
      <alignment vertical="center"/>
    </xf>
    <xf numFmtId="177" fontId="0" fillId="3" borderId="0" xfId="0" applyNumberForma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right" vertical="center"/>
    </xf>
    <xf numFmtId="49" fontId="0" fillId="5" borderId="0" xfId="0" applyNumberFormat="1" applyFill="1" applyBorder="1">
      <alignment vertical="center"/>
    </xf>
    <xf numFmtId="176" fontId="14" fillId="6" borderId="2" xfId="0" applyNumberFormat="1" applyFont="1" applyFill="1" applyBorder="1">
      <alignment vertical="center"/>
    </xf>
    <xf numFmtId="177" fontId="0" fillId="5" borderId="0" xfId="0" applyNumberForma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right" vertical="center"/>
    </xf>
    <xf numFmtId="49" fontId="0" fillId="7" borderId="0" xfId="0" applyNumberFormat="1" applyFill="1" applyBorder="1">
      <alignment vertical="center"/>
    </xf>
    <xf numFmtId="0" fontId="0" fillId="7" borderId="0" xfId="0" applyFill="1" applyBorder="1">
      <alignment vertical="center"/>
    </xf>
    <xf numFmtId="177" fontId="0" fillId="7" borderId="0" xfId="0" applyNumberFormat="1" applyFill="1" applyBorder="1" applyAlignment="1">
      <alignment horizontal="center" vertical="center"/>
    </xf>
    <xf numFmtId="0" fontId="11" fillId="2" borderId="0" xfId="1" applyBorder="1">
      <alignment vertical="center"/>
    </xf>
    <xf numFmtId="0" fontId="11" fillId="2" borderId="0" xfId="1" applyBorder="1" applyAlignment="1">
      <alignment horizontal="right" vertical="center"/>
    </xf>
    <xf numFmtId="49" fontId="11" fillId="2" borderId="0" xfId="1" applyNumberFormat="1" applyBorder="1">
      <alignment vertical="center"/>
    </xf>
    <xf numFmtId="0" fontId="11" fillId="2" borderId="0" xfId="1" applyBorder="1">
      <alignment vertical="center"/>
    </xf>
    <xf numFmtId="176" fontId="13" fillId="8" borderId="2" xfId="1" applyNumberFormat="1" applyFont="1" applyFill="1" applyBorder="1">
      <alignment vertical="center"/>
    </xf>
    <xf numFmtId="177" fontId="11" fillId="2" borderId="0" xfId="1" applyNumberFormat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0" xfId="0" applyFill="1" applyBorder="1" applyAlignment="1">
      <alignment horizontal="right" vertical="center"/>
    </xf>
    <xf numFmtId="49" fontId="0" fillId="9" borderId="0" xfId="0" applyNumberFormat="1" applyFill="1" applyBorder="1">
      <alignment vertical="center"/>
    </xf>
    <xf numFmtId="0" fontId="0" fillId="9" borderId="0" xfId="0" applyFill="1" applyBorder="1">
      <alignment vertical="center"/>
    </xf>
    <xf numFmtId="177" fontId="0" fillId="9" borderId="0" xfId="0" applyNumberFormat="1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right" vertical="center"/>
    </xf>
    <xf numFmtId="49" fontId="0" fillId="10" borderId="0" xfId="0" applyNumberFormat="1" applyFill="1" applyBorder="1">
      <alignment vertical="center"/>
    </xf>
    <xf numFmtId="0" fontId="0" fillId="10" borderId="0" xfId="0" applyFill="1" applyBorder="1">
      <alignment vertical="center"/>
    </xf>
    <xf numFmtId="177" fontId="0" fillId="10" borderId="0" xfId="0" applyNumberFormat="1" applyFill="1" applyBorder="1" applyAlignment="1">
      <alignment horizontal="center" vertical="center"/>
    </xf>
    <xf numFmtId="0" fontId="0" fillId="9" borderId="0" xfId="0" applyFill="1" applyAlignment="1">
      <alignment horizontal="right" vertical="center"/>
    </xf>
    <xf numFmtId="49" fontId="0" fillId="9" borderId="0" xfId="0" applyNumberFormat="1" applyFill="1">
      <alignment vertical="center"/>
    </xf>
    <xf numFmtId="0" fontId="0" fillId="9" borderId="0" xfId="0" applyFill="1">
      <alignment vertical="center"/>
    </xf>
    <xf numFmtId="176" fontId="13" fillId="4" borderId="2" xfId="1" applyNumberFormat="1" applyFont="1" applyFill="1" applyBorder="1">
      <alignment vertical="center"/>
    </xf>
    <xf numFmtId="0" fontId="0" fillId="5" borderId="0" xfId="0" applyFill="1" applyBorder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178" fontId="0" fillId="5" borderId="1" xfId="0" applyNumberFormat="1" applyFill="1" applyBorder="1">
      <alignment vertical="center"/>
    </xf>
    <xf numFmtId="179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7" borderId="0" xfId="0" applyFill="1" applyBorder="1">
      <alignment vertical="center"/>
    </xf>
    <xf numFmtId="178" fontId="0" fillId="7" borderId="1" xfId="0" applyNumberFormat="1" applyFill="1" applyBorder="1">
      <alignment vertical="center"/>
    </xf>
    <xf numFmtId="17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1" applyBorder="1">
      <alignment vertical="center"/>
    </xf>
    <xf numFmtId="178" fontId="11" fillId="2" borderId="1" xfId="1" applyNumberFormat="1" applyBorder="1">
      <alignment vertical="center"/>
    </xf>
    <xf numFmtId="179" fontId="11" fillId="2" borderId="1" xfId="1" applyNumberFormat="1" applyBorder="1" applyAlignment="1">
      <alignment horizontal="center" vertical="center"/>
    </xf>
    <xf numFmtId="0" fontId="0" fillId="9" borderId="0" xfId="0" applyFill="1" applyBorder="1">
      <alignment vertical="center"/>
    </xf>
    <xf numFmtId="178" fontId="0" fillId="9" borderId="1" xfId="0" applyNumberFormat="1" applyFill="1" applyBorder="1">
      <alignment vertical="center"/>
    </xf>
    <xf numFmtId="179" fontId="0" fillId="9" borderId="1" xfId="0" applyNumberFormat="1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78" fontId="0" fillId="10" borderId="1" xfId="0" applyNumberFormat="1" applyFill="1" applyBorder="1">
      <alignment vertical="center"/>
    </xf>
    <xf numFmtId="17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Border="1">
      <alignment vertical="center"/>
    </xf>
    <xf numFmtId="181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0" fontId="15" fillId="0" borderId="0" xfId="0" applyNumberFormat="1" applyFont="1">
      <alignment vertical="center"/>
    </xf>
    <xf numFmtId="182" fontId="0" fillId="0" borderId="0" xfId="0" applyNumberFormat="1" applyAlignment="1">
      <alignment vertical="center"/>
    </xf>
    <xf numFmtId="176" fontId="0" fillId="9" borderId="1" xfId="0" applyNumberFormat="1" applyFill="1" applyBorder="1">
      <alignment vertical="center"/>
    </xf>
    <xf numFmtId="180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 wrapText="1"/>
    </xf>
    <xf numFmtId="176" fontId="0" fillId="3" borderId="1" xfId="0" applyNumberFormat="1" applyFill="1" applyBorder="1">
      <alignment vertical="center"/>
    </xf>
    <xf numFmtId="176" fontId="0" fillId="7" borderId="1" xfId="0" applyNumberFormat="1" applyFill="1" applyBorder="1">
      <alignment vertical="center"/>
    </xf>
    <xf numFmtId="183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184" fontId="0" fillId="0" borderId="0" xfId="0" applyNumberFormat="1">
      <alignment vertical="center"/>
    </xf>
    <xf numFmtId="176" fontId="0" fillId="5" borderId="1" xfId="0" applyNumberFormat="1" applyFill="1" applyBorder="1">
      <alignment vertical="center"/>
    </xf>
    <xf numFmtId="176" fontId="11" fillId="2" borderId="1" xfId="1" applyNumberFormat="1" applyBorder="1">
      <alignment vertical="center"/>
    </xf>
    <xf numFmtId="185" fontId="0" fillId="0" borderId="0" xfId="0" applyNumberFormat="1">
      <alignment vertical="center"/>
    </xf>
    <xf numFmtId="176" fontId="0" fillId="10" borderId="1" xfId="0" applyNumberFormat="1" applyFill="1" applyBorder="1">
      <alignment vertical="center"/>
    </xf>
    <xf numFmtId="0" fontId="12" fillId="11" borderId="0" xfId="1" applyFont="1" applyFill="1" applyBorder="1">
      <alignment vertical="center"/>
    </xf>
    <xf numFmtId="176" fontId="16" fillId="12" borderId="2" xfId="0" applyNumberFormat="1" applyFont="1" applyFill="1" applyBorder="1">
      <alignment vertical="center"/>
    </xf>
    <xf numFmtId="0" fontId="0" fillId="0" borderId="0" xfId="0" applyAlignment="1">
      <alignment vertical="center"/>
    </xf>
    <xf numFmtId="176" fontId="10" fillId="13" borderId="2" xfId="0" applyNumberFormat="1" applyFont="1" applyFill="1" applyBorder="1">
      <alignment vertical="center"/>
    </xf>
    <xf numFmtId="0" fontId="17" fillId="0" borderId="0" xfId="0" applyFont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180" fontId="0" fillId="9" borderId="4" xfId="0" applyNumberFormat="1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180" fontId="0" fillId="9" borderId="6" xfId="0" applyNumberFormat="1" applyFill="1" applyBorder="1">
      <alignment vertical="center"/>
    </xf>
    <xf numFmtId="0" fontId="0" fillId="0" borderId="2" xfId="0" applyBorder="1">
      <alignment vertical="center"/>
    </xf>
    <xf numFmtId="180" fontId="0" fillId="0" borderId="2" xfId="0" applyNumberFormat="1" applyBorder="1">
      <alignment vertical="center"/>
    </xf>
    <xf numFmtId="9" fontId="12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176" fontId="0" fillId="0" borderId="2" xfId="0" applyNumberFormat="1" applyBorder="1">
      <alignment vertical="center"/>
    </xf>
    <xf numFmtId="182" fontId="0" fillId="0" borderId="0" xfId="0" applyNumberFormat="1" applyAlignment="1">
      <alignment horizontal="center" vertical="center"/>
    </xf>
    <xf numFmtId="182" fontId="18" fillId="0" borderId="0" xfId="0" applyNumberFormat="1" applyFont="1" applyAlignment="1">
      <alignment horizontal="center" vertical="center"/>
    </xf>
    <xf numFmtId="18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2" borderId="0" xfId="1" applyNumberFormat="1" applyBorder="1">
      <alignment vertical="center"/>
    </xf>
    <xf numFmtId="178" fontId="11" fillId="2" borderId="1" xfId="1" applyNumberForma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2" fillId="11" borderId="0" xfId="1" applyFont="1" applyFill="1" applyBorder="1" applyAlignment="1">
      <alignment horizontal="right" vertical="center"/>
    </xf>
    <xf numFmtId="49" fontId="12" fillId="11" borderId="0" xfId="1" applyNumberFormat="1" applyFont="1" applyFill="1" applyBorder="1">
      <alignment vertical="center"/>
    </xf>
    <xf numFmtId="0" fontId="12" fillId="11" borderId="0" xfId="1" applyFont="1" applyFill="1" applyBorder="1">
      <alignment vertical="center"/>
    </xf>
    <xf numFmtId="177" fontId="12" fillId="11" borderId="0" xfId="0" applyNumberFormat="1" applyFont="1" applyFill="1" applyBorder="1" applyAlignment="1">
      <alignment horizontal="center" vertical="center"/>
    </xf>
    <xf numFmtId="0" fontId="12" fillId="11" borderId="0" xfId="0" applyFont="1" applyFill="1" applyBorder="1">
      <alignment vertical="center"/>
    </xf>
    <xf numFmtId="178" fontId="12" fillId="11" borderId="1" xfId="1" applyNumberFormat="1" applyFont="1" applyFill="1" applyBorder="1">
      <alignment vertical="center"/>
    </xf>
    <xf numFmtId="179" fontId="12" fillId="11" borderId="1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NumberFormat="1" applyFill="1" applyBorder="1">
      <alignment vertical="center"/>
    </xf>
    <xf numFmtId="177" fontId="12" fillId="11" borderId="0" xfId="1" applyNumberFormat="1" applyFont="1" applyFill="1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177" fontId="0" fillId="0" borderId="0" xfId="0" applyNumberFormat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20" fillId="0" borderId="0" xfId="0" applyFont="1" applyFill="1" applyBorder="1">
      <alignment vertical="center"/>
    </xf>
    <xf numFmtId="0" fontId="0" fillId="0" borderId="0" xfId="0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82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180" fontId="0" fillId="0" borderId="0" xfId="0" applyNumberFormat="1" applyAlignment="1">
      <alignment horizontal="center" vertical="center"/>
    </xf>
    <xf numFmtId="176" fontId="13" fillId="4" borderId="9" xfId="0" applyNumberFormat="1" applyFont="1" applyFill="1" applyBorder="1" applyAlignment="1">
      <alignment horizontal="center" vertical="center"/>
    </xf>
    <xf numFmtId="176" fontId="13" fillId="4" borderId="10" xfId="0" applyNumberFormat="1" applyFont="1" applyFill="1" applyBorder="1" applyAlignment="1">
      <alignment horizontal="center" vertical="center"/>
    </xf>
    <xf numFmtId="176" fontId="13" fillId="8" borderId="11" xfId="1" applyNumberFormat="1" applyFont="1" applyFill="1" applyBorder="1" applyAlignment="1">
      <alignment horizontal="center" vertical="center"/>
    </xf>
    <xf numFmtId="176" fontId="13" fillId="8" borderId="0" xfId="1" applyNumberFormat="1" applyFont="1" applyFill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1011-AA25-4FE8-8464-818DBDD1DC53}">
  <dimension ref="A1:AH1412"/>
  <sheetViews>
    <sheetView tabSelected="1" zoomScaleSheetLayoutView="100" workbookViewId="0">
      <selection activeCell="D1" sqref="D1:D65536"/>
    </sheetView>
  </sheetViews>
  <sheetFormatPr defaultColWidth="10" defaultRowHeight="14.4"/>
  <cols>
    <col min="1" max="1" width="5.77734375" customWidth="1"/>
    <col min="2" max="2" width="39.88671875" customWidth="1"/>
    <col min="3" max="3" width="41" hidden="1" customWidth="1"/>
    <col min="4" max="4" width="4.5546875" style="1" hidden="1" customWidth="1"/>
    <col min="5" max="5" width="4.5546875" style="2" customWidth="1"/>
    <col min="6" max="6" width="4.5546875" hidden="1" customWidth="1"/>
    <col min="7" max="7" width="6.33203125" style="3" customWidth="1"/>
    <col min="8" max="8" width="9.88671875" style="4" customWidth="1"/>
    <col min="9" max="9" width="5.6640625" customWidth="1"/>
    <col min="10" max="10" width="5" customWidth="1"/>
    <col min="11" max="11" width="5.33203125" customWidth="1"/>
    <col min="12" max="12" width="6.6640625" style="5" customWidth="1"/>
    <col min="13" max="13" width="6.6640625" style="6" customWidth="1"/>
    <col min="14" max="14" width="6.6640625" customWidth="1"/>
    <col min="15" max="15" width="5.109375" customWidth="1"/>
    <col min="16" max="16" width="8.5546875" customWidth="1"/>
    <col min="17" max="17" width="11.6640625" customWidth="1"/>
    <col min="18" max="18" width="10.5546875" style="7" customWidth="1"/>
    <col min="19" max="19" width="8.44140625" style="7" customWidth="1"/>
    <col min="20" max="21" width="9.77734375" customWidth="1"/>
    <col min="22" max="22" width="9.44140625" customWidth="1"/>
    <col min="31" max="31" width="10.6640625" bestFit="1" customWidth="1"/>
    <col min="33" max="33" width="12.88671875" bestFit="1" customWidth="1"/>
  </cols>
  <sheetData>
    <row r="1" spans="1:3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s="5" t="s">
        <v>11</v>
      </c>
      <c r="M1" s="6" t="s">
        <v>12</v>
      </c>
      <c r="O1" t="s">
        <v>3</v>
      </c>
      <c r="P1" t="s">
        <v>13</v>
      </c>
      <c r="Q1" s="7" t="s">
        <v>14</v>
      </c>
      <c r="R1" s="7" t="s">
        <v>15</v>
      </c>
      <c r="S1" s="7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AB1" s="88" t="s">
        <v>22</v>
      </c>
      <c r="AC1" s="89" t="s">
        <v>6</v>
      </c>
      <c r="AD1" s="89" t="s">
        <v>7</v>
      </c>
      <c r="AE1" s="90" t="s">
        <v>8</v>
      </c>
      <c r="AF1" s="90" t="s">
        <v>23</v>
      </c>
      <c r="AG1" s="99" t="s">
        <v>24</v>
      </c>
      <c r="AH1" s="132" t="s">
        <v>25</v>
      </c>
    </row>
    <row r="2" spans="1:34">
      <c r="A2">
        <v>0</v>
      </c>
      <c r="B2" s="8" t="s">
        <v>26</v>
      </c>
      <c r="C2" s="8" t="s">
        <v>27</v>
      </c>
      <c r="D2" s="9">
        <v>14</v>
      </c>
      <c r="E2" s="10" t="s">
        <v>28</v>
      </c>
      <c r="F2" s="11">
        <v>2</v>
      </c>
      <c r="G2" s="12">
        <v>7</v>
      </c>
      <c r="H2" s="13"/>
      <c r="I2" s="8">
        <f t="shared" ref="I2:I33" si="0">IF(H2=-1,G2+2,MAX(MIN(G2+(H2-9600000)/200000,G2+2),G2+(H2-9500000)/300000,0))</f>
        <v>0</v>
      </c>
      <c r="J2" s="8">
        <v>666</v>
      </c>
      <c r="K2" s="8">
        <f t="shared" ref="K2:K65" si="1">IF(H2=-1,J2,FLOOR(H2-FLOOR(H2/5000000*J2,1)*5000000/J2,1)+1-FLOOR(H2/10000000,1))+IF(H2=0,-1,0)</f>
        <v>0</v>
      </c>
      <c r="L2" s="45">
        <f t="shared" ref="L2:L33" si="2">G2*38-M2</f>
        <v>0</v>
      </c>
      <c r="M2" s="46">
        <f t="shared" ref="M2:M33" si="3">IF(H2=-1,0,MAX(MIN(28.5*G2,(10000000-H2)/10000000*100*28.5*G2),0)+MAX(MIN(9.5*G2,(0.995*J2-K2)/J2*100*G2),0))</f>
        <v>266</v>
      </c>
      <c r="O2" t="s">
        <v>29</v>
      </c>
      <c r="P2">
        <f>COUNTIF(D2:D1383,"&gt;21")</f>
        <v>18</v>
      </c>
      <c r="Q2" s="67">
        <f>SUMIFS(M2:M1383,D2:D1383,"&gt;21",F2:F1383,"&gt;1")</f>
        <v>7751.9999999999982</v>
      </c>
      <c r="R2" s="67">
        <f t="shared" ref="R2:R8" si="4">Q2/P2</f>
        <v>430.66666666666657</v>
      </c>
      <c r="S2" s="68">
        <f>SUMIF(D2:D1383,"&gt;21",J2:J1383)-SUMIF(D2:D1383,"&gt;21",K2:K1383)</f>
        <v>29589</v>
      </c>
      <c r="T2" s="7">
        <f>S2/P2</f>
        <v>1643.8333333333333</v>
      </c>
      <c r="U2">
        <f>COUNTIFS(H2:H496,"&gt;0",F2:F496,"&gt;1",D2:D496,"&gt;21")+COUNTIFS(H2:H496,"=-1",F2:F496,"&gt;1",D2:D496,"&gt;21")</f>
        <v>0</v>
      </c>
      <c r="V2">
        <f>COUNTIFS(H2:H496,"&gt;10000000",F2:F496,"&gt;1",D2:D496,"&gt;21")+COUNTIFS(H2:H496,"=-1",F2:F496,"&gt;1",D2:D496,"&gt;21")</f>
        <v>0</v>
      </c>
      <c r="W2">
        <f>COUNTIFS(M2:M496,"=0",F2:F496,"&gt;1",D2:D496,"&gt;21")</f>
        <v>0</v>
      </c>
      <c r="X2">
        <f>COUNTIFS(H2:H496,"=-1",F2:F496,"&gt;1",D2:D496,"&gt;21")</f>
        <v>0</v>
      </c>
      <c r="AB2" s="91">
        <v>115.2</v>
      </c>
      <c r="AC2" s="30">
        <v>9.8000000000000007</v>
      </c>
      <c r="AD2" s="30">
        <v>9960947</v>
      </c>
      <c r="AE2" s="92">
        <f>IF(AD2=-1,AC2+2,MAX(MIN(AC2+(AD2-9600000)/200000,AC2+2),AC2+(AD2-9500000)/300000,0))</f>
        <v>11.604735000000002</v>
      </c>
      <c r="AF2" s="93">
        <f>2.5+2.45*SQRT(AE2)</f>
        <v>10.846102194288063</v>
      </c>
      <c r="AG2" s="100">
        <f>AF2*AB2/50</f>
        <v>24.989419455639698</v>
      </c>
      <c r="AH2" s="133"/>
    </row>
    <row r="3" spans="1:34">
      <c r="A3">
        <v>0</v>
      </c>
      <c r="B3" s="14" t="s">
        <v>26</v>
      </c>
      <c r="C3" s="14" t="s">
        <v>27</v>
      </c>
      <c r="D3" s="15">
        <v>16</v>
      </c>
      <c r="E3" s="16" t="s">
        <v>30</v>
      </c>
      <c r="F3" s="14">
        <v>4</v>
      </c>
      <c r="G3" s="17">
        <v>8.5</v>
      </c>
      <c r="H3" s="18"/>
      <c r="I3" s="14">
        <f t="shared" si="0"/>
        <v>0</v>
      </c>
      <c r="J3" s="14">
        <v>728</v>
      </c>
      <c r="K3" s="47">
        <f t="shared" si="1"/>
        <v>0</v>
      </c>
      <c r="L3" s="48">
        <f t="shared" si="2"/>
        <v>0</v>
      </c>
      <c r="M3" s="49">
        <f t="shared" si="3"/>
        <v>323</v>
      </c>
      <c r="O3" s="50" t="s">
        <v>31</v>
      </c>
      <c r="P3">
        <f>COUNTIF(D2:D1383,"=21")</f>
        <v>36</v>
      </c>
      <c r="Q3" s="67">
        <f>SUMIFS(M2:M1383,D2:D1383,"=21",F2:F1383,"&gt;1")</f>
        <v>14774.400000000001</v>
      </c>
      <c r="R3" s="67">
        <f t="shared" si="4"/>
        <v>410.40000000000003</v>
      </c>
      <c r="S3" s="68">
        <f>SUMIF(D2:D1383,"=21",J2:J1383)-SUMIF(D2:D1383,"=21",K2:K1383)</f>
        <v>49983</v>
      </c>
      <c r="T3" s="7">
        <f t="shared" ref="T3:T8" si="5">S3/P3</f>
        <v>1388.4166666666667</v>
      </c>
      <c r="U3">
        <f>COUNTIFS(H2:H496,"&gt;0",F2:F496,"&gt;1",D2:D496,"=21")+COUNTIFS(H2:H496,"=-1",F2:F496,"&gt;1",D2:D496,"=21")</f>
        <v>0</v>
      </c>
      <c r="V3">
        <f>COUNTIFS(H2:H496,"&gt;10000000",F2:F496,"&gt;1",D2:D496,"=21")+COUNTIFS(H2:H496,"=-1",F2:F496,"&gt;1",D2:D496,"=21")</f>
        <v>0</v>
      </c>
      <c r="W3">
        <f>COUNTIFS(M2:M496,"=0",F2:F496,"&gt;1",D2:D496,"=21")</f>
        <v>0</v>
      </c>
      <c r="X3">
        <f>COUNTIFS(H2:H496,"=-1",F2:F496,"&gt;1",D2:D496,"=21")</f>
        <v>0</v>
      </c>
      <c r="AB3" s="94"/>
      <c r="AC3" s="94">
        <v>12.000000000000032</v>
      </c>
      <c r="AD3" s="94"/>
      <c r="AE3" s="95">
        <f>AC3+2</f>
        <v>14.000000000000032</v>
      </c>
      <c r="AF3" s="94">
        <f>FLOOR(2.5+(2.45*SQRT(AC3+2)),0.1)</f>
        <v>11.600000000000001</v>
      </c>
      <c r="AG3" s="101">
        <f>FLOOR(1.3*3.2*(2.5+2.45*SQRT(AC3+2)),0.1)</f>
        <v>48.5</v>
      </c>
      <c r="AH3" s="134" t="s">
        <v>32</v>
      </c>
    </row>
    <row r="4" spans="1:34">
      <c r="A4">
        <v>1</v>
      </c>
      <c r="B4" s="19" t="s">
        <v>33</v>
      </c>
      <c r="C4" s="19" t="s">
        <v>27</v>
      </c>
      <c r="D4" s="20">
        <v>18</v>
      </c>
      <c r="E4" s="21" t="s">
        <v>28</v>
      </c>
      <c r="F4" s="22">
        <v>2</v>
      </c>
      <c r="G4" s="12">
        <v>9.1999999999999993</v>
      </c>
      <c r="H4" s="23"/>
      <c r="I4" s="19">
        <f t="shared" si="0"/>
        <v>0</v>
      </c>
      <c r="J4" s="19">
        <v>986</v>
      </c>
      <c r="K4" s="51">
        <f t="shared" si="1"/>
        <v>0</v>
      </c>
      <c r="L4" s="52">
        <f t="shared" si="2"/>
        <v>0</v>
      </c>
      <c r="M4" s="53">
        <f t="shared" si="3"/>
        <v>349.59999999999997</v>
      </c>
      <c r="O4" s="54">
        <v>10</v>
      </c>
      <c r="P4">
        <f>COUNTIFS(D2:D1383,"=20",F2:F1383,"&gt;1")</f>
        <v>110</v>
      </c>
      <c r="Q4" s="67">
        <f>SUMIFS(M2:M1383,D2:D1383,"=20",F2:F1383,"&gt;1")</f>
        <v>43221.200000000004</v>
      </c>
      <c r="R4" s="67">
        <f t="shared" si="4"/>
        <v>392.92</v>
      </c>
      <c r="S4" s="68">
        <f>SUMIF(D2:D1383,"=20",J2:J1383)-SUMIF(D2:D1383,"=20",K2:K1383)</f>
        <v>132256</v>
      </c>
      <c r="T4" s="7">
        <f t="shared" si="5"/>
        <v>1202.3272727272727</v>
      </c>
      <c r="U4">
        <f>COUNTIFS(H2:H496,"&gt;0",F2:F496,"&gt;1",D2:D496,"=20")+COUNTIFS(H2:H496,"=-1",F2:F496,"&gt;1",D2:D496,"=20")</f>
        <v>0</v>
      </c>
      <c r="V4" s="69">
        <f>COUNTIFS(H2:H496,"&gt;10000000",F2:F496,"&gt;1",D2:D496,"=20")+COUNTIFS(H2:H496,"=-1",F2:F496,"&gt;1",D2:D496,"=20")</f>
        <v>0</v>
      </c>
      <c r="W4">
        <f>COUNTIFS(M2:M496,"=0",F2:F496,"&gt;1",D2:D496,"=20")</f>
        <v>0</v>
      </c>
      <c r="X4">
        <f>COUNTIFS(H2:H496,"=-1",F2:F496,"&gt;1",D2:D496,"=20")</f>
        <v>0</v>
      </c>
      <c r="Y4" s="96">
        <v>0.2</v>
      </c>
      <c r="Z4" s="96">
        <v>0.2</v>
      </c>
      <c r="AA4" s="97">
        <v>0.15</v>
      </c>
      <c r="AB4" s="94"/>
      <c r="AC4" s="94">
        <v>11.900000000000031</v>
      </c>
      <c r="AD4" s="94"/>
      <c r="AE4" s="95">
        <f t="shared" ref="AE4:AE35" si="6">AC4+2</f>
        <v>13.900000000000031</v>
      </c>
      <c r="AF4" s="94">
        <f t="shared" ref="AF4:AF45" si="7">FLOOR(2.5+(2.45*SQRT(AC4+2)),0.1)</f>
        <v>11.600000000000001</v>
      </c>
      <c r="AG4" s="101">
        <f t="shared" ref="AG4:AG35" si="8">FLOOR(1.3*3.2*(2.5+2.45*SQRT(AC4+2)),0.1)</f>
        <v>48.300000000000004</v>
      </c>
      <c r="AH4" s="135"/>
    </row>
    <row r="5" spans="1:34">
      <c r="A5">
        <v>1</v>
      </c>
      <c r="B5" s="24" t="s">
        <v>33</v>
      </c>
      <c r="C5" s="24" t="s">
        <v>27</v>
      </c>
      <c r="D5" s="25">
        <v>19</v>
      </c>
      <c r="E5" s="26" t="s">
        <v>34</v>
      </c>
      <c r="F5" s="27">
        <v>3</v>
      </c>
      <c r="G5" s="28">
        <v>9.8000000000000007</v>
      </c>
      <c r="H5" s="29"/>
      <c r="I5" s="24">
        <f t="shared" si="0"/>
        <v>0</v>
      </c>
      <c r="J5" s="24">
        <v>1061</v>
      </c>
      <c r="K5" s="55">
        <f t="shared" si="1"/>
        <v>0</v>
      </c>
      <c r="L5" s="56">
        <f t="shared" si="2"/>
        <v>0</v>
      </c>
      <c r="M5" s="57">
        <f t="shared" si="3"/>
        <v>372.40000000000003</v>
      </c>
      <c r="O5" s="54" t="s">
        <v>35</v>
      </c>
      <c r="P5">
        <f>COUNTIFS(D2:D1383,"=19",F2:F1383,"&gt;1")</f>
        <v>113</v>
      </c>
      <c r="Q5" s="67">
        <f>SUMIFS(M2:M1383,D2:D1383,"=19",F2:F1383,"&gt;1")</f>
        <v>42043.200000000004</v>
      </c>
      <c r="R5" s="67">
        <f t="shared" si="4"/>
        <v>372.06371681415931</v>
      </c>
      <c r="S5" s="68">
        <f>SUMIF(D2:D1383,"=19",J2:J1383)-SUMIF(D2:D1383,"=19",K2:K1383)</f>
        <v>122530</v>
      </c>
      <c r="T5" s="7">
        <f t="shared" si="5"/>
        <v>1084.3362831858408</v>
      </c>
      <c r="U5">
        <f>COUNTIFS(H2:H496,"&gt;0",F2:F496,"&gt;1",D2:D496,"=19")+COUNTIFS(H2:H496,"=-1",F2:F496,"&gt;1",D2:D496,"=19")</f>
        <v>0</v>
      </c>
      <c r="V5" s="69">
        <f>COUNTIFS(H2:H496,"&gt;10000000",F2:F496,"&gt;1",D2:D496,"=19")+COUNTIFS(H2:H496,"=-1",F2:F496,"&gt;1",D2:D496,"=19")</f>
        <v>0</v>
      </c>
      <c r="W5">
        <f>COUNTIFS(M2:M496,"=0",F2:F496,"&gt;1",D2:D496,"=19")</f>
        <v>0</v>
      </c>
      <c r="X5">
        <f>COUNTIFS(H2:H496,"=-1",F2:F496,"&gt;1",D2:D496,"=19")</f>
        <v>0</v>
      </c>
      <c r="Y5" s="98">
        <f t="shared" ref="Y5:Y10" si="9">P2*0.2</f>
        <v>3.6</v>
      </c>
      <c r="Z5" s="98">
        <f t="shared" ref="Z5:Z10" si="10">P2*0.2</f>
        <v>3.6</v>
      </c>
      <c r="AA5">
        <f t="shared" ref="AA5:AA10" si="11">P2*0.15</f>
        <v>2.6999999999999997</v>
      </c>
      <c r="AB5" s="94"/>
      <c r="AC5" s="94">
        <v>11.800000000000029</v>
      </c>
      <c r="AD5" s="94"/>
      <c r="AE5" s="95">
        <f t="shared" si="6"/>
        <v>13.800000000000029</v>
      </c>
      <c r="AF5" s="94">
        <f t="shared" si="7"/>
        <v>11.600000000000001</v>
      </c>
      <c r="AG5" s="101">
        <f t="shared" si="8"/>
        <v>48.2</v>
      </c>
      <c r="AH5" s="135"/>
    </row>
    <row r="6" spans="1:34">
      <c r="A6">
        <v>2</v>
      </c>
      <c r="B6" s="30" t="s">
        <v>36</v>
      </c>
      <c r="C6" s="30" t="s">
        <v>27</v>
      </c>
      <c r="D6" s="31">
        <v>18</v>
      </c>
      <c r="E6" s="32" t="s">
        <v>28</v>
      </c>
      <c r="F6" s="33">
        <v>2</v>
      </c>
      <c r="G6" s="12">
        <v>9.3000000000000007</v>
      </c>
      <c r="H6" s="34"/>
      <c r="I6" s="30">
        <f t="shared" si="0"/>
        <v>0</v>
      </c>
      <c r="J6" s="30">
        <v>968</v>
      </c>
      <c r="K6" s="58">
        <f t="shared" si="1"/>
        <v>0</v>
      </c>
      <c r="L6" s="59">
        <f t="shared" si="2"/>
        <v>0</v>
      </c>
      <c r="M6" s="60">
        <f t="shared" si="3"/>
        <v>353.40000000000003</v>
      </c>
      <c r="O6" s="54">
        <v>9</v>
      </c>
      <c r="P6">
        <f>COUNTIFS(D2:D1383,"=18",F2:F1383,"&gt;1")</f>
        <v>133</v>
      </c>
      <c r="Q6" s="67">
        <f>SUMIFS(M2:M1383,D2:D1383,"=18",F2:F1383,"&gt;1")</f>
        <v>47313.80000000001</v>
      </c>
      <c r="R6" s="67">
        <f t="shared" si="4"/>
        <v>355.74285714285725</v>
      </c>
      <c r="S6" s="68">
        <f>SUMIFS(J2:J1383,D2:D1383,"=18",F2:F1383,"&gt;1")-SUMIFS(K2:K1383,D2:D1383,"=18",F2:F1383,"&gt;1")</f>
        <v>126908</v>
      </c>
      <c r="T6" s="7">
        <f t="shared" si="5"/>
        <v>954.19548872180451</v>
      </c>
      <c r="U6">
        <f>COUNTIFS(H2:H496,"&gt;0",F2:F496,"&gt;1",D2:D496,"=18")+COUNTIFS(H2:H496,"=-1",F2:F496,"&gt;1",D2:D496,"=18")</f>
        <v>0</v>
      </c>
      <c r="V6" s="69">
        <f>COUNTIFS(H2:H496,"&gt;10000000",F2:F496,"&gt;1",D2:D496,"=18")+COUNTIFS(H2:H496,"=-1",F2:F496,"&gt;1",D2:D496,"=18")</f>
        <v>0</v>
      </c>
      <c r="W6">
        <f>COUNTIFS(M2:M496,"=0",F2:F496,"&gt;1",D2:D496,"=18")</f>
        <v>0</v>
      </c>
      <c r="X6">
        <f>COUNTIFS(H2:H496,"=-1",F2:F496,"&gt;1",D2:D496,"=18")</f>
        <v>0</v>
      </c>
      <c r="Y6" s="98">
        <f t="shared" si="9"/>
        <v>7.2</v>
      </c>
      <c r="Z6" s="98">
        <f t="shared" si="10"/>
        <v>7.2</v>
      </c>
      <c r="AA6">
        <f t="shared" si="11"/>
        <v>5.3999999999999995</v>
      </c>
      <c r="AB6" s="94"/>
      <c r="AC6" s="94">
        <v>11.700000000000028</v>
      </c>
      <c r="AD6" s="94"/>
      <c r="AE6" s="95">
        <f t="shared" si="6"/>
        <v>13.700000000000028</v>
      </c>
      <c r="AF6" s="94">
        <f t="shared" si="7"/>
        <v>11.5</v>
      </c>
      <c r="AG6" s="101">
        <f t="shared" si="8"/>
        <v>48.1</v>
      </c>
      <c r="AH6" s="135"/>
    </row>
    <row r="7" spans="1:34">
      <c r="A7">
        <v>2</v>
      </c>
      <c r="B7" s="30" t="s">
        <v>36</v>
      </c>
      <c r="C7" s="30" t="s">
        <v>27</v>
      </c>
      <c r="D7" s="31">
        <v>19</v>
      </c>
      <c r="E7" s="32" t="s">
        <v>37</v>
      </c>
      <c r="F7" s="33">
        <v>3</v>
      </c>
      <c r="G7" s="28">
        <v>9.8000000000000007</v>
      </c>
      <c r="H7" s="34"/>
      <c r="I7" s="30">
        <f t="shared" si="0"/>
        <v>0</v>
      </c>
      <c r="J7" s="30">
        <v>1103</v>
      </c>
      <c r="K7" s="58">
        <f t="shared" si="1"/>
        <v>0</v>
      </c>
      <c r="L7" s="59">
        <f t="shared" si="2"/>
        <v>0</v>
      </c>
      <c r="M7" s="60">
        <f t="shared" si="3"/>
        <v>372.40000000000003</v>
      </c>
      <c r="O7" t="s">
        <v>38</v>
      </c>
      <c r="P7">
        <f>COUNTIFS(D2:D1383,"&lt;18",F2:F1383,"&gt;1")</f>
        <v>104</v>
      </c>
      <c r="Q7" s="67">
        <f>SUMIFS(M2:M1383,D2:D1383,"&lt;18",F2:F1383,"&gt;1")</f>
        <v>32782.600000000006</v>
      </c>
      <c r="R7" s="67">
        <f t="shared" si="4"/>
        <v>315.21730769230777</v>
      </c>
      <c r="S7" s="68">
        <f>SUMIFS(J2:J1383,D2:D1383,"&lt;18",F2:F1383,"&gt;1")-SUMIFS(K2:K1383,D2:D1383,"&lt;18",F2:F1383,"&gt;1")</f>
        <v>85812</v>
      </c>
      <c r="T7" s="7">
        <f t="shared" si="5"/>
        <v>825.11538461538464</v>
      </c>
      <c r="U7">
        <f>COUNTIFS(H2:H496,"&gt;0",F2:F496,"&gt;1",D2:D496,"&lt;18")+COUNTIFS(H2:H496,"=-1",F2:F496,"&gt;1",D2:D496,"&lt;18")</f>
        <v>0</v>
      </c>
      <c r="V7" s="69">
        <f>COUNTIFS(H2:H496,"&gt;10000000",F2:F496,"&gt;1",D2:D496,"&lt;18")+COUNTIFS(H2:H496,"=-1",F2:F496,"&gt;1",D2:D496,"&lt;18")</f>
        <v>0</v>
      </c>
      <c r="W7">
        <f>COUNTIFS(M2:M496,"=0",F2:F496,"&gt;1",D2:D496,"&lt;18")</f>
        <v>1</v>
      </c>
      <c r="X7">
        <f>COUNTIFS(H2:H496,"=-1",F2:F496,"&gt;1",D2:D496,"&lt;18")</f>
        <v>0</v>
      </c>
      <c r="Y7" s="98">
        <f t="shared" si="9"/>
        <v>22</v>
      </c>
      <c r="Z7" s="98">
        <f t="shared" si="10"/>
        <v>22</v>
      </c>
      <c r="AA7">
        <f t="shared" si="11"/>
        <v>16.5</v>
      </c>
      <c r="AB7" s="94"/>
      <c r="AC7" s="94">
        <v>11.600000000000026</v>
      </c>
      <c r="AD7" s="94"/>
      <c r="AE7" s="95">
        <f t="shared" si="6"/>
        <v>13.600000000000026</v>
      </c>
      <c r="AF7" s="94">
        <f t="shared" si="7"/>
        <v>11.5</v>
      </c>
      <c r="AG7" s="101">
        <f t="shared" si="8"/>
        <v>47.900000000000006</v>
      </c>
      <c r="AH7" s="135"/>
    </row>
    <row r="8" spans="1:34">
      <c r="A8">
        <v>3</v>
      </c>
      <c r="B8" s="19" t="s">
        <v>39</v>
      </c>
      <c r="C8" s="19" t="s">
        <v>40</v>
      </c>
      <c r="D8" s="20">
        <v>17</v>
      </c>
      <c r="E8" s="21" t="s">
        <v>28</v>
      </c>
      <c r="F8" s="22">
        <v>2</v>
      </c>
      <c r="G8" s="12">
        <v>8.6999999999999993</v>
      </c>
      <c r="H8" s="23"/>
      <c r="I8" s="19">
        <f t="shared" si="0"/>
        <v>0</v>
      </c>
      <c r="J8" s="19">
        <v>791</v>
      </c>
      <c r="K8" s="51">
        <f t="shared" si="1"/>
        <v>0</v>
      </c>
      <c r="L8" s="52">
        <f t="shared" si="2"/>
        <v>0</v>
      </c>
      <c r="M8" s="53">
        <f t="shared" si="3"/>
        <v>330.59999999999997</v>
      </c>
      <c r="O8" s="50" t="s">
        <v>41</v>
      </c>
      <c r="P8">
        <f>SUM(P2:P7)</f>
        <v>514</v>
      </c>
      <c r="Q8" s="67">
        <f t="shared" ref="Q8:X8" si="12">SUM(Q2:Q7)</f>
        <v>187887.20000000004</v>
      </c>
      <c r="R8" s="67">
        <f t="shared" si="4"/>
        <v>365.539299610895</v>
      </c>
      <c r="S8" s="68">
        <f t="shared" si="12"/>
        <v>547078</v>
      </c>
      <c r="T8" s="7">
        <f t="shared" si="5"/>
        <v>1064.3540856031129</v>
      </c>
      <c r="U8">
        <f t="shared" si="12"/>
        <v>0</v>
      </c>
      <c r="V8">
        <f t="shared" si="12"/>
        <v>0</v>
      </c>
      <c r="W8">
        <f t="shared" si="12"/>
        <v>1</v>
      </c>
      <c r="X8">
        <f t="shared" si="12"/>
        <v>0</v>
      </c>
      <c r="Y8" s="98">
        <f t="shared" si="9"/>
        <v>22.6</v>
      </c>
      <c r="Z8" s="98">
        <f t="shared" si="10"/>
        <v>22.6</v>
      </c>
      <c r="AA8">
        <f t="shared" si="11"/>
        <v>16.95</v>
      </c>
      <c r="AB8" s="94"/>
      <c r="AC8" s="94">
        <v>11.500000000000025</v>
      </c>
      <c r="AD8" s="94"/>
      <c r="AE8" s="95">
        <f t="shared" si="6"/>
        <v>13.500000000000025</v>
      </c>
      <c r="AF8" s="94">
        <f t="shared" si="7"/>
        <v>11.5</v>
      </c>
      <c r="AG8" s="101">
        <f t="shared" si="8"/>
        <v>47.800000000000004</v>
      </c>
      <c r="AH8" s="135"/>
    </row>
    <row r="9" spans="1:34">
      <c r="A9">
        <v>4</v>
      </c>
      <c r="B9" s="35" t="s">
        <v>42</v>
      </c>
      <c r="C9" s="35" t="s">
        <v>27</v>
      </c>
      <c r="D9" s="36">
        <v>15</v>
      </c>
      <c r="E9" s="37" t="s">
        <v>28</v>
      </c>
      <c r="F9" s="38">
        <v>2</v>
      </c>
      <c r="G9" s="12">
        <v>7.8</v>
      </c>
      <c r="H9" s="39"/>
      <c r="I9" s="35">
        <f t="shared" si="0"/>
        <v>0</v>
      </c>
      <c r="J9" s="35">
        <v>788</v>
      </c>
      <c r="K9" s="61">
        <f t="shared" si="1"/>
        <v>0</v>
      </c>
      <c r="L9" s="62">
        <f t="shared" si="2"/>
        <v>0</v>
      </c>
      <c r="M9" s="63">
        <f t="shared" si="3"/>
        <v>296.39999999999998</v>
      </c>
      <c r="O9" s="131" t="s">
        <v>43</v>
      </c>
      <c r="P9" s="131"/>
      <c r="Q9" s="68">
        <f>SUMIF(F2:F1383,"&gt;1",J2:J1383)</f>
        <v>547078</v>
      </c>
      <c r="R9" s="131" t="s">
        <v>44</v>
      </c>
      <c r="S9" s="131"/>
      <c r="T9" s="70">
        <f>SUMIF(F2:F1383,"&gt;1",K2:K1383)</f>
        <v>0</v>
      </c>
      <c r="U9" t="s">
        <v>45</v>
      </c>
      <c r="V9" s="71" t="s">
        <v>46</v>
      </c>
      <c r="W9" s="17" t="s">
        <v>47</v>
      </c>
      <c r="Y9" s="98">
        <f t="shared" si="9"/>
        <v>26.6</v>
      </c>
      <c r="Z9" s="98">
        <f t="shared" si="10"/>
        <v>26.6</v>
      </c>
      <c r="AA9">
        <f t="shared" si="11"/>
        <v>19.95</v>
      </c>
      <c r="AB9" s="94"/>
      <c r="AC9" s="94">
        <v>11.400000000000023</v>
      </c>
      <c r="AD9" s="94"/>
      <c r="AE9" s="95">
        <f t="shared" si="6"/>
        <v>13.400000000000023</v>
      </c>
      <c r="AF9" s="94">
        <f t="shared" si="7"/>
        <v>11.4</v>
      </c>
      <c r="AG9" s="101">
        <f t="shared" si="8"/>
        <v>47.7</v>
      </c>
      <c r="AH9" s="135"/>
    </row>
    <row r="10" spans="1:34">
      <c r="A10">
        <v>5</v>
      </c>
      <c r="B10" s="30" t="s">
        <v>48</v>
      </c>
      <c r="C10" s="30" t="s">
        <v>27</v>
      </c>
      <c r="D10" s="40">
        <v>16</v>
      </c>
      <c r="E10" s="41" t="s">
        <v>28</v>
      </c>
      <c r="F10" s="42">
        <v>2</v>
      </c>
      <c r="G10" s="12">
        <v>8.1999999999999993</v>
      </c>
      <c r="H10" s="34"/>
      <c r="I10" s="30">
        <f t="shared" si="0"/>
        <v>0</v>
      </c>
      <c r="J10" s="30">
        <v>861</v>
      </c>
      <c r="K10" s="58">
        <f t="shared" si="1"/>
        <v>0</v>
      </c>
      <c r="L10" s="59">
        <f t="shared" si="2"/>
        <v>0</v>
      </c>
      <c r="M10" s="60">
        <f t="shared" si="3"/>
        <v>311.59999999999997</v>
      </c>
      <c r="O10" s="131" t="s">
        <v>49</v>
      </c>
      <c r="P10" s="131"/>
      <c r="Q10" s="72">
        <f>AVERAGEIF(F2:F1383,"&gt;1",G2:G1383)</f>
        <v>9.6382066276803151</v>
      </c>
      <c r="R10" s="131" t="s">
        <v>50</v>
      </c>
      <c r="S10" s="131"/>
      <c r="T10" s="73">
        <f t="array" ref="T10">SUM(IF(L2:L1383&gt;=LARGE(L2:L1383,40),L2:L1383))</f>
        <v>0</v>
      </c>
      <c r="U10" s="74" t="s">
        <v>51</v>
      </c>
      <c r="V10" s="75" t="s">
        <v>52</v>
      </c>
      <c r="W10" s="28" t="s">
        <v>53</v>
      </c>
      <c r="Y10" s="98">
        <f t="shared" si="9"/>
        <v>20.8</v>
      </c>
      <c r="Z10" s="98">
        <f t="shared" si="10"/>
        <v>20.8</v>
      </c>
      <c r="AA10">
        <f t="shared" si="11"/>
        <v>15.6</v>
      </c>
      <c r="AB10" s="94"/>
      <c r="AC10" s="94">
        <v>11.300000000000022</v>
      </c>
      <c r="AD10" s="94"/>
      <c r="AE10" s="95">
        <f t="shared" si="6"/>
        <v>13.300000000000022</v>
      </c>
      <c r="AF10" s="94">
        <f t="shared" si="7"/>
        <v>11.4</v>
      </c>
      <c r="AG10" s="101">
        <f t="shared" si="8"/>
        <v>47.5</v>
      </c>
      <c r="AH10" s="135"/>
    </row>
    <row r="11" spans="1:34">
      <c r="A11">
        <v>6</v>
      </c>
      <c r="B11" s="19" t="s">
        <v>54</v>
      </c>
      <c r="C11" s="19" t="s">
        <v>27</v>
      </c>
      <c r="D11" s="20">
        <v>14</v>
      </c>
      <c r="E11" s="21" t="s">
        <v>28</v>
      </c>
      <c r="F11" s="22">
        <v>2</v>
      </c>
      <c r="G11" s="12">
        <v>7</v>
      </c>
      <c r="H11" s="23"/>
      <c r="I11" s="19">
        <f t="shared" si="0"/>
        <v>0</v>
      </c>
      <c r="J11" s="19">
        <v>782</v>
      </c>
      <c r="K11" s="19">
        <f t="shared" si="1"/>
        <v>0</v>
      </c>
      <c r="L11" s="52">
        <f t="shared" si="2"/>
        <v>0</v>
      </c>
      <c r="M11" s="53">
        <f t="shared" si="3"/>
        <v>266</v>
      </c>
      <c r="O11" s="131" t="s">
        <v>55</v>
      </c>
      <c r="P11" s="131"/>
      <c r="Q11" s="76">
        <f>AVERAGE(LARGE(I2:I1383,1),LARGE(I2:I1383,2),LARGE(I2:I1383,3),LARGE(I2:I1383,4),LARGE(I2:I1383,5),LARGE(I2:I1383,6),LARGE(I2:I1383,7),LARGE(I2:I1383,8),LARGE(I2:I1383,9),LARGE(I2:I1383,10),LARGE(I2:I1383,11),LARGE(I2:I1383,12),LARGE(I2:I1383,13),LARGE(I2:I1383,14),LARGE(I2:I1383,15),LARGE(I2:I1383,16),LARGE(I2:I1383,17),LARGE(I2:I1383,18),LARGE(I2:I1383,19),LARGE(I2:I1383,20),LARGE(I2:I1383,21),LARGE(I2:I1383,22),LARGE(I2:I1383,23),LARGE(I2:I1383,24),LARGE(I2:I1383,25),LARGE(I2:I1383,26),LARGE(I2:I1383,27),LARGE(I2:I1383,28),LARGE(I2:I1383,29),LARGE(I2:I1383,30))*3/4+AVERAGE(LARGE(I2:I1383,1),LARGE(I2:I1383,2),LARGE(I2:I1383,3),LARGE(I2:I1383,4),LARGE(I2:I1383,5),LARGE(I2:I1383,6),LARGE(I2:I1383,7),LARGE(I2:I1383,8),LARGE(I2:I1383,9),LARGE(I2:I1383,10))/4</f>
        <v>0</v>
      </c>
      <c r="R11" s="146" t="s">
        <v>56</v>
      </c>
      <c r="S11" s="146"/>
      <c r="T11" s="78">
        <f>AVERAGE(LARGE(I2:I1383,1),LARGE(I2:I1383,2),LARGE(I2:I1383,3),LARGE(I2:I1383,4),LARGE(I2:I1383,5),LARGE(I2:I1383,6),LARGE(I2:I1383,7),LARGE(I2:I1383,8),LARGE(I2:I1383,9),LARGE(I2:I1383,10),LARGE(I2:I1383,11),LARGE(I2:I1383,12),LARGE(I2:I1383,13),LARGE(I2:I1383,14),LARGE(I2:I1383,15),LARGE(I2:I1383,16),LARGE(I2:I1383,17),LARGE(I2:I1383,18),LARGE(I2:I1383,19),LARGE(I2:I1383,20),LARGE(I2:I1383,21),LARGE(I2:I1383,22),LARGE(I2:I1383,23),LARGE(I2:I1383,24),LARGE(I2:I1383,25),LARGE(I2:I1383,26),LARGE(I2:I1383,27),LARGE(I2:I1383,28),LARGE(I2:I1383,29),LARGE(I2:I1383,30))</f>
        <v>0</v>
      </c>
      <c r="U11" s="79" t="s">
        <v>57</v>
      </c>
      <c r="V11" s="80" t="s">
        <v>58</v>
      </c>
      <c r="W11" s="12" t="s">
        <v>59</v>
      </c>
      <c r="AB11" s="94"/>
      <c r="AC11" s="94">
        <v>11.200000000000021</v>
      </c>
      <c r="AD11" s="94"/>
      <c r="AE11" s="95">
        <f t="shared" si="6"/>
        <v>13.200000000000021</v>
      </c>
      <c r="AF11" s="94">
        <f t="shared" si="7"/>
        <v>11.4</v>
      </c>
      <c r="AG11" s="101">
        <f t="shared" si="8"/>
        <v>47.400000000000006</v>
      </c>
      <c r="AH11" s="135"/>
    </row>
    <row r="12" spans="1:34">
      <c r="A12">
        <v>6</v>
      </c>
      <c r="B12" s="19" t="s">
        <v>54</v>
      </c>
      <c r="C12" s="19" t="s">
        <v>27</v>
      </c>
      <c r="D12" s="20">
        <v>18</v>
      </c>
      <c r="E12" s="21" t="s">
        <v>37</v>
      </c>
      <c r="F12" s="22">
        <v>3</v>
      </c>
      <c r="G12" s="28">
        <v>9.5</v>
      </c>
      <c r="H12" s="23"/>
      <c r="I12" s="19">
        <f t="shared" si="0"/>
        <v>0</v>
      </c>
      <c r="J12" s="19">
        <v>932</v>
      </c>
      <c r="K12" s="51">
        <f t="shared" si="1"/>
        <v>0</v>
      </c>
      <c r="L12" s="52">
        <f t="shared" si="2"/>
        <v>0</v>
      </c>
      <c r="M12" s="53">
        <f t="shared" si="3"/>
        <v>361</v>
      </c>
      <c r="O12" s="131" t="s">
        <v>60</v>
      </c>
      <c r="P12" s="131"/>
      <c r="Q12" s="81">
        <f>Q9/P8</f>
        <v>1064.3540856031129</v>
      </c>
      <c r="R12" s="146" t="s">
        <v>61</v>
      </c>
      <c r="S12" s="146"/>
      <c r="T12" s="78">
        <f>AVERAGE(LARGE(G2:G1383,1),LARGE(G2:G1383,2),LARGE(G2:G1383,3),LARGE(G2:G1383,4),LARGE(G2:G1383,5),LARGE(G2:G1383,6),LARGE(G2:G1383,7),LARGE(G2:G1383,8),LARGE(G2:G1383,9),LARGE(G2:G1383,10),LARGE(G2:G1383,11),LARGE(G2:G1383,12),LARGE(G2:G1383,13),LARGE(G2:G1383,14),LARGE(G2:G1383,15),LARGE(G2:G1383,16),LARGE(G2:G1383,17),LARGE(G2:G1383,18),LARGE(G2:G1383,19),LARGE(G2:G1383,20),LARGE(G2:G1383,21),LARGE(G2:G1383,22),LARGE(G2:G1383,23),LARGE(G2:G1383,24),LARGE(G2:G1383,25),LARGE(G2:G1383,26),LARGE(G2:G1383,27),LARGE(G2:G1383,28),LARGE(G2:G1383,29),LARGE(G2:G1383,30))*3/4+AVERAGE(LARGE(G2:G1383,1),LARGE(G2:G1383,2),LARGE(G2:G1383,3),LARGE(G2:G1383,4),LARGE(G2:G1383,5),LARGE(G2:G1383,6),LARGE(G2:G1383,7),LARGE(G2:G1383,8),LARGE(G2:G1383,9),LARGE(G2:G1383,10))/4+2</f>
        <v>13.244999999999997</v>
      </c>
      <c r="U12" s="82" t="s">
        <v>62</v>
      </c>
      <c r="V12" s="83" t="s">
        <v>63</v>
      </c>
      <c r="W12" s="84" t="s">
        <v>64</v>
      </c>
      <c r="AB12" s="94"/>
      <c r="AC12" s="94">
        <v>11.100000000000019</v>
      </c>
      <c r="AD12" s="94"/>
      <c r="AE12" s="95">
        <f t="shared" si="6"/>
        <v>13.100000000000019</v>
      </c>
      <c r="AF12" s="94">
        <f t="shared" si="7"/>
        <v>11.3</v>
      </c>
      <c r="AG12" s="101">
        <f t="shared" si="8"/>
        <v>47.2</v>
      </c>
      <c r="AH12" s="135"/>
    </row>
    <row r="13" spans="1:34" ht="13.05" customHeight="1">
      <c r="A13">
        <v>7</v>
      </c>
      <c r="B13" s="35" t="s">
        <v>65</v>
      </c>
      <c r="C13" s="35" t="s">
        <v>40</v>
      </c>
      <c r="D13" s="36">
        <v>16</v>
      </c>
      <c r="E13" s="37" t="s">
        <v>28</v>
      </c>
      <c r="F13" s="38">
        <v>2</v>
      </c>
      <c r="G13" s="12">
        <v>8.1</v>
      </c>
      <c r="H13" s="39"/>
      <c r="I13" s="35">
        <f t="shared" si="0"/>
        <v>0</v>
      </c>
      <c r="J13" s="35">
        <v>864</v>
      </c>
      <c r="K13" s="61">
        <f t="shared" si="1"/>
        <v>0</v>
      </c>
      <c r="L13" s="62">
        <f t="shared" si="2"/>
        <v>0</v>
      </c>
      <c r="M13" s="63">
        <f t="shared" si="3"/>
        <v>307.8</v>
      </c>
      <c r="O13" s="147" t="s">
        <v>66</v>
      </c>
      <c r="P13" s="148"/>
      <c r="Q13" s="85">
        <f>SUMIFS(H2:H1383,F2:F1383,"=2",H2:H1383,"&gt;0")+SUMIFS(J2:J1383,F2:F1383,"=2",H2:H1383,"=-1")+10000000*COUNTIFS(F2:F1383,"=2",H2:H1383,"=-1")+SUMIFS(H2:H1383,F2:F1383,"=4",H2:H1383,"&gt;0")+SUMIFS(J2:J1383,F2:F1383,"=4",H2:H1383,"=-1")+10000000*COUNTIFS(F2:F1383,"=4",H2:H1383,"=-1")</f>
        <v>0</v>
      </c>
      <c r="R13" s="149" t="s">
        <v>67</v>
      </c>
      <c r="S13" s="150"/>
      <c r="T13">
        <f>SUMIFS(H2:H1383,F2:F1383,"=3",H2:H1383,"&gt;0")+SUMIFS(J2:J1383,F2:F1383,"=3",H2:H1383,"=-1")+10000000*COUNTIFS(F2:F1383,"=3",H2:H1383,"=-1")</f>
        <v>0</v>
      </c>
      <c r="W13" s="86" t="s">
        <v>68</v>
      </c>
      <c r="AB13" s="94"/>
      <c r="AC13" s="94">
        <v>11.000000000000018</v>
      </c>
      <c r="AD13" s="94"/>
      <c r="AE13" s="95">
        <f t="shared" si="6"/>
        <v>13.000000000000018</v>
      </c>
      <c r="AF13" s="94">
        <f t="shared" si="7"/>
        <v>11.3</v>
      </c>
      <c r="AG13" s="101">
        <f t="shared" si="8"/>
        <v>47.1</v>
      </c>
      <c r="AH13" s="135"/>
    </row>
    <row r="14" spans="1:34">
      <c r="A14">
        <v>8</v>
      </c>
      <c r="B14" s="24" t="s">
        <v>69</v>
      </c>
      <c r="C14" s="24" t="s">
        <v>27</v>
      </c>
      <c r="D14" s="25">
        <v>16</v>
      </c>
      <c r="E14" s="26" t="s">
        <v>28</v>
      </c>
      <c r="F14" s="27">
        <v>2</v>
      </c>
      <c r="G14" s="43">
        <v>8.5</v>
      </c>
      <c r="H14" s="29"/>
      <c r="I14" s="24">
        <f t="shared" si="0"/>
        <v>0</v>
      </c>
      <c r="J14" s="24">
        <v>808</v>
      </c>
      <c r="K14" s="55">
        <f t="shared" si="1"/>
        <v>0</v>
      </c>
      <c r="L14" s="56">
        <f t="shared" si="2"/>
        <v>0</v>
      </c>
      <c r="M14" s="57">
        <f t="shared" si="3"/>
        <v>323</v>
      </c>
      <c r="O14" s="140" t="s">
        <v>70</v>
      </c>
      <c r="P14" s="140"/>
      <c r="Q14" s="140"/>
      <c r="R14" s="140"/>
      <c r="S14" s="140"/>
      <c r="T14" s="140"/>
      <c r="U14" s="140"/>
      <c r="AB14" s="94"/>
      <c r="AC14" s="94">
        <v>10.900000000000016</v>
      </c>
      <c r="AD14" s="94"/>
      <c r="AE14" s="95">
        <f t="shared" si="6"/>
        <v>12.900000000000016</v>
      </c>
      <c r="AF14" s="94">
        <f t="shared" si="7"/>
        <v>11.200000000000001</v>
      </c>
      <c r="AG14" s="101">
        <f t="shared" si="8"/>
        <v>47</v>
      </c>
      <c r="AH14" s="135"/>
    </row>
    <row r="15" spans="1:34">
      <c r="A15">
        <v>9</v>
      </c>
      <c r="B15" s="24" t="s">
        <v>71</v>
      </c>
      <c r="C15" s="24" t="s">
        <v>40</v>
      </c>
      <c r="D15" s="25">
        <v>17</v>
      </c>
      <c r="E15" s="26" t="s">
        <v>28</v>
      </c>
      <c r="F15" s="27">
        <v>2</v>
      </c>
      <c r="G15" s="43">
        <v>8.9</v>
      </c>
      <c r="H15" s="29"/>
      <c r="I15" s="24">
        <f t="shared" si="0"/>
        <v>0</v>
      </c>
      <c r="J15" s="24">
        <v>672</v>
      </c>
      <c r="K15" s="24">
        <f t="shared" si="1"/>
        <v>0</v>
      </c>
      <c r="L15" s="56">
        <f t="shared" si="2"/>
        <v>0</v>
      </c>
      <c r="M15" s="57">
        <f t="shared" si="3"/>
        <v>338.2</v>
      </c>
      <c r="O15" s="140"/>
      <c r="P15" s="140"/>
      <c r="Q15" s="140"/>
      <c r="R15" s="140"/>
      <c r="S15" s="140"/>
      <c r="T15" s="140"/>
      <c r="U15" s="140"/>
      <c r="AB15" s="94"/>
      <c r="AC15" s="94">
        <v>10.800000000000015</v>
      </c>
      <c r="AD15" s="94"/>
      <c r="AE15" s="95">
        <f t="shared" si="6"/>
        <v>12.800000000000015</v>
      </c>
      <c r="AF15" s="94">
        <f t="shared" si="7"/>
        <v>11.200000000000001</v>
      </c>
      <c r="AG15" s="101">
        <f t="shared" si="8"/>
        <v>46.800000000000004</v>
      </c>
      <c r="AH15" s="135"/>
    </row>
    <row r="16" spans="1:34">
      <c r="A16">
        <v>10</v>
      </c>
      <c r="B16" s="19" t="s">
        <v>72</v>
      </c>
      <c r="C16" s="19" t="s">
        <v>27</v>
      </c>
      <c r="D16" s="20">
        <v>16</v>
      </c>
      <c r="E16" s="21" t="s">
        <v>28</v>
      </c>
      <c r="F16" s="22">
        <v>2</v>
      </c>
      <c r="G16" s="12">
        <v>8.4</v>
      </c>
      <c r="H16" s="23"/>
      <c r="I16" s="19">
        <f t="shared" si="0"/>
        <v>0</v>
      </c>
      <c r="J16" s="19">
        <v>978</v>
      </c>
      <c r="K16" s="51">
        <f t="shared" si="1"/>
        <v>0</v>
      </c>
      <c r="L16" s="52">
        <f t="shared" si="2"/>
        <v>0</v>
      </c>
      <c r="M16" s="53">
        <f t="shared" si="3"/>
        <v>319.2</v>
      </c>
      <c r="O16" s="140"/>
      <c r="P16" s="140"/>
      <c r="Q16" s="140"/>
      <c r="R16" s="140"/>
      <c r="S16" s="140"/>
      <c r="T16" s="140"/>
      <c r="U16" s="140"/>
      <c r="AB16" s="94"/>
      <c r="AC16" s="94">
        <v>10.700000000000014</v>
      </c>
      <c r="AD16" s="94"/>
      <c r="AE16" s="95">
        <f t="shared" si="6"/>
        <v>12.700000000000014</v>
      </c>
      <c r="AF16" s="94">
        <f t="shared" si="7"/>
        <v>11.200000000000001</v>
      </c>
      <c r="AG16" s="101">
        <f t="shared" si="8"/>
        <v>46.7</v>
      </c>
      <c r="AH16" s="135"/>
    </row>
    <row r="17" spans="1:34">
      <c r="A17">
        <v>11</v>
      </c>
      <c r="B17" s="19" t="s">
        <v>73</v>
      </c>
      <c r="C17" s="19" t="s">
        <v>40</v>
      </c>
      <c r="D17" s="20">
        <v>16</v>
      </c>
      <c r="E17" s="21" t="s">
        <v>28</v>
      </c>
      <c r="F17" s="22">
        <v>2</v>
      </c>
      <c r="G17" s="12">
        <v>8</v>
      </c>
      <c r="H17" s="23"/>
      <c r="I17" s="19">
        <f t="shared" si="0"/>
        <v>0</v>
      </c>
      <c r="J17" s="19">
        <v>1015</v>
      </c>
      <c r="K17" s="51">
        <f t="shared" si="1"/>
        <v>0</v>
      </c>
      <c r="L17" s="52">
        <f t="shared" si="2"/>
        <v>0</v>
      </c>
      <c r="M17" s="53">
        <f t="shared" si="3"/>
        <v>304</v>
      </c>
      <c r="O17" s="142" t="s">
        <v>74</v>
      </c>
      <c r="P17" s="142"/>
      <c r="Q17" s="142"/>
      <c r="R17" s="146" t="s">
        <v>75</v>
      </c>
      <c r="S17" s="146"/>
      <c r="T17" s="146"/>
      <c r="U17" s="85"/>
      <c r="AB17" s="94"/>
      <c r="AC17" s="94">
        <v>10.600000000000012</v>
      </c>
      <c r="AD17" s="94"/>
      <c r="AE17" s="95">
        <f t="shared" si="6"/>
        <v>12.600000000000012</v>
      </c>
      <c r="AF17" s="94">
        <f t="shared" si="7"/>
        <v>11.100000000000001</v>
      </c>
      <c r="AG17" s="101">
        <f t="shared" si="8"/>
        <v>46.5</v>
      </c>
      <c r="AH17" s="135"/>
    </row>
    <row r="18" spans="1:34">
      <c r="A18">
        <v>12</v>
      </c>
      <c r="B18" s="35" t="s">
        <v>76</v>
      </c>
      <c r="C18" s="35" t="s">
        <v>27</v>
      </c>
      <c r="D18" s="36">
        <v>16</v>
      </c>
      <c r="E18" s="37" t="s">
        <v>28</v>
      </c>
      <c r="F18" s="38">
        <v>2</v>
      </c>
      <c r="G18" s="12">
        <v>8.3000000000000007</v>
      </c>
      <c r="H18" s="39"/>
      <c r="I18" s="35">
        <f t="shared" si="0"/>
        <v>0</v>
      </c>
      <c r="J18" s="35">
        <v>1067</v>
      </c>
      <c r="K18" s="61">
        <f t="shared" si="1"/>
        <v>0</v>
      </c>
      <c r="L18" s="62">
        <f t="shared" si="2"/>
        <v>0</v>
      </c>
      <c r="M18" s="63">
        <f t="shared" si="3"/>
        <v>315.40000000000003</v>
      </c>
      <c r="O18" s="65" t="s">
        <v>77</v>
      </c>
      <c r="P18" s="65"/>
      <c r="Q18" s="65"/>
      <c r="R18" s="77"/>
      <c r="S18" s="77"/>
      <c r="T18" s="77"/>
      <c r="U18" s="85"/>
      <c r="AB18" s="94"/>
      <c r="AC18" s="94">
        <v>10.500000000000011</v>
      </c>
      <c r="AD18" s="94"/>
      <c r="AE18" s="95">
        <f t="shared" si="6"/>
        <v>12.500000000000011</v>
      </c>
      <c r="AF18" s="94">
        <f t="shared" si="7"/>
        <v>11.100000000000001</v>
      </c>
      <c r="AG18" s="101">
        <f t="shared" si="8"/>
        <v>46.400000000000006</v>
      </c>
      <c r="AH18" s="135"/>
    </row>
    <row r="19" spans="1:34">
      <c r="A19">
        <v>12</v>
      </c>
      <c r="B19" s="30" t="s">
        <v>76</v>
      </c>
      <c r="C19" s="30" t="s">
        <v>27</v>
      </c>
      <c r="D19" s="31">
        <v>18</v>
      </c>
      <c r="E19" s="32" t="s">
        <v>78</v>
      </c>
      <c r="F19" s="33">
        <v>3</v>
      </c>
      <c r="G19" s="28">
        <v>9.1</v>
      </c>
      <c r="H19" s="34"/>
      <c r="I19" s="30">
        <f t="shared" si="0"/>
        <v>0</v>
      </c>
      <c r="J19" s="30">
        <v>1042</v>
      </c>
      <c r="K19" s="58">
        <f t="shared" si="1"/>
        <v>0</v>
      </c>
      <c r="L19" s="59">
        <f t="shared" si="2"/>
        <v>0</v>
      </c>
      <c r="M19" s="60">
        <f t="shared" si="3"/>
        <v>345.79999999999995</v>
      </c>
      <c r="O19" s="142" t="s">
        <v>79</v>
      </c>
      <c r="P19" s="142"/>
      <c r="Q19" s="142"/>
      <c r="R19" s="142"/>
      <c r="S19" s="142"/>
      <c r="T19" s="142"/>
      <c r="U19" s="142"/>
      <c r="AB19" s="94"/>
      <c r="AC19" s="94">
        <v>10.400000000000009</v>
      </c>
      <c r="AD19" s="94"/>
      <c r="AE19" s="95">
        <f t="shared" si="6"/>
        <v>12.400000000000009</v>
      </c>
      <c r="AF19" s="94">
        <f t="shared" si="7"/>
        <v>11.100000000000001</v>
      </c>
      <c r="AG19" s="101">
        <f t="shared" si="8"/>
        <v>46.2</v>
      </c>
      <c r="AH19" s="135"/>
    </row>
    <row r="20" spans="1:34">
      <c r="A20">
        <v>13</v>
      </c>
      <c r="B20" s="8" t="s">
        <v>80</v>
      </c>
      <c r="C20" s="8" t="s">
        <v>27</v>
      </c>
      <c r="D20" s="9">
        <v>14</v>
      </c>
      <c r="E20" s="10" t="s">
        <v>28</v>
      </c>
      <c r="F20" s="11">
        <v>2</v>
      </c>
      <c r="G20" s="12">
        <v>7</v>
      </c>
      <c r="H20" s="13"/>
      <c r="I20" s="8">
        <f t="shared" si="0"/>
        <v>0</v>
      </c>
      <c r="J20" s="8">
        <v>734</v>
      </c>
      <c r="K20" s="8">
        <f t="shared" si="1"/>
        <v>0</v>
      </c>
      <c r="L20" s="45">
        <f t="shared" si="2"/>
        <v>0</v>
      </c>
      <c r="M20" s="46">
        <f t="shared" si="3"/>
        <v>266</v>
      </c>
      <c r="O20" s="143" t="s">
        <v>81</v>
      </c>
      <c r="P20" s="143"/>
      <c r="Q20" s="143"/>
      <c r="R20" s="143"/>
      <c r="S20" s="143"/>
      <c r="T20" s="143"/>
      <c r="U20" s="143"/>
      <c r="AB20" s="94"/>
      <c r="AC20" s="94">
        <v>10.300000000000008</v>
      </c>
      <c r="AD20" s="94"/>
      <c r="AE20" s="95">
        <f t="shared" si="6"/>
        <v>12.300000000000008</v>
      </c>
      <c r="AF20" s="94">
        <f t="shared" si="7"/>
        <v>11</v>
      </c>
      <c r="AG20" s="101">
        <f t="shared" si="8"/>
        <v>46.1</v>
      </c>
      <c r="AH20" s="135"/>
    </row>
    <row r="21" spans="1:34">
      <c r="A21">
        <v>13</v>
      </c>
      <c r="B21" s="24" t="s">
        <v>80</v>
      </c>
      <c r="C21" s="24" t="s">
        <v>27</v>
      </c>
      <c r="D21" s="25">
        <v>18</v>
      </c>
      <c r="E21" s="26" t="s">
        <v>37</v>
      </c>
      <c r="F21" s="27">
        <v>3</v>
      </c>
      <c r="G21" s="28">
        <v>9</v>
      </c>
      <c r="H21" s="29"/>
      <c r="I21" s="24">
        <f t="shared" si="0"/>
        <v>0</v>
      </c>
      <c r="J21" s="24">
        <v>785</v>
      </c>
      <c r="K21" s="24">
        <f t="shared" si="1"/>
        <v>0</v>
      </c>
      <c r="L21" s="56">
        <f t="shared" si="2"/>
        <v>0</v>
      </c>
      <c r="M21" s="57">
        <f t="shared" si="3"/>
        <v>342</v>
      </c>
      <c r="O21" s="144" t="s">
        <v>82</v>
      </c>
      <c r="P21" s="144"/>
      <c r="Q21" s="144"/>
      <c r="R21" s="144"/>
      <c r="S21" s="144"/>
      <c r="T21" s="144"/>
      <c r="U21" s="144"/>
      <c r="AB21" s="94"/>
      <c r="AC21" s="94">
        <v>10.200000000000006</v>
      </c>
      <c r="AD21" s="94"/>
      <c r="AE21" s="95">
        <f t="shared" si="6"/>
        <v>12.200000000000006</v>
      </c>
      <c r="AF21" s="94">
        <f t="shared" si="7"/>
        <v>11</v>
      </c>
      <c r="AG21" s="101">
        <f t="shared" si="8"/>
        <v>45.900000000000006</v>
      </c>
      <c r="AH21" s="135"/>
    </row>
    <row r="22" spans="1:34">
      <c r="A22">
        <v>14</v>
      </c>
      <c r="B22" s="35" t="s">
        <v>83</v>
      </c>
      <c r="C22" s="35" t="s">
        <v>40</v>
      </c>
      <c r="D22" s="36">
        <v>18</v>
      </c>
      <c r="E22" s="37" t="s">
        <v>28</v>
      </c>
      <c r="F22" s="38">
        <v>2</v>
      </c>
      <c r="G22" s="12">
        <v>9.1</v>
      </c>
      <c r="H22" s="39"/>
      <c r="I22" s="35">
        <f t="shared" si="0"/>
        <v>0</v>
      </c>
      <c r="J22" s="35">
        <v>1204</v>
      </c>
      <c r="K22" s="61">
        <f t="shared" si="1"/>
        <v>0</v>
      </c>
      <c r="L22" s="62">
        <f t="shared" si="2"/>
        <v>0</v>
      </c>
      <c r="M22" s="63">
        <f t="shared" si="3"/>
        <v>345.79999999999995</v>
      </c>
      <c r="O22" s="142" t="s">
        <v>84</v>
      </c>
      <c r="P22" s="142"/>
      <c r="Q22" s="142"/>
      <c r="R22" s="142"/>
      <c r="S22" s="142"/>
      <c r="T22" s="142"/>
      <c r="U22" s="142"/>
      <c r="AB22" s="94"/>
      <c r="AC22" s="94">
        <v>10.100000000000005</v>
      </c>
      <c r="AD22" s="94"/>
      <c r="AE22" s="95">
        <f t="shared" si="6"/>
        <v>12.100000000000005</v>
      </c>
      <c r="AF22" s="94">
        <f t="shared" si="7"/>
        <v>11</v>
      </c>
      <c r="AG22" s="101">
        <f t="shared" si="8"/>
        <v>45.800000000000004</v>
      </c>
      <c r="AH22" s="135"/>
    </row>
    <row r="23" spans="1:34">
      <c r="A23">
        <v>15</v>
      </c>
      <c r="B23" s="35" t="s">
        <v>85</v>
      </c>
      <c r="C23" s="35" t="s">
        <v>27</v>
      </c>
      <c r="D23" s="36">
        <v>18</v>
      </c>
      <c r="E23" s="37" t="s">
        <v>28</v>
      </c>
      <c r="F23" s="38">
        <v>2</v>
      </c>
      <c r="G23" s="12">
        <v>9.1</v>
      </c>
      <c r="H23" s="39"/>
      <c r="I23" s="35">
        <f t="shared" si="0"/>
        <v>0</v>
      </c>
      <c r="J23" s="35">
        <v>1022</v>
      </c>
      <c r="K23" s="61">
        <f t="shared" si="1"/>
        <v>0</v>
      </c>
      <c r="L23" s="62">
        <f t="shared" si="2"/>
        <v>0</v>
      </c>
      <c r="M23" s="63">
        <f t="shared" si="3"/>
        <v>345.79999999999995</v>
      </c>
      <c r="O23" s="141" t="s">
        <v>86</v>
      </c>
      <c r="P23" s="141"/>
      <c r="Q23" s="141"/>
      <c r="R23" s="141"/>
      <c r="S23" s="141"/>
      <c r="T23" s="141"/>
      <c r="U23" s="141"/>
      <c r="AB23" s="94"/>
      <c r="AC23" s="94">
        <v>10.000000000000004</v>
      </c>
      <c r="AD23" s="94"/>
      <c r="AE23" s="95">
        <f t="shared" si="6"/>
        <v>12.000000000000004</v>
      </c>
      <c r="AF23" s="94">
        <f t="shared" si="7"/>
        <v>10.9</v>
      </c>
      <c r="AG23" s="101">
        <f t="shared" si="8"/>
        <v>45.7</v>
      </c>
      <c r="AH23" s="135"/>
    </row>
    <row r="24" spans="1:34">
      <c r="A24">
        <v>15</v>
      </c>
      <c r="B24" s="35" t="s">
        <v>85</v>
      </c>
      <c r="C24" s="35" t="s">
        <v>27</v>
      </c>
      <c r="D24" s="36">
        <v>19</v>
      </c>
      <c r="E24" s="37" t="s">
        <v>87</v>
      </c>
      <c r="F24" s="38">
        <v>3</v>
      </c>
      <c r="G24" s="28">
        <v>9.8000000000000007</v>
      </c>
      <c r="H24" s="39"/>
      <c r="I24" s="35">
        <f t="shared" si="0"/>
        <v>0</v>
      </c>
      <c r="J24" s="35">
        <v>1288</v>
      </c>
      <c r="K24" s="61">
        <f t="shared" si="1"/>
        <v>0</v>
      </c>
      <c r="L24" s="62">
        <f t="shared" si="2"/>
        <v>0</v>
      </c>
      <c r="M24" s="63">
        <f t="shared" si="3"/>
        <v>372.40000000000003</v>
      </c>
      <c r="O24" s="141"/>
      <c r="P24" s="141"/>
      <c r="Q24" s="141"/>
      <c r="R24" s="141"/>
      <c r="S24" s="141"/>
      <c r="T24" s="141"/>
      <c r="U24" s="141"/>
      <c r="AB24" s="94"/>
      <c r="AC24" s="94">
        <v>9.9000000000000021</v>
      </c>
      <c r="AD24" s="94"/>
      <c r="AE24" s="95">
        <f t="shared" si="6"/>
        <v>11.900000000000002</v>
      </c>
      <c r="AF24" s="94">
        <f t="shared" si="7"/>
        <v>10.9</v>
      </c>
      <c r="AG24" s="101">
        <f t="shared" si="8"/>
        <v>45.5</v>
      </c>
      <c r="AH24" s="135"/>
    </row>
    <row r="25" spans="1:34">
      <c r="A25">
        <v>16</v>
      </c>
      <c r="B25" s="30" t="s">
        <v>88</v>
      </c>
      <c r="C25" s="30" t="s">
        <v>40</v>
      </c>
      <c r="D25" s="31">
        <v>20</v>
      </c>
      <c r="E25" s="32" t="s">
        <v>28</v>
      </c>
      <c r="F25" s="33">
        <v>2</v>
      </c>
      <c r="G25" s="12">
        <v>10.1</v>
      </c>
      <c r="H25" s="34"/>
      <c r="I25" s="30">
        <f t="shared" si="0"/>
        <v>0</v>
      </c>
      <c r="J25" s="30">
        <v>942</v>
      </c>
      <c r="K25" s="30">
        <f t="shared" si="1"/>
        <v>0</v>
      </c>
      <c r="L25" s="59">
        <f t="shared" si="2"/>
        <v>0</v>
      </c>
      <c r="M25" s="60">
        <f t="shared" si="3"/>
        <v>383.79999999999995</v>
      </c>
      <c r="O25" s="141" t="s">
        <v>89</v>
      </c>
      <c r="P25" s="141"/>
      <c r="Q25" s="141"/>
      <c r="R25" s="141"/>
      <c r="S25" s="141"/>
      <c r="T25" s="141"/>
      <c r="U25" s="141"/>
      <c r="AB25" s="94"/>
      <c r="AC25" s="94">
        <v>9.8000000000000007</v>
      </c>
      <c r="AD25" s="94"/>
      <c r="AE25" s="95">
        <f t="shared" si="6"/>
        <v>11.8</v>
      </c>
      <c r="AF25" s="94">
        <f t="shared" si="7"/>
        <v>10.9</v>
      </c>
      <c r="AG25" s="101">
        <f t="shared" si="8"/>
        <v>45.400000000000006</v>
      </c>
      <c r="AH25" s="135"/>
    </row>
    <row r="26" spans="1:34">
      <c r="A26">
        <v>16</v>
      </c>
      <c r="B26" s="19" t="s">
        <v>90</v>
      </c>
      <c r="C26" s="19" t="s">
        <v>40</v>
      </c>
      <c r="D26" s="20">
        <v>22</v>
      </c>
      <c r="E26" s="21" t="s">
        <v>87</v>
      </c>
      <c r="F26" s="22">
        <v>3</v>
      </c>
      <c r="G26" s="28">
        <v>11.2</v>
      </c>
      <c r="H26" s="23"/>
      <c r="I26" s="19">
        <f t="shared" si="0"/>
        <v>0</v>
      </c>
      <c r="J26" s="19">
        <v>1502</v>
      </c>
      <c r="K26" s="19">
        <f t="shared" si="1"/>
        <v>0</v>
      </c>
      <c r="L26" s="52">
        <f t="shared" si="2"/>
        <v>0</v>
      </c>
      <c r="M26" s="53">
        <f t="shared" si="3"/>
        <v>425.59999999999997</v>
      </c>
      <c r="O26" s="145" t="s">
        <v>91</v>
      </c>
      <c r="P26" s="145"/>
      <c r="Q26" s="145"/>
      <c r="R26" s="145"/>
      <c r="S26" s="145"/>
      <c r="T26" s="145"/>
      <c r="U26" s="145"/>
      <c r="AB26" s="94"/>
      <c r="AC26" s="94">
        <v>9.6999999999999993</v>
      </c>
      <c r="AD26" s="94"/>
      <c r="AE26" s="95">
        <f t="shared" si="6"/>
        <v>11.7</v>
      </c>
      <c r="AF26" s="94">
        <f t="shared" si="7"/>
        <v>10.8</v>
      </c>
      <c r="AG26" s="101">
        <f t="shared" si="8"/>
        <v>45.2</v>
      </c>
      <c r="AH26" s="135"/>
    </row>
    <row r="27" spans="1:34">
      <c r="A27">
        <v>17</v>
      </c>
      <c r="B27" s="14" t="s">
        <v>92</v>
      </c>
      <c r="C27" s="14" t="s">
        <v>40</v>
      </c>
      <c r="D27" s="15">
        <v>20</v>
      </c>
      <c r="E27" s="16" t="s">
        <v>28</v>
      </c>
      <c r="F27" s="44">
        <v>2</v>
      </c>
      <c r="G27" s="12">
        <v>10</v>
      </c>
      <c r="H27" s="18"/>
      <c r="I27" s="14">
        <f t="shared" si="0"/>
        <v>0</v>
      </c>
      <c r="J27" s="14">
        <v>1151</v>
      </c>
      <c r="K27" s="14">
        <f t="shared" si="1"/>
        <v>0</v>
      </c>
      <c r="L27" s="48">
        <f t="shared" si="2"/>
        <v>0</v>
      </c>
      <c r="M27" s="49">
        <f t="shared" si="3"/>
        <v>380</v>
      </c>
      <c r="O27" s="138" t="s">
        <v>93</v>
      </c>
      <c r="P27" s="138"/>
      <c r="Q27" s="138"/>
      <c r="R27" s="138"/>
      <c r="S27" s="138"/>
      <c r="T27" s="138"/>
      <c r="U27" s="138"/>
      <c r="AB27" s="94"/>
      <c r="AC27" s="94">
        <v>9.6</v>
      </c>
      <c r="AD27" s="94"/>
      <c r="AE27" s="95">
        <f t="shared" si="6"/>
        <v>11.6</v>
      </c>
      <c r="AF27" s="94">
        <f t="shared" si="7"/>
        <v>10.8</v>
      </c>
      <c r="AG27" s="101">
        <f t="shared" si="8"/>
        <v>45.1</v>
      </c>
      <c r="AH27" s="135"/>
    </row>
    <row r="28" spans="1:34">
      <c r="A28">
        <v>18</v>
      </c>
      <c r="B28" s="8" t="s">
        <v>94</v>
      </c>
      <c r="C28" s="8" t="s">
        <v>40</v>
      </c>
      <c r="D28" s="9">
        <v>16</v>
      </c>
      <c r="E28" s="10" t="s">
        <v>28</v>
      </c>
      <c r="F28" s="11">
        <v>2</v>
      </c>
      <c r="G28" s="12">
        <v>8.4</v>
      </c>
      <c r="H28" s="13"/>
      <c r="I28" s="8">
        <f t="shared" si="0"/>
        <v>0</v>
      </c>
      <c r="J28" s="8">
        <v>961</v>
      </c>
      <c r="K28" s="66">
        <f t="shared" si="1"/>
        <v>0</v>
      </c>
      <c r="L28" s="45">
        <f t="shared" si="2"/>
        <v>0</v>
      </c>
      <c r="M28" s="46">
        <f t="shared" si="3"/>
        <v>319.2</v>
      </c>
      <c r="O28" s="140" t="s">
        <v>95</v>
      </c>
      <c r="P28" s="140"/>
      <c r="Q28" s="140"/>
      <c r="R28" s="140"/>
      <c r="S28" s="140"/>
      <c r="T28" s="140"/>
      <c r="U28" s="140"/>
      <c r="AB28" s="94"/>
      <c r="AC28" s="94">
        <v>9.5</v>
      </c>
      <c r="AD28" s="94"/>
      <c r="AE28" s="95">
        <f t="shared" si="6"/>
        <v>11.5</v>
      </c>
      <c r="AF28" s="94">
        <f t="shared" si="7"/>
        <v>10.8</v>
      </c>
      <c r="AG28" s="101">
        <f t="shared" si="8"/>
        <v>44.900000000000006</v>
      </c>
      <c r="AH28" s="135"/>
    </row>
    <row r="29" spans="1:34">
      <c r="A29">
        <v>18</v>
      </c>
      <c r="B29" s="14" t="s">
        <v>94</v>
      </c>
      <c r="C29" s="14" t="s">
        <v>40</v>
      </c>
      <c r="D29" s="15">
        <v>18</v>
      </c>
      <c r="E29" s="16" t="s">
        <v>96</v>
      </c>
      <c r="F29" s="44">
        <v>3</v>
      </c>
      <c r="G29" s="28">
        <v>9.5</v>
      </c>
      <c r="H29" s="18"/>
      <c r="I29" s="14">
        <f t="shared" si="0"/>
        <v>0</v>
      </c>
      <c r="J29" s="14">
        <v>814</v>
      </c>
      <c r="K29" s="47">
        <f t="shared" si="1"/>
        <v>0</v>
      </c>
      <c r="L29" s="48">
        <f t="shared" si="2"/>
        <v>0</v>
      </c>
      <c r="M29" s="49">
        <f t="shared" si="3"/>
        <v>361</v>
      </c>
      <c r="O29" s="140"/>
      <c r="P29" s="140"/>
      <c r="Q29" s="140"/>
      <c r="R29" s="140"/>
      <c r="S29" s="140"/>
      <c r="T29" s="140"/>
      <c r="U29" s="140"/>
      <c r="AB29" s="94"/>
      <c r="AC29" s="94">
        <v>9.4</v>
      </c>
      <c r="AD29" s="94"/>
      <c r="AE29" s="95">
        <f t="shared" si="6"/>
        <v>11.4</v>
      </c>
      <c r="AF29" s="94">
        <f t="shared" si="7"/>
        <v>10.700000000000001</v>
      </c>
      <c r="AG29" s="101">
        <f t="shared" si="8"/>
        <v>44.800000000000004</v>
      </c>
      <c r="AH29" s="135"/>
    </row>
    <row r="30" spans="1:34">
      <c r="A30">
        <v>19</v>
      </c>
      <c r="B30" s="8" t="s">
        <v>97</v>
      </c>
      <c r="C30" s="8" t="s">
        <v>27</v>
      </c>
      <c r="D30" s="9">
        <v>15</v>
      </c>
      <c r="E30" s="10" t="s">
        <v>28</v>
      </c>
      <c r="F30" s="11">
        <v>2</v>
      </c>
      <c r="G30" s="12">
        <v>7.8</v>
      </c>
      <c r="H30" s="13"/>
      <c r="I30" s="8">
        <f t="shared" si="0"/>
        <v>0</v>
      </c>
      <c r="J30" s="8">
        <v>970</v>
      </c>
      <c r="K30" s="66">
        <f t="shared" si="1"/>
        <v>0</v>
      </c>
      <c r="L30" s="45">
        <f t="shared" si="2"/>
        <v>0</v>
      </c>
      <c r="M30" s="46">
        <f t="shared" si="3"/>
        <v>296.39999999999998</v>
      </c>
      <c r="O30" s="140"/>
      <c r="P30" s="140"/>
      <c r="Q30" s="140"/>
      <c r="R30" s="140"/>
      <c r="S30" s="140"/>
      <c r="T30" s="140"/>
      <c r="U30" s="140"/>
      <c r="AB30" s="94"/>
      <c r="AC30" s="94">
        <v>9.3000000000000007</v>
      </c>
      <c r="AD30" s="94"/>
      <c r="AE30" s="95">
        <f t="shared" si="6"/>
        <v>11.3</v>
      </c>
      <c r="AF30" s="94">
        <f t="shared" si="7"/>
        <v>10.700000000000001</v>
      </c>
      <c r="AG30" s="101">
        <f t="shared" si="8"/>
        <v>44.6</v>
      </c>
      <c r="AH30" s="135"/>
    </row>
    <row r="31" spans="1:34" ht="16.2">
      <c r="A31">
        <v>19</v>
      </c>
      <c r="B31" s="14" t="s">
        <v>97</v>
      </c>
      <c r="C31" s="14" t="s">
        <v>27</v>
      </c>
      <c r="D31" s="15">
        <v>19</v>
      </c>
      <c r="E31" s="16" t="s">
        <v>98</v>
      </c>
      <c r="F31" s="44">
        <v>3</v>
      </c>
      <c r="G31" s="28">
        <v>9.9</v>
      </c>
      <c r="H31" s="18"/>
      <c r="I31" s="14">
        <f t="shared" si="0"/>
        <v>0</v>
      </c>
      <c r="J31" s="14">
        <v>1040</v>
      </c>
      <c r="K31" s="47">
        <f t="shared" si="1"/>
        <v>0</v>
      </c>
      <c r="L31" s="48">
        <f t="shared" si="2"/>
        <v>0</v>
      </c>
      <c r="M31" s="49">
        <f t="shared" si="3"/>
        <v>376.20000000000005</v>
      </c>
      <c r="O31" s="140" t="s">
        <v>99</v>
      </c>
      <c r="P31" s="140"/>
      <c r="Q31" s="140"/>
      <c r="R31" s="140"/>
      <c r="S31" s="140"/>
      <c r="T31" s="140"/>
      <c r="U31" s="140"/>
      <c r="V31" s="87"/>
      <c r="AB31" s="94"/>
      <c r="AC31" s="94">
        <v>9.1999999999999993</v>
      </c>
      <c r="AD31" s="94"/>
      <c r="AE31" s="95">
        <f t="shared" si="6"/>
        <v>11.2</v>
      </c>
      <c r="AF31" s="94">
        <f t="shared" si="7"/>
        <v>10.600000000000001</v>
      </c>
      <c r="AG31" s="101">
        <f t="shared" si="8"/>
        <v>44.5</v>
      </c>
      <c r="AH31" s="135"/>
    </row>
    <row r="32" spans="1:34" ht="16.2">
      <c r="A32">
        <v>20</v>
      </c>
      <c r="B32" s="19" t="s">
        <v>100</v>
      </c>
      <c r="C32" s="19" t="s">
        <v>27</v>
      </c>
      <c r="D32" s="20">
        <v>16</v>
      </c>
      <c r="E32" s="21" t="s">
        <v>28</v>
      </c>
      <c r="F32" s="22">
        <v>2</v>
      </c>
      <c r="G32" s="12">
        <v>8.5</v>
      </c>
      <c r="H32" s="23"/>
      <c r="I32" s="19">
        <f t="shared" si="0"/>
        <v>0</v>
      </c>
      <c r="J32" s="19">
        <v>921</v>
      </c>
      <c r="K32" s="51">
        <f t="shared" si="1"/>
        <v>0</v>
      </c>
      <c r="L32" s="52">
        <f t="shared" si="2"/>
        <v>0</v>
      </c>
      <c r="M32" s="53">
        <f t="shared" si="3"/>
        <v>323</v>
      </c>
      <c r="O32" s="140"/>
      <c r="P32" s="140"/>
      <c r="Q32" s="140"/>
      <c r="R32" s="140"/>
      <c r="S32" s="140"/>
      <c r="T32" s="140"/>
      <c r="U32" s="140"/>
      <c r="V32" s="87"/>
      <c r="AB32" s="94"/>
      <c r="AC32" s="94">
        <v>9.1</v>
      </c>
      <c r="AD32" s="94"/>
      <c r="AE32" s="95">
        <f t="shared" si="6"/>
        <v>11.1</v>
      </c>
      <c r="AF32" s="94">
        <f t="shared" si="7"/>
        <v>10.600000000000001</v>
      </c>
      <c r="AG32" s="101">
        <f t="shared" si="8"/>
        <v>44.300000000000004</v>
      </c>
      <c r="AH32" s="135"/>
    </row>
    <row r="33" spans="1:34" ht="16.2">
      <c r="A33">
        <v>21</v>
      </c>
      <c r="B33" s="35" t="s">
        <v>101</v>
      </c>
      <c r="C33" s="35" t="s">
        <v>27</v>
      </c>
      <c r="D33" s="36">
        <v>18</v>
      </c>
      <c r="E33" s="37" t="s">
        <v>28</v>
      </c>
      <c r="F33" s="38">
        <v>2</v>
      </c>
      <c r="G33" s="12">
        <v>9.1999999999999993</v>
      </c>
      <c r="H33" s="39"/>
      <c r="I33" s="35">
        <f t="shared" si="0"/>
        <v>0</v>
      </c>
      <c r="J33" s="35">
        <v>851</v>
      </c>
      <c r="K33" s="61">
        <f t="shared" si="1"/>
        <v>0</v>
      </c>
      <c r="L33" s="62">
        <f t="shared" si="2"/>
        <v>0</v>
      </c>
      <c r="M33" s="63">
        <f t="shared" si="3"/>
        <v>349.59999999999997</v>
      </c>
      <c r="O33" s="141" t="s">
        <v>102</v>
      </c>
      <c r="P33" s="141"/>
      <c r="Q33" s="141"/>
      <c r="R33" s="141"/>
      <c r="S33" s="141"/>
      <c r="T33" s="141"/>
      <c r="U33" s="141"/>
      <c r="V33" s="87"/>
      <c r="AB33" s="94"/>
      <c r="AC33" s="94">
        <v>9</v>
      </c>
      <c r="AD33" s="94"/>
      <c r="AE33" s="95">
        <f t="shared" si="6"/>
        <v>11</v>
      </c>
      <c r="AF33" s="94">
        <f t="shared" si="7"/>
        <v>10.600000000000001</v>
      </c>
      <c r="AG33" s="101">
        <f t="shared" si="8"/>
        <v>44.2</v>
      </c>
      <c r="AH33" s="135"/>
    </row>
    <row r="34" spans="1:34" ht="16.2">
      <c r="A34">
        <v>22</v>
      </c>
      <c r="B34" s="30" t="s">
        <v>103</v>
      </c>
      <c r="C34" s="30" t="s">
        <v>27</v>
      </c>
      <c r="D34" s="40">
        <v>15</v>
      </c>
      <c r="E34" s="41" t="s">
        <v>28</v>
      </c>
      <c r="F34" s="42">
        <v>2</v>
      </c>
      <c r="G34" s="12">
        <v>7.8</v>
      </c>
      <c r="H34" s="34"/>
      <c r="I34" s="30">
        <f t="shared" ref="I34:I65" si="13">IF(H34=-1,G34+2,MAX(MIN(G34+(H34-9600000)/200000,G34+2),G34+(H34-9500000)/300000,0))</f>
        <v>0</v>
      </c>
      <c r="J34" s="30">
        <v>853</v>
      </c>
      <c r="K34" s="58">
        <f t="shared" si="1"/>
        <v>0</v>
      </c>
      <c r="L34" s="59">
        <f t="shared" ref="L34:L65" si="14">G34*38-M34</f>
        <v>0</v>
      </c>
      <c r="M34" s="60">
        <f t="shared" ref="M34:M65" si="15">IF(H34=-1,0,MAX(MIN(28.5*G34,(10000000-H34)/10000000*100*28.5*G34),0)+MAX(MIN(9.5*G34,(0.995*J34-K34)/J34*100*G34),0))</f>
        <v>296.39999999999998</v>
      </c>
      <c r="O34" s="141"/>
      <c r="P34" s="141"/>
      <c r="Q34" s="141"/>
      <c r="R34" s="141"/>
      <c r="S34" s="141"/>
      <c r="T34" s="141"/>
      <c r="U34" s="141"/>
      <c r="V34" s="87"/>
      <c r="AB34" s="94"/>
      <c r="AC34" s="94">
        <v>8.9</v>
      </c>
      <c r="AD34" s="94"/>
      <c r="AE34" s="95">
        <f t="shared" si="6"/>
        <v>10.9</v>
      </c>
      <c r="AF34" s="94">
        <f t="shared" si="7"/>
        <v>10.5</v>
      </c>
      <c r="AG34" s="101">
        <f t="shared" si="8"/>
        <v>44</v>
      </c>
      <c r="AH34" s="135"/>
    </row>
    <row r="35" spans="1:34" ht="16.2">
      <c r="A35">
        <v>22</v>
      </c>
      <c r="B35" s="35" t="s">
        <v>103</v>
      </c>
      <c r="C35" s="35" t="s">
        <v>27</v>
      </c>
      <c r="D35" s="36">
        <v>18</v>
      </c>
      <c r="E35" s="37" t="s">
        <v>37</v>
      </c>
      <c r="F35" s="38">
        <v>3</v>
      </c>
      <c r="G35" s="28">
        <v>9.6</v>
      </c>
      <c r="H35" s="39"/>
      <c r="I35" s="35">
        <f t="shared" si="13"/>
        <v>0</v>
      </c>
      <c r="J35" s="35">
        <v>986</v>
      </c>
      <c r="K35" s="61">
        <f t="shared" si="1"/>
        <v>0</v>
      </c>
      <c r="L35" s="62">
        <f t="shared" si="14"/>
        <v>0</v>
      </c>
      <c r="M35" s="63">
        <f t="shared" si="15"/>
        <v>364.79999999999995</v>
      </c>
      <c r="V35" s="87"/>
      <c r="AB35" s="94"/>
      <c r="AC35" s="94">
        <v>8.8000000000000007</v>
      </c>
      <c r="AD35" s="94"/>
      <c r="AE35" s="95">
        <f t="shared" si="6"/>
        <v>10.8</v>
      </c>
      <c r="AF35" s="94">
        <f t="shared" si="7"/>
        <v>10.5</v>
      </c>
      <c r="AG35" s="101">
        <f t="shared" si="8"/>
        <v>43.800000000000004</v>
      </c>
      <c r="AH35" s="135"/>
    </row>
    <row r="36" spans="1:34">
      <c r="A36">
        <v>23</v>
      </c>
      <c r="B36" s="19" t="s">
        <v>104</v>
      </c>
      <c r="C36" s="19" t="s">
        <v>105</v>
      </c>
      <c r="D36" s="20">
        <v>18</v>
      </c>
      <c r="E36" s="21" t="s">
        <v>28</v>
      </c>
      <c r="F36" s="22">
        <v>2</v>
      </c>
      <c r="G36" s="12">
        <v>9.4</v>
      </c>
      <c r="H36" s="23"/>
      <c r="I36" s="19">
        <f t="shared" si="13"/>
        <v>0</v>
      </c>
      <c r="J36" s="19">
        <v>800</v>
      </c>
      <c r="K36" s="51">
        <f t="shared" si="1"/>
        <v>0</v>
      </c>
      <c r="L36" s="52">
        <f t="shared" si="14"/>
        <v>0</v>
      </c>
      <c r="M36" s="53">
        <f t="shared" si="15"/>
        <v>357.20000000000005</v>
      </c>
      <c r="AB36" s="94"/>
      <c r="AC36" s="94">
        <v>8.6999999999999993</v>
      </c>
      <c r="AD36" s="94"/>
      <c r="AE36" s="95">
        <f t="shared" ref="AE36:AE56" si="16">AC36+2</f>
        <v>10.7</v>
      </c>
      <c r="AF36" s="94">
        <f t="shared" si="7"/>
        <v>10.5</v>
      </c>
      <c r="AG36" s="101">
        <f t="shared" ref="AG36:AG56" si="17">FLOOR(1.3*3.2*(2.5+2.45*SQRT(AC36+2)),0.1)</f>
        <v>43.7</v>
      </c>
      <c r="AH36" s="135"/>
    </row>
    <row r="37" spans="1:34">
      <c r="A37">
        <v>23</v>
      </c>
      <c r="B37" s="24" t="s">
        <v>104</v>
      </c>
      <c r="C37" s="24" t="s">
        <v>105</v>
      </c>
      <c r="D37" s="25">
        <v>20</v>
      </c>
      <c r="E37" s="26" t="s">
        <v>106</v>
      </c>
      <c r="F37" s="27">
        <v>3</v>
      </c>
      <c r="G37" s="28">
        <v>10.3</v>
      </c>
      <c r="H37" s="29"/>
      <c r="I37" s="24">
        <f t="shared" si="13"/>
        <v>0</v>
      </c>
      <c r="J37" s="24">
        <v>946</v>
      </c>
      <c r="K37" s="24">
        <f t="shared" si="1"/>
        <v>0</v>
      </c>
      <c r="L37" s="56">
        <f t="shared" si="14"/>
        <v>0</v>
      </c>
      <c r="M37" s="57">
        <f t="shared" si="15"/>
        <v>391.40000000000003</v>
      </c>
      <c r="AB37" s="94"/>
      <c r="AC37" s="94">
        <v>8.6</v>
      </c>
      <c r="AD37" s="94"/>
      <c r="AE37" s="95">
        <f t="shared" si="16"/>
        <v>10.6</v>
      </c>
      <c r="AF37" s="94">
        <f t="shared" si="7"/>
        <v>10.4</v>
      </c>
      <c r="AG37" s="101">
        <f t="shared" si="17"/>
        <v>43.5</v>
      </c>
      <c r="AH37" s="135"/>
    </row>
    <row r="38" spans="1:34">
      <c r="A38">
        <v>24</v>
      </c>
      <c r="B38" s="35" t="s">
        <v>107</v>
      </c>
      <c r="C38" s="35" t="s">
        <v>105</v>
      </c>
      <c r="D38" s="36">
        <v>17</v>
      </c>
      <c r="E38" s="37" t="s">
        <v>28</v>
      </c>
      <c r="F38" s="38">
        <v>2</v>
      </c>
      <c r="G38" s="12">
        <v>8.9</v>
      </c>
      <c r="H38" s="39"/>
      <c r="I38" s="35">
        <f t="shared" si="13"/>
        <v>0</v>
      </c>
      <c r="J38" s="35">
        <v>856</v>
      </c>
      <c r="K38" s="61">
        <f t="shared" si="1"/>
        <v>0</v>
      </c>
      <c r="L38" s="62">
        <f t="shared" si="14"/>
        <v>0</v>
      </c>
      <c r="M38" s="63">
        <f t="shared" si="15"/>
        <v>338.2</v>
      </c>
      <c r="AB38" s="94"/>
      <c r="AC38" s="94">
        <v>8.5</v>
      </c>
      <c r="AD38" s="94"/>
      <c r="AE38" s="95">
        <f t="shared" si="16"/>
        <v>10.5</v>
      </c>
      <c r="AF38" s="94">
        <f t="shared" si="7"/>
        <v>10.4</v>
      </c>
      <c r="AG38" s="101">
        <f t="shared" si="17"/>
        <v>43.400000000000006</v>
      </c>
      <c r="AH38" s="135"/>
    </row>
    <row r="39" spans="1:34">
      <c r="A39">
        <v>25</v>
      </c>
      <c r="B39" s="8" t="s">
        <v>108</v>
      </c>
      <c r="C39" s="8" t="s">
        <v>105</v>
      </c>
      <c r="D39" s="9">
        <v>18</v>
      </c>
      <c r="E39" s="10" t="s">
        <v>28</v>
      </c>
      <c r="F39" s="11">
        <v>2</v>
      </c>
      <c r="G39" s="12">
        <v>9</v>
      </c>
      <c r="H39" s="13"/>
      <c r="I39" s="8">
        <f t="shared" si="13"/>
        <v>0</v>
      </c>
      <c r="J39" s="8">
        <v>930</v>
      </c>
      <c r="K39" s="66">
        <f t="shared" si="1"/>
        <v>0</v>
      </c>
      <c r="L39" s="45">
        <f t="shared" si="14"/>
        <v>0</v>
      </c>
      <c r="M39" s="46">
        <f t="shared" si="15"/>
        <v>342</v>
      </c>
      <c r="AB39" s="94"/>
      <c r="AC39" s="94">
        <v>8.4</v>
      </c>
      <c r="AD39" s="94"/>
      <c r="AE39" s="95">
        <f t="shared" si="16"/>
        <v>10.4</v>
      </c>
      <c r="AF39" s="94">
        <f t="shared" si="7"/>
        <v>10.4</v>
      </c>
      <c r="AG39" s="101">
        <f t="shared" si="17"/>
        <v>43.2</v>
      </c>
      <c r="AH39" s="135"/>
    </row>
    <row r="40" spans="1:34">
      <c r="A40">
        <v>26</v>
      </c>
      <c r="B40" s="30" t="s">
        <v>109</v>
      </c>
      <c r="C40" s="30" t="s">
        <v>105</v>
      </c>
      <c r="D40" s="31">
        <v>20</v>
      </c>
      <c r="E40" s="32" t="s">
        <v>28</v>
      </c>
      <c r="F40" s="33">
        <v>2</v>
      </c>
      <c r="G40" s="12">
        <v>10.199999999999999</v>
      </c>
      <c r="H40" s="34"/>
      <c r="I40" s="30">
        <f t="shared" si="13"/>
        <v>0</v>
      </c>
      <c r="J40" s="30">
        <v>980</v>
      </c>
      <c r="K40" s="58">
        <f t="shared" si="1"/>
        <v>0</v>
      </c>
      <c r="L40" s="59">
        <f t="shared" si="14"/>
        <v>0</v>
      </c>
      <c r="M40" s="60">
        <f t="shared" si="15"/>
        <v>387.59999999999997</v>
      </c>
      <c r="AB40" s="94"/>
      <c r="AC40" s="94">
        <v>8.3000000000000007</v>
      </c>
      <c r="AD40" s="94"/>
      <c r="AE40" s="95">
        <f t="shared" si="16"/>
        <v>10.3</v>
      </c>
      <c r="AF40" s="94">
        <f t="shared" si="7"/>
        <v>10.3</v>
      </c>
      <c r="AG40" s="101">
        <f t="shared" si="17"/>
        <v>43.1</v>
      </c>
      <c r="AH40" s="135"/>
    </row>
    <row r="41" spans="1:34">
      <c r="A41">
        <v>27</v>
      </c>
      <c r="B41" s="24" t="s">
        <v>110</v>
      </c>
      <c r="C41" s="24" t="s">
        <v>105</v>
      </c>
      <c r="D41" s="25">
        <v>15</v>
      </c>
      <c r="E41" s="26" t="s">
        <v>28</v>
      </c>
      <c r="F41" s="27">
        <v>2</v>
      </c>
      <c r="G41" s="43">
        <v>7.8</v>
      </c>
      <c r="H41" s="29"/>
      <c r="I41" s="24">
        <f t="shared" si="13"/>
        <v>0</v>
      </c>
      <c r="J41" s="24">
        <v>729</v>
      </c>
      <c r="K41" s="55">
        <f t="shared" si="1"/>
        <v>0</v>
      </c>
      <c r="L41" s="56">
        <f t="shared" si="14"/>
        <v>0</v>
      </c>
      <c r="M41" s="57">
        <f t="shared" si="15"/>
        <v>296.39999999999998</v>
      </c>
      <c r="AB41" s="94"/>
      <c r="AC41" s="94">
        <v>8.1999999999999993</v>
      </c>
      <c r="AD41" s="94"/>
      <c r="AE41" s="95">
        <f t="shared" si="16"/>
        <v>10.199999999999999</v>
      </c>
      <c r="AF41" s="94">
        <f t="shared" si="7"/>
        <v>10.3</v>
      </c>
      <c r="AG41" s="101">
        <f t="shared" si="17"/>
        <v>42.900000000000006</v>
      </c>
      <c r="AH41" s="135"/>
    </row>
    <row r="42" spans="1:34">
      <c r="A42">
        <v>28</v>
      </c>
      <c r="B42" s="19" t="s">
        <v>111</v>
      </c>
      <c r="C42" s="19" t="s">
        <v>27</v>
      </c>
      <c r="D42" s="20">
        <v>15</v>
      </c>
      <c r="E42" s="21" t="s">
        <v>28</v>
      </c>
      <c r="F42" s="22">
        <v>2</v>
      </c>
      <c r="G42" s="12">
        <v>7.8</v>
      </c>
      <c r="H42" s="23"/>
      <c r="I42" s="19">
        <f t="shared" si="13"/>
        <v>0</v>
      </c>
      <c r="J42" s="19">
        <v>787</v>
      </c>
      <c r="K42" s="51">
        <f t="shared" si="1"/>
        <v>0</v>
      </c>
      <c r="L42" s="52">
        <f t="shared" si="14"/>
        <v>0</v>
      </c>
      <c r="M42" s="53">
        <f t="shared" si="15"/>
        <v>296.39999999999998</v>
      </c>
      <c r="AB42" s="94"/>
      <c r="AC42" s="94">
        <v>8.1</v>
      </c>
      <c r="AD42" s="94"/>
      <c r="AE42" s="95">
        <f t="shared" si="16"/>
        <v>10.1</v>
      </c>
      <c r="AF42" s="94">
        <f t="shared" si="7"/>
        <v>10.200000000000001</v>
      </c>
      <c r="AG42" s="101">
        <f t="shared" si="17"/>
        <v>42.7</v>
      </c>
      <c r="AH42" s="135"/>
    </row>
    <row r="43" spans="1:34">
      <c r="A43">
        <v>29</v>
      </c>
      <c r="B43" s="30" t="s">
        <v>112</v>
      </c>
      <c r="C43" s="30" t="s">
        <v>113</v>
      </c>
      <c r="D43" s="31">
        <v>18</v>
      </c>
      <c r="E43" s="32" t="s">
        <v>114</v>
      </c>
      <c r="F43" s="33">
        <v>2</v>
      </c>
      <c r="G43" s="12">
        <v>9.5</v>
      </c>
      <c r="H43" s="34"/>
      <c r="I43" s="30">
        <f t="shared" si="13"/>
        <v>0</v>
      </c>
      <c r="J43" s="30">
        <v>955</v>
      </c>
      <c r="K43" s="58">
        <f t="shared" si="1"/>
        <v>0</v>
      </c>
      <c r="L43" s="59">
        <f t="shared" si="14"/>
        <v>0</v>
      </c>
      <c r="M43" s="60">
        <f t="shared" si="15"/>
        <v>361</v>
      </c>
      <c r="AB43" s="94"/>
      <c r="AC43" s="94">
        <v>8</v>
      </c>
      <c r="AD43" s="94"/>
      <c r="AE43" s="95">
        <f t="shared" si="16"/>
        <v>10</v>
      </c>
      <c r="AF43" s="94">
        <f t="shared" si="7"/>
        <v>10.200000000000001</v>
      </c>
      <c r="AG43" s="101">
        <f t="shared" si="17"/>
        <v>42.6</v>
      </c>
      <c r="AH43" s="135"/>
    </row>
    <row r="44" spans="1:34">
      <c r="A44">
        <v>30</v>
      </c>
      <c r="B44" s="14" t="s">
        <v>115</v>
      </c>
      <c r="C44" s="14" t="s">
        <v>113</v>
      </c>
      <c r="D44" s="15">
        <v>18</v>
      </c>
      <c r="E44" s="16" t="s">
        <v>114</v>
      </c>
      <c r="F44" s="44">
        <v>2</v>
      </c>
      <c r="G44" s="12">
        <v>9.4</v>
      </c>
      <c r="H44" s="18"/>
      <c r="I44" s="14">
        <f t="shared" si="13"/>
        <v>0</v>
      </c>
      <c r="J44" s="14">
        <v>1081</v>
      </c>
      <c r="K44" s="47">
        <f t="shared" si="1"/>
        <v>0</v>
      </c>
      <c r="L44" s="48">
        <f t="shared" si="14"/>
        <v>0</v>
      </c>
      <c r="M44" s="49">
        <f t="shared" si="15"/>
        <v>357.20000000000005</v>
      </c>
      <c r="AB44" s="94"/>
      <c r="AC44" s="94">
        <v>7.8</v>
      </c>
      <c r="AD44" s="94"/>
      <c r="AE44" s="95">
        <f t="shared" si="16"/>
        <v>9.8000000000000007</v>
      </c>
      <c r="AF44" s="94">
        <f t="shared" si="7"/>
        <v>10.100000000000001</v>
      </c>
      <c r="AG44" s="101">
        <f t="shared" si="17"/>
        <v>42.300000000000004</v>
      </c>
      <c r="AH44" s="135"/>
    </row>
    <row r="45" spans="1:34">
      <c r="A45">
        <v>31</v>
      </c>
      <c r="B45" s="19" t="s">
        <v>116</v>
      </c>
      <c r="C45" s="19" t="s">
        <v>113</v>
      </c>
      <c r="D45" s="20">
        <v>18</v>
      </c>
      <c r="E45" s="21" t="s">
        <v>114</v>
      </c>
      <c r="F45" s="22">
        <v>2</v>
      </c>
      <c r="G45" s="12">
        <v>9.4</v>
      </c>
      <c r="H45" s="23"/>
      <c r="I45" s="19">
        <f t="shared" si="13"/>
        <v>0</v>
      </c>
      <c r="J45" s="19">
        <v>1013</v>
      </c>
      <c r="K45" s="51">
        <f t="shared" si="1"/>
        <v>0</v>
      </c>
      <c r="L45" s="52">
        <f t="shared" si="14"/>
        <v>0</v>
      </c>
      <c r="M45" s="53">
        <f t="shared" si="15"/>
        <v>357.20000000000005</v>
      </c>
      <c r="AB45" s="94"/>
      <c r="AC45" s="94">
        <v>7.5</v>
      </c>
      <c r="AD45" s="94"/>
      <c r="AE45" s="95">
        <f t="shared" si="16"/>
        <v>9.5</v>
      </c>
      <c r="AF45" s="94">
        <f t="shared" si="7"/>
        <v>10</v>
      </c>
      <c r="AG45" s="101">
        <f t="shared" si="17"/>
        <v>41.800000000000004</v>
      </c>
      <c r="AH45" s="135"/>
    </row>
    <row r="46" spans="1:34">
      <c r="A46">
        <v>32</v>
      </c>
      <c r="B46" s="24" t="s">
        <v>117</v>
      </c>
      <c r="C46" s="24" t="s">
        <v>27</v>
      </c>
      <c r="D46" s="25">
        <v>17</v>
      </c>
      <c r="E46" s="26" t="s">
        <v>114</v>
      </c>
      <c r="F46" s="27">
        <v>2</v>
      </c>
      <c r="G46" s="43">
        <v>8.9</v>
      </c>
      <c r="H46" s="29"/>
      <c r="I46" s="24">
        <f t="shared" si="13"/>
        <v>0</v>
      </c>
      <c r="J46" s="24">
        <v>916</v>
      </c>
      <c r="K46" s="24">
        <f t="shared" si="1"/>
        <v>0</v>
      </c>
      <c r="L46" s="56">
        <f t="shared" si="14"/>
        <v>0</v>
      </c>
      <c r="M46" s="57">
        <f t="shared" si="15"/>
        <v>338.2</v>
      </c>
      <c r="AB46" s="94"/>
      <c r="AC46" s="94">
        <v>7</v>
      </c>
      <c r="AD46" s="94"/>
      <c r="AE46" s="95">
        <f t="shared" si="16"/>
        <v>9</v>
      </c>
      <c r="AF46" s="94">
        <f t="shared" ref="AF46:AF56" si="18">FLOOR(2.5+(2.45*SQRT(AC46+2)),0.1)</f>
        <v>9.8000000000000007</v>
      </c>
      <c r="AG46" s="101">
        <f t="shared" si="17"/>
        <v>40.900000000000006</v>
      </c>
      <c r="AH46" s="135"/>
    </row>
    <row r="47" spans="1:34">
      <c r="A47">
        <v>33</v>
      </c>
      <c r="B47" s="14" t="s">
        <v>118</v>
      </c>
      <c r="C47" s="14" t="s">
        <v>27</v>
      </c>
      <c r="D47" s="15">
        <v>18</v>
      </c>
      <c r="E47" s="16" t="s">
        <v>114</v>
      </c>
      <c r="F47" s="44">
        <v>2</v>
      </c>
      <c r="G47" s="12">
        <v>9</v>
      </c>
      <c r="H47" s="18"/>
      <c r="I47" s="14">
        <f t="shared" si="13"/>
        <v>0</v>
      </c>
      <c r="J47" s="14">
        <v>1111</v>
      </c>
      <c r="K47" s="47">
        <f t="shared" si="1"/>
        <v>0</v>
      </c>
      <c r="L47" s="48">
        <f t="shared" si="14"/>
        <v>0</v>
      </c>
      <c r="M47" s="49">
        <f t="shared" si="15"/>
        <v>342</v>
      </c>
      <c r="AB47" s="94"/>
      <c r="AC47" s="94">
        <v>6.5</v>
      </c>
      <c r="AD47" s="94"/>
      <c r="AE47" s="95">
        <f t="shared" si="16"/>
        <v>8.5</v>
      </c>
      <c r="AF47" s="94">
        <f t="shared" si="18"/>
        <v>9.6000000000000014</v>
      </c>
      <c r="AG47" s="101">
        <f t="shared" si="17"/>
        <v>40.1</v>
      </c>
      <c r="AH47" s="135"/>
    </row>
    <row r="48" spans="1:34">
      <c r="A48">
        <v>33</v>
      </c>
      <c r="B48" s="30" t="s">
        <v>118</v>
      </c>
      <c r="C48" s="30" t="s">
        <v>27</v>
      </c>
      <c r="D48" s="31">
        <v>19</v>
      </c>
      <c r="E48" s="32" t="s">
        <v>87</v>
      </c>
      <c r="F48" s="33">
        <v>3</v>
      </c>
      <c r="G48" s="28">
        <v>9.8000000000000007</v>
      </c>
      <c r="H48" s="34"/>
      <c r="I48" s="30">
        <f t="shared" si="13"/>
        <v>0</v>
      </c>
      <c r="J48" s="30">
        <v>1121</v>
      </c>
      <c r="K48" s="58">
        <f t="shared" si="1"/>
        <v>0</v>
      </c>
      <c r="L48" s="59">
        <f t="shared" si="14"/>
        <v>0</v>
      </c>
      <c r="M48" s="60">
        <f t="shared" si="15"/>
        <v>372.40000000000003</v>
      </c>
      <c r="AB48" s="94"/>
      <c r="AC48" s="94">
        <v>6</v>
      </c>
      <c r="AD48" s="94"/>
      <c r="AE48" s="95">
        <f t="shared" si="16"/>
        <v>8</v>
      </c>
      <c r="AF48" s="94">
        <f t="shared" si="18"/>
        <v>9.4</v>
      </c>
      <c r="AG48" s="101">
        <f t="shared" si="17"/>
        <v>39.200000000000003</v>
      </c>
      <c r="AH48" s="135"/>
    </row>
    <row r="49" spans="1:34">
      <c r="A49">
        <v>34</v>
      </c>
      <c r="B49" s="8" t="s">
        <v>119</v>
      </c>
      <c r="C49" s="8" t="s">
        <v>120</v>
      </c>
      <c r="D49" s="9">
        <v>15</v>
      </c>
      <c r="E49" s="10" t="s">
        <v>114</v>
      </c>
      <c r="F49" s="11">
        <v>2</v>
      </c>
      <c r="G49" s="12">
        <v>7.8</v>
      </c>
      <c r="H49" s="13"/>
      <c r="I49" s="8">
        <f t="shared" si="13"/>
        <v>0</v>
      </c>
      <c r="J49" s="8">
        <v>645</v>
      </c>
      <c r="K49" s="66">
        <f t="shared" si="1"/>
        <v>0</v>
      </c>
      <c r="L49" s="45">
        <f t="shared" si="14"/>
        <v>0</v>
      </c>
      <c r="M49" s="46">
        <f t="shared" si="15"/>
        <v>296.39999999999998</v>
      </c>
      <c r="AB49" s="94"/>
      <c r="AC49" s="94">
        <v>5.5</v>
      </c>
      <c r="AD49" s="94"/>
      <c r="AE49" s="95">
        <f t="shared" si="16"/>
        <v>7.5</v>
      </c>
      <c r="AF49" s="94">
        <f t="shared" si="18"/>
        <v>9.2000000000000011</v>
      </c>
      <c r="AG49" s="101">
        <f t="shared" si="17"/>
        <v>38.300000000000004</v>
      </c>
      <c r="AH49" s="135"/>
    </row>
    <row r="50" spans="1:34">
      <c r="A50">
        <v>35</v>
      </c>
      <c r="B50" s="8" t="s">
        <v>121</v>
      </c>
      <c r="C50" s="8" t="s">
        <v>120</v>
      </c>
      <c r="D50" s="9">
        <v>16</v>
      </c>
      <c r="E50" s="10" t="s">
        <v>114</v>
      </c>
      <c r="F50" s="11">
        <v>2</v>
      </c>
      <c r="G50" s="12">
        <v>8.4</v>
      </c>
      <c r="H50" s="13"/>
      <c r="I50" s="8">
        <f t="shared" si="13"/>
        <v>0</v>
      </c>
      <c r="J50" s="8">
        <v>825</v>
      </c>
      <c r="K50" s="66">
        <f t="shared" si="1"/>
        <v>0</v>
      </c>
      <c r="L50" s="45">
        <f t="shared" si="14"/>
        <v>0</v>
      </c>
      <c r="M50" s="46">
        <f t="shared" si="15"/>
        <v>319.2</v>
      </c>
      <c r="AB50" s="94"/>
      <c r="AC50" s="94">
        <v>5</v>
      </c>
      <c r="AD50" s="94"/>
      <c r="AE50" s="95">
        <f t="shared" si="16"/>
        <v>7</v>
      </c>
      <c r="AF50" s="94">
        <f t="shared" si="18"/>
        <v>8.9</v>
      </c>
      <c r="AG50" s="101">
        <f t="shared" si="17"/>
        <v>37.300000000000004</v>
      </c>
      <c r="AH50" s="135"/>
    </row>
    <row r="51" spans="1:34">
      <c r="A51">
        <v>36</v>
      </c>
      <c r="B51" s="24" t="s">
        <v>122</v>
      </c>
      <c r="C51" s="24" t="s">
        <v>120</v>
      </c>
      <c r="D51" s="25">
        <v>17</v>
      </c>
      <c r="E51" s="26" t="s">
        <v>114</v>
      </c>
      <c r="F51" s="27">
        <v>2</v>
      </c>
      <c r="G51" s="43">
        <v>8.9</v>
      </c>
      <c r="H51" s="29"/>
      <c r="I51" s="24">
        <f t="shared" si="13"/>
        <v>0</v>
      </c>
      <c r="J51" s="24">
        <v>775</v>
      </c>
      <c r="K51" s="55">
        <f t="shared" si="1"/>
        <v>0</v>
      </c>
      <c r="L51" s="56">
        <f t="shared" si="14"/>
        <v>0</v>
      </c>
      <c r="M51" s="57">
        <f t="shared" si="15"/>
        <v>338.2</v>
      </c>
      <c r="AB51" s="94"/>
      <c r="AC51" s="94">
        <v>4.5</v>
      </c>
      <c r="AD51" s="94"/>
      <c r="AE51" s="95">
        <f t="shared" si="16"/>
        <v>6.5</v>
      </c>
      <c r="AF51" s="94">
        <f t="shared" si="18"/>
        <v>8.7000000000000011</v>
      </c>
      <c r="AG51" s="101">
        <f t="shared" si="17"/>
        <v>36.300000000000004</v>
      </c>
      <c r="AH51" s="135"/>
    </row>
    <row r="52" spans="1:34">
      <c r="A52">
        <v>37</v>
      </c>
      <c r="B52" s="30" t="s">
        <v>123</v>
      </c>
      <c r="C52" s="30" t="s">
        <v>120</v>
      </c>
      <c r="D52" s="31">
        <v>18</v>
      </c>
      <c r="E52" s="32" t="s">
        <v>114</v>
      </c>
      <c r="F52" s="33">
        <v>2</v>
      </c>
      <c r="G52" s="12">
        <v>9.3000000000000007</v>
      </c>
      <c r="H52" s="34"/>
      <c r="I52" s="30">
        <f t="shared" si="13"/>
        <v>0</v>
      </c>
      <c r="J52" s="30">
        <v>963</v>
      </c>
      <c r="K52" s="58">
        <f t="shared" si="1"/>
        <v>0</v>
      </c>
      <c r="L52" s="59">
        <f t="shared" si="14"/>
        <v>0</v>
      </c>
      <c r="M52" s="60">
        <f t="shared" si="15"/>
        <v>353.40000000000003</v>
      </c>
      <c r="AB52" s="94"/>
      <c r="AC52" s="94">
        <v>4</v>
      </c>
      <c r="AD52" s="94"/>
      <c r="AE52" s="95">
        <f t="shared" si="16"/>
        <v>6</v>
      </c>
      <c r="AF52" s="94">
        <f t="shared" si="18"/>
        <v>8.5</v>
      </c>
      <c r="AG52" s="101">
        <f t="shared" si="17"/>
        <v>35.300000000000004</v>
      </c>
      <c r="AH52" s="135"/>
    </row>
    <row r="53" spans="1:34">
      <c r="A53">
        <v>38</v>
      </c>
      <c r="B53" s="35" t="s">
        <v>124</v>
      </c>
      <c r="C53" s="35" t="s">
        <v>120</v>
      </c>
      <c r="D53" s="36">
        <v>20</v>
      </c>
      <c r="E53" s="37" t="s">
        <v>114</v>
      </c>
      <c r="F53" s="38">
        <v>2</v>
      </c>
      <c r="G53" s="12">
        <v>10.199999999999999</v>
      </c>
      <c r="H53" s="39"/>
      <c r="I53" s="35">
        <f t="shared" si="13"/>
        <v>0</v>
      </c>
      <c r="J53" s="35">
        <v>1030</v>
      </c>
      <c r="K53" s="61">
        <f t="shared" si="1"/>
        <v>0</v>
      </c>
      <c r="L53" s="62">
        <f t="shared" si="14"/>
        <v>0</v>
      </c>
      <c r="M53" s="63">
        <f t="shared" si="15"/>
        <v>387.59999999999997</v>
      </c>
      <c r="AB53" s="94"/>
      <c r="AC53" s="94">
        <v>3.5</v>
      </c>
      <c r="AD53" s="94"/>
      <c r="AE53" s="95">
        <f t="shared" si="16"/>
        <v>5.5</v>
      </c>
      <c r="AF53" s="94">
        <f t="shared" si="18"/>
        <v>8.2000000000000011</v>
      </c>
      <c r="AG53" s="101">
        <f t="shared" si="17"/>
        <v>34.300000000000004</v>
      </c>
      <c r="AH53" s="135"/>
    </row>
    <row r="54" spans="1:34">
      <c r="A54">
        <v>39</v>
      </c>
      <c r="B54" s="8" t="s">
        <v>125</v>
      </c>
      <c r="C54" s="8" t="s">
        <v>27</v>
      </c>
      <c r="D54" s="9">
        <v>15</v>
      </c>
      <c r="E54" s="10" t="s">
        <v>114</v>
      </c>
      <c r="F54" s="11">
        <v>2</v>
      </c>
      <c r="G54" s="12">
        <v>7.8</v>
      </c>
      <c r="H54" s="13"/>
      <c r="I54" s="8">
        <f t="shared" si="13"/>
        <v>0</v>
      </c>
      <c r="J54" s="8">
        <v>1021</v>
      </c>
      <c r="K54" s="66">
        <f t="shared" si="1"/>
        <v>0</v>
      </c>
      <c r="L54" s="45">
        <f t="shared" si="14"/>
        <v>0</v>
      </c>
      <c r="M54" s="46">
        <f t="shared" si="15"/>
        <v>296.39999999999998</v>
      </c>
      <c r="AB54" s="94"/>
      <c r="AC54" s="94">
        <v>3</v>
      </c>
      <c r="AD54" s="94"/>
      <c r="AE54" s="95">
        <f t="shared" si="16"/>
        <v>5</v>
      </c>
      <c r="AF54" s="94">
        <f t="shared" si="18"/>
        <v>7.9</v>
      </c>
      <c r="AG54" s="101">
        <f t="shared" si="17"/>
        <v>33.1</v>
      </c>
      <c r="AH54" s="135"/>
    </row>
    <row r="55" spans="1:34">
      <c r="A55">
        <v>39</v>
      </c>
      <c r="B55" s="24" t="s">
        <v>125</v>
      </c>
      <c r="C55" s="24" t="s">
        <v>27</v>
      </c>
      <c r="D55" s="25">
        <v>17</v>
      </c>
      <c r="E55" s="26" t="s">
        <v>30</v>
      </c>
      <c r="F55" s="27">
        <v>4</v>
      </c>
      <c r="G55" s="17">
        <v>8.8000000000000007</v>
      </c>
      <c r="H55" s="29"/>
      <c r="I55" s="24">
        <f t="shared" si="13"/>
        <v>0</v>
      </c>
      <c r="J55" s="24">
        <v>1031</v>
      </c>
      <c r="K55" s="55">
        <f t="shared" si="1"/>
        <v>0</v>
      </c>
      <c r="L55" s="56">
        <f t="shared" si="14"/>
        <v>0</v>
      </c>
      <c r="M55" s="57">
        <f t="shared" si="15"/>
        <v>334.40000000000003</v>
      </c>
      <c r="AB55" s="94"/>
      <c r="AC55" s="94">
        <v>2.5</v>
      </c>
      <c r="AD55" s="94"/>
      <c r="AE55" s="95">
        <f t="shared" si="16"/>
        <v>4.5</v>
      </c>
      <c r="AF55" s="94">
        <f t="shared" si="18"/>
        <v>7.6000000000000005</v>
      </c>
      <c r="AG55" s="101">
        <f t="shared" si="17"/>
        <v>32</v>
      </c>
      <c r="AH55" s="135"/>
    </row>
    <row r="56" spans="1:34">
      <c r="A56">
        <v>40</v>
      </c>
      <c r="B56" s="35" t="s">
        <v>126</v>
      </c>
      <c r="C56" s="35" t="s">
        <v>113</v>
      </c>
      <c r="D56" s="36">
        <v>18</v>
      </c>
      <c r="E56" s="37" t="s">
        <v>114</v>
      </c>
      <c r="F56" s="38">
        <v>2</v>
      </c>
      <c r="G56" s="12">
        <v>9.4</v>
      </c>
      <c r="H56" s="39"/>
      <c r="I56" s="35">
        <f t="shared" si="13"/>
        <v>0</v>
      </c>
      <c r="J56" s="35">
        <v>805</v>
      </c>
      <c r="K56" s="61">
        <f t="shared" si="1"/>
        <v>0</v>
      </c>
      <c r="L56" s="62">
        <f t="shared" si="14"/>
        <v>0</v>
      </c>
      <c r="M56" s="63">
        <f t="shared" si="15"/>
        <v>357.20000000000005</v>
      </c>
      <c r="AB56" s="94"/>
      <c r="AC56" s="94">
        <v>2</v>
      </c>
      <c r="AD56" s="94"/>
      <c r="AE56" s="95">
        <f t="shared" si="16"/>
        <v>4</v>
      </c>
      <c r="AF56" s="94">
        <f t="shared" si="18"/>
        <v>7.4</v>
      </c>
      <c r="AG56" s="101">
        <f t="shared" si="17"/>
        <v>30.700000000000003</v>
      </c>
      <c r="AH56" s="135"/>
    </row>
    <row r="57" spans="1:34">
      <c r="A57">
        <v>41</v>
      </c>
      <c r="B57" s="14" t="s">
        <v>127</v>
      </c>
      <c r="C57" s="14" t="s">
        <v>27</v>
      </c>
      <c r="D57" s="15">
        <v>18</v>
      </c>
      <c r="E57" s="16" t="s">
        <v>114</v>
      </c>
      <c r="F57" s="44">
        <v>2</v>
      </c>
      <c r="G57" s="12">
        <v>9.3000000000000007</v>
      </c>
      <c r="H57" s="18"/>
      <c r="I57" s="14">
        <f t="shared" si="13"/>
        <v>0</v>
      </c>
      <c r="J57" s="14">
        <v>1225</v>
      </c>
      <c r="K57" s="47">
        <f t="shared" si="1"/>
        <v>0</v>
      </c>
      <c r="L57" s="48">
        <f t="shared" si="14"/>
        <v>0</v>
      </c>
      <c r="M57" s="49">
        <f t="shared" si="15"/>
        <v>353.40000000000003</v>
      </c>
      <c r="AB57" s="94"/>
      <c r="AC57" s="94"/>
      <c r="AD57" s="94"/>
      <c r="AE57" s="95"/>
      <c r="AF57" s="94"/>
      <c r="AG57" s="101"/>
      <c r="AH57" s="135"/>
    </row>
    <row r="58" spans="1:34">
      <c r="A58">
        <v>41</v>
      </c>
      <c r="B58" s="35" t="s">
        <v>128</v>
      </c>
      <c r="C58" s="35" t="s">
        <v>27</v>
      </c>
      <c r="D58" s="36">
        <v>19</v>
      </c>
      <c r="E58" s="37" t="s">
        <v>129</v>
      </c>
      <c r="F58" s="38">
        <v>3</v>
      </c>
      <c r="G58" s="28">
        <v>9.9</v>
      </c>
      <c r="H58" s="39"/>
      <c r="I58" s="35">
        <f t="shared" si="13"/>
        <v>0</v>
      </c>
      <c r="J58" s="35">
        <v>1077</v>
      </c>
      <c r="K58" s="61">
        <f t="shared" si="1"/>
        <v>0</v>
      </c>
      <c r="L58" s="62">
        <f t="shared" si="14"/>
        <v>0</v>
      </c>
      <c r="M58" s="63">
        <f t="shared" si="15"/>
        <v>376.20000000000005</v>
      </c>
      <c r="AB58" s="94"/>
      <c r="AC58" s="94"/>
      <c r="AD58" s="94"/>
      <c r="AE58" s="95"/>
      <c r="AF58" s="94"/>
      <c r="AG58" s="101"/>
      <c r="AH58" s="135"/>
    </row>
    <row r="59" spans="1:34">
      <c r="A59">
        <v>42</v>
      </c>
      <c r="B59" s="14" t="s">
        <v>130</v>
      </c>
      <c r="C59" s="14" t="s">
        <v>131</v>
      </c>
      <c r="D59" s="15">
        <v>19</v>
      </c>
      <c r="E59" s="16" t="s">
        <v>114</v>
      </c>
      <c r="F59" s="44">
        <v>2</v>
      </c>
      <c r="G59" s="12">
        <v>9.6999999999999993</v>
      </c>
      <c r="H59" s="18"/>
      <c r="I59" s="14">
        <f t="shared" si="13"/>
        <v>0</v>
      </c>
      <c r="J59" s="14">
        <v>900</v>
      </c>
      <c r="K59" s="47">
        <f t="shared" si="1"/>
        <v>0</v>
      </c>
      <c r="L59" s="48">
        <f t="shared" si="14"/>
        <v>0</v>
      </c>
      <c r="M59" s="49">
        <f t="shared" si="15"/>
        <v>368.59999999999997</v>
      </c>
      <c r="AB59" s="94"/>
      <c r="AC59" s="94"/>
      <c r="AD59" s="94"/>
      <c r="AE59" s="95"/>
      <c r="AF59" s="94"/>
      <c r="AG59" s="101"/>
      <c r="AH59" s="135"/>
    </row>
    <row r="60" spans="1:34">
      <c r="A60">
        <v>43</v>
      </c>
      <c r="B60" s="8" t="s">
        <v>132</v>
      </c>
      <c r="C60" s="8" t="s">
        <v>131</v>
      </c>
      <c r="D60" s="9">
        <v>15</v>
      </c>
      <c r="E60" s="10" t="s">
        <v>114</v>
      </c>
      <c r="F60" s="11">
        <v>2</v>
      </c>
      <c r="G60" s="12">
        <v>7.8</v>
      </c>
      <c r="H60" s="13"/>
      <c r="I60" s="8">
        <f t="shared" si="13"/>
        <v>0</v>
      </c>
      <c r="J60" s="8">
        <v>641</v>
      </c>
      <c r="K60" s="8">
        <f t="shared" si="1"/>
        <v>0</v>
      </c>
      <c r="L60" s="45">
        <f t="shared" si="14"/>
        <v>0</v>
      </c>
      <c r="M60" s="46">
        <f t="shared" si="15"/>
        <v>296.39999999999998</v>
      </c>
      <c r="AB60" s="94"/>
      <c r="AC60" s="94"/>
      <c r="AD60" s="94"/>
      <c r="AE60" s="95"/>
      <c r="AF60" s="94"/>
      <c r="AG60" s="101"/>
      <c r="AH60" s="135"/>
    </row>
    <row r="61" spans="1:34">
      <c r="A61">
        <v>44</v>
      </c>
      <c r="B61" s="30" t="s">
        <v>133</v>
      </c>
      <c r="C61" s="30" t="s">
        <v>131</v>
      </c>
      <c r="D61" s="40">
        <v>14</v>
      </c>
      <c r="E61" s="41" t="s">
        <v>114</v>
      </c>
      <c r="F61" s="42">
        <v>2</v>
      </c>
      <c r="G61" s="12">
        <v>7</v>
      </c>
      <c r="H61" s="34"/>
      <c r="I61" s="30">
        <f t="shared" si="13"/>
        <v>0</v>
      </c>
      <c r="J61" s="30">
        <v>655</v>
      </c>
      <c r="K61" s="58">
        <f t="shared" si="1"/>
        <v>0</v>
      </c>
      <c r="L61" s="59">
        <f t="shared" si="14"/>
        <v>0</v>
      </c>
      <c r="M61" s="60">
        <f t="shared" si="15"/>
        <v>266</v>
      </c>
      <c r="AB61" s="94"/>
      <c r="AC61" s="94"/>
      <c r="AD61" s="94"/>
      <c r="AE61" s="95"/>
      <c r="AF61" s="94"/>
      <c r="AG61" s="101"/>
      <c r="AH61" s="135"/>
    </row>
    <row r="62" spans="1:34">
      <c r="A62">
        <v>45</v>
      </c>
      <c r="B62" s="35" t="s">
        <v>134</v>
      </c>
      <c r="C62" s="35" t="s">
        <v>131</v>
      </c>
      <c r="D62" s="36">
        <v>16</v>
      </c>
      <c r="E62" s="37" t="s">
        <v>114</v>
      </c>
      <c r="F62" s="38">
        <v>2</v>
      </c>
      <c r="G62" s="12">
        <v>8.4</v>
      </c>
      <c r="H62" s="39"/>
      <c r="I62" s="35">
        <f t="shared" si="13"/>
        <v>0</v>
      </c>
      <c r="J62" s="35">
        <v>947</v>
      </c>
      <c r="K62" s="61">
        <f t="shared" si="1"/>
        <v>0</v>
      </c>
      <c r="L62" s="62">
        <f t="shared" si="14"/>
        <v>0</v>
      </c>
      <c r="M62" s="63">
        <f t="shared" si="15"/>
        <v>319.2</v>
      </c>
      <c r="AB62" s="94"/>
      <c r="AC62" s="94"/>
      <c r="AD62" s="94"/>
      <c r="AE62" s="95"/>
      <c r="AF62" s="94"/>
      <c r="AG62" s="101"/>
      <c r="AH62" s="135"/>
    </row>
    <row r="63" spans="1:34">
      <c r="A63">
        <v>45</v>
      </c>
      <c r="B63" s="19" t="s">
        <v>134</v>
      </c>
      <c r="C63" s="19" t="s">
        <v>131</v>
      </c>
      <c r="D63" s="20">
        <v>19</v>
      </c>
      <c r="E63" s="21" t="s">
        <v>135</v>
      </c>
      <c r="F63" s="22">
        <v>3</v>
      </c>
      <c r="G63" s="28">
        <v>9.6999999999999993</v>
      </c>
      <c r="H63" s="23"/>
      <c r="I63" s="19">
        <f t="shared" si="13"/>
        <v>0</v>
      </c>
      <c r="J63" s="19">
        <v>1139</v>
      </c>
      <c r="K63" s="51">
        <f t="shared" si="1"/>
        <v>0</v>
      </c>
      <c r="L63" s="52">
        <f t="shared" si="14"/>
        <v>0</v>
      </c>
      <c r="M63" s="53">
        <f t="shared" si="15"/>
        <v>368.59999999999997</v>
      </c>
      <c r="AB63" s="94"/>
      <c r="AC63" s="94"/>
      <c r="AD63" s="94"/>
      <c r="AE63" s="95"/>
      <c r="AF63" s="94"/>
      <c r="AG63" s="101"/>
      <c r="AH63" s="135"/>
    </row>
    <row r="64" spans="1:34">
      <c r="A64">
        <v>46</v>
      </c>
      <c r="B64" s="8" t="s">
        <v>136</v>
      </c>
      <c r="C64" s="8" t="s">
        <v>131</v>
      </c>
      <c r="D64" s="9">
        <v>16</v>
      </c>
      <c r="E64" s="10" t="s">
        <v>114</v>
      </c>
      <c r="F64" s="11">
        <v>2</v>
      </c>
      <c r="G64" s="12">
        <v>8.1999999999999993</v>
      </c>
      <c r="H64" s="13"/>
      <c r="I64" s="8">
        <f t="shared" si="13"/>
        <v>0</v>
      </c>
      <c r="J64" s="8">
        <v>713</v>
      </c>
      <c r="K64" s="66">
        <f t="shared" si="1"/>
        <v>0</v>
      </c>
      <c r="L64" s="45">
        <f t="shared" si="14"/>
        <v>0</v>
      </c>
      <c r="M64" s="46">
        <f t="shared" si="15"/>
        <v>311.59999999999997</v>
      </c>
      <c r="AB64" s="94"/>
      <c r="AC64" s="94"/>
      <c r="AD64" s="94"/>
      <c r="AE64" s="95"/>
      <c r="AF64" s="94"/>
      <c r="AG64" s="101"/>
      <c r="AH64" s="135"/>
    </row>
    <row r="65" spans="1:34">
      <c r="A65">
        <v>47</v>
      </c>
      <c r="B65" s="8" t="s">
        <v>137</v>
      </c>
      <c r="C65" s="8" t="s">
        <v>27</v>
      </c>
      <c r="D65" s="9">
        <v>16</v>
      </c>
      <c r="E65" s="10" t="s">
        <v>114</v>
      </c>
      <c r="F65" s="11">
        <v>2</v>
      </c>
      <c r="G65" s="12">
        <v>8.5</v>
      </c>
      <c r="H65" s="13"/>
      <c r="I65" s="8">
        <f t="shared" si="13"/>
        <v>0</v>
      </c>
      <c r="J65" s="8">
        <v>1061</v>
      </c>
      <c r="K65" s="8">
        <f t="shared" si="1"/>
        <v>0</v>
      </c>
      <c r="L65" s="45">
        <f t="shared" si="14"/>
        <v>0</v>
      </c>
      <c r="M65" s="46">
        <f t="shared" si="15"/>
        <v>323</v>
      </c>
      <c r="AB65" s="94"/>
      <c r="AC65" s="94"/>
      <c r="AD65" s="94"/>
      <c r="AE65" s="95"/>
      <c r="AF65" s="94"/>
      <c r="AG65" s="101"/>
      <c r="AH65" s="135"/>
    </row>
    <row r="66" spans="1:34">
      <c r="A66">
        <v>48</v>
      </c>
      <c r="B66" s="30" t="s">
        <v>138</v>
      </c>
      <c r="C66" s="30" t="s">
        <v>113</v>
      </c>
      <c r="D66" s="31">
        <v>18</v>
      </c>
      <c r="E66" s="32" t="s">
        <v>114</v>
      </c>
      <c r="F66" s="33">
        <v>2</v>
      </c>
      <c r="G66" s="12">
        <v>9.3000000000000007</v>
      </c>
      <c r="H66" s="34"/>
      <c r="I66" s="30">
        <f t="shared" ref="I66:I97" si="19">IF(H66=-1,G66+2,MAX(MIN(G66+(H66-9600000)/200000,G66+2),G66+(H66-9500000)/300000,0))</f>
        <v>0</v>
      </c>
      <c r="J66" s="30">
        <v>1000</v>
      </c>
      <c r="K66" s="58">
        <f t="shared" ref="K66:K129" si="20">IF(H66=-1,J66,FLOOR(H66-FLOOR(H66/5000000*J66,1)*5000000/J66,1)+1-FLOOR(H66/10000000,1))+IF(H66=0,-1,0)</f>
        <v>0</v>
      </c>
      <c r="L66" s="59">
        <f t="shared" ref="L66:L97" si="21">G66*38-M66</f>
        <v>0</v>
      </c>
      <c r="M66" s="60">
        <f t="shared" ref="M66:M97" si="22">IF(H66=-1,0,MAX(MIN(28.5*G66,(10000000-H66)/10000000*100*28.5*G66),0)+MAX(MIN(9.5*G66,(0.995*J66-K66)/J66*100*G66),0))</f>
        <v>353.40000000000003</v>
      </c>
      <c r="AB66" s="94"/>
      <c r="AC66" s="94">
        <v>1.5</v>
      </c>
      <c r="AD66" s="94"/>
      <c r="AE66" s="95">
        <f>AC66+2</f>
        <v>3.5</v>
      </c>
      <c r="AF66" s="94">
        <f>FLOOR(2.5+(2.45*SQRT(AC66+2)),0.1)</f>
        <v>7</v>
      </c>
      <c r="AG66" s="101">
        <f>FLOOR(1.3*3.2*(2.5+2.45*SQRT(AC66+2)),0.1)</f>
        <v>29.400000000000002</v>
      </c>
      <c r="AH66" s="135"/>
    </row>
    <row r="67" spans="1:34">
      <c r="A67">
        <v>49</v>
      </c>
      <c r="B67" s="24" t="s">
        <v>139</v>
      </c>
      <c r="C67" s="24" t="s">
        <v>27</v>
      </c>
      <c r="D67" s="25">
        <v>16</v>
      </c>
      <c r="E67" s="26" t="s">
        <v>114</v>
      </c>
      <c r="F67" s="27">
        <v>2</v>
      </c>
      <c r="G67" s="43">
        <v>8.4</v>
      </c>
      <c r="H67" s="29"/>
      <c r="I67" s="24">
        <f t="shared" si="19"/>
        <v>0</v>
      </c>
      <c r="J67" s="24">
        <v>772</v>
      </c>
      <c r="K67" s="24">
        <f t="shared" si="20"/>
        <v>0</v>
      </c>
      <c r="L67" s="56">
        <f t="shared" si="21"/>
        <v>0</v>
      </c>
      <c r="M67" s="57">
        <f t="shared" si="22"/>
        <v>319.2</v>
      </c>
      <c r="AB67" s="94"/>
      <c r="AC67" s="94">
        <v>1</v>
      </c>
      <c r="AD67" s="94"/>
      <c r="AE67" s="95">
        <f>AC67+2</f>
        <v>3</v>
      </c>
      <c r="AF67" s="94">
        <f>FLOOR(2.5+(2.45*SQRT(AC67+2)),0.1)</f>
        <v>6.7</v>
      </c>
      <c r="AG67" s="101">
        <f>FLOOR(1.3*3.2*(2.5+2.45*SQRT(AC67+2)),0.1)</f>
        <v>28</v>
      </c>
      <c r="AH67" s="136"/>
    </row>
    <row r="68" spans="1:34">
      <c r="A68">
        <v>50</v>
      </c>
      <c r="B68" s="8" t="s">
        <v>140</v>
      </c>
      <c r="C68" s="8" t="s">
        <v>113</v>
      </c>
      <c r="D68" s="9">
        <v>19</v>
      </c>
      <c r="E68" s="10" t="s">
        <v>114</v>
      </c>
      <c r="F68" s="11">
        <v>2</v>
      </c>
      <c r="G68" s="12">
        <v>9.9</v>
      </c>
      <c r="H68" s="13"/>
      <c r="I68" s="8">
        <f t="shared" si="19"/>
        <v>0</v>
      </c>
      <c r="J68" s="8">
        <v>1010</v>
      </c>
      <c r="K68" s="66">
        <f t="shared" si="20"/>
        <v>0</v>
      </c>
      <c r="L68" s="45">
        <f t="shared" si="21"/>
        <v>0</v>
      </c>
      <c r="M68" s="46">
        <f t="shared" si="22"/>
        <v>376.20000000000005</v>
      </c>
      <c r="AE68" s="7"/>
      <c r="AF68" s="7"/>
    </row>
    <row r="69" spans="1:34">
      <c r="A69">
        <v>51</v>
      </c>
      <c r="B69" s="19" t="s">
        <v>141</v>
      </c>
      <c r="C69" s="19" t="s">
        <v>142</v>
      </c>
      <c r="D69" s="20">
        <v>19</v>
      </c>
      <c r="E69" s="21" t="s">
        <v>143</v>
      </c>
      <c r="F69" s="22">
        <v>2</v>
      </c>
      <c r="G69" s="12">
        <v>9.8000000000000007</v>
      </c>
      <c r="H69" s="23"/>
      <c r="I69" s="19">
        <f t="shared" si="19"/>
        <v>0</v>
      </c>
      <c r="J69" s="19">
        <v>785</v>
      </c>
      <c r="K69" s="19">
        <f t="shared" si="20"/>
        <v>0</v>
      </c>
      <c r="L69" s="52">
        <f t="shared" si="21"/>
        <v>0</v>
      </c>
      <c r="M69" s="53">
        <f t="shared" si="22"/>
        <v>372.40000000000003</v>
      </c>
      <c r="AB69" s="139" t="s">
        <v>144</v>
      </c>
      <c r="AC69" s="139"/>
      <c r="AD69" t="s">
        <v>145</v>
      </c>
      <c r="AE69" s="7"/>
      <c r="AF69" s="7"/>
    </row>
    <row r="70" spans="1:34">
      <c r="A70">
        <v>52</v>
      </c>
      <c r="B70" s="14" t="s">
        <v>146</v>
      </c>
      <c r="C70" s="14" t="s">
        <v>142</v>
      </c>
      <c r="D70" s="15">
        <v>19</v>
      </c>
      <c r="E70" s="16" t="s">
        <v>143</v>
      </c>
      <c r="F70" s="44">
        <v>2</v>
      </c>
      <c r="G70" s="12">
        <v>9.9</v>
      </c>
      <c r="H70" s="18"/>
      <c r="I70" s="14">
        <f t="shared" si="19"/>
        <v>0</v>
      </c>
      <c r="J70" s="14">
        <v>1044</v>
      </c>
      <c r="K70" s="47">
        <f t="shared" si="20"/>
        <v>0</v>
      </c>
      <c r="L70" s="48">
        <f t="shared" si="21"/>
        <v>0</v>
      </c>
      <c r="M70" s="49">
        <f t="shared" si="22"/>
        <v>376.20000000000005</v>
      </c>
      <c r="AB70" t="s">
        <v>147</v>
      </c>
      <c r="AC70" t="s">
        <v>148</v>
      </c>
      <c r="AD70" s="64" t="s">
        <v>149</v>
      </c>
      <c r="AE70" s="77" t="s">
        <v>150</v>
      </c>
      <c r="AF70" s="77" t="s">
        <v>151</v>
      </c>
      <c r="AG70" s="64" t="s">
        <v>152</v>
      </c>
      <c r="AH70" t="s">
        <v>153</v>
      </c>
    </row>
    <row r="71" spans="1:34">
      <c r="A71">
        <v>52</v>
      </c>
      <c r="B71" s="19" t="s">
        <v>146</v>
      </c>
      <c r="C71" s="19" t="s">
        <v>142</v>
      </c>
      <c r="D71" s="20">
        <v>20</v>
      </c>
      <c r="E71" s="21" t="s">
        <v>78</v>
      </c>
      <c r="F71" s="22">
        <v>3</v>
      </c>
      <c r="G71" s="28">
        <v>10.6</v>
      </c>
      <c r="H71" s="23"/>
      <c r="I71" s="19">
        <f t="shared" si="19"/>
        <v>0</v>
      </c>
      <c r="J71" s="19">
        <v>1086</v>
      </c>
      <c r="K71" s="51">
        <f t="shared" si="20"/>
        <v>0</v>
      </c>
      <c r="L71" s="52">
        <f t="shared" si="21"/>
        <v>0</v>
      </c>
      <c r="M71" s="53">
        <f t="shared" si="22"/>
        <v>402.79999999999995</v>
      </c>
      <c r="AB71" s="131" t="s">
        <v>154</v>
      </c>
      <c r="AC71" s="131"/>
      <c r="AD71" s="131" t="s">
        <v>155</v>
      </c>
      <c r="AE71" s="131"/>
      <c r="AF71" s="131"/>
      <c r="AG71" s="131"/>
      <c r="AH71" t="s">
        <v>156</v>
      </c>
    </row>
    <row r="72" spans="1:34">
      <c r="A72">
        <v>53</v>
      </c>
      <c r="B72" s="8" t="s">
        <v>157</v>
      </c>
      <c r="C72" s="8" t="s">
        <v>142</v>
      </c>
      <c r="D72" s="9">
        <v>18</v>
      </c>
      <c r="E72" s="10" t="s">
        <v>143</v>
      </c>
      <c r="F72" s="11">
        <v>2</v>
      </c>
      <c r="G72" s="12">
        <v>9.1</v>
      </c>
      <c r="H72" s="13"/>
      <c r="I72" s="8">
        <f t="shared" si="19"/>
        <v>0</v>
      </c>
      <c r="J72" s="8">
        <v>795</v>
      </c>
      <c r="K72" s="66">
        <f t="shared" si="20"/>
        <v>0</v>
      </c>
      <c r="L72" s="45">
        <f t="shared" si="21"/>
        <v>0</v>
      </c>
      <c r="M72" s="46">
        <f t="shared" si="22"/>
        <v>345.79999999999995</v>
      </c>
      <c r="AB72" s="131" t="s">
        <v>158</v>
      </c>
      <c r="AC72" s="131"/>
      <c r="AD72" s="102">
        <v>9</v>
      </c>
      <c r="AE72" s="102" t="s">
        <v>159</v>
      </c>
      <c r="AF72" s="102">
        <v>11</v>
      </c>
      <c r="AG72" s="102" t="s">
        <v>159</v>
      </c>
      <c r="AH72" s="102">
        <v>1</v>
      </c>
    </row>
    <row r="73" spans="1:34">
      <c r="A73">
        <v>54</v>
      </c>
      <c r="B73" s="19" t="s">
        <v>160</v>
      </c>
      <c r="C73" s="19" t="s">
        <v>142</v>
      </c>
      <c r="D73" s="20">
        <v>20</v>
      </c>
      <c r="E73" s="21" t="s">
        <v>143</v>
      </c>
      <c r="F73" s="22">
        <v>2</v>
      </c>
      <c r="G73" s="12">
        <v>10.199999999999999</v>
      </c>
      <c r="H73" s="23"/>
      <c r="I73" s="19">
        <f t="shared" si="19"/>
        <v>0</v>
      </c>
      <c r="J73" s="19">
        <v>1056</v>
      </c>
      <c r="K73" s="51">
        <f t="shared" si="20"/>
        <v>0</v>
      </c>
      <c r="L73" s="52">
        <f t="shared" si="21"/>
        <v>0</v>
      </c>
      <c r="M73" s="53">
        <f t="shared" si="22"/>
        <v>387.59999999999997</v>
      </c>
      <c r="AB73" s="131">
        <v>3</v>
      </c>
      <c r="AC73" s="131"/>
      <c r="AD73" s="102">
        <v>10</v>
      </c>
      <c r="AE73" s="102">
        <v>11</v>
      </c>
      <c r="AF73" s="102" t="s">
        <v>159</v>
      </c>
      <c r="AG73" s="102" t="s">
        <v>159</v>
      </c>
      <c r="AH73" s="102">
        <v>2</v>
      </c>
    </row>
    <row r="74" spans="1:34">
      <c r="A74">
        <v>55</v>
      </c>
      <c r="B74" s="35" t="s">
        <v>161</v>
      </c>
      <c r="C74" s="35" t="s">
        <v>142</v>
      </c>
      <c r="D74" s="36">
        <v>20</v>
      </c>
      <c r="E74" s="37" t="s">
        <v>143</v>
      </c>
      <c r="F74" s="38">
        <v>2</v>
      </c>
      <c r="G74" s="12">
        <v>10.6</v>
      </c>
      <c r="H74" s="39"/>
      <c r="I74" s="35">
        <f t="shared" si="19"/>
        <v>0</v>
      </c>
      <c r="J74" s="35">
        <v>1094</v>
      </c>
      <c r="K74" s="35">
        <f t="shared" si="20"/>
        <v>0</v>
      </c>
      <c r="L74" s="62">
        <f t="shared" si="21"/>
        <v>0</v>
      </c>
      <c r="M74" s="63">
        <f t="shared" si="22"/>
        <v>402.79999999999995</v>
      </c>
      <c r="AB74" s="131">
        <v>4</v>
      </c>
      <c r="AC74" s="131"/>
      <c r="AD74" s="102">
        <v>11</v>
      </c>
      <c r="AE74" s="102">
        <v>12</v>
      </c>
      <c r="AF74" s="102" t="s">
        <v>159</v>
      </c>
      <c r="AG74" s="102" t="s">
        <v>159</v>
      </c>
      <c r="AH74" s="102">
        <v>3</v>
      </c>
    </row>
    <row r="75" spans="1:34">
      <c r="A75">
        <v>56</v>
      </c>
      <c r="B75" s="8" t="s">
        <v>162</v>
      </c>
      <c r="C75" s="8" t="s">
        <v>142</v>
      </c>
      <c r="D75" s="9">
        <v>22</v>
      </c>
      <c r="E75" s="10" t="s">
        <v>143</v>
      </c>
      <c r="F75" s="11">
        <v>2</v>
      </c>
      <c r="G75" s="12">
        <v>11.1</v>
      </c>
      <c r="H75" s="13"/>
      <c r="I75" s="8">
        <f t="shared" si="19"/>
        <v>0</v>
      </c>
      <c r="J75" s="8">
        <v>1450</v>
      </c>
      <c r="K75" s="8">
        <f t="shared" si="20"/>
        <v>0</v>
      </c>
      <c r="L75" s="45">
        <f t="shared" si="21"/>
        <v>0</v>
      </c>
      <c r="M75" s="46">
        <f t="shared" si="22"/>
        <v>421.79999999999995</v>
      </c>
      <c r="AB75" s="131">
        <v>5</v>
      </c>
      <c r="AC75" s="131"/>
      <c r="AD75" s="102">
        <v>12</v>
      </c>
      <c r="AE75" s="102">
        <v>13</v>
      </c>
      <c r="AF75" s="102" t="s">
        <v>159</v>
      </c>
      <c r="AG75" s="102" t="s">
        <v>159</v>
      </c>
      <c r="AH75" s="102">
        <v>4</v>
      </c>
    </row>
    <row r="76" spans="1:34">
      <c r="A76">
        <v>57</v>
      </c>
      <c r="B76" s="14" t="s">
        <v>163</v>
      </c>
      <c r="C76" s="14" t="s">
        <v>27</v>
      </c>
      <c r="D76" s="15">
        <v>18</v>
      </c>
      <c r="E76" s="16" t="s">
        <v>143</v>
      </c>
      <c r="F76" s="44">
        <v>2</v>
      </c>
      <c r="G76" s="12">
        <v>9.4</v>
      </c>
      <c r="H76" s="18"/>
      <c r="I76" s="14">
        <f t="shared" si="19"/>
        <v>0</v>
      </c>
      <c r="J76" s="14">
        <v>1129</v>
      </c>
      <c r="K76" s="47">
        <f t="shared" si="20"/>
        <v>0</v>
      </c>
      <c r="L76" s="48">
        <f t="shared" si="21"/>
        <v>0</v>
      </c>
      <c r="M76" s="49">
        <f t="shared" si="22"/>
        <v>357.20000000000005</v>
      </c>
      <c r="AB76" s="131" t="s">
        <v>164</v>
      </c>
      <c r="AC76" s="131"/>
      <c r="AD76" s="102">
        <v>13</v>
      </c>
      <c r="AE76" s="102">
        <v>14</v>
      </c>
      <c r="AF76" s="102">
        <v>15</v>
      </c>
      <c r="AG76" s="102" t="s">
        <v>159</v>
      </c>
      <c r="AH76" s="102">
        <v>5</v>
      </c>
    </row>
    <row r="77" spans="1:34">
      <c r="A77">
        <v>58</v>
      </c>
      <c r="B77" s="8" t="s">
        <v>165</v>
      </c>
      <c r="C77" s="8" t="s">
        <v>27</v>
      </c>
      <c r="D77" s="9">
        <v>18</v>
      </c>
      <c r="E77" s="10" t="s">
        <v>143</v>
      </c>
      <c r="F77" s="11">
        <v>2</v>
      </c>
      <c r="G77" s="12">
        <v>9.4</v>
      </c>
      <c r="H77" s="13"/>
      <c r="I77" s="8">
        <f t="shared" si="19"/>
        <v>0</v>
      </c>
      <c r="J77" s="8">
        <v>845</v>
      </c>
      <c r="K77" s="66">
        <f t="shared" si="20"/>
        <v>0</v>
      </c>
      <c r="L77" s="45">
        <f t="shared" si="21"/>
        <v>0</v>
      </c>
      <c r="M77" s="46">
        <f t="shared" si="22"/>
        <v>357.20000000000005</v>
      </c>
      <c r="AB77" s="131" t="s">
        <v>166</v>
      </c>
      <c r="AC77" s="131"/>
      <c r="AD77" s="102" t="s">
        <v>159</v>
      </c>
      <c r="AE77" s="102">
        <v>15</v>
      </c>
      <c r="AF77" s="102">
        <v>16</v>
      </c>
      <c r="AG77" s="102">
        <v>17</v>
      </c>
      <c r="AH77" s="102">
        <v>6</v>
      </c>
    </row>
    <row r="78" spans="1:34">
      <c r="A78">
        <v>58</v>
      </c>
      <c r="B78" s="24" t="s">
        <v>167</v>
      </c>
      <c r="C78" s="24" t="s">
        <v>27</v>
      </c>
      <c r="D78" s="25">
        <v>20</v>
      </c>
      <c r="E78" s="26" t="s">
        <v>129</v>
      </c>
      <c r="F78" s="27">
        <v>3</v>
      </c>
      <c r="G78" s="28">
        <v>10.199999999999999</v>
      </c>
      <c r="H78" s="29"/>
      <c r="I78" s="24">
        <f t="shared" si="19"/>
        <v>0</v>
      </c>
      <c r="J78" s="24">
        <v>1194</v>
      </c>
      <c r="K78" s="24">
        <f t="shared" si="20"/>
        <v>0</v>
      </c>
      <c r="L78" s="56">
        <f t="shared" si="21"/>
        <v>0</v>
      </c>
      <c r="M78" s="57">
        <f t="shared" si="22"/>
        <v>387.59999999999997</v>
      </c>
      <c r="AB78" s="131" t="s">
        <v>168</v>
      </c>
      <c r="AC78" s="131"/>
      <c r="AD78" s="102" t="s">
        <v>159</v>
      </c>
      <c r="AE78" s="102">
        <v>16</v>
      </c>
      <c r="AF78" s="102">
        <v>17</v>
      </c>
      <c r="AG78" s="102">
        <v>18</v>
      </c>
      <c r="AH78" s="102">
        <v>7</v>
      </c>
    </row>
    <row r="79" spans="1:34">
      <c r="A79">
        <v>59</v>
      </c>
      <c r="B79" s="35" t="s">
        <v>169</v>
      </c>
      <c r="C79" s="35" t="s">
        <v>27</v>
      </c>
      <c r="D79" s="36">
        <v>16</v>
      </c>
      <c r="E79" s="37" t="s">
        <v>143</v>
      </c>
      <c r="F79" s="38">
        <v>2</v>
      </c>
      <c r="G79" s="12">
        <v>8.1999999999999993</v>
      </c>
      <c r="H79" s="39"/>
      <c r="I79" s="35">
        <f t="shared" si="19"/>
        <v>0</v>
      </c>
      <c r="J79" s="35">
        <v>885</v>
      </c>
      <c r="K79" s="61">
        <f t="shared" si="20"/>
        <v>0</v>
      </c>
      <c r="L79" s="62">
        <f t="shared" si="21"/>
        <v>0</v>
      </c>
      <c r="M79" s="63">
        <f t="shared" si="22"/>
        <v>311.59999999999997</v>
      </c>
      <c r="AB79" s="131" t="s">
        <v>170</v>
      </c>
      <c r="AC79" s="131"/>
      <c r="AD79" s="102" t="s">
        <v>159</v>
      </c>
      <c r="AE79" s="102" t="s">
        <v>159</v>
      </c>
      <c r="AF79" s="102">
        <v>18</v>
      </c>
      <c r="AG79" s="102">
        <v>19</v>
      </c>
      <c r="AH79" s="102">
        <v>8</v>
      </c>
    </row>
    <row r="80" spans="1:34">
      <c r="A80">
        <v>60</v>
      </c>
      <c r="B80" s="30" t="s">
        <v>171</v>
      </c>
      <c r="C80" s="30" t="s">
        <v>113</v>
      </c>
      <c r="D80" s="40">
        <v>17</v>
      </c>
      <c r="E80" s="41" t="s">
        <v>143</v>
      </c>
      <c r="F80" s="42">
        <v>2</v>
      </c>
      <c r="G80" s="12">
        <v>8.8000000000000007</v>
      </c>
      <c r="H80" s="34"/>
      <c r="I80" s="30">
        <f t="shared" si="19"/>
        <v>0</v>
      </c>
      <c r="J80" s="30">
        <v>925</v>
      </c>
      <c r="K80" s="58">
        <f t="shared" si="20"/>
        <v>0</v>
      </c>
      <c r="L80" s="59">
        <f t="shared" si="21"/>
        <v>0</v>
      </c>
      <c r="M80" s="60">
        <f t="shared" si="22"/>
        <v>334.40000000000003</v>
      </c>
      <c r="AB80" s="131" t="s">
        <v>172</v>
      </c>
      <c r="AC80" s="131"/>
      <c r="AD80" s="102" t="s">
        <v>159</v>
      </c>
      <c r="AE80" s="102" t="s">
        <v>159</v>
      </c>
      <c r="AF80" s="102">
        <v>19</v>
      </c>
      <c r="AG80" s="102">
        <v>20</v>
      </c>
      <c r="AH80" s="102">
        <v>9</v>
      </c>
    </row>
    <row r="81" spans="1:34">
      <c r="A81">
        <v>61</v>
      </c>
      <c r="B81" s="35" t="s">
        <v>173</v>
      </c>
      <c r="C81" s="35" t="s">
        <v>113</v>
      </c>
      <c r="D81" s="36">
        <v>18</v>
      </c>
      <c r="E81" s="37" t="s">
        <v>143</v>
      </c>
      <c r="F81" s="38">
        <v>2</v>
      </c>
      <c r="G81" s="12">
        <v>9.4</v>
      </c>
      <c r="H81" s="39"/>
      <c r="I81" s="35">
        <f t="shared" si="19"/>
        <v>0</v>
      </c>
      <c r="J81" s="35">
        <v>931</v>
      </c>
      <c r="K81" s="61">
        <f t="shared" si="20"/>
        <v>0</v>
      </c>
      <c r="L81" s="62">
        <f t="shared" si="21"/>
        <v>0</v>
      </c>
      <c r="M81" s="63">
        <f t="shared" si="22"/>
        <v>357.20000000000005</v>
      </c>
      <c r="AB81" s="131">
        <v>12</v>
      </c>
      <c r="AC81" s="131"/>
      <c r="AD81" s="102" t="s">
        <v>159</v>
      </c>
      <c r="AE81" s="102" t="s">
        <v>159</v>
      </c>
      <c r="AF81" s="102" t="s">
        <v>159</v>
      </c>
      <c r="AG81" s="102">
        <v>21</v>
      </c>
      <c r="AH81" s="102">
        <v>10</v>
      </c>
    </row>
    <row r="82" spans="1:34">
      <c r="A82">
        <v>62</v>
      </c>
      <c r="B82" s="30" t="s">
        <v>174</v>
      </c>
      <c r="C82" s="30" t="s">
        <v>175</v>
      </c>
      <c r="D82" s="31">
        <v>20</v>
      </c>
      <c r="E82" s="32" t="s">
        <v>143</v>
      </c>
      <c r="F82" s="33">
        <v>2</v>
      </c>
      <c r="G82" s="12">
        <v>10.6</v>
      </c>
      <c r="H82" s="34"/>
      <c r="I82" s="30">
        <f t="shared" si="19"/>
        <v>0</v>
      </c>
      <c r="J82" s="30">
        <v>1171</v>
      </c>
      <c r="K82" s="58">
        <f t="shared" si="20"/>
        <v>0</v>
      </c>
      <c r="L82" s="59">
        <f t="shared" si="21"/>
        <v>0</v>
      </c>
      <c r="M82" s="60">
        <f t="shared" si="22"/>
        <v>402.79999999999995</v>
      </c>
      <c r="AB82" s="131" t="s">
        <v>154</v>
      </c>
      <c r="AC82" s="131"/>
      <c r="AD82" s="131" t="s">
        <v>176</v>
      </c>
      <c r="AE82" s="131"/>
      <c r="AF82" s="131"/>
      <c r="AG82" s="131"/>
      <c r="AH82" t="s">
        <v>177</v>
      </c>
    </row>
    <row r="83" spans="1:34">
      <c r="A83">
        <v>63</v>
      </c>
      <c r="B83" s="19" t="s">
        <v>178</v>
      </c>
      <c r="C83" s="19" t="s">
        <v>175</v>
      </c>
      <c r="D83" s="20">
        <v>15</v>
      </c>
      <c r="E83" s="21" t="s">
        <v>143</v>
      </c>
      <c r="F83" s="22">
        <v>2</v>
      </c>
      <c r="G83" s="12">
        <v>7.8</v>
      </c>
      <c r="H83" s="23"/>
      <c r="I83" s="19">
        <f t="shared" si="19"/>
        <v>0</v>
      </c>
      <c r="J83" s="19">
        <v>719</v>
      </c>
      <c r="K83" s="51">
        <f t="shared" si="20"/>
        <v>0</v>
      </c>
      <c r="L83" s="52">
        <f t="shared" si="21"/>
        <v>0</v>
      </c>
      <c r="M83" s="53">
        <f t="shared" si="22"/>
        <v>296.39999999999998</v>
      </c>
      <c r="AB83" s="131" t="s">
        <v>158</v>
      </c>
      <c r="AC83" s="131"/>
      <c r="AD83" s="102">
        <v>10</v>
      </c>
      <c r="AE83" s="102" t="s">
        <v>159</v>
      </c>
      <c r="AF83" s="102">
        <v>12</v>
      </c>
      <c r="AG83" s="102" t="s">
        <v>159</v>
      </c>
      <c r="AH83" s="102"/>
    </row>
    <row r="84" spans="1:34">
      <c r="A84">
        <v>64</v>
      </c>
      <c r="B84" s="30" t="s">
        <v>179</v>
      </c>
      <c r="C84" s="30" t="s">
        <v>175</v>
      </c>
      <c r="D84" s="40">
        <v>18</v>
      </c>
      <c r="E84" s="41" t="s">
        <v>143</v>
      </c>
      <c r="F84" s="42">
        <v>2</v>
      </c>
      <c r="G84" s="12">
        <v>9.1</v>
      </c>
      <c r="H84" s="34"/>
      <c r="I84" s="30">
        <f t="shared" si="19"/>
        <v>0</v>
      </c>
      <c r="J84" s="30">
        <v>997</v>
      </c>
      <c r="K84" s="58">
        <f t="shared" si="20"/>
        <v>0</v>
      </c>
      <c r="L84" s="59">
        <f t="shared" si="21"/>
        <v>0</v>
      </c>
      <c r="M84" s="60">
        <f t="shared" si="22"/>
        <v>345.79999999999995</v>
      </c>
      <c r="AB84" s="131">
        <v>3</v>
      </c>
      <c r="AC84" s="131"/>
      <c r="AD84" s="102">
        <v>12</v>
      </c>
      <c r="AE84" s="102">
        <v>13</v>
      </c>
      <c r="AF84" s="102" t="s">
        <v>159</v>
      </c>
      <c r="AG84" s="102" t="s">
        <v>159</v>
      </c>
      <c r="AH84" s="102"/>
    </row>
    <row r="85" spans="1:34">
      <c r="A85">
        <v>65</v>
      </c>
      <c r="B85" s="35" t="s">
        <v>180</v>
      </c>
      <c r="C85" s="35" t="s">
        <v>175</v>
      </c>
      <c r="D85" s="36">
        <v>18</v>
      </c>
      <c r="E85" s="37" t="s">
        <v>143</v>
      </c>
      <c r="F85" s="38">
        <v>2</v>
      </c>
      <c r="G85" s="12">
        <v>9.4</v>
      </c>
      <c r="H85" s="39"/>
      <c r="I85" s="35">
        <f t="shared" si="19"/>
        <v>0</v>
      </c>
      <c r="J85" s="35">
        <v>1096</v>
      </c>
      <c r="K85" s="61">
        <f t="shared" si="20"/>
        <v>0</v>
      </c>
      <c r="L85" s="62">
        <f t="shared" si="21"/>
        <v>0</v>
      </c>
      <c r="M85" s="63">
        <f t="shared" si="22"/>
        <v>357.20000000000005</v>
      </c>
      <c r="AB85" s="131">
        <v>4</v>
      </c>
      <c r="AC85" s="131"/>
      <c r="AD85" s="102">
        <v>14</v>
      </c>
      <c r="AE85" s="102">
        <v>15</v>
      </c>
      <c r="AF85" s="102" t="s">
        <v>159</v>
      </c>
      <c r="AG85" s="102" t="s">
        <v>159</v>
      </c>
      <c r="AH85" s="102"/>
    </row>
    <row r="86" spans="1:34">
      <c r="A86">
        <v>66</v>
      </c>
      <c r="B86" s="30" t="s">
        <v>181</v>
      </c>
      <c r="C86" s="30" t="s">
        <v>175</v>
      </c>
      <c r="D86" s="31">
        <v>18</v>
      </c>
      <c r="E86" s="32" t="s">
        <v>143</v>
      </c>
      <c r="F86" s="33">
        <v>2</v>
      </c>
      <c r="G86" s="12">
        <v>9.6</v>
      </c>
      <c r="H86" s="34"/>
      <c r="I86" s="30">
        <f t="shared" si="19"/>
        <v>0</v>
      </c>
      <c r="J86" s="30">
        <v>991</v>
      </c>
      <c r="K86" s="58">
        <f t="shared" si="20"/>
        <v>0</v>
      </c>
      <c r="L86" s="59">
        <f t="shared" si="21"/>
        <v>0</v>
      </c>
      <c r="M86" s="60">
        <f t="shared" si="22"/>
        <v>364.79999999999995</v>
      </c>
      <c r="AB86" s="131">
        <v>5</v>
      </c>
      <c r="AC86" s="131"/>
      <c r="AD86" s="102">
        <v>16</v>
      </c>
      <c r="AE86" s="102">
        <v>17</v>
      </c>
      <c r="AF86" s="102" t="s">
        <v>159</v>
      </c>
      <c r="AG86" s="102" t="s">
        <v>159</v>
      </c>
      <c r="AH86" s="102"/>
    </row>
    <row r="87" spans="1:34">
      <c r="A87">
        <v>67</v>
      </c>
      <c r="B87" s="19" t="s">
        <v>182</v>
      </c>
      <c r="C87" s="19" t="s">
        <v>27</v>
      </c>
      <c r="D87" s="20">
        <v>18</v>
      </c>
      <c r="E87" s="21" t="s">
        <v>143</v>
      </c>
      <c r="F87" s="22">
        <v>2</v>
      </c>
      <c r="G87" s="12">
        <v>9.3000000000000007</v>
      </c>
      <c r="H87" s="23"/>
      <c r="I87" s="19">
        <f t="shared" si="19"/>
        <v>0</v>
      </c>
      <c r="J87" s="19">
        <v>1150</v>
      </c>
      <c r="K87" s="51">
        <f t="shared" si="20"/>
        <v>0</v>
      </c>
      <c r="L87" s="52">
        <f t="shared" si="21"/>
        <v>0</v>
      </c>
      <c r="M87" s="53">
        <f t="shared" si="22"/>
        <v>353.40000000000003</v>
      </c>
      <c r="AB87" s="131" t="s">
        <v>164</v>
      </c>
      <c r="AC87" s="131"/>
      <c r="AD87" s="102">
        <v>18</v>
      </c>
      <c r="AE87" s="102">
        <v>19</v>
      </c>
      <c r="AF87" s="102">
        <v>20</v>
      </c>
      <c r="AG87" s="102" t="s">
        <v>159</v>
      </c>
      <c r="AH87" s="102"/>
    </row>
    <row r="88" spans="1:34">
      <c r="A88">
        <v>68</v>
      </c>
      <c r="B88" s="30" t="s">
        <v>183</v>
      </c>
      <c r="C88" s="30" t="s">
        <v>27</v>
      </c>
      <c r="D88" s="40">
        <v>16</v>
      </c>
      <c r="E88" s="41" t="s">
        <v>143</v>
      </c>
      <c r="F88" s="42">
        <v>2</v>
      </c>
      <c r="G88" s="12">
        <v>8.5</v>
      </c>
      <c r="H88" s="34"/>
      <c r="I88" s="30">
        <f t="shared" si="19"/>
        <v>0</v>
      </c>
      <c r="J88" s="30">
        <v>852</v>
      </c>
      <c r="K88" s="58">
        <f t="shared" si="20"/>
        <v>0</v>
      </c>
      <c r="L88" s="59">
        <f t="shared" si="21"/>
        <v>0</v>
      </c>
      <c r="M88" s="60">
        <f t="shared" si="22"/>
        <v>323</v>
      </c>
      <c r="AB88" s="131" t="s">
        <v>166</v>
      </c>
      <c r="AC88" s="131"/>
      <c r="AD88" s="102" t="s">
        <v>159</v>
      </c>
      <c r="AE88" s="102">
        <v>21</v>
      </c>
      <c r="AF88" s="102">
        <v>22</v>
      </c>
      <c r="AG88" s="102">
        <v>23</v>
      </c>
      <c r="AH88" s="102"/>
    </row>
    <row r="89" spans="1:34">
      <c r="A89">
        <v>69</v>
      </c>
      <c r="B89" s="35" t="s">
        <v>184</v>
      </c>
      <c r="C89" s="35" t="s">
        <v>185</v>
      </c>
      <c r="D89" s="36">
        <v>16</v>
      </c>
      <c r="E89" s="37" t="s">
        <v>186</v>
      </c>
      <c r="F89" s="38">
        <v>2</v>
      </c>
      <c r="G89" s="12">
        <v>8.6</v>
      </c>
      <c r="H89" s="39"/>
      <c r="I89" s="35">
        <f t="shared" si="19"/>
        <v>0</v>
      </c>
      <c r="J89" s="35">
        <v>941</v>
      </c>
      <c r="K89" s="61">
        <f t="shared" si="20"/>
        <v>0</v>
      </c>
      <c r="L89" s="62">
        <f t="shared" si="21"/>
        <v>0</v>
      </c>
      <c r="M89" s="63">
        <f t="shared" si="22"/>
        <v>326.8</v>
      </c>
      <c r="AB89" s="131" t="s">
        <v>168</v>
      </c>
      <c r="AC89" s="131"/>
      <c r="AD89" s="102" t="s">
        <v>159</v>
      </c>
      <c r="AE89" s="102">
        <v>23</v>
      </c>
      <c r="AF89" s="102">
        <v>24</v>
      </c>
      <c r="AG89" s="102">
        <v>25</v>
      </c>
      <c r="AH89" s="102"/>
    </row>
    <row r="90" spans="1:34">
      <c r="A90">
        <v>70</v>
      </c>
      <c r="B90" s="8" t="s">
        <v>187</v>
      </c>
      <c r="C90" s="8" t="s">
        <v>185</v>
      </c>
      <c r="D90" s="9">
        <v>20</v>
      </c>
      <c r="E90" s="10" t="s">
        <v>186</v>
      </c>
      <c r="F90" s="11">
        <v>2</v>
      </c>
      <c r="G90" s="12">
        <v>10.5</v>
      </c>
      <c r="H90" s="13"/>
      <c r="I90" s="8">
        <f t="shared" si="19"/>
        <v>0</v>
      </c>
      <c r="J90" s="8">
        <v>1105</v>
      </c>
      <c r="K90" s="66">
        <f t="shared" si="20"/>
        <v>0</v>
      </c>
      <c r="L90" s="45">
        <f t="shared" si="21"/>
        <v>0</v>
      </c>
      <c r="M90" s="46">
        <f t="shared" si="22"/>
        <v>399</v>
      </c>
      <c r="AB90" s="131" t="s">
        <v>170</v>
      </c>
      <c r="AC90" s="131"/>
      <c r="AD90" s="102" t="s">
        <v>159</v>
      </c>
      <c r="AE90" s="102" t="s">
        <v>159</v>
      </c>
      <c r="AF90" s="102">
        <v>26</v>
      </c>
      <c r="AG90" s="102">
        <v>27</v>
      </c>
      <c r="AH90" s="102"/>
    </row>
    <row r="91" spans="1:34">
      <c r="A91">
        <v>70</v>
      </c>
      <c r="B91" s="19" t="s">
        <v>188</v>
      </c>
      <c r="C91" s="19" t="s">
        <v>185</v>
      </c>
      <c r="D91" s="20">
        <v>20</v>
      </c>
      <c r="E91" s="21" t="s">
        <v>129</v>
      </c>
      <c r="F91" s="22">
        <v>3</v>
      </c>
      <c r="G91" s="28">
        <v>10.4</v>
      </c>
      <c r="H91" s="23"/>
      <c r="I91" s="19">
        <f t="shared" si="19"/>
        <v>0</v>
      </c>
      <c r="J91" s="19">
        <v>1114</v>
      </c>
      <c r="K91" s="51">
        <f t="shared" si="20"/>
        <v>0</v>
      </c>
      <c r="L91" s="52">
        <f t="shared" si="21"/>
        <v>0</v>
      </c>
      <c r="M91" s="53">
        <f t="shared" si="22"/>
        <v>395.20000000000005</v>
      </c>
      <c r="AB91" s="131" t="s">
        <v>172</v>
      </c>
      <c r="AC91" s="131"/>
      <c r="AD91" s="102" t="s">
        <v>159</v>
      </c>
      <c r="AE91" s="102" t="s">
        <v>159</v>
      </c>
      <c r="AF91" s="102">
        <v>28</v>
      </c>
      <c r="AG91" s="102">
        <v>29</v>
      </c>
      <c r="AH91" s="102"/>
    </row>
    <row r="92" spans="1:34">
      <c r="A92">
        <v>71</v>
      </c>
      <c r="B92" s="30" t="s">
        <v>189</v>
      </c>
      <c r="C92" s="30" t="s">
        <v>185</v>
      </c>
      <c r="D92" s="31">
        <v>19</v>
      </c>
      <c r="E92" s="32" t="s">
        <v>186</v>
      </c>
      <c r="F92" s="33">
        <v>2</v>
      </c>
      <c r="G92" s="12">
        <v>9.8000000000000007</v>
      </c>
      <c r="H92" s="34"/>
      <c r="I92" s="30">
        <f t="shared" si="19"/>
        <v>0</v>
      </c>
      <c r="J92" s="30">
        <v>978</v>
      </c>
      <c r="K92" s="58">
        <f t="shared" si="20"/>
        <v>0</v>
      </c>
      <c r="L92" s="59">
        <f t="shared" si="21"/>
        <v>0</v>
      </c>
      <c r="M92" s="60">
        <f t="shared" si="22"/>
        <v>372.40000000000003</v>
      </c>
      <c r="AB92" s="131">
        <v>12</v>
      </c>
      <c r="AC92" s="131"/>
      <c r="AD92" s="102" t="s">
        <v>159</v>
      </c>
      <c r="AE92" s="102" t="s">
        <v>159</v>
      </c>
      <c r="AF92" s="102" t="s">
        <v>159</v>
      </c>
      <c r="AG92" s="102">
        <v>31</v>
      </c>
      <c r="AH92" s="102"/>
    </row>
    <row r="93" spans="1:34">
      <c r="A93">
        <v>72</v>
      </c>
      <c r="B93" s="8" t="s">
        <v>190</v>
      </c>
      <c r="C93" s="8" t="s">
        <v>185</v>
      </c>
      <c r="D93" s="9">
        <v>18</v>
      </c>
      <c r="E93" s="10" t="s">
        <v>186</v>
      </c>
      <c r="F93" s="11">
        <v>2</v>
      </c>
      <c r="G93" s="12">
        <v>9.1999999999999993</v>
      </c>
      <c r="H93" s="13"/>
      <c r="I93" s="8">
        <f t="shared" si="19"/>
        <v>0</v>
      </c>
      <c r="J93" s="8">
        <v>922</v>
      </c>
      <c r="K93" s="66">
        <f t="shared" si="20"/>
        <v>0</v>
      </c>
      <c r="L93" s="45">
        <f t="shared" si="21"/>
        <v>0</v>
      </c>
      <c r="M93" s="46">
        <f t="shared" si="22"/>
        <v>349.59999999999997</v>
      </c>
      <c r="AB93" s="131" t="s">
        <v>154</v>
      </c>
      <c r="AC93" s="131"/>
      <c r="AD93" s="131" t="s">
        <v>191</v>
      </c>
      <c r="AE93" s="131"/>
      <c r="AF93" s="131"/>
      <c r="AG93" s="131"/>
    </row>
    <row r="94" spans="1:34">
      <c r="A94">
        <v>73</v>
      </c>
      <c r="B94" s="30" t="s">
        <v>192</v>
      </c>
      <c r="C94" s="30" t="s">
        <v>185</v>
      </c>
      <c r="D94" s="40">
        <v>17</v>
      </c>
      <c r="E94" s="41" t="s">
        <v>186</v>
      </c>
      <c r="F94" s="42">
        <v>2</v>
      </c>
      <c r="G94" s="12">
        <v>8.8000000000000007</v>
      </c>
      <c r="H94" s="34"/>
      <c r="I94" s="30">
        <f t="shared" si="19"/>
        <v>0</v>
      </c>
      <c r="J94" s="30">
        <v>824</v>
      </c>
      <c r="K94" s="30">
        <f t="shared" si="20"/>
        <v>0</v>
      </c>
      <c r="L94" s="59">
        <f t="shared" si="21"/>
        <v>0</v>
      </c>
      <c r="M94" s="60">
        <f t="shared" si="22"/>
        <v>334.40000000000003</v>
      </c>
      <c r="AB94" s="131" t="s">
        <v>158</v>
      </c>
      <c r="AC94" s="131"/>
      <c r="AD94" s="102">
        <v>10</v>
      </c>
      <c r="AE94" s="102" t="s">
        <v>159</v>
      </c>
      <c r="AF94" s="102">
        <v>12</v>
      </c>
      <c r="AG94" s="102" t="s">
        <v>159</v>
      </c>
      <c r="AH94" s="102"/>
    </row>
    <row r="95" spans="1:34">
      <c r="A95">
        <v>73</v>
      </c>
      <c r="B95" s="35" t="s">
        <v>192</v>
      </c>
      <c r="C95" s="35" t="s">
        <v>185</v>
      </c>
      <c r="D95" s="36">
        <v>18</v>
      </c>
      <c r="E95" s="37" t="s">
        <v>34</v>
      </c>
      <c r="F95" s="38">
        <v>3</v>
      </c>
      <c r="G95" s="28">
        <v>9.6</v>
      </c>
      <c r="H95" s="39"/>
      <c r="I95" s="35">
        <f t="shared" si="19"/>
        <v>0</v>
      </c>
      <c r="J95" s="35">
        <v>954</v>
      </c>
      <c r="K95" s="61">
        <f t="shared" si="20"/>
        <v>0</v>
      </c>
      <c r="L95" s="62">
        <f t="shared" si="21"/>
        <v>0</v>
      </c>
      <c r="M95" s="63">
        <f t="shared" si="22"/>
        <v>364.79999999999995</v>
      </c>
      <c r="AB95" s="131">
        <v>3</v>
      </c>
      <c r="AC95" s="131"/>
      <c r="AD95" s="102">
        <v>13</v>
      </c>
      <c r="AE95" s="102">
        <v>14</v>
      </c>
      <c r="AF95" s="102" t="s">
        <v>159</v>
      </c>
      <c r="AG95" s="102" t="s">
        <v>159</v>
      </c>
      <c r="AH95" s="102"/>
    </row>
    <row r="96" spans="1:34">
      <c r="A96">
        <v>74</v>
      </c>
      <c r="B96" s="30" t="s">
        <v>193</v>
      </c>
      <c r="C96" s="30" t="s">
        <v>113</v>
      </c>
      <c r="D96" s="31">
        <v>20</v>
      </c>
      <c r="E96" s="32" t="s">
        <v>143</v>
      </c>
      <c r="F96" s="33">
        <v>2</v>
      </c>
      <c r="G96" s="12">
        <v>10.3</v>
      </c>
      <c r="H96" s="34"/>
      <c r="I96" s="30">
        <f t="shared" si="19"/>
        <v>0</v>
      </c>
      <c r="J96" s="30">
        <v>1238</v>
      </c>
      <c r="K96" s="58">
        <f t="shared" si="20"/>
        <v>0</v>
      </c>
      <c r="L96" s="59">
        <f t="shared" si="21"/>
        <v>0</v>
      </c>
      <c r="M96" s="60">
        <f t="shared" si="22"/>
        <v>391.40000000000003</v>
      </c>
      <c r="AB96" s="131">
        <v>4</v>
      </c>
      <c r="AC96" s="131"/>
      <c r="AD96" s="102">
        <v>16</v>
      </c>
      <c r="AE96" s="102">
        <v>17</v>
      </c>
      <c r="AF96" s="102" t="s">
        <v>159</v>
      </c>
      <c r="AG96" s="102" t="s">
        <v>159</v>
      </c>
      <c r="AH96" s="102"/>
    </row>
    <row r="97" spans="1:34">
      <c r="A97">
        <v>75</v>
      </c>
      <c r="B97" s="19" t="s">
        <v>194</v>
      </c>
      <c r="C97" s="19" t="s">
        <v>27</v>
      </c>
      <c r="D97" s="20">
        <v>18</v>
      </c>
      <c r="E97" s="21" t="s">
        <v>143</v>
      </c>
      <c r="F97" s="22">
        <v>2</v>
      </c>
      <c r="G97" s="12">
        <v>9.3000000000000007</v>
      </c>
      <c r="H97" s="23"/>
      <c r="I97" s="19">
        <f t="shared" si="19"/>
        <v>0</v>
      </c>
      <c r="J97" s="19">
        <v>1002</v>
      </c>
      <c r="K97" s="51">
        <f t="shared" si="20"/>
        <v>0</v>
      </c>
      <c r="L97" s="52">
        <f t="shared" si="21"/>
        <v>0</v>
      </c>
      <c r="M97" s="53">
        <f t="shared" si="22"/>
        <v>353.40000000000003</v>
      </c>
      <c r="AB97" s="131">
        <v>5</v>
      </c>
      <c r="AC97" s="131"/>
      <c r="AD97" s="102">
        <v>18</v>
      </c>
      <c r="AE97" s="102">
        <v>19</v>
      </c>
      <c r="AF97" s="102" t="s">
        <v>159</v>
      </c>
      <c r="AG97" s="102" t="s">
        <v>159</v>
      </c>
      <c r="AH97" s="102"/>
    </row>
    <row r="98" spans="1:34">
      <c r="A98">
        <v>76</v>
      </c>
      <c r="B98" s="35" t="s">
        <v>195</v>
      </c>
      <c r="C98" s="35" t="s">
        <v>113</v>
      </c>
      <c r="D98" s="36">
        <v>20</v>
      </c>
      <c r="E98" s="37" t="s">
        <v>186</v>
      </c>
      <c r="F98" s="38">
        <v>2</v>
      </c>
      <c r="G98" s="12">
        <v>10.4</v>
      </c>
      <c r="H98" s="39"/>
      <c r="I98" s="35">
        <f t="shared" ref="I98:I129" si="23">IF(H98=-1,G98+2,MAX(MIN(G98+(H98-9600000)/200000,G98+2),G98+(H98-9500000)/300000,0))</f>
        <v>0</v>
      </c>
      <c r="J98" s="35">
        <v>1120</v>
      </c>
      <c r="K98" s="35">
        <f t="shared" si="20"/>
        <v>0</v>
      </c>
      <c r="L98" s="62">
        <f t="shared" ref="L98:L129" si="24">G98*38-M98</f>
        <v>0</v>
      </c>
      <c r="M98" s="63">
        <f t="shared" ref="M98:M129" si="25">IF(H98=-1,0,MAX(MIN(28.5*G98,(10000000-H98)/10000000*100*28.5*G98),0)+MAX(MIN(9.5*G98,(0.995*J98-K98)/J98*100*G98),0))</f>
        <v>395.20000000000005</v>
      </c>
      <c r="AB98" s="131" t="s">
        <v>164</v>
      </c>
      <c r="AC98" s="131"/>
      <c r="AD98" s="102">
        <v>21</v>
      </c>
      <c r="AE98" s="102">
        <v>22</v>
      </c>
      <c r="AF98" s="102">
        <v>23</v>
      </c>
      <c r="AG98" s="102" t="s">
        <v>159</v>
      </c>
      <c r="AH98" s="102"/>
    </row>
    <row r="99" spans="1:34">
      <c r="A99">
        <v>77</v>
      </c>
      <c r="B99" s="24" t="s">
        <v>196</v>
      </c>
      <c r="C99" s="24" t="s">
        <v>113</v>
      </c>
      <c r="D99" s="25">
        <v>18</v>
      </c>
      <c r="E99" s="26" t="s">
        <v>186</v>
      </c>
      <c r="F99" s="27">
        <v>2</v>
      </c>
      <c r="G99" s="43">
        <v>9.6</v>
      </c>
      <c r="H99" s="29"/>
      <c r="I99" s="24">
        <f t="shared" si="23"/>
        <v>0</v>
      </c>
      <c r="J99" s="24">
        <v>1164</v>
      </c>
      <c r="K99" s="55">
        <f t="shared" si="20"/>
        <v>0</v>
      </c>
      <c r="L99" s="56">
        <f t="shared" si="24"/>
        <v>0</v>
      </c>
      <c r="M99" s="57">
        <f t="shared" si="25"/>
        <v>364.79999999999995</v>
      </c>
      <c r="AB99" s="131" t="s">
        <v>166</v>
      </c>
      <c r="AC99" s="131"/>
      <c r="AD99" s="102" t="s">
        <v>159</v>
      </c>
      <c r="AE99" s="102">
        <v>25</v>
      </c>
      <c r="AF99" s="102">
        <v>26</v>
      </c>
      <c r="AG99" s="102">
        <v>27</v>
      </c>
      <c r="AH99" s="102"/>
    </row>
    <row r="100" spans="1:34">
      <c r="A100">
        <v>78</v>
      </c>
      <c r="B100" s="19" t="s">
        <v>197</v>
      </c>
      <c r="C100" s="19" t="s">
        <v>113</v>
      </c>
      <c r="D100" s="20">
        <v>18</v>
      </c>
      <c r="E100" s="21" t="s">
        <v>186</v>
      </c>
      <c r="F100" s="22">
        <v>2</v>
      </c>
      <c r="G100" s="12">
        <v>9.4</v>
      </c>
      <c r="H100" s="23"/>
      <c r="I100" s="19">
        <f t="shared" si="23"/>
        <v>0</v>
      </c>
      <c r="J100" s="19">
        <v>982</v>
      </c>
      <c r="K100" s="51">
        <f t="shared" si="20"/>
        <v>0</v>
      </c>
      <c r="L100" s="52">
        <f t="shared" si="24"/>
        <v>0</v>
      </c>
      <c r="M100" s="53">
        <f t="shared" si="25"/>
        <v>357.20000000000005</v>
      </c>
      <c r="AB100" s="131" t="s">
        <v>168</v>
      </c>
      <c r="AC100" s="131"/>
      <c r="AD100" s="102" t="s">
        <v>159</v>
      </c>
      <c r="AE100" s="102">
        <v>27</v>
      </c>
      <c r="AF100" s="102">
        <v>28</v>
      </c>
      <c r="AG100" s="102">
        <v>29</v>
      </c>
      <c r="AH100" s="102"/>
    </row>
    <row r="101" spans="1:34">
      <c r="A101">
        <v>79</v>
      </c>
      <c r="B101" s="30" t="s">
        <v>198</v>
      </c>
      <c r="C101" s="30" t="s">
        <v>27</v>
      </c>
      <c r="D101" s="31">
        <v>18</v>
      </c>
      <c r="E101" s="32" t="s">
        <v>186</v>
      </c>
      <c r="F101" s="33">
        <v>2</v>
      </c>
      <c r="G101" s="12">
        <v>9.5</v>
      </c>
      <c r="H101" s="34"/>
      <c r="I101" s="30">
        <f t="shared" si="23"/>
        <v>0</v>
      </c>
      <c r="J101" s="30">
        <v>946</v>
      </c>
      <c r="K101" s="30">
        <f t="shared" si="20"/>
        <v>0</v>
      </c>
      <c r="L101" s="59">
        <f t="shared" si="24"/>
        <v>0</v>
      </c>
      <c r="M101" s="60">
        <f t="shared" si="25"/>
        <v>361</v>
      </c>
      <c r="AB101" s="131" t="s">
        <v>170</v>
      </c>
      <c r="AC101" s="131"/>
      <c r="AD101" s="102" t="s">
        <v>159</v>
      </c>
      <c r="AE101" s="102" t="s">
        <v>159</v>
      </c>
      <c r="AF101" s="102">
        <v>31</v>
      </c>
      <c r="AG101" s="102">
        <v>32</v>
      </c>
      <c r="AH101" s="102"/>
    </row>
    <row r="102" spans="1:34">
      <c r="A102">
        <v>79</v>
      </c>
      <c r="B102" s="30" t="s">
        <v>198</v>
      </c>
      <c r="C102" s="30" t="s">
        <v>27</v>
      </c>
      <c r="D102" s="31">
        <v>19</v>
      </c>
      <c r="E102" s="32" t="s">
        <v>199</v>
      </c>
      <c r="F102" s="33">
        <v>3</v>
      </c>
      <c r="G102" s="28">
        <v>9.8000000000000007</v>
      </c>
      <c r="H102" s="34"/>
      <c r="I102" s="30">
        <f t="shared" si="23"/>
        <v>0</v>
      </c>
      <c r="J102" s="30">
        <v>991</v>
      </c>
      <c r="K102" s="30">
        <f t="shared" si="20"/>
        <v>0</v>
      </c>
      <c r="L102" s="59">
        <f t="shared" si="24"/>
        <v>0</v>
      </c>
      <c r="M102" s="60">
        <f t="shared" si="25"/>
        <v>372.40000000000003</v>
      </c>
      <c r="AB102" s="131" t="s">
        <v>172</v>
      </c>
      <c r="AC102" s="131"/>
      <c r="AD102" s="102" t="s">
        <v>159</v>
      </c>
      <c r="AE102" s="102" t="s">
        <v>159</v>
      </c>
      <c r="AF102" s="102">
        <v>34</v>
      </c>
      <c r="AG102" s="102">
        <v>35</v>
      </c>
      <c r="AH102" s="102"/>
    </row>
    <row r="103" spans="1:34">
      <c r="A103">
        <v>80</v>
      </c>
      <c r="B103" s="14" t="s">
        <v>200</v>
      </c>
      <c r="C103" s="14" t="s">
        <v>113</v>
      </c>
      <c r="D103" s="15">
        <v>17</v>
      </c>
      <c r="E103" s="16" t="s">
        <v>186</v>
      </c>
      <c r="F103" s="44">
        <v>2</v>
      </c>
      <c r="G103" s="12">
        <v>8.6999999999999993</v>
      </c>
      <c r="H103" s="18"/>
      <c r="I103" s="14">
        <f t="shared" si="23"/>
        <v>0</v>
      </c>
      <c r="J103" s="14">
        <v>921</v>
      </c>
      <c r="K103" s="47">
        <f t="shared" si="20"/>
        <v>0</v>
      </c>
      <c r="L103" s="48">
        <f t="shared" si="24"/>
        <v>0</v>
      </c>
      <c r="M103" s="49">
        <f t="shared" si="25"/>
        <v>330.59999999999997</v>
      </c>
      <c r="AB103" s="131">
        <v>12</v>
      </c>
      <c r="AC103" s="131"/>
      <c r="AD103" s="102" t="s">
        <v>159</v>
      </c>
      <c r="AE103" s="102" t="s">
        <v>159</v>
      </c>
      <c r="AF103" s="102" t="s">
        <v>159</v>
      </c>
      <c r="AG103" s="102">
        <v>38</v>
      </c>
      <c r="AH103" s="102"/>
    </row>
    <row r="104" spans="1:34">
      <c r="A104">
        <v>81</v>
      </c>
      <c r="B104" s="8" t="s">
        <v>201</v>
      </c>
      <c r="C104" s="8" t="s">
        <v>27</v>
      </c>
      <c r="D104" s="9">
        <v>15</v>
      </c>
      <c r="E104" s="10" t="s">
        <v>186</v>
      </c>
      <c r="F104" s="11">
        <v>2</v>
      </c>
      <c r="G104" s="12">
        <v>7.8</v>
      </c>
      <c r="H104" s="13"/>
      <c r="I104" s="8">
        <f t="shared" si="23"/>
        <v>0</v>
      </c>
      <c r="J104" s="8">
        <v>463</v>
      </c>
      <c r="K104" s="8">
        <f t="shared" si="20"/>
        <v>0</v>
      </c>
      <c r="L104" s="45">
        <f t="shared" si="24"/>
        <v>0</v>
      </c>
      <c r="M104" s="46">
        <f t="shared" si="25"/>
        <v>296.39999999999998</v>
      </c>
      <c r="AE104" s="7"/>
      <c r="AF104" s="7"/>
    </row>
    <row r="105" spans="1:34">
      <c r="A105">
        <v>81</v>
      </c>
      <c r="B105" s="30" t="s">
        <v>201</v>
      </c>
      <c r="C105" s="30" t="s">
        <v>27</v>
      </c>
      <c r="D105" s="31">
        <v>18</v>
      </c>
      <c r="E105" s="32" t="s">
        <v>199</v>
      </c>
      <c r="F105" s="33">
        <v>3</v>
      </c>
      <c r="G105" s="28">
        <v>9.4</v>
      </c>
      <c r="H105" s="34"/>
      <c r="I105" s="30">
        <f t="shared" si="23"/>
        <v>0</v>
      </c>
      <c r="J105" s="30">
        <v>857</v>
      </c>
      <c r="K105" s="30">
        <f t="shared" si="20"/>
        <v>0</v>
      </c>
      <c r="L105" s="59">
        <f t="shared" si="24"/>
        <v>0</v>
      </c>
      <c r="M105" s="60">
        <f t="shared" si="25"/>
        <v>357.20000000000005</v>
      </c>
      <c r="AB105" t="s">
        <v>147</v>
      </c>
      <c r="AC105" t="s">
        <v>148</v>
      </c>
      <c r="AD105" s="85" t="s">
        <v>149</v>
      </c>
      <c r="AE105" s="85" t="s">
        <v>150</v>
      </c>
      <c r="AF105" s="85" t="s">
        <v>151</v>
      </c>
      <c r="AG105" s="85" t="s">
        <v>152</v>
      </c>
      <c r="AH105" t="s">
        <v>153</v>
      </c>
    </row>
    <row r="106" spans="1:34">
      <c r="A106">
        <v>82</v>
      </c>
      <c r="B106" s="14" t="s">
        <v>202</v>
      </c>
      <c r="C106" s="14" t="s">
        <v>203</v>
      </c>
      <c r="D106" s="15">
        <v>17</v>
      </c>
      <c r="E106" s="16" t="s">
        <v>204</v>
      </c>
      <c r="F106" s="44">
        <v>2</v>
      </c>
      <c r="G106" s="12">
        <v>8.9</v>
      </c>
      <c r="H106" s="18"/>
      <c r="I106" s="14">
        <f t="shared" si="23"/>
        <v>0</v>
      </c>
      <c r="J106" s="14">
        <v>775</v>
      </c>
      <c r="K106" s="14">
        <f t="shared" si="20"/>
        <v>0</v>
      </c>
      <c r="L106" s="48">
        <f t="shared" si="24"/>
        <v>0</v>
      </c>
      <c r="M106" s="49">
        <f t="shared" si="25"/>
        <v>338.2</v>
      </c>
      <c r="AB106" s="131" t="s">
        <v>205</v>
      </c>
      <c r="AC106" s="131"/>
      <c r="AD106" s="137" t="s">
        <v>155</v>
      </c>
      <c r="AE106" s="137"/>
      <c r="AF106" s="137"/>
      <c r="AG106" s="137"/>
      <c r="AH106" s="102" t="s">
        <v>156</v>
      </c>
    </row>
    <row r="107" spans="1:34">
      <c r="A107">
        <v>83</v>
      </c>
      <c r="B107" s="14" t="s">
        <v>206</v>
      </c>
      <c r="C107" s="14" t="s">
        <v>203</v>
      </c>
      <c r="D107" s="15">
        <v>19</v>
      </c>
      <c r="E107" s="16" t="s">
        <v>204</v>
      </c>
      <c r="F107" s="44">
        <v>2</v>
      </c>
      <c r="G107" s="12">
        <v>9.6999999999999993</v>
      </c>
      <c r="H107" s="18"/>
      <c r="I107" s="14">
        <f t="shared" si="23"/>
        <v>0</v>
      </c>
      <c r="J107" s="14">
        <v>992</v>
      </c>
      <c r="K107" s="47">
        <f t="shared" si="20"/>
        <v>0</v>
      </c>
      <c r="L107" s="48">
        <f t="shared" si="24"/>
        <v>0</v>
      </c>
      <c r="M107" s="49">
        <f t="shared" si="25"/>
        <v>368.59999999999997</v>
      </c>
      <c r="AB107" s="131" t="s">
        <v>158</v>
      </c>
      <c r="AC107" s="131"/>
      <c r="AD107" s="102" t="s">
        <v>207</v>
      </c>
      <c r="AE107" s="102" t="s">
        <v>159</v>
      </c>
      <c r="AF107" s="102" t="s">
        <v>208</v>
      </c>
      <c r="AG107" s="102" t="s">
        <v>159</v>
      </c>
      <c r="AH107" s="104">
        <v>2</v>
      </c>
    </row>
    <row r="108" spans="1:34">
      <c r="A108">
        <v>84</v>
      </c>
      <c r="B108" s="30" t="s">
        <v>209</v>
      </c>
      <c r="C108" s="30" t="s">
        <v>203</v>
      </c>
      <c r="D108" s="31">
        <v>19</v>
      </c>
      <c r="E108" s="32" t="s">
        <v>204</v>
      </c>
      <c r="F108" s="33">
        <v>2</v>
      </c>
      <c r="G108" s="12">
        <v>9.6999999999999993</v>
      </c>
      <c r="H108" s="34"/>
      <c r="I108" s="30">
        <f t="shared" si="23"/>
        <v>0</v>
      </c>
      <c r="J108" s="30">
        <v>1045</v>
      </c>
      <c r="K108" s="58">
        <f t="shared" si="20"/>
        <v>0</v>
      </c>
      <c r="L108" s="59">
        <f t="shared" si="24"/>
        <v>0</v>
      </c>
      <c r="M108" s="60">
        <f t="shared" si="25"/>
        <v>368.59999999999997</v>
      </c>
      <c r="AB108" s="131">
        <v>3</v>
      </c>
      <c r="AC108" s="131"/>
      <c r="AD108" s="102" t="s">
        <v>210</v>
      </c>
      <c r="AE108" s="102" t="s">
        <v>208</v>
      </c>
      <c r="AF108" s="102" t="s">
        <v>159</v>
      </c>
      <c r="AG108" s="102" t="s">
        <v>159</v>
      </c>
      <c r="AH108" s="104">
        <v>4</v>
      </c>
    </row>
    <row r="109" spans="1:34">
      <c r="A109">
        <v>85</v>
      </c>
      <c r="B109" s="8" t="s">
        <v>211</v>
      </c>
      <c r="C109" s="8" t="s">
        <v>203</v>
      </c>
      <c r="D109" s="9">
        <v>20</v>
      </c>
      <c r="E109" s="10" t="s">
        <v>204</v>
      </c>
      <c r="F109" s="11">
        <v>2</v>
      </c>
      <c r="G109" s="12">
        <v>10.5</v>
      </c>
      <c r="H109" s="13"/>
      <c r="I109" s="8">
        <f t="shared" si="23"/>
        <v>0</v>
      </c>
      <c r="J109" s="8">
        <v>1227</v>
      </c>
      <c r="K109" s="66">
        <f t="shared" si="20"/>
        <v>0</v>
      </c>
      <c r="L109" s="45">
        <f t="shared" si="24"/>
        <v>0</v>
      </c>
      <c r="M109" s="46">
        <f t="shared" si="25"/>
        <v>399</v>
      </c>
      <c r="AB109" s="131">
        <v>4</v>
      </c>
      <c r="AC109" s="131"/>
      <c r="AD109" s="102" t="s">
        <v>208</v>
      </c>
      <c r="AE109" s="102" t="s">
        <v>212</v>
      </c>
      <c r="AF109" s="102" t="s">
        <v>159</v>
      </c>
      <c r="AG109" s="102" t="s">
        <v>159</v>
      </c>
      <c r="AH109" s="104">
        <v>6</v>
      </c>
    </row>
    <row r="110" spans="1:34">
      <c r="A110">
        <v>86</v>
      </c>
      <c r="B110" s="19" t="s">
        <v>213</v>
      </c>
      <c r="C110" s="19" t="s">
        <v>203</v>
      </c>
      <c r="D110" s="20">
        <v>20</v>
      </c>
      <c r="E110" s="21" t="s">
        <v>204</v>
      </c>
      <c r="F110" s="22">
        <v>2</v>
      </c>
      <c r="G110" s="12">
        <v>10.3</v>
      </c>
      <c r="H110" s="23"/>
      <c r="I110" s="19">
        <f t="shared" si="23"/>
        <v>0</v>
      </c>
      <c r="J110" s="19">
        <v>1170</v>
      </c>
      <c r="K110" s="51">
        <f t="shared" si="20"/>
        <v>0</v>
      </c>
      <c r="L110" s="52">
        <f t="shared" si="24"/>
        <v>0</v>
      </c>
      <c r="M110" s="53">
        <f t="shared" si="25"/>
        <v>391.40000000000003</v>
      </c>
      <c r="AB110" s="131">
        <v>5</v>
      </c>
      <c r="AC110" s="131"/>
      <c r="AD110" s="102" t="s">
        <v>212</v>
      </c>
      <c r="AE110" s="102" t="s">
        <v>214</v>
      </c>
      <c r="AF110" s="102" t="s">
        <v>159</v>
      </c>
      <c r="AG110" s="102" t="s">
        <v>159</v>
      </c>
      <c r="AH110" s="104">
        <v>8</v>
      </c>
    </row>
    <row r="111" spans="1:34">
      <c r="A111">
        <v>87</v>
      </c>
      <c r="B111" s="35" t="s">
        <v>215</v>
      </c>
      <c r="C111" s="35" t="s">
        <v>203</v>
      </c>
      <c r="D111" s="36">
        <v>22</v>
      </c>
      <c r="E111" s="37" t="s">
        <v>204</v>
      </c>
      <c r="F111" s="38">
        <v>2</v>
      </c>
      <c r="G111" s="12">
        <v>11.1</v>
      </c>
      <c r="H111" s="39"/>
      <c r="I111" s="35">
        <f t="shared" si="23"/>
        <v>0</v>
      </c>
      <c r="J111" s="35">
        <v>1279</v>
      </c>
      <c r="K111" s="61">
        <f t="shared" si="20"/>
        <v>0</v>
      </c>
      <c r="L111" s="62">
        <f t="shared" si="24"/>
        <v>0</v>
      </c>
      <c r="M111" s="63">
        <f t="shared" si="25"/>
        <v>421.79999999999995</v>
      </c>
      <c r="AB111" s="131" t="s">
        <v>164</v>
      </c>
      <c r="AC111" s="131"/>
      <c r="AD111" s="102" t="s">
        <v>214</v>
      </c>
      <c r="AE111" s="102" t="s">
        <v>216</v>
      </c>
      <c r="AF111" s="102" t="s">
        <v>217</v>
      </c>
      <c r="AG111" s="102" t="s">
        <v>159</v>
      </c>
      <c r="AH111" s="104">
        <v>10</v>
      </c>
    </row>
    <row r="112" spans="1:34">
      <c r="A112">
        <v>88</v>
      </c>
      <c r="B112" s="8" t="s">
        <v>218</v>
      </c>
      <c r="C112" s="8" t="s">
        <v>27</v>
      </c>
      <c r="D112" s="9">
        <v>15</v>
      </c>
      <c r="E112" s="10" t="s">
        <v>204</v>
      </c>
      <c r="F112" s="11">
        <v>2</v>
      </c>
      <c r="G112" s="12">
        <v>7.8</v>
      </c>
      <c r="H112" s="13"/>
      <c r="I112" s="8">
        <f t="shared" si="23"/>
        <v>0</v>
      </c>
      <c r="J112" s="8">
        <v>818</v>
      </c>
      <c r="K112" s="8">
        <f t="shared" si="20"/>
        <v>0</v>
      </c>
      <c r="L112" s="45">
        <f t="shared" si="24"/>
        <v>0</v>
      </c>
      <c r="M112" s="46">
        <f t="shared" si="25"/>
        <v>296.39999999999998</v>
      </c>
      <c r="AB112" s="131" t="s">
        <v>166</v>
      </c>
      <c r="AC112" s="131"/>
      <c r="AD112" s="102" t="s">
        <v>159</v>
      </c>
      <c r="AE112" s="102" t="s">
        <v>217</v>
      </c>
      <c r="AF112" s="102" t="s">
        <v>219</v>
      </c>
      <c r="AG112" s="102" t="s">
        <v>220</v>
      </c>
      <c r="AH112" s="104">
        <v>12</v>
      </c>
    </row>
    <row r="113" spans="1:34">
      <c r="A113">
        <v>88</v>
      </c>
      <c r="B113" s="30" t="s">
        <v>218</v>
      </c>
      <c r="C113" s="30" t="s">
        <v>27</v>
      </c>
      <c r="D113" s="31">
        <v>17</v>
      </c>
      <c r="E113" s="32" t="s">
        <v>30</v>
      </c>
      <c r="F113" s="33">
        <v>4</v>
      </c>
      <c r="G113" s="17">
        <v>8.9</v>
      </c>
      <c r="H113" s="34"/>
      <c r="I113" s="30">
        <f t="shared" si="23"/>
        <v>0</v>
      </c>
      <c r="J113" s="30">
        <v>732</v>
      </c>
      <c r="K113" s="58">
        <f t="shared" si="20"/>
        <v>0</v>
      </c>
      <c r="L113" s="59">
        <f t="shared" si="24"/>
        <v>0</v>
      </c>
      <c r="M113" s="60">
        <f t="shared" si="25"/>
        <v>338.2</v>
      </c>
      <c r="AB113" s="131" t="s">
        <v>168</v>
      </c>
      <c r="AC113" s="131"/>
      <c r="AD113" s="102" t="s">
        <v>159</v>
      </c>
      <c r="AE113" s="102" t="s">
        <v>219</v>
      </c>
      <c r="AF113" s="102" t="s">
        <v>220</v>
      </c>
      <c r="AG113" s="102" t="s">
        <v>221</v>
      </c>
      <c r="AH113" s="104">
        <v>14</v>
      </c>
    </row>
    <row r="114" spans="1:34">
      <c r="A114">
        <v>89</v>
      </c>
      <c r="B114" s="14" t="s">
        <v>222</v>
      </c>
      <c r="C114" s="14" t="s">
        <v>27</v>
      </c>
      <c r="D114" s="15">
        <v>16</v>
      </c>
      <c r="E114" s="16" t="s">
        <v>204</v>
      </c>
      <c r="F114" s="44">
        <v>2</v>
      </c>
      <c r="G114" s="12">
        <v>8.3000000000000007</v>
      </c>
      <c r="H114" s="18"/>
      <c r="I114" s="14">
        <f t="shared" si="23"/>
        <v>0</v>
      </c>
      <c r="J114" s="14">
        <v>1124</v>
      </c>
      <c r="K114" s="47">
        <f t="shared" si="20"/>
        <v>0</v>
      </c>
      <c r="L114" s="48">
        <f t="shared" si="24"/>
        <v>0</v>
      </c>
      <c r="M114" s="49">
        <f t="shared" si="25"/>
        <v>315.40000000000003</v>
      </c>
      <c r="AB114" s="131" t="s">
        <v>170</v>
      </c>
      <c r="AC114" s="131"/>
      <c r="AD114" s="102" t="s">
        <v>159</v>
      </c>
      <c r="AE114" s="102" t="s">
        <v>159</v>
      </c>
      <c r="AF114" s="102" t="s">
        <v>221</v>
      </c>
      <c r="AG114" s="102" t="s">
        <v>223</v>
      </c>
      <c r="AH114" s="104">
        <v>16</v>
      </c>
    </row>
    <row r="115" spans="1:34">
      <c r="A115">
        <v>89</v>
      </c>
      <c r="B115" s="35" t="s">
        <v>222</v>
      </c>
      <c r="C115" s="35" t="s">
        <v>27</v>
      </c>
      <c r="D115" s="36">
        <v>20</v>
      </c>
      <c r="E115" s="37" t="s">
        <v>34</v>
      </c>
      <c r="F115" s="38">
        <v>3</v>
      </c>
      <c r="G115" s="28">
        <v>10</v>
      </c>
      <c r="H115" s="39"/>
      <c r="I115" s="35">
        <f t="shared" si="23"/>
        <v>0</v>
      </c>
      <c r="J115" s="35">
        <v>1287</v>
      </c>
      <c r="K115" s="61">
        <f t="shared" si="20"/>
        <v>0</v>
      </c>
      <c r="L115" s="62">
        <f t="shared" si="24"/>
        <v>0</v>
      </c>
      <c r="M115" s="63">
        <f t="shared" si="25"/>
        <v>380</v>
      </c>
      <c r="AB115" s="131" t="s">
        <v>172</v>
      </c>
      <c r="AC115" s="131"/>
      <c r="AD115" s="102" t="s">
        <v>159</v>
      </c>
      <c r="AE115" s="102" t="s">
        <v>159</v>
      </c>
      <c r="AF115" s="102" t="s">
        <v>223</v>
      </c>
      <c r="AG115" s="102" t="s">
        <v>224</v>
      </c>
      <c r="AH115" s="104">
        <v>18</v>
      </c>
    </row>
    <row r="116" spans="1:34">
      <c r="A116">
        <v>90</v>
      </c>
      <c r="B116" s="35" t="s">
        <v>225</v>
      </c>
      <c r="C116" s="35" t="s">
        <v>27</v>
      </c>
      <c r="D116" s="36">
        <v>18</v>
      </c>
      <c r="E116" s="37" t="s">
        <v>204</v>
      </c>
      <c r="F116" s="38">
        <v>2</v>
      </c>
      <c r="G116" s="12">
        <v>9.5</v>
      </c>
      <c r="H116" s="39"/>
      <c r="I116" s="35">
        <f t="shared" si="23"/>
        <v>0</v>
      </c>
      <c r="J116" s="35">
        <v>1061</v>
      </c>
      <c r="K116" s="61">
        <f t="shared" si="20"/>
        <v>0</v>
      </c>
      <c r="L116" s="62">
        <f t="shared" si="24"/>
        <v>0</v>
      </c>
      <c r="M116" s="63">
        <f t="shared" si="25"/>
        <v>361</v>
      </c>
      <c r="AB116" s="131">
        <v>12</v>
      </c>
      <c r="AC116" s="131"/>
      <c r="AD116" s="64" t="s">
        <v>159</v>
      </c>
      <c r="AE116" s="64" t="s">
        <v>159</v>
      </c>
      <c r="AF116" s="64" t="s">
        <v>159</v>
      </c>
      <c r="AG116" s="64" t="s">
        <v>226</v>
      </c>
      <c r="AH116" s="105">
        <v>20</v>
      </c>
    </row>
    <row r="117" spans="1:34">
      <c r="A117">
        <v>91</v>
      </c>
      <c r="B117" s="19" t="s">
        <v>227</v>
      </c>
      <c r="C117" s="19" t="s">
        <v>113</v>
      </c>
      <c r="D117" s="20">
        <v>18</v>
      </c>
      <c r="E117" s="21" t="s">
        <v>204</v>
      </c>
      <c r="F117" s="22">
        <v>2</v>
      </c>
      <c r="G117" s="12">
        <v>9.1</v>
      </c>
      <c r="H117" s="23"/>
      <c r="I117" s="19">
        <f t="shared" si="23"/>
        <v>0</v>
      </c>
      <c r="J117" s="19">
        <v>823</v>
      </c>
      <c r="K117" s="51">
        <f t="shared" si="20"/>
        <v>0</v>
      </c>
      <c r="L117" s="52">
        <f t="shared" si="24"/>
        <v>0</v>
      </c>
      <c r="M117" s="53">
        <f t="shared" si="25"/>
        <v>345.79999999999995</v>
      </c>
      <c r="AB117" s="131" t="s">
        <v>205</v>
      </c>
      <c r="AC117" s="131"/>
      <c r="AD117" s="131" t="s">
        <v>176</v>
      </c>
      <c r="AE117" s="131"/>
      <c r="AF117" s="131"/>
      <c r="AG117" s="131"/>
      <c r="AH117" t="s">
        <v>228</v>
      </c>
    </row>
    <row r="118" spans="1:34">
      <c r="A118">
        <v>91</v>
      </c>
      <c r="B118" s="30" t="s">
        <v>229</v>
      </c>
      <c r="C118" s="30" t="s">
        <v>113</v>
      </c>
      <c r="D118" s="31">
        <v>20</v>
      </c>
      <c r="E118" s="32" t="s">
        <v>129</v>
      </c>
      <c r="F118" s="33">
        <v>3</v>
      </c>
      <c r="G118" s="28">
        <v>10.5</v>
      </c>
      <c r="H118" s="34"/>
      <c r="I118" s="30">
        <f t="shared" si="23"/>
        <v>0</v>
      </c>
      <c r="J118" s="30">
        <v>1503</v>
      </c>
      <c r="K118" s="58">
        <f t="shared" si="20"/>
        <v>0</v>
      </c>
      <c r="L118" s="59">
        <f t="shared" si="24"/>
        <v>0</v>
      </c>
      <c r="M118" s="60">
        <f t="shared" si="25"/>
        <v>399</v>
      </c>
      <c r="AB118" s="131" t="s">
        <v>158</v>
      </c>
      <c r="AC118" s="131"/>
      <c r="AD118" s="102" t="s">
        <v>210</v>
      </c>
      <c r="AE118" s="102" t="s">
        <v>159</v>
      </c>
      <c r="AF118" s="102" t="s">
        <v>212</v>
      </c>
      <c r="AG118" s="102" t="s">
        <v>159</v>
      </c>
      <c r="AH118" s="102"/>
    </row>
    <row r="119" spans="1:34">
      <c r="A119">
        <v>92</v>
      </c>
      <c r="B119" s="24" t="s">
        <v>230</v>
      </c>
      <c r="C119" s="24" t="s">
        <v>113</v>
      </c>
      <c r="D119" s="25">
        <v>19</v>
      </c>
      <c r="E119" s="26" t="s">
        <v>204</v>
      </c>
      <c r="F119" s="27">
        <v>2</v>
      </c>
      <c r="G119" s="43">
        <v>9.6999999999999993</v>
      </c>
      <c r="H119" s="29"/>
      <c r="I119" s="24">
        <f t="shared" si="23"/>
        <v>0</v>
      </c>
      <c r="J119" s="24">
        <v>703</v>
      </c>
      <c r="K119" s="55">
        <f t="shared" si="20"/>
        <v>0</v>
      </c>
      <c r="L119" s="56">
        <f t="shared" si="24"/>
        <v>0</v>
      </c>
      <c r="M119" s="57">
        <f t="shared" si="25"/>
        <v>368.59999999999997</v>
      </c>
      <c r="AB119" s="131">
        <v>3</v>
      </c>
      <c r="AC119" s="131"/>
      <c r="AD119" s="102" t="s">
        <v>212</v>
      </c>
      <c r="AE119" s="102" t="s">
        <v>214</v>
      </c>
      <c r="AF119" s="102" t="s">
        <v>159</v>
      </c>
      <c r="AG119" s="102" t="s">
        <v>159</v>
      </c>
      <c r="AH119" s="102"/>
    </row>
    <row r="120" spans="1:34">
      <c r="A120">
        <v>93</v>
      </c>
      <c r="B120" s="19" t="s">
        <v>231</v>
      </c>
      <c r="C120" s="19" t="s">
        <v>27</v>
      </c>
      <c r="D120" s="20">
        <v>19</v>
      </c>
      <c r="E120" s="21" t="s">
        <v>204</v>
      </c>
      <c r="F120" s="22">
        <v>2</v>
      </c>
      <c r="G120" s="12">
        <v>9.9</v>
      </c>
      <c r="H120" s="23"/>
      <c r="I120" s="19">
        <f t="shared" si="23"/>
        <v>0</v>
      </c>
      <c r="J120" s="19">
        <v>1108</v>
      </c>
      <c r="K120" s="19">
        <f t="shared" si="20"/>
        <v>0</v>
      </c>
      <c r="L120" s="52">
        <f t="shared" si="24"/>
        <v>0</v>
      </c>
      <c r="M120" s="53">
        <f t="shared" si="25"/>
        <v>376.20000000000005</v>
      </c>
      <c r="AB120" s="131">
        <v>4</v>
      </c>
      <c r="AC120" s="131"/>
      <c r="AD120" s="102" t="s">
        <v>216</v>
      </c>
      <c r="AE120" s="102" t="s">
        <v>217</v>
      </c>
      <c r="AF120" s="102" t="s">
        <v>159</v>
      </c>
      <c r="AG120" s="102" t="s">
        <v>159</v>
      </c>
      <c r="AH120" s="102"/>
    </row>
    <row r="121" spans="1:34">
      <c r="A121">
        <v>94</v>
      </c>
      <c r="B121" s="35" t="s">
        <v>232</v>
      </c>
      <c r="C121" s="35" t="s">
        <v>27</v>
      </c>
      <c r="D121" s="36">
        <v>18</v>
      </c>
      <c r="E121" s="37" t="s">
        <v>204</v>
      </c>
      <c r="F121" s="38">
        <v>2</v>
      </c>
      <c r="G121" s="12">
        <v>9.6</v>
      </c>
      <c r="H121" s="39"/>
      <c r="I121" s="35">
        <f t="shared" si="23"/>
        <v>0</v>
      </c>
      <c r="J121" s="35">
        <v>1058</v>
      </c>
      <c r="K121" s="61">
        <f t="shared" si="20"/>
        <v>0</v>
      </c>
      <c r="L121" s="62">
        <f t="shared" si="24"/>
        <v>0</v>
      </c>
      <c r="M121" s="63">
        <f t="shared" si="25"/>
        <v>364.79999999999995</v>
      </c>
      <c r="AB121" s="131">
        <v>5</v>
      </c>
      <c r="AC121" s="131"/>
      <c r="AD121" s="102" t="s">
        <v>219</v>
      </c>
      <c r="AE121" s="102" t="s">
        <v>220</v>
      </c>
      <c r="AF121" s="102" t="s">
        <v>159</v>
      </c>
      <c r="AG121" s="102" t="s">
        <v>159</v>
      </c>
      <c r="AH121" s="102"/>
    </row>
    <row r="122" spans="1:34">
      <c r="A122">
        <v>95</v>
      </c>
      <c r="B122" s="30" t="s">
        <v>233</v>
      </c>
      <c r="C122" s="30" t="s">
        <v>27</v>
      </c>
      <c r="D122" s="40">
        <v>16</v>
      </c>
      <c r="E122" s="41" t="s">
        <v>204</v>
      </c>
      <c r="F122" s="42">
        <v>2</v>
      </c>
      <c r="G122" s="12">
        <v>8.4</v>
      </c>
      <c r="H122" s="34"/>
      <c r="I122" s="30">
        <f t="shared" si="23"/>
        <v>0</v>
      </c>
      <c r="J122" s="30">
        <v>983</v>
      </c>
      <c r="K122" s="58">
        <f t="shared" si="20"/>
        <v>0</v>
      </c>
      <c r="L122" s="59">
        <f t="shared" si="24"/>
        <v>0</v>
      </c>
      <c r="M122" s="60">
        <f t="shared" si="25"/>
        <v>319.2</v>
      </c>
      <c r="AB122" s="131" t="s">
        <v>164</v>
      </c>
      <c r="AC122" s="131"/>
      <c r="AD122" s="102" t="s">
        <v>221</v>
      </c>
      <c r="AE122" s="102" t="s">
        <v>223</v>
      </c>
      <c r="AF122" s="102" t="s">
        <v>224</v>
      </c>
      <c r="AG122" s="102" t="s">
        <v>159</v>
      </c>
      <c r="AH122" s="102"/>
    </row>
    <row r="123" spans="1:34">
      <c r="A123">
        <v>95</v>
      </c>
      <c r="B123" s="19" t="s">
        <v>233</v>
      </c>
      <c r="C123" s="19" t="s">
        <v>27</v>
      </c>
      <c r="D123" s="20">
        <v>18</v>
      </c>
      <c r="E123" s="21" t="s">
        <v>98</v>
      </c>
      <c r="F123" s="22">
        <v>3</v>
      </c>
      <c r="G123" s="28">
        <v>9.6</v>
      </c>
      <c r="H123" s="23"/>
      <c r="I123" s="19">
        <f t="shared" si="23"/>
        <v>0</v>
      </c>
      <c r="J123" s="19">
        <v>1051</v>
      </c>
      <c r="K123" s="51">
        <f t="shared" si="20"/>
        <v>0</v>
      </c>
      <c r="L123" s="52">
        <f t="shared" si="24"/>
        <v>0</v>
      </c>
      <c r="M123" s="53">
        <f t="shared" si="25"/>
        <v>364.79999999999995</v>
      </c>
      <c r="AB123" s="131" t="s">
        <v>166</v>
      </c>
      <c r="AC123" s="131"/>
      <c r="AD123" s="102" t="s">
        <v>159</v>
      </c>
      <c r="AE123" s="102" t="s">
        <v>226</v>
      </c>
      <c r="AF123" s="102" t="s">
        <v>234</v>
      </c>
      <c r="AG123" s="102" t="s">
        <v>235</v>
      </c>
      <c r="AH123" s="102"/>
    </row>
    <row r="124" spans="1:34">
      <c r="A124">
        <v>96</v>
      </c>
      <c r="B124" s="30" t="s">
        <v>236</v>
      </c>
      <c r="C124" s="30" t="s">
        <v>237</v>
      </c>
      <c r="D124" s="40">
        <v>16</v>
      </c>
      <c r="E124" s="41" t="s">
        <v>238</v>
      </c>
      <c r="F124" s="42">
        <v>2</v>
      </c>
      <c r="G124" s="12">
        <v>8.1</v>
      </c>
      <c r="H124" s="34"/>
      <c r="I124" s="30">
        <f t="shared" si="23"/>
        <v>0</v>
      </c>
      <c r="J124" s="30">
        <v>684</v>
      </c>
      <c r="K124" s="58">
        <f t="shared" si="20"/>
        <v>0</v>
      </c>
      <c r="L124" s="59">
        <f t="shared" si="24"/>
        <v>0</v>
      </c>
      <c r="M124" s="60">
        <f t="shared" si="25"/>
        <v>307.8</v>
      </c>
      <c r="AB124" s="131" t="s">
        <v>168</v>
      </c>
      <c r="AC124" s="131"/>
      <c r="AD124" s="102" t="s">
        <v>159</v>
      </c>
      <c r="AE124" s="102" t="s">
        <v>235</v>
      </c>
      <c r="AF124" s="102" t="s">
        <v>239</v>
      </c>
      <c r="AG124" s="102" t="s">
        <v>240</v>
      </c>
      <c r="AH124" s="102"/>
    </row>
    <row r="125" spans="1:34">
      <c r="A125">
        <v>97</v>
      </c>
      <c r="B125" s="24" t="s">
        <v>241</v>
      </c>
      <c r="C125" s="24" t="s">
        <v>237</v>
      </c>
      <c r="D125" s="25">
        <v>18</v>
      </c>
      <c r="E125" s="26" t="s">
        <v>238</v>
      </c>
      <c r="F125" s="27">
        <v>2</v>
      </c>
      <c r="G125" s="43">
        <v>9.5</v>
      </c>
      <c r="H125" s="29"/>
      <c r="I125" s="24">
        <f t="shared" si="23"/>
        <v>0</v>
      </c>
      <c r="J125" s="24">
        <v>1004</v>
      </c>
      <c r="K125" s="55">
        <f t="shared" si="20"/>
        <v>0</v>
      </c>
      <c r="L125" s="56">
        <f t="shared" si="24"/>
        <v>0</v>
      </c>
      <c r="M125" s="57">
        <f t="shared" si="25"/>
        <v>361</v>
      </c>
      <c r="AB125" s="131" t="s">
        <v>170</v>
      </c>
      <c r="AC125" s="131"/>
      <c r="AD125" s="102" t="s">
        <v>159</v>
      </c>
      <c r="AE125" s="102" t="s">
        <v>159</v>
      </c>
      <c r="AF125" s="103" t="s">
        <v>242</v>
      </c>
      <c r="AG125" s="103" t="s">
        <v>243</v>
      </c>
      <c r="AH125" s="102"/>
    </row>
    <row r="126" spans="1:34">
      <c r="A126">
        <v>98</v>
      </c>
      <c r="B126" s="35" t="s">
        <v>244</v>
      </c>
      <c r="C126" s="35" t="s">
        <v>237</v>
      </c>
      <c r="D126" s="36">
        <v>16</v>
      </c>
      <c r="E126" s="37" t="s">
        <v>238</v>
      </c>
      <c r="F126" s="38">
        <v>2</v>
      </c>
      <c r="G126" s="12">
        <v>8.1999999999999993</v>
      </c>
      <c r="H126" s="39"/>
      <c r="I126" s="35">
        <f t="shared" si="23"/>
        <v>0</v>
      </c>
      <c r="J126" s="35">
        <v>898</v>
      </c>
      <c r="K126" s="61">
        <f t="shared" si="20"/>
        <v>0</v>
      </c>
      <c r="L126" s="62">
        <f t="shared" si="24"/>
        <v>0</v>
      </c>
      <c r="M126" s="63">
        <f t="shared" si="25"/>
        <v>311.59999999999997</v>
      </c>
      <c r="AB126" s="131" t="s">
        <v>172</v>
      </c>
      <c r="AC126" s="131"/>
      <c r="AD126" s="102" t="s">
        <v>159</v>
      </c>
      <c r="AE126" s="102" t="s">
        <v>159</v>
      </c>
      <c r="AF126" s="103" t="s">
        <v>245</v>
      </c>
      <c r="AG126" s="103" t="s">
        <v>246</v>
      </c>
      <c r="AH126" s="102"/>
    </row>
    <row r="127" spans="1:34">
      <c r="A127">
        <v>99</v>
      </c>
      <c r="B127" s="35" t="s">
        <v>247</v>
      </c>
      <c r="C127" s="35" t="s">
        <v>237</v>
      </c>
      <c r="D127" s="36">
        <v>19</v>
      </c>
      <c r="E127" s="37" t="s">
        <v>238</v>
      </c>
      <c r="F127" s="38">
        <v>2</v>
      </c>
      <c r="G127" s="12">
        <v>9.8000000000000007</v>
      </c>
      <c r="H127" s="39"/>
      <c r="I127" s="35">
        <f t="shared" si="23"/>
        <v>0</v>
      </c>
      <c r="J127" s="35">
        <v>905</v>
      </c>
      <c r="K127" s="61">
        <f t="shared" si="20"/>
        <v>0</v>
      </c>
      <c r="L127" s="62">
        <f t="shared" si="24"/>
        <v>0</v>
      </c>
      <c r="M127" s="63">
        <f t="shared" si="25"/>
        <v>372.40000000000003</v>
      </c>
      <c r="AB127" s="131">
        <v>12</v>
      </c>
      <c r="AC127" s="131"/>
      <c r="AD127" s="102" t="s">
        <v>159</v>
      </c>
      <c r="AE127" s="102" t="s">
        <v>159</v>
      </c>
      <c r="AF127" s="102" t="s">
        <v>159</v>
      </c>
      <c r="AG127" s="103" t="s">
        <v>248</v>
      </c>
      <c r="AH127" s="102"/>
    </row>
    <row r="128" spans="1:34">
      <c r="A128">
        <v>100</v>
      </c>
      <c r="B128" s="30" t="s">
        <v>249</v>
      </c>
      <c r="C128" s="30" t="s">
        <v>237</v>
      </c>
      <c r="D128" s="31">
        <v>20</v>
      </c>
      <c r="E128" s="32" t="s">
        <v>238</v>
      </c>
      <c r="F128" s="33">
        <v>2</v>
      </c>
      <c r="G128" s="12">
        <v>10.3</v>
      </c>
      <c r="H128" s="34"/>
      <c r="I128" s="30">
        <f t="shared" si="23"/>
        <v>0</v>
      </c>
      <c r="J128" s="30">
        <v>1086</v>
      </c>
      <c r="K128" s="58">
        <f t="shared" si="20"/>
        <v>0</v>
      </c>
      <c r="L128" s="59">
        <f t="shared" si="24"/>
        <v>0</v>
      </c>
      <c r="M128" s="60">
        <f t="shared" si="25"/>
        <v>391.40000000000003</v>
      </c>
      <c r="AB128" s="131" t="s">
        <v>205</v>
      </c>
      <c r="AC128" s="131"/>
      <c r="AD128" s="131" t="s">
        <v>191</v>
      </c>
      <c r="AE128" s="131"/>
      <c r="AF128" s="131"/>
      <c r="AG128" s="131"/>
      <c r="AH128" t="s">
        <v>250</v>
      </c>
    </row>
    <row r="129" spans="1:34">
      <c r="A129">
        <v>101</v>
      </c>
      <c r="B129" s="14" t="s">
        <v>251</v>
      </c>
      <c r="C129" s="14" t="s">
        <v>113</v>
      </c>
      <c r="D129" s="15">
        <v>20</v>
      </c>
      <c r="E129" s="16" t="s">
        <v>204</v>
      </c>
      <c r="F129" s="44">
        <v>2</v>
      </c>
      <c r="G129" s="12">
        <v>10</v>
      </c>
      <c r="H129" s="18"/>
      <c r="I129" s="14">
        <f t="shared" si="23"/>
        <v>0</v>
      </c>
      <c r="J129" s="14">
        <v>1040</v>
      </c>
      <c r="K129" s="14">
        <f t="shared" si="20"/>
        <v>0</v>
      </c>
      <c r="L129" s="48">
        <f t="shared" si="24"/>
        <v>0</v>
      </c>
      <c r="M129" s="49">
        <f t="shared" si="25"/>
        <v>380</v>
      </c>
      <c r="AB129" s="131" t="s">
        <v>158</v>
      </c>
      <c r="AC129" s="131"/>
      <c r="AD129" s="64">
        <v>22</v>
      </c>
      <c r="AE129" s="64" t="s">
        <v>159</v>
      </c>
      <c r="AF129" s="64">
        <v>28</v>
      </c>
      <c r="AG129" s="64" t="s">
        <v>159</v>
      </c>
      <c r="AH129" s="102"/>
    </row>
    <row r="130" spans="1:34">
      <c r="A130">
        <v>102</v>
      </c>
      <c r="B130" s="14" t="s">
        <v>252</v>
      </c>
      <c r="C130" s="14" t="s">
        <v>27</v>
      </c>
      <c r="D130" s="15">
        <v>18</v>
      </c>
      <c r="E130" s="16" t="s">
        <v>238</v>
      </c>
      <c r="F130" s="44">
        <v>2</v>
      </c>
      <c r="G130" s="12">
        <v>9.1999999999999993</v>
      </c>
      <c r="H130" s="18"/>
      <c r="I130" s="14">
        <f t="shared" ref="I130:I159" si="26">IF(H130=-1,G130+2,MAX(MIN(G130+(H130-9600000)/200000,G130+2),G130+(H130-9500000)/300000,0))</f>
        <v>0</v>
      </c>
      <c r="J130" s="14">
        <v>975</v>
      </c>
      <c r="K130" s="47">
        <f t="shared" ref="K130:K193" si="27">IF(H130=-1,J130,FLOOR(H130-FLOOR(H130/5000000*J130,1)*5000000/J130,1)+1-FLOOR(H130/10000000,1))+IF(H130=0,-1,0)</f>
        <v>0</v>
      </c>
      <c r="L130" s="48">
        <f t="shared" ref="L130:L159" si="28">G130*38-M130</f>
        <v>0</v>
      </c>
      <c r="M130" s="49">
        <f t="shared" ref="M130:M159" si="29">IF(H130=-1,0,MAX(MIN(28.5*G130,(10000000-H130)/10000000*100*28.5*G130),0)+MAX(MIN(9.5*G130,(0.995*J130-K130)/J130*100*G130),0))</f>
        <v>349.59999999999997</v>
      </c>
      <c r="AB130" s="131">
        <v>3</v>
      </c>
      <c r="AC130" s="131"/>
      <c r="AD130" s="64">
        <v>30</v>
      </c>
      <c r="AE130" s="64">
        <v>32</v>
      </c>
      <c r="AF130" s="64" t="s">
        <v>159</v>
      </c>
      <c r="AG130" s="64" t="s">
        <v>159</v>
      </c>
      <c r="AH130" s="102"/>
    </row>
    <row r="131" spans="1:34">
      <c r="A131">
        <v>103</v>
      </c>
      <c r="B131" s="19" t="s">
        <v>253</v>
      </c>
      <c r="C131" s="19" t="s">
        <v>113</v>
      </c>
      <c r="D131" s="20">
        <v>18</v>
      </c>
      <c r="E131" s="21" t="s">
        <v>238</v>
      </c>
      <c r="F131" s="22">
        <v>2</v>
      </c>
      <c r="G131" s="12">
        <v>9.6</v>
      </c>
      <c r="H131" s="23"/>
      <c r="I131" s="19">
        <f t="shared" si="26"/>
        <v>0</v>
      </c>
      <c r="J131" s="19">
        <v>884</v>
      </c>
      <c r="K131" s="51">
        <f t="shared" si="27"/>
        <v>0</v>
      </c>
      <c r="L131" s="52">
        <f t="shared" si="28"/>
        <v>0</v>
      </c>
      <c r="M131" s="53">
        <f t="shared" si="29"/>
        <v>364.79999999999995</v>
      </c>
      <c r="AB131" s="131">
        <v>4</v>
      </c>
      <c r="AC131" s="131"/>
      <c r="AD131" s="64">
        <v>38</v>
      </c>
      <c r="AE131" s="64">
        <v>40</v>
      </c>
      <c r="AF131" s="64" t="s">
        <v>159</v>
      </c>
      <c r="AG131" s="64" t="s">
        <v>159</v>
      </c>
      <c r="AH131" s="102"/>
    </row>
    <row r="132" spans="1:34">
      <c r="A132">
        <v>104</v>
      </c>
      <c r="B132" s="30" t="s">
        <v>254</v>
      </c>
      <c r="C132" s="30" t="s">
        <v>113</v>
      </c>
      <c r="D132" s="31">
        <v>18</v>
      </c>
      <c r="E132" s="32" t="s">
        <v>238</v>
      </c>
      <c r="F132" s="33">
        <v>2</v>
      </c>
      <c r="G132" s="12">
        <v>9.4</v>
      </c>
      <c r="H132" s="34"/>
      <c r="I132" s="30">
        <f t="shared" si="26"/>
        <v>0</v>
      </c>
      <c r="J132" s="30">
        <v>952</v>
      </c>
      <c r="K132" s="58">
        <f t="shared" si="27"/>
        <v>0</v>
      </c>
      <c r="L132" s="59">
        <f t="shared" si="28"/>
        <v>0</v>
      </c>
      <c r="M132" s="60">
        <f t="shared" si="29"/>
        <v>357.20000000000005</v>
      </c>
      <c r="AB132" s="131">
        <v>5</v>
      </c>
      <c r="AC132" s="131"/>
      <c r="AD132" s="64">
        <v>42</v>
      </c>
      <c r="AE132" s="64">
        <v>44</v>
      </c>
      <c r="AF132" s="64" t="s">
        <v>159</v>
      </c>
      <c r="AG132" s="64" t="s">
        <v>159</v>
      </c>
      <c r="AH132" s="102"/>
    </row>
    <row r="133" spans="1:34">
      <c r="A133">
        <v>105</v>
      </c>
      <c r="B133" s="8" t="s">
        <v>255</v>
      </c>
      <c r="C133" s="8" t="s">
        <v>113</v>
      </c>
      <c r="D133" s="9">
        <v>18</v>
      </c>
      <c r="E133" s="10" t="s">
        <v>238</v>
      </c>
      <c r="F133" s="11">
        <v>2</v>
      </c>
      <c r="G133" s="12">
        <v>9.1</v>
      </c>
      <c r="H133" s="13"/>
      <c r="I133" s="8">
        <f t="shared" si="26"/>
        <v>0</v>
      </c>
      <c r="J133" s="8">
        <v>920</v>
      </c>
      <c r="K133" s="8">
        <f t="shared" si="27"/>
        <v>0</v>
      </c>
      <c r="L133" s="45">
        <f t="shared" si="28"/>
        <v>0</v>
      </c>
      <c r="M133" s="46">
        <f t="shared" si="29"/>
        <v>345.79999999999995</v>
      </c>
      <c r="V133" s="85"/>
      <c r="W133" s="85"/>
      <c r="X133" s="64"/>
      <c r="Y133" s="77"/>
      <c r="Z133" s="77"/>
      <c r="AA133" s="64"/>
      <c r="AB133" s="131" t="s">
        <v>164</v>
      </c>
      <c r="AC133" s="131"/>
      <c r="AD133" s="108">
        <v>50</v>
      </c>
      <c r="AE133" s="108">
        <v>52</v>
      </c>
      <c r="AF133" s="108">
        <v>54</v>
      </c>
      <c r="AG133" s="64" t="s">
        <v>159</v>
      </c>
      <c r="AH133" s="102"/>
    </row>
    <row r="134" spans="1:34">
      <c r="A134">
        <v>106</v>
      </c>
      <c r="B134" s="19" t="s">
        <v>256</v>
      </c>
      <c r="C134" s="19" t="s">
        <v>257</v>
      </c>
      <c r="D134" s="20">
        <v>17</v>
      </c>
      <c r="E134" s="21" t="s">
        <v>258</v>
      </c>
      <c r="F134" s="22">
        <v>2</v>
      </c>
      <c r="G134" s="12">
        <v>8.9</v>
      </c>
      <c r="H134" s="23"/>
      <c r="I134" s="19">
        <f t="shared" si="26"/>
        <v>0</v>
      </c>
      <c r="J134" s="19">
        <v>712</v>
      </c>
      <c r="K134" s="51">
        <f t="shared" si="27"/>
        <v>0</v>
      </c>
      <c r="L134" s="52">
        <f t="shared" si="28"/>
        <v>0</v>
      </c>
      <c r="M134" s="53">
        <f t="shared" si="29"/>
        <v>338.2</v>
      </c>
      <c r="V134" s="85"/>
      <c r="W134" s="85"/>
      <c r="X134" s="131"/>
      <c r="Y134" s="131"/>
      <c r="Z134" s="131"/>
      <c r="AA134" s="131"/>
      <c r="AB134" s="131" t="s">
        <v>166</v>
      </c>
      <c r="AC134" s="131"/>
      <c r="AD134" s="64" t="s">
        <v>159</v>
      </c>
      <c r="AE134" s="108">
        <v>60</v>
      </c>
      <c r="AF134" s="108">
        <v>62</v>
      </c>
      <c r="AG134" s="108">
        <v>64</v>
      </c>
      <c r="AH134" s="102"/>
    </row>
    <row r="135" spans="1:34">
      <c r="A135">
        <v>106</v>
      </c>
      <c r="B135" s="30" t="s">
        <v>256</v>
      </c>
      <c r="C135" s="30" t="s">
        <v>257</v>
      </c>
      <c r="D135" s="31">
        <v>18</v>
      </c>
      <c r="E135" s="32" t="s">
        <v>129</v>
      </c>
      <c r="F135" s="33">
        <v>3</v>
      </c>
      <c r="G135" s="28">
        <v>9.4</v>
      </c>
      <c r="H135" s="34"/>
      <c r="I135" s="30">
        <f t="shared" si="26"/>
        <v>0</v>
      </c>
      <c r="J135" s="30">
        <v>881</v>
      </c>
      <c r="K135" s="58">
        <f t="shared" si="27"/>
        <v>0</v>
      </c>
      <c r="L135" s="59">
        <f t="shared" si="28"/>
        <v>0</v>
      </c>
      <c r="M135" s="60">
        <f t="shared" si="29"/>
        <v>357.20000000000005</v>
      </c>
      <c r="V135" s="85"/>
      <c r="W135" s="85"/>
      <c r="X135" s="102"/>
      <c r="Y135" s="102"/>
      <c r="Z135" s="102"/>
      <c r="AA135" s="102"/>
      <c r="AB135" s="131" t="s">
        <v>168</v>
      </c>
      <c r="AC135" s="131"/>
      <c r="AD135" s="64" t="s">
        <v>159</v>
      </c>
      <c r="AE135" s="108">
        <v>64</v>
      </c>
      <c r="AF135" s="108">
        <v>66</v>
      </c>
      <c r="AG135" s="108">
        <v>68</v>
      </c>
      <c r="AH135" s="102"/>
    </row>
    <row r="136" spans="1:34">
      <c r="A136">
        <v>107</v>
      </c>
      <c r="B136" s="24" t="s">
        <v>259</v>
      </c>
      <c r="C136" s="24" t="s">
        <v>257</v>
      </c>
      <c r="D136" s="25">
        <v>19</v>
      </c>
      <c r="E136" s="26" t="s">
        <v>258</v>
      </c>
      <c r="F136" s="27">
        <v>2</v>
      </c>
      <c r="G136" s="43">
        <v>9.6999999999999993</v>
      </c>
      <c r="H136" s="29"/>
      <c r="I136" s="24">
        <f t="shared" si="26"/>
        <v>0</v>
      </c>
      <c r="J136" s="24">
        <v>808</v>
      </c>
      <c r="K136" s="55">
        <f t="shared" si="27"/>
        <v>0</v>
      </c>
      <c r="L136" s="56">
        <f t="shared" si="28"/>
        <v>0</v>
      </c>
      <c r="M136" s="57">
        <f t="shared" si="29"/>
        <v>368.59999999999997</v>
      </c>
      <c r="V136" s="85"/>
      <c r="W136" s="85"/>
      <c r="X136" s="102"/>
      <c r="Y136" s="102"/>
      <c r="Z136" s="102"/>
      <c r="AA136" s="102"/>
      <c r="AB136" s="131" t="s">
        <v>170</v>
      </c>
      <c r="AC136" s="131"/>
      <c r="AD136" s="64" t="s">
        <v>159</v>
      </c>
      <c r="AE136" s="64" t="s">
        <v>159</v>
      </c>
      <c r="AF136" s="105">
        <v>74</v>
      </c>
      <c r="AG136" s="105">
        <v>76</v>
      </c>
      <c r="AH136" s="102"/>
    </row>
    <row r="137" spans="1:34">
      <c r="A137">
        <v>108</v>
      </c>
      <c r="B137" s="19" t="s">
        <v>260</v>
      </c>
      <c r="C137" s="19" t="s">
        <v>257</v>
      </c>
      <c r="D137" s="20">
        <v>18</v>
      </c>
      <c r="E137" s="21" t="s">
        <v>258</v>
      </c>
      <c r="F137" s="22">
        <v>2</v>
      </c>
      <c r="G137" s="12">
        <v>9.5</v>
      </c>
      <c r="H137" s="23"/>
      <c r="I137" s="19">
        <f t="shared" si="26"/>
        <v>0</v>
      </c>
      <c r="J137" s="19">
        <v>869</v>
      </c>
      <c r="K137" s="51">
        <f t="shared" si="27"/>
        <v>0</v>
      </c>
      <c r="L137" s="52">
        <f t="shared" si="28"/>
        <v>0</v>
      </c>
      <c r="M137" s="53">
        <f t="shared" si="29"/>
        <v>361</v>
      </c>
      <c r="V137" s="85"/>
      <c r="W137" s="85"/>
      <c r="X137" s="102"/>
      <c r="Y137" s="102"/>
      <c r="Z137" s="102"/>
      <c r="AA137" s="102"/>
      <c r="AB137" s="131" t="s">
        <v>172</v>
      </c>
      <c r="AC137" s="131"/>
      <c r="AD137" s="64" t="s">
        <v>159</v>
      </c>
      <c r="AE137" s="64" t="s">
        <v>159</v>
      </c>
      <c r="AF137" s="105">
        <v>80</v>
      </c>
      <c r="AG137" s="105">
        <v>84</v>
      </c>
      <c r="AH137" s="102"/>
    </row>
    <row r="138" spans="1:34">
      <c r="A138">
        <v>108</v>
      </c>
      <c r="B138" s="24" t="s">
        <v>260</v>
      </c>
      <c r="C138" s="24" t="s">
        <v>257</v>
      </c>
      <c r="D138" s="25">
        <v>20</v>
      </c>
      <c r="E138" s="26" t="s">
        <v>129</v>
      </c>
      <c r="F138" s="27">
        <v>3</v>
      </c>
      <c r="G138" s="28">
        <v>10.3</v>
      </c>
      <c r="H138" s="29"/>
      <c r="I138" s="24">
        <f t="shared" si="26"/>
        <v>0</v>
      </c>
      <c r="J138" s="24">
        <v>931</v>
      </c>
      <c r="K138" s="24">
        <f t="shared" si="27"/>
        <v>0</v>
      </c>
      <c r="L138" s="56">
        <f t="shared" si="28"/>
        <v>0</v>
      </c>
      <c r="M138" s="57">
        <f t="shared" si="29"/>
        <v>391.40000000000003</v>
      </c>
      <c r="V138" s="85"/>
      <c r="W138" s="85"/>
      <c r="X138" s="102"/>
      <c r="Y138" s="102"/>
      <c r="Z138" s="102"/>
      <c r="AA138" s="102"/>
      <c r="AB138" s="131">
        <v>12</v>
      </c>
      <c r="AC138" s="131"/>
      <c r="AD138" s="64" t="s">
        <v>159</v>
      </c>
      <c r="AE138" s="64" t="s">
        <v>159</v>
      </c>
      <c r="AF138" s="64" t="s">
        <v>159</v>
      </c>
      <c r="AG138" s="105">
        <v>90</v>
      </c>
      <c r="AH138" s="102"/>
    </row>
    <row r="139" spans="1:34">
      <c r="A139">
        <v>109</v>
      </c>
      <c r="B139" s="14" t="s">
        <v>261</v>
      </c>
      <c r="C139" s="14" t="s">
        <v>257</v>
      </c>
      <c r="D139" s="15">
        <v>20</v>
      </c>
      <c r="E139" s="16" t="s">
        <v>258</v>
      </c>
      <c r="F139" s="44">
        <v>2</v>
      </c>
      <c r="G139" s="12">
        <v>10</v>
      </c>
      <c r="H139" s="18"/>
      <c r="I139" s="14">
        <f t="shared" si="26"/>
        <v>0</v>
      </c>
      <c r="J139" s="14">
        <v>1130</v>
      </c>
      <c r="K139" s="14">
        <f t="shared" si="27"/>
        <v>0</v>
      </c>
      <c r="L139" s="48">
        <f t="shared" si="28"/>
        <v>0</v>
      </c>
      <c r="M139" s="49">
        <f t="shared" si="29"/>
        <v>380</v>
      </c>
      <c r="V139" s="85"/>
      <c r="W139" s="85"/>
      <c r="X139" s="102"/>
      <c r="Y139" s="102"/>
      <c r="Z139" s="102"/>
      <c r="AA139" s="102"/>
      <c r="AE139" s="7"/>
      <c r="AF139" s="7"/>
    </row>
    <row r="140" spans="1:34">
      <c r="A140">
        <v>110</v>
      </c>
      <c r="B140" s="14" t="s">
        <v>262</v>
      </c>
      <c r="C140" s="14" t="s">
        <v>257</v>
      </c>
      <c r="D140" s="15">
        <v>21</v>
      </c>
      <c r="E140" s="16" t="s">
        <v>258</v>
      </c>
      <c r="F140" s="44">
        <v>2</v>
      </c>
      <c r="G140" s="12">
        <v>10.7</v>
      </c>
      <c r="H140" s="18"/>
      <c r="I140" s="14">
        <f t="shared" si="26"/>
        <v>0</v>
      </c>
      <c r="J140" s="14">
        <v>1369</v>
      </c>
      <c r="K140" s="47">
        <f t="shared" si="27"/>
        <v>0</v>
      </c>
      <c r="L140" s="48">
        <f t="shared" si="28"/>
        <v>0</v>
      </c>
      <c r="M140" s="49">
        <f t="shared" si="29"/>
        <v>406.59999999999997</v>
      </c>
      <c r="V140" s="85"/>
      <c r="W140" s="85"/>
      <c r="X140" s="102"/>
      <c r="Y140" s="102"/>
      <c r="Z140" s="102"/>
      <c r="AA140" s="102"/>
      <c r="AB140" t="s">
        <v>147</v>
      </c>
      <c r="AC140" t="s">
        <v>148</v>
      </c>
      <c r="AD140" s="64" t="s">
        <v>149</v>
      </c>
      <c r="AE140" s="77" t="s">
        <v>150</v>
      </c>
      <c r="AF140" s="77" t="s">
        <v>151</v>
      </c>
      <c r="AG140" s="64" t="s">
        <v>152</v>
      </c>
      <c r="AH140" t="s">
        <v>153</v>
      </c>
    </row>
    <row r="141" spans="1:34">
      <c r="A141">
        <v>111</v>
      </c>
      <c r="B141" s="30" t="s">
        <v>263</v>
      </c>
      <c r="C141" s="30" t="s">
        <v>113</v>
      </c>
      <c r="D141" s="31">
        <v>18</v>
      </c>
      <c r="E141" s="32" t="s">
        <v>258</v>
      </c>
      <c r="F141" s="33">
        <v>2</v>
      </c>
      <c r="G141" s="12">
        <v>9.1999999999999993</v>
      </c>
      <c r="H141" s="34"/>
      <c r="I141" s="30">
        <f t="shared" si="26"/>
        <v>0</v>
      </c>
      <c r="J141" s="30">
        <v>947</v>
      </c>
      <c r="K141" s="58">
        <f t="shared" si="27"/>
        <v>0</v>
      </c>
      <c r="L141" s="59">
        <f t="shared" si="28"/>
        <v>0</v>
      </c>
      <c r="M141" s="60">
        <f t="shared" si="29"/>
        <v>349.59999999999997</v>
      </c>
      <c r="V141" s="85"/>
      <c r="W141" s="85"/>
      <c r="X141" s="102"/>
      <c r="Y141" s="102"/>
      <c r="Z141" s="102"/>
      <c r="AA141" s="102"/>
      <c r="AB141" s="131" t="s">
        <v>264</v>
      </c>
      <c r="AC141" s="131"/>
      <c r="AD141" s="131" t="s">
        <v>155</v>
      </c>
      <c r="AE141" s="131"/>
      <c r="AF141" s="131"/>
      <c r="AG141" s="131"/>
      <c r="AH141" t="s">
        <v>156</v>
      </c>
    </row>
    <row r="142" spans="1:34">
      <c r="A142">
        <v>111</v>
      </c>
      <c r="B142" s="24" t="s">
        <v>263</v>
      </c>
      <c r="C142" s="24" t="s">
        <v>113</v>
      </c>
      <c r="D142" s="25">
        <v>20</v>
      </c>
      <c r="E142" s="26" t="s">
        <v>199</v>
      </c>
      <c r="F142" s="27">
        <v>3</v>
      </c>
      <c r="G142" s="28">
        <v>10.5</v>
      </c>
      <c r="H142" s="29"/>
      <c r="I142" s="24">
        <f t="shared" si="26"/>
        <v>0</v>
      </c>
      <c r="J142" s="24">
        <v>1048</v>
      </c>
      <c r="K142" s="24">
        <f t="shared" si="27"/>
        <v>0</v>
      </c>
      <c r="L142" s="56">
        <f t="shared" si="28"/>
        <v>0</v>
      </c>
      <c r="M142" s="57">
        <f t="shared" si="29"/>
        <v>399</v>
      </c>
      <c r="V142" s="85"/>
      <c r="W142" s="85"/>
      <c r="X142" s="102"/>
      <c r="Y142" s="102"/>
      <c r="Z142" s="102"/>
      <c r="AA142" s="102"/>
      <c r="AB142" s="131" t="s">
        <v>158</v>
      </c>
      <c r="AC142" s="131"/>
      <c r="AD142" s="104">
        <f>FLOOR((AD72+15)*1.6,1)</f>
        <v>38</v>
      </c>
      <c r="AE142" s="102" t="s">
        <v>159</v>
      </c>
      <c r="AF142" s="104">
        <f>FLOOR((AF72+15)*1.6,1)</f>
        <v>41</v>
      </c>
      <c r="AG142" s="102" t="s">
        <v>159</v>
      </c>
      <c r="AH142" s="102">
        <f>FLOOR((AH72)*1.6,1)</f>
        <v>1</v>
      </c>
    </row>
    <row r="143" spans="1:34">
      <c r="A143">
        <v>112</v>
      </c>
      <c r="B143" s="30" t="s">
        <v>265</v>
      </c>
      <c r="C143" s="30" t="s">
        <v>40</v>
      </c>
      <c r="D143" s="40">
        <v>17</v>
      </c>
      <c r="E143" s="41" t="s">
        <v>258</v>
      </c>
      <c r="F143" s="42">
        <v>2</v>
      </c>
      <c r="G143" s="12">
        <v>8.8000000000000007</v>
      </c>
      <c r="H143" s="34"/>
      <c r="I143" s="30">
        <f t="shared" si="26"/>
        <v>0</v>
      </c>
      <c r="J143" s="30">
        <v>972</v>
      </c>
      <c r="K143" s="58">
        <f t="shared" si="27"/>
        <v>0</v>
      </c>
      <c r="L143" s="59">
        <f t="shared" si="28"/>
        <v>0</v>
      </c>
      <c r="M143" s="60">
        <f t="shared" si="29"/>
        <v>334.40000000000003</v>
      </c>
      <c r="V143" s="85"/>
      <c r="W143" s="85"/>
      <c r="X143" s="102"/>
      <c r="Y143" s="102"/>
      <c r="Z143" s="102"/>
      <c r="AA143" s="102"/>
      <c r="AB143" s="131">
        <v>3</v>
      </c>
      <c r="AC143" s="131"/>
      <c r="AD143" s="104">
        <f>FLOOR((AD73+15)*1.6,1)</f>
        <v>40</v>
      </c>
      <c r="AE143" s="104">
        <f t="shared" ref="AE143:AE148" si="30">FLOOR((AE73+15)*1.6,1)</f>
        <v>41</v>
      </c>
      <c r="AF143" s="102" t="s">
        <v>159</v>
      </c>
      <c r="AG143" s="102" t="s">
        <v>159</v>
      </c>
      <c r="AH143" s="102">
        <f t="shared" ref="AH143:AH151" si="31">FLOOR((AH73)*1.6,1)</f>
        <v>3</v>
      </c>
    </row>
    <row r="144" spans="1:34">
      <c r="A144">
        <v>113</v>
      </c>
      <c r="B144" s="14" t="s">
        <v>266</v>
      </c>
      <c r="C144" s="14" t="s">
        <v>267</v>
      </c>
      <c r="D144" s="15">
        <v>17</v>
      </c>
      <c r="E144" s="16" t="s">
        <v>268</v>
      </c>
      <c r="F144" s="44">
        <v>2</v>
      </c>
      <c r="G144" s="12">
        <v>8.8000000000000007</v>
      </c>
      <c r="H144" s="18"/>
      <c r="I144" s="14">
        <f t="shared" si="26"/>
        <v>0</v>
      </c>
      <c r="J144" s="14">
        <v>877</v>
      </c>
      <c r="K144" s="14">
        <f t="shared" si="27"/>
        <v>0</v>
      </c>
      <c r="L144" s="48">
        <f t="shared" si="28"/>
        <v>0</v>
      </c>
      <c r="M144" s="49">
        <f t="shared" si="29"/>
        <v>334.40000000000003</v>
      </c>
      <c r="V144" s="85"/>
      <c r="W144" s="85"/>
      <c r="X144" s="102"/>
      <c r="Y144" s="102"/>
      <c r="Z144" s="102"/>
      <c r="AA144" s="102"/>
      <c r="AB144" s="131">
        <v>4</v>
      </c>
      <c r="AC144" s="131"/>
      <c r="AD144" s="104">
        <f>FLOOR((AD74+15)*1.6,1)</f>
        <v>41</v>
      </c>
      <c r="AE144" s="104">
        <f t="shared" si="30"/>
        <v>43</v>
      </c>
      <c r="AF144" s="102" t="s">
        <v>159</v>
      </c>
      <c r="AG144" s="102" t="s">
        <v>159</v>
      </c>
      <c r="AH144" s="102">
        <f t="shared" si="31"/>
        <v>4</v>
      </c>
    </row>
    <row r="145" spans="1:34">
      <c r="A145">
        <v>113</v>
      </c>
      <c r="B145" s="19" t="s">
        <v>266</v>
      </c>
      <c r="C145" s="19" t="s">
        <v>267</v>
      </c>
      <c r="D145" s="20">
        <v>18</v>
      </c>
      <c r="E145" s="21" t="s">
        <v>87</v>
      </c>
      <c r="F145" s="22">
        <v>3</v>
      </c>
      <c r="G145" s="28">
        <v>9.6</v>
      </c>
      <c r="H145" s="23"/>
      <c r="I145" s="19">
        <f t="shared" si="26"/>
        <v>0</v>
      </c>
      <c r="J145" s="19">
        <v>968</v>
      </c>
      <c r="K145" s="51">
        <f t="shared" si="27"/>
        <v>0</v>
      </c>
      <c r="L145" s="52">
        <f t="shared" si="28"/>
        <v>0</v>
      </c>
      <c r="M145" s="53">
        <f t="shared" si="29"/>
        <v>364.79999999999995</v>
      </c>
      <c r="V145" s="85"/>
      <c r="W145" s="85"/>
      <c r="X145" s="131"/>
      <c r="Y145" s="131"/>
      <c r="Z145" s="131"/>
      <c r="AA145" s="131"/>
      <c r="AB145" s="131">
        <v>5</v>
      </c>
      <c r="AC145" s="131"/>
      <c r="AD145" s="104">
        <f>FLOOR((AD75+15)*1.6,1)</f>
        <v>43</v>
      </c>
      <c r="AE145" s="104">
        <f t="shared" si="30"/>
        <v>44</v>
      </c>
      <c r="AF145" s="102" t="s">
        <v>159</v>
      </c>
      <c r="AG145" s="102" t="s">
        <v>159</v>
      </c>
      <c r="AH145" s="102">
        <f t="shared" si="31"/>
        <v>6</v>
      </c>
    </row>
    <row r="146" spans="1:34">
      <c r="A146">
        <v>114</v>
      </c>
      <c r="B146" s="8" t="s">
        <v>269</v>
      </c>
      <c r="C146" s="8" t="s">
        <v>267</v>
      </c>
      <c r="D146" s="9">
        <v>19</v>
      </c>
      <c r="E146" s="10" t="s">
        <v>268</v>
      </c>
      <c r="F146" s="11">
        <v>2</v>
      </c>
      <c r="G146" s="12">
        <v>9.8000000000000007</v>
      </c>
      <c r="H146" s="13"/>
      <c r="I146" s="8">
        <f t="shared" si="26"/>
        <v>0</v>
      </c>
      <c r="J146" s="8">
        <v>1293</v>
      </c>
      <c r="K146" s="66">
        <f t="shared" si="27"/>
        <v>0</v>
      </c>
      <c r="L146" s="45">
        <f t="shared" si="28"/>
        <v>0</v>
      </c>
      <c r="M146" s="46">
        <f t="shared" si="29"/>
        <v>372.40000000000003</v>
      </c>
      <c r="V146" s="85"/>
      <c r="W146" s="85"/>
      <c r="X146" s="102"/>
      <c r="Y146" s="102"/>
      <c r="Z146" s="102"/>
      <c r="AA146" s="102"/>
      <c r="AB146" s="131" t="s">
        <v>164</v>
      </c>
      <c r="AC146" s="131"/>
      <c r="AD146" s="104">
        <f>FLOOR((AD76+15)*1.6,1)</f>
        <v>44</v>
      </c>
      <c r="AE146" s="104">
        <f t="shared" si="30"/>
        <v>46</v>
      </c>
      <c r="AF146" s="104">
        <f>FLOOR((AF76+15)*1.6,1)</f>
        <v>48</v>
      </c>
      <c r="AG146" s="102" t="s">
        <v>159</v>
      </c>
      <c r="AH146" s="102">
        <f t="shared" si="31"/>
        <v>8</v>
      </c>
    </row>
    <row r="147" spans="1:34">
      <c r="A147">
        <v>115</v>
      </c>
      <c r="B147" s="14" t="s">
        <v>270</v>
      </c>
      <c r="C147" s="14" t="s">
        <v>267</v>
      </c>
      <c r="D147" s="15">
        <v>19</v>
      </c>
      <c r="E147" s="16" t="s">
        <v>268</v>
      </c>
      <c r="F147" s="44">
        <v>2</v>
      </c>
      <c r="G147" s="12">
        <v>9.8000000000000007</v>
      </c>
      <c r="H147" s="18"/>
      <c r="I147" s="14">
        <f t="shared" si="26"/>
        <v>0</v>
      </c>
      <c r="J147" s="14">
        <v>1195</v>
      </c>
      <c r="K147" s="47">
        <f t="shared" si="27"/>
        <v>0</v>
      </c>
      <c r="L147" s="48">
        <f t="shared" si="28"/>
        <v>0</v>
      </c>
      <c r="M147" s="49">
        <f t="shared" si="29"/>
        <v>372.40000000000003</v>
      </c>
      <c r="V147" s="85"/>
      <c r="W147" s="85"/>
      <c r="X147" s="102"/>
      <c r="Y147" s="102"/>
      <c r="Z147" s="102"/>
      <c r="AA147" s="102"/>
      <c r="AB147" s="131" t="s">
        <v>166</v>
      </c>
      <c r="AC147" s="131"/>
      <c r="AD147" s="102" t="s">
        <v>159</v>
      </c>
      <c r="AE147" s="104">
        <f t="shared" si="30"/>
        <v>48</v>
      </c>
      <c r="AF147" s="104">
        <f>FLOOR((AF77+15)*1.6,1)</f>
        <v>49</v>
      </c>
      <c r="AG147" s="104">
        <f>FLOOR((AG77+15)*1.6,1)</f>
        <v>51</v>
      </c>
      <c r="AH147" s="102">
        <f t="shared" si="31"/>
        <v>9</v>
      </c>
    </row>
    <row r="148" spans="1:34">
      <c r="A148">
        <v>116</v>
      </c>
      <c r="B148" s="35" t="s">
        <v>271</v>
      </c>
      <c r="C148" s="35" t="s">
        <v>267</v>
      </c>
      <c r="D148" s="36">
        <v>20</v>
      </c>
      <c r="E148" s="37" t="s">
        <v>268</v>
      </c>
      <c r="F148" s="38">
        <v>2</v>
      </c>
      <c r="G148" s="12">
        <v>10</v>
      </c>
      <c r="H148" s="39"/>
      <c r="I148" s="35">
        <f t="shared" si="26"/>
        <v>0</v>
      </c>
      <c r="J148" s="35">
        <v>1150</v>
      </c>
      <c r="K148" s="61">
        <f t="shared" si="27"/>
        <v>0</v>
      </c>
      <c r="L148" s="62">
        <f t="shared" si="28"/>
        <v>0</v>
      </c>
      <c r="M148" s="63">
        <f t="shared" si="29"/>
        <v>380</v>
      </c>
      <c r="V148" s="85"/>
      <c r="W148" s="85"/>
      <c r="X148" s="102"/>
      <c r="Y148" s="102"/>
      <c r="Z148" s="102"/>
      <c r="AA148" s="102"/>
      <c r="AB148" s="131" t="s">
        <v>168</v>
      </c>
      <c r="AC148" s="131"/>
      <c r="AD148" s="102" t="s">
        <v>159</v>
      </c>
      <c r="AE148" s="104">
        <f t="shared" si="30"/>
        <v>49</v>
      </c>
      <c r="AF148" s="104">
        <f>FLOOR((AF78+15)*1.6,1)</f>
        <v>51</v>
      </c>
      <c r="AG148" s="104">
        <f>FLOOR((AG78+15)*1.6,1)</f>
        <v>52</v>
      </c>
      <c r="AH148" s="102">
        <f t="shared" si="31"/>
        <v>11</v>
      </c>
    </row>
    <row r="149" spans="1:34">
      <c r="A149">
        <v>116</v>
      </c>
      <c r="B149" s="14" t="s">
        <v>272</v>
      </c>
      <c r="C149" s="14" t="s">
        <v>267</v>
      </c>
      <c r="D149" s="15">
        <v>22</v>
      </c>
      <c r="E149" s="16" t="s">
        <v>199</v>
      </c>
      <c r="F149" s="44">
        <v>3</v>
      </c>
      <c r="G149" s="28">
        <v>11.2</v>
      </c>
      <c r="H149" s="18"/>
      <c r="I149" s="14">
        <f t="shared" si="26"/>
        <v>0</v>
      </c>
      <c r="J149" s="14">
        <v>1772</v>
      </c>
      <c r="K149" s="47">
        <f t="shared" si="27"/>
        <v>0</v>
      </c>
      <c r="L149" s="48">
        <f t="shared" si="28"/>
        <v>0</v>
      </c>
      <c r="M149" s="49">
        <f t="shared" si="29"/>
        <v>425.59999999999997</v>
      </c>
      <c r="V149" s="85"/>
      <c r="W149" s="85"/>
      <c r="X149" s="102"/>
      <c r="Y149" s="102"/>
      <c r="Z149" s="102"/>
      <c r="AA149" s="102"/>
      <c r="AB149" s="131" t="s">
        <v>170</v>
      </c>
      <c r="AC149" s="131"/>
      <c r="AD149" s="102" t="s">
        <v>159</v>
      </c>
      <c r="AE149" s="102" t="s">
        <v>159</v>
      </c>
      <c r="AF149" s="104">
        <f>FLOOR((AF79+15)*1.6,1)</f>
        <v>52</v>
      </c>
      <c r="AG149" s="104">
        <f>FLOOR((AG79+15)*1.6,1)</f>
        <v>54</v>
      </c>
      <c r="AH149" s="102">
        <f t="shared" si="31"/>
        <v>12</v>
      </c>
    </row>
    <row r="150" spans="1:34">
      <c r="A150">
        <v>117</v>
      </c>
      <c r="B150" s="8" t="s">
        <v>273</v>
      </c>
      <c r="C150" s="8" t="s">
        <v>267</v>
      </c>
      <c r="D150" s="9">
        <v>21</v>
      </c>
      <c r="E150" s="10" t="s">
        <v>268</v>
      </c>
      <c r="F150" s="11">
        <v>2</v>
      </c>
      <c r="G150" s="12">
        <v>10.7</v>
      </c>
      <c r="H150" s="13"/>
      <c r="I150" s="8">
        <f t="shared" si="26"/>
        <v>0</v>
      </c>
      <c r="J150" s="8">
        <v>1368</v>
      </c>
      <c r="K150" s="66">
        <f t="shared" si="27"/>
        <v>0</v>
      </c>
      <c r="L150" s="45">
        <f t="shared" si="28"/>
        <v>0</v>
      </c>
      <c r="M150" s="46">
        <f t="shared" si="29"/>
        <v>406.59999999999997</v>
      </c>
      <c r="V150" s="85"/>
      <c r="W150" s="85"/>
      <c r="X150" s="102"/>
      <c r="Y150" s="102"/>
      <c r="Z150" s="102"/>
      <c r="AA150" s="102"/>
      <c r="AB150" s="131" t="s">
        <v>172</v>
      </c>
      <c r="AC150" s="131"/>
      <c r="AD150" s="102" t="s">
        <v>159</v>
      </c>
      <c r="AE150" s="102" t="s">
        <v>159</v>
      </c>
      <c r="AF150" s="104">
        <f>FLOOR((AF80+15)*1.6,1)</f>
        <v>54</v>
      </c>
      <c r="AG150" s="104">
        <f>FLOOR((AG80+15)*1.6,1)</f>
        <v>56</v>
      </c>
      <c r="AH150" s="102">
        <f t="shared" si="31"/>
        <v>14</v>
      </c>
    </row>
    <row r="151" spans="1:34">
      <c r="A151">
        <v>118</v>
      </c>
      <c r="B151" s="30" t="s">
        <v>274</v>
      </c>
      <c r="C151" s="30" t="s">
        <v>27</v>
      </c>
      <c r="D151" s="31">
        <v>18</v>
      </c>
      <c r="E151" s="32" t="s">
        <v>268</v>
      </c>
      <c r="F151" s="33">
        <v>2</v>
      </c>
      <c r="G151" s="12">
        <v>9.1</v>
      </c>
      <c r="H151" s="34"/>
      <c r="I151" s="30">
        <f t="shared" si="26"/>
        <v>0</v>
      </c>
      <c r="J151" s="30">
        <v>1047</v>
      </c>
      <c r="K151" s="58">
        <f t="shared" si="27"/>
        <v>0</v>
      </c>
      <c r="L151" s="59">
        <f t="shared" si="28"/>
        <v>0</v>
      </c>
      <c r="M151" s="60">
        <f t="shared" si="29"/>
        <v>345.79999999999995</v>
      </c>
      <c r="V151" s="85"/>
      <c r="W151" s="85"/>
      <c r="X151" s="102"/>
      <c r="Y151" s="102"/>
      <c r="Z151" s="102"/>
      <c r="AA151" s="102"/>
      <c r="AB151" s="131">
        <v>12</v>
      </c>
      <c r="AC151" s="131"/>
      <c r="AD151" s="102" t="s">
        <v>159</v>
      </c>
      <c r="AE151" s="102" t="s">
        <v>159</v>
      </c>
      <c r="AF151" s="102" t="s">
        <v>159</v>
      </c>
      <c r="AG151" s="104">
        <f>FLOOR((AG81+15)*1.6,1)</f>
        <v>57</v>
      </c>
      <c r="AH151" s="102">
        <f t="shared" si="31"/>
        <v>16</v>
      </c>
    </row>
    <row r="152" spans="1:34">
      <c r="A152">
        <v>119</v>
      </c>
      <c r="B152" s="19" t="s">
        <v>275</v>
      </c>
      <c r="C152" s="19" t="s">
        <v>27</v>
      </c>
      <c r="D152" s="20">
        <v>17</v>
      </c>
      <c r="E152" s="21" t="s">
        <v>268</v>
      </c>
      <c r="F152" s="22">
        <v>2</v>
      </c>
      <c r="G152" s="12">
        <v>8.6999999999999993</v>
      </c>
      <c r="H152" s="23"/>
      <c r="I152" s="19">
        <f t="shared" si="26"/>
        <v>0</v>
      </c>
      <c r="J152" s="19">
        <v>959</v>
      </c>
      <c r="K152" s="51">
        <f t="shared" si="27"/>
        <v>0</v>
      </c>
      <c r="L152" s="52">
        <f t="shared" si="28"/>
        <v>0</v>
      </c>
      <c r="M152" s="53">
        <f t="shared" si="29"/>
        <v>330.59999999999997</v>
      </c>
      <c r="V152" s="85"/>
      <c r="W152" s="85"/>
      <c r="X152" s="102"/>
      <c r="Y152" s="102"/>
      <c r="Z152" s="102"/>
      <c r="AA152" s="102"/>
      <c r="AB152" s="131" t="s">
        <v>264</v>
      </c>
      <c r="AC152" s="131"/>
      <c r="AD152" s="131" t="s">
        <v>176</v>
      </c>
      <c r="AE152" s="131"/>
      <c r="AF152" s="131"/>
      <c r="AG152" s="131"/>
      <c r="AH152" s="109" t="s">
        <v>276</v>
      </c>
    </row>
    <row r="153" spans="1:34">
      <c r="A153">
        <v>120</v>
      </c>
      <c r="B153" s="35" t="s">
        <v>277</v>
      </c>
      <c r="C153" s="35" t="s">
        <v>27</v>
      </c>
      <c r="D153" s="36">
        <v>18</v>
      </c>
      <c r="E153" s="37" t="s">
        <v>268</v>
      </c>
      <c r="F153" s="38">
        <v>2</v>
      </c>
      <c r="G153" s="12">
        <v>9.4</v>
      </c>
      <c r="H153" s="39"/>
      <c r="I153" s="35">
        <f t="shared" si="26"/>
        <v>0</v>
      </c>
      <c r="J153" s="35">
        <v>1299</v>
      </c>
      <c r="K153" s="61">
        <f t="shared" si="27"/>
        <v>0</v>
      </c>
      <c r="L153" s="62">
        <f t="shared" si="28"/>
        <v>0</v>
      </c>
      <c r="M153" s="63">
        <f t="shared" si="29"/>
        <v>357.20000000000005</v>
      </c>
      <c r="V153" s="85"/>
      <c r="W153" s="85"/>
      <c r="X153" s="102"/>
      <c r="Y153" s="102"/>
      <c r="Z153" s="102"/>
      <c r="AA153" s="102"/>
      <c r="AB153" s="131" t="s">
        <v>158</v>
      </c>
      <c r="AC153" s="131"/>
      <c r="AD153" s="104">
        <f>FLOOR((AD83+15)*1.6,1)</f>
        <v>40</v>
      </c>
      <c r="AE153" s="102" t="s">
        <v>159</v>
      </c>
      <c r="AF153" s="104">
        <f t="shared" ref="AF153:AF161" si="32">FLOOR((AF83+15)*1.6,1)</f>
        <v>43</v>
      </c>
      <c r="AG153" s="102" t="s">
        <v>159</v>
      </c>
      <c r="AH153" s="102"/>
    </row>
    <row r="154" spans="1:34">
      <c r="A154">
        <v>121</v>
      </c>
      <c r="B154" s="19" t="s">
        <v>278</v>
      </c>
      <c r="C154" s="19" t="s">
        <v>27</v>
      </c>
      <c r="D154" s="20">
        <v>19</v>
      </c>
      <c r="E154" s="21" t="s">
        <v>268</v>
      </c>
      <c r="F154" s="22">
        <v>2</v>
      </c>
      <c r="G154" s="12">
        <v>9.6999999999999993</v>
      </c>
      <c r="H154" s="23"/>
      <c r="I154" s="19">
        <f t="shared" si="26"/>
        <v>0</v>
      </c>
      <c r="J154" s="19">
        <v>1123</v>
      </c>
      <c r="K154" s="51">
        <f t="shared" si="27"/>
        <v>0</v>
      </c>
      <c r="L154" s="52">
        <f t="shared" si="28"/>
        <v>0</v>
      </c>
      <c r="M154" s="53">
        <f t="shared" si="29"/>
        <v>368.59999999999997</v>
      </c>
      <c r="V154" s="85"/>
      <c r="W154" s="85"/>
      <c r="X154" s="102"/>
      <c r="Y154" s="102"/>
      <c r="Z154" s="102"/>
      <c r="AA154" s="102"/>
      <c r="AB154" s="131">
        <v>3</v>
      </c>
      <c r="AC154" s="131"/>
      <c r="AD154" s="104">
        <f>FLOOR((AD84+15)*1.6,1)</f>
        <v>43</v>
      </c>
      <c r="AE154" s="104">
        <f t="shared" ref="AE154:AE159" si="33">FLOOR((AE84+15)*1.6,1)</f>
        <v>44</v>
      </c>
      <c r="AF154" s="102" t="s">
        <v>159</v>
      </c>
      <c r="AG154" s="102" t="s">
        <v>159</v>
      </c>
      <c r="AH154" s="102"/>
    </row>
    <row r="155" spans="1:34">
      <c r="A155">
        <v>122</v>
      </c>
      <c r="B155" s="8" t="s">
        <v>279</v>
      </c>
      <c r="C155" s="8" t="s">
        <v>113</v>
      </c>
      <c r="D155" s="9">
        <v>16</v>
      </c>
      <c r="E155" s="10" t="s">
        <v>268</v>
      </c>
      <c r="F155" s="11">
        <v>2</v>
      </c>
      <c r="G155" s="12">
        <v>8.3000000000000007</v>
      </c>
      <c r="H155" s="13"/>
      <c r="I155" s="8">
        <f t="shared" si="26"/>
        <v>0</v>
      </c>
      <c r="J155" s="8">
        <v>739</v>
      </c>
      <c r="K155" s="66">
        <f t="shared" si="27"/>
        <v>0</v>
      </c>
      <c r="L155" s="45">
        <f t="shared" si="28"/>
        <v>0</v>
      </c>
      <c r="M155" s="46">
        <f t="shared" si="29"/>
        <v>315.40000000000003</v>
      </c>
      <c r="X155" s="102"/>
      <c r="Y155" s="102"/>
      <c r="Z155" s="102"/>
      <c r="AA155" s="102"/>
      <c r="AB155" s="131">
        <v>4</v>
      </c>
      <c r="AC155" s="131"/>
      <c r="AD155" s="104">
        <f>FLOOR((AD85+15)*1.6,1)</f>
        <v>46</v>
      </c>
      <c r="AE155" s="104">
        <f t="shared" si="33"/>
        <v>48</v>
      </c>
      <c r="AF155" s="102" t="s">
        <v>159</v>
      </c>
      <c r="AG155" s="102" t="s">
        <v>159</v>
      </c>
      <c r="AH155" s="102"/>
    </row>
    <row r="156" spans="1:34">
      <c r="A156">
        <v>123</v>
      </c>
      <c r="B156" s="35" t="s">
        <v>280</v>
      </c>
      <c r="C156" s="35" t="s">
        <v>281</v>
      </c>
      <c r="D156" s="36">
        <v>20</v>
      </c>
      <c r="E156" s="37" t="s">
        <v>282</v>
      </c>
      <c r="F156" s="38">
        <v>2</v>
      </c>
      <c r="G156" s="12">
        <v>10.4</v>
      </c>
      <c r="H156" s="39"/>
      <c r="I156" s="35">
        <f t="shared" si="26"/>
        <v>0</v>
      </c>
      <c r="J156" s="35">
        <v>1035</v>
      </c>
      <c r="K156" s="61">
        <f t="shared" si="27"/>
        <v>0</v>
      </c>
      <c r="L156" s="62">
        <f t="shared" si="28"/>
        <v>0</v>
      </c>
      <c r="M156" s="63">
        <f t="shared" si="29"/>
        <v>395.20000000000005</v>
      </c>
      <c r="AB156" s="131">
        <v>5</v>
      </c>
      <c r="AC156" s="131"/>
      <c r="AD156" s="104">
        <f>FLOOR((AD86+15)*1.6,1)</f>
        <v>49</v>
      </c>
      <c r="AE156" s="104">
        <f t="shared" si="33"/>
        <v>51</v>
      </c>
      <c r="AF156" s="102" t="s">
        <v>159</v>
      </c>
      <c r="AG156" s="102" t="s">
        <v>159</v>
      </c>
      <c r="AH156" s="102"/>
    </row>
    <row r="157" spans="1:34">
      <c r="A157">
        <v>124</v>
      </c>
      <c r="B157" s="14" t="s">
        <v>283</v>
      </c>
      <c r="C157" s="14" t="s">
        <v>281</v>
      </c>
      <c r="D157" s="15">
        <v>20</v>
      </c>
      <c r="E157" s="16" t="s">
        <v>282</v>
      </c>
      <c r="F157" s="44">
        <v>2</v>
      </c>
      <c r="G157" s="12">
        <v>10.3</v>
      </c>
      <c r="H157" s="18"/>
      <c r="I157" s="14">
        <f t="shared" si="26"/>
        <v>0</v>
      </c>
      <c r="J157" s="14">
        <v>1347</v>
      </c>
      <c r="K157" s="47">
        <f t="shared" si="27"/>
        <v>0</v>
      </c>
      <c r="L157" s="48">
        <f t="shared" si="28"/>
        <v>0</v>
      </c>
      <c r="M157" s="49">
        <f t="shared" si="29"/>
        <v>391.40000000000003</v>
      </c>
      <c r="X157" s="102"/>
      <c r="Y157" s="102"/>
      <c r="Z157" s="102"/>
      <c r="AA157" s="102"/>
      <c r="AB157" s="131" t="s">
        <v>164</v>
      </c>
      <c r="AC157" s="131"/>
      <c r="AD157" s="104">
        <f>FLOOR((AD87+15)*1.6,1)</f>
        <v>52</v>
      </c>
      <c r="AE157" s="104">
        <f t="shared" si="33"/>
        <v>54</v>
      </c>
      <c r="AF157" s="104">
        <f t="shared" si="32"/>
        <v>56</v>
      </c>
      <c r="AG157" s="102" t="s">
        <v>159</v>
      </c>
      <c r="AH157" s="102"/>
    </row>
    <row r="158" spans="1:34">
      <c r="A158">
        <v>125</v>
      </c>
      <c r="B158" s="35" t="s">
        <v>284</v>
      </c>
      <c r="C158" s="35" t="s">
        <v>281</v>
      </c>
      <c r="D158" s="36">
        <v>21</v>
      </c>
      <c r="E158" s="37" t="s">
        <v>282</v>
      </c>
      <c r="F158" s="38">
        <v>2</v>
      </c>
      <c r="G158" s="12">
        <v>10.7</v>
      </c>
      <c r="H158" s="39"/>
      <c r="I158" s="35">
        <f t="shared" si="26"/>
        <v>0</v>
      </c>
      <c r="J158" s="35">
        <v>1452</v>
      </c>
      <c r="K158" s="35">
        <f t="shared" si="27"/>
        <v>0</v>
      </c>
      <c r="L158" s="62">
        <f t="shared" si="28"/>
        <v>0</v>
      </c>
      <c r="M158" s="63">
        <f t="shared" si="29"/>
        <v>406.59999999999997</v>
      </c>
      <c r="X158" s="102"/>
      <c r="Y158" s="102"/>
      <c r="Z158" s="102"/>
      <c r="AA158" s="102"/>
      <c r="AB158" s="131" t="s">
        <v>166</v>
      </c>
      <c r="AC158" s="131"/>
      <c r="AD158" s="102" t="s">
        <v>159</v>
      </c>
      <c r="AE158" s="104">
        <f t="shared" si="33"/>
        <v>57</v>
      </c>
      <c r="AF158" s="104">
        <f t="shared" si="32"/>
        <v>59</v>
      </c>
      <c r="AG158" s="104">
        <f>FLOOR((AG88+15)*1.6,1)</f>
        <v>60</v>
      </c>
      <c r="AH158" s="102"/>
    </row>
    <row r="159" spans="1:34">
      <c r="A159">
        <v>126</v>
      </c>
      <c r="B159" s="8" t="s">
        <v>285</v>
      </c>
      <c r="C159" s="8" t="s">
        <v>113</v>
      </c>
      <c r="D159" s="9">
        <v>19</v>
      </c>
      <c r="E159" s="10" t="s">
        <v>286</v>
      </c>
      <c r="F159" s="11">
        <v>2</v>
      </c>
      <c r="G159" s="12">
        <v>9.6999999999999993</v>
      </c>
      <c r="H159" s="13"/>
      <c r="I159" s="8">
        <f t="shared" si="26"/>
        <v>0</v>
      </c>
      <c r="J159" s="8">
        <v>1099</v>
      </c>
      <c r="K159" s="66">
        <f t="shared" si="27"/>
        <v>0</v>
      </c>
      <c r="L159" s="45">
        <f t="shared" si="28"/>
        <v>0</v>
      </c>
      <c r="M159" s="46">
        <f t="shared" si="29"/>
        <v>368.59999999999997</v>
      </c>
      <c r="X159" s="102"/>
      <c r="Y159" s="102"/>
      <c r="Z159" s="102"/>
      <c r="AA159" s="102"/>
      <c r="AB159" s="131" t="s">
        <v>168</v>
      </c>
      <c r="AC159" s="131"/>
      <c r="AD159" s="102" t="s">
        <v>159</v>
      </c>
      <c r="AE159" s="104">
        <f t="shared" si="33"/>
        <v>60</v>
      </c>
      <c r="AF159" s="104">
        <f t="shared" si="32"/>
        <v>62</v>
      </c>
      <c r="AG159" s="104">
        <f>FLOOR((AG89+15)*1.6,1)</f>
        <v>64</v>
      </c>
      <c r="AH159" s="102"/>
    </row>
    <row r="160" spans="1:34">
      <c r="A160">
        <v>127</v>
      </c>
      <c r="B160" s="24" t="s">
        <v>287</v>
      </c>
      <c r="C160" s="106" t="s">
        <v>288</v>
      </c>
      <c r="D160" s="25">
        <v>0</v>
      </c>
      <c r="E160" s="26" t="s">
        <v>286</v>
      </c>
      <c r="F160" s="27">
        <v>2</v>
      </c>
      <c r="G160" s="43" t="s">
        <v>289</v>
      </c>
      <c r="H160" s="29"/>
      <c r="I160" s="24" t="s">
        <v>289</v>
      </c>
      <c r="J160" s="24">
        <v>925</v>
      </c>
      <c r="K160" s="24">
        <f t="shared" si="27"/>
        <v>0</v>
      </c>
      <c r="L160" s="107">
        <v>0</v>
      </c>
      <c r="M160" s="57">
        <v>0</v>
      </c>
      <c r="X160" s="102"/>
      <c r="Y160" s="102"/>
      <c r="Z160" s="102"/>
      <c r="AA160" s="102"/>
      <c r="AB160" s="131" t="s">
        <v>170</v>
      </c>
      <c r="AC160" s="131"/>
      <c r="AD160" s="102" t="s">
        <v>159</v>
      </c>
      <c r="AE160" s="102" t="s">
        <v>159</v>
      </c>
      <c r="AF160" s="104">
        <f t="shared" si="32"/>
        <v>65</v>
      </c>
      <c r="AG160" s="104">
        <f>FLOOR((AG90+15)*1.6,1)</f>
        <v>67</v>
      </c>
      <c r="AH160" s="102"/>
    </row>
    <row r="161" spans="1:34">
      <c r="A161">
        <v>128</v>
      </c>
      <c r="B161" s="30" t="s">
        <v>290</v>
      </c>
      <c r="C161" s="30" t="s">
        <v>288</v>
      </c>
      <c r="D161" s="31">
        <v>18</v>
      </c>
      <c r="E161" s="32" t="s">
        <v>286</v>
      </c>
      <c r="F161" s="33">
        <v>2</v>
      </c>
      <c r="G161" s="12">
        <v>9.6</v>
      </c>
      <c r="H161" s="34"/>
      <c r="I161" s="30">
        <f t="shared" ref="I161:I224" si="34">IF(H161=-1,G161+2,MAX(MIN(G161+(H161-9600000)/200000,G161+2),G161+(H161-9500000)/300000,0))</f>
        <v>0</v>
      </c>
      <c r="J161" s="30">
        <v>1075</v>
      </c>
      <c r="K161" s="58">
        <f t="shared" si="27"/>
        <v>0</v>
      </c>
      <c r="L161" s="59">
        <f t="shared" ref="L161:L224" si="35">G161*38-M161</f>
        <v>0</v>
      </c>
      <c r="M161" s="60">
        <f t="shared" ref="M161:M224" si="36">IF(H161=-1,0,MAX(MIN(28.5*G161,(10000000-H161)/10000000*100*28.5*G161),0)+MAX(MIN(9.5*G161,(0.995*J161-K161)/J161*100*G161),0))</f>
        <v>364.79999999999995</v>
      </c>
      <c r="X161" s="102"/>
      <c r="Y161" s="102"/>
      <c r="Z161" s="102"/>
      <c r="AA161" s="102"/>
      <c r="AB161" s="131" t="s">
        <v>172</v>
      </c>
      <c r="AC161" s="131"/>
      <c r="AD161" s="102" t="s">
        <v>159</v>
      </c>
      <c r="AE161" s="102" t="s">
        <v>159</v>
      </c>
      <c r="AF161" s="104">
        <f t="shared" si="32"/>
        <v>68</v>
      </c>
      <c r="AG161" s="104">
        <f>FLOOR((AG91+15)*1.6,1)</f>
        <v>70</v>
      </c>
      <c r="AH161" s="102"/>
    </row>
    <row r="162" spans="1:34">
      <c r="A162">
        <v>129</v>
      </c>
      <c r="B162" s="30" t="s">
        <v>291</v>
      </c>
      <c r="C162" s="30" t="s">
        <v>288</v>
      </c>
      <c r="D162" s="31">
        <v>19</v>
      </c>
      <c r="E162" s="32" t="s">
        <v>286</v>
      </c>
      <c r="F162" s="33">
        <v>2</v>
      </c>
      <c r="G162" s="12">
        <v>9.9</v>
      </c>
      <c r="H162" s="34"/>
      <c r="I162" s="30">
        <f t="shared" si="34"/>
        <v>0</v>
      </c>
      <c r="J162" s="30">
        <v>1101</v>
      </c>
      <c r="K162" s="58">
        <f t="shared" si="27"/>
        <v>0</v>
      </c>
      <c r="L162" s="59">
        <f t="shared" si="35"/>
        <v>0</v>
      </c>
      <c r="M162" s="60">
        <f t="shared" si="36"/>
        <v>376.20000000000005</v>
      </c>
      <c r="X162" s="102"/>
      <c r="Y162" s="102"/>
      <c r="Z162" s="102"/>
      <c r="AA162" s="102"/>
      <c r="AB162" s="131">
        <v>12</v>
      </c>
      <c r="AC162" s="131"/>
      <c r="AD162" s="102" t="s">
        <v>159</v>
      </c>
      <c r="AE162" s="102" t="s">
        <v>159</v>
      </c>
      <c r="AF162" s="102" t="s">
        <v>159</v>
      </c>
      <c r="AG162" s="104">
        <f>FLOOR((AG92+15)*1.6,1)</f>
        <v>73</v>
      </c>
      <c r="AH162" s="102"/>
    </row>
    <row r="163" spans="1:34">
      <c r="A163">
        <v>129</v>
      </c>
      <c r="B163" s="19" t="s">
        <v>291</v>
      </c>
      <c r="C163" s="19" t="s">
        <v>288</v>
      </c>
      <c r="D163" s="20">
        <v>21</v>
      </c>
      <c r="E163" s="21" t="s">
        <v>87</v>
      </c>
      <c r="F163" s="22">
        <v>3</v>
      </c>
      <c r="G163" s="28">
        <v>10.8</v>
      </c>
      <c r="H163" s="23"/>
      <c r="I163" s="19">
        <f t="shared" si="34"/>
        <v>0</v>
      </c>
      <c r="J163" s="19">
        <v>1534</v>
      </c>
      <c r="K163" s="51">
        <f t="shared" si="27"/>
        <v>0</v>
      </c>
      <c r="L163" s="52">
        <f t="shared" si="35"/>
        <v>0</v>
      </c>
      <c r="M163" s="53">
        <f t="shared" si="36"/>
        <v>410.40000000000003</v>
      </c>
      <c r="X163" s="102"/>
      <c r="Y163" s="102"/>
      <c r="Z163" s="102"/>
      <c r="AA163" s="102"/>
      <c r="AB163" s="131" t="s">
        <v>264</v>
      </c>
      <c r="AC163" s="131"/>
      <c r="AD163" s="131" t="s">
        <v>191</v>
      </c>
      <c r="AE163" s="131"/>
      <c r="AF163" s="131"/>
      <c r="AG163" s="131"/>
    </row>
    <row r="164" spans="1:34">
      <c r="A164">
        <v>130</v>
      </c>
      <c r="B164" s="35" t="s">
        <v>292</v>
      </c>
      <c r="C164" s="35" t="s">
        <v>288</v>
      </c>
      <c r="D164" s="36">
        <v>21</v>
      </c>
      <c r="E164" s="37" t="s">
        <v>286</v>
      </c>
      <c r="F164" s="38">
        <v>2</v>
      </c>
      <c r="G164" s="12">
        <v>10.8</v>
      </c>
      <c r="H164" s="39"/>
      <c r="I164" s="35">
        <f t="shared" si="34"/>
        <v>0</v>
      </c>
      <c r="J164" s="35">
        <v>1146</v>
      </c>
      <c r="K164" s="35">
        <f t="shared" si="27"/>
        <v>0</v>
      </c>
      <c r="L164" s="62">
        <f t="shared" si="35"/>
        <v>0</v>
      </c>
      <c r="M164" s="63">
        <f t="shared" si="36"/>
        <v>410.40000000000003</v>
      </c>
      <c r="X164" s="102"/>
      <c r="Y164" s="102"/>
      <c r="Z164" s="102"/>
      <c r="AA164" s="102"/>
      <c r="AB164" s="131" t="s">
        <v>158</v>
      </c>
      <c r="AC164" s="131"/>
      <c r="AD164" s="104">
        <f>FLOOR((AD94+15)*1.6,1)</f>
        <v>40</v>
      </c>
      <c r="AE164" s="102" t="s">
        <v>159</v>
      </c>
      <c r="AF164" s="104">
        <f t="shared" ref="AF164:AF172" si="37">FLOOR((AF94+15)*1.6,1)</f>
        <v>43</v>
      </c>
      <c r="AG164" s="102" t="s">
        <v>159</v>
      </c>
      <c r="AH164" s="102"/>
    </row>
    <row r="165" spans="1:34">
      <c r="A165">
        <v>131</v>
      </c>
      <c r="B165" s="35" t="s">
        <v>293</v>
      </c>
      <c r="C165" s="35" t="s">
        <v>294</v>
      </c>
      <c r="D165" s="36">
        <v>17</v>
      </c>
      <c r="E165" s="37" t="s">
        <v>295</v>
      </c>
      <c r="F165" s="38">
        <v>2</v>
      </c>
      <c r="G165" s="12">
        <v>8.9</v>
      </c>
      <c r="H165" s="39"/>
      <c r="I165" s="35">
        <f t="shared" si="34"/>
        <v>0</v>
      </c>
      <c r="J165" s="35">
        <v>650</v>
      </c>
      <c r="K165" s="61">
        <f t="shared" si="27"/>
        <v>0</v>
      </c>
      <c r="L165" s="62">
        <f t="shared" si="35"/>
        <v>0</v>
      </c>
      <c r="M165" s="63">
        <f t="shared" si="36"/>
        <v>338.2</v>
      </c>
      <c r="X165" s="102"/>
      <c r="Y165" s="102"/>
      <c r="Z165" s="102"/>
      <c r="AA165" s="102"/>
      <c r="AB165" s="131">
        <v>3</v>
      </c>
      <c r="AC165" s="131"/>
      <c r="AD165" s="104">
        <f>FLOOR((AD95+15)*1.6,1)</f>
        <v>44</v>
      </c>
      <c r="AE165" s="104">
        <f t="shared" ref="AE165:AE170" si="38">FLOOR((AE95+15)*1.6,1)</f>
        <v>46</v>
      </c>
      <c r="AF165" s="102" t="s">
        <v>159</v>
      </c>
      <c r="AG165" s="102" t="s">
        <v>159</v>
      </c>
      <c r="AH165" s="102"/>
    </row>
    <row r="166" spans="1:34">
      <c r="A166">
        <v>132</v>
      </c>
      <c r="B166" s="30" t="s">
        <v>296</v>
      </c>
      <c r="C166" s="30" t="s">
        <v>294</v>
      </c>
      <c r="D166" s="31">
        <v>18</v>
      </c>
      <c r="E166" s="32" t="s">
        <v>295</v>
      </c>
      <c r="F166" s="33">
        <v>2</v>
      </c>
      <c r="G166" s="12">
        <v>9.4</v>
      </c>
      <c r="H166" s="34"/>
      <c r="I166" s="30">
        <f t="shared" si="34"/>
        <v>0</v>
      </c>
      <c r="J166" s="30">
        <v>989</v>
      </c>
      <c r="K166" s="58">
        <f t="shared" si="27"/>
        <v>0</v>
      </c>
      <c r="L166" s="59">
        <f t="shared" si="35"/>
        <v>0</v>
      </c>
      <c r="M166" s="60">
        <f t="shared" si="36"/>
        <v>357.20000000000005</v>
      </c>
      <c r="X166" s="102"/>
      <c r="Y166" s="102"/>
      <c r="Z166" s="102"/>
      <c r="AA166" s="102"/>
      <c r="AB166" s="131">
        <v>4</v>
      </c>
      <c r="AC166" s="131"/>
      <c r="AD166" s="104">
        <f>FLOOR((AD96+15)*1.6,1)</f>
        <v>49</v>
      </c>
      <c r="AE166" s="104">
        <f t="shared" si="38"/>
        <v>51</v>
      </c>
      <c r="AF166" s="102" t="s">
        <v>159</v>
      </c>
      <c r="AG166" s="102" t="s">
        <v>159</v>
      </c>
      <c r="AH166" s="102"/>
    </row>
    <row r="167" spans="1:34">
      <c r="A167">
        <v>133</v>
      </c>
      <c r="B167" s="30" t="s">
        <v>297</v>
      </c>
      <c r="C167" s="30" t="s">
        <v>294</v>
      </c>
      <c r="D167" s="31">
        <v>18</v>
      </c>
      <c r="E167" s="32" t="s">
        <v>295</v>
      </c>
      <c r="F167" s="33">
        <v>2</v>
      </c>
      <c r="G167" s="12">
        <v>9.6</v>
      </c>
      <c r="H167" s="34"/>
      <c r="I167" s="30">
        <f t="shared" si="34"/>
        <v>0</v>
      </c>
      <c r="J167" s="30">
        <v>931</v>
      </c>
      <c r="K167" s="58">
        <f t="shared" si="27"/>
        <v>0</v>
      </c>
      <c r="L167" s="59">
        <f t="shared" si="35"/>
        <v>0</v>
      </c>
      <c r="M167" s="60">
        <f t="shared" si="36"/>
        <v>364.79999999999995</v>
      </c>
      <c r="AB167" s="131">
        <v>5</v>
      </c>
      <c r="AC167" s="131"/>
      <c r="AD167" s="104">
        <f>FLOOR((AD97+15)*1.6,1)</f>
        <v>52</v>
      </c>
      <c r="AE167" s="104">
        <f t="shared" si="38"/>
        <v>54</v>
      </c>
      <c r="AF167" s="102" t="s">
        <v>159</v>
      </c>
      <c r="AG167" s="102" t="s">
        <v>159</v>
      </c>
      <c r="AH167" s="102"/>
    </row>
    <row r="168" spans="1:34">
      <c r="A168">
        <v>134</v>
      </c>
      <c r="B168" s="8" t="s">
        <v>298</v>
      </c>
      <c r="C168" s="8" t="s">
        <v>294</v>
      </c>
      <c r="D168" s="9">
        <v>16</v>
      </c>
      <c r="E168" s="10" t="s">
        <v>295</v>
      </c>
      <c r="F168" s="11">
        <v>2</v>
      </c>
      <c r="G168" s="12">
        <v>8.3000000000000007</v>
      </c>
      <c r="H168" s="13"/>
      <c r="I168" s="8">
        <f t="shared" si="34"/>
        <v>0</v>
      </c>
      <c r="J168" s="8">
        <v>724</v>
      </c>
      <c r="K168" s="66">
        <f t="shared" si="27"/>
        <v>0</v>
      </c>
      <c r="L168" s="45">
        <f t="shared" si="35"/>
        <v>0</v>
      </c>
      <c r="M168" s="46">
        <f t="shared" si="36"/>
        <v>315.40000000000003</v>
      </c>
      <c r="AB168" s="131" t="s">
        <v>164</v>
      </c>
      <c r="AC168" s="131"/>
      <c r="AD168" s="104">
        <f>FLOOR((AD98+15)*1.6,1)</f>
        <v>57</v>
      </c>
      <c r="AE168" s="104">
        <f t="shared" si="38"/>
        <v>59</v>
      </c>
      <c r="AF168" s="104">
        <f t="shared" si="37"/>
        <v>60</v>
      </c>
      <c r="AG168" s="102" t="s">
        <v>159</v>
      </c>
      <c r="AH168" s="102"/>
    </row>
    <row r="169" spans="1:34">
      <c r="A169">
        <v>135</v>
      </c>
      <c r="B169" s="30" t="s">
        <v>299</v>
      </c>
      <c r="C169" s="30" t="s">
        <v>294</v>
      </c>
      <c r="D169" s="31">
        <v>20</v>
      </c>
      <c r="E169" s="32" t="s">
        <v>295</v>
      </c>
      <c r="F169" s="33">
        <v>2</v>
      </c>
      <c r="G169" s="12">
        <v>10.199999999999999</v>
      </c>
      <c r="H169" s="34"/>
      <c r="I169" s="30">
        <f t="shared" si="34"/>
        <v>0</v>
      </c>
      <c r="J169" s="30">
        <v>1173</v>
      </c>
      <c r="K169" s="58">
        <f t="shared" si="27"/>
        <v>0</v>
      </c>
      <c r="L169" s="59">
        <f t="shared" si="35"/>
        <v>0</v>
      </c>
      <c r="M169" s="60">
        <f t="shared" si="36"/>
        <v>387.59999999999997</v>
      </c>
      <c r="AB169" s="131" t="s">
        <v>166</v>
      </c>
      <c r="AC169" s="131"/>
      <c r="AD169" s="102" t="s">
        <v>159</v>
      </c>
      <c r="AE169" s="104">
        <f t="shared" si="38"/>
        <v>64</v>
      </c>
      <c r="AF169" s="104">
        <f t="shared" si="37"/>
        <v>65</v>
      </c>
      <c r="AG169" s="104">
        <f>FLOOR((AG99+15)*1.6,1)</f>
        <v>67</v>
      </c>
      <c r="AH169" s="102"/>
    </row>
    <row r="170" spans="1:34">
      <c r="A170">
        <v>136</v>
      </c>
      <c r="B170" s="8" t="s">
        <v>300</v>
      </c>
      <c r="C170" s="8" t="s">
        <v>113</v>
      </c>
      <c r="D170" s="9">
        <v>19</v>
      </c>
      <c r="E170" s="10" t="s">
        <v>295</v>
      </c>
      <c r="F170" s="11">
        <v>2</v>
      </c>
      <c r="G170" s="12">
        <v>9.9</v>
      </c>
      <c r="H170" s="13"/>
      <c r="I170" s="8">
        <f t="shared" si="34"/>
        <v>0</v>
      </c>
      <c r="J170" s="8">
        <v>1303</v>
      </c>
      <c r="K170" s="66">
        <f t="shared" si="27"/>
        <v>0</v>
      </c>
      <c r="L170" s="45">
        <f t="shared" si="35"/>
        <v>0</v>
      </c>
      <c r="M170" s="46">
        <f t="shared" si="36"/>
        <v>376.20000000000005</v>
      </c>
      <c r="AB170" s="131" t="s">
        <v>168</v>
      </c>
      <c r="AC170" s="131"/>
      <c r="AD170" s="102" t="s">
        <v>159</v>
      </c>
      <c r="AE170" s="104">
        <f t="shared" si="38"/>
        <v>67</v>
      </c>
      <c r="AF170" s="104">
        <f t="shared" si="37"/>
        <v>68</v>
      </c>
      <c r="AG170" s="104">
        <f>FLOOR((AG100+15)*1.6,1)</f>
        <v>70</v>
      </c>
      <c r="AH170" s="102"/>
    </row>
    <row r="171" spans="1:34">
      <c r="A171">
        <v>137</v>
      </c>
      <c r="B171" s="8" t="s">
        <v>301</v>
      </c>
      <c r="C171" s="8" t="s">
        <v>27</v>
      </c>
      <c r="D171" s="9">
        <v>16</v>
      </c>
      <c r="E171" s="10" t="s">
        <v>302</v>
      </c>
      <c r="F171" s="11">
        <v>2</v>
      </c>
      <c r="G171" s="12">
        <v>8.1</v>
      </c>
      <c r="H171" s="13"/>
      <c r="I171" s="8">
        <f t="shared" si="34"/>
        <v>0</v>
      </c>
      <c r="J171" s="8">
        <v>709</v>
      </c>
      <c r="K171" s="66">
        <f t="shared" si="27"/>
        <v>0</v>
      </c>
      <c r="L171" s="45">
        <f t="shared" si="35"/>
        <v>0</v>
      </c>
      <c r="M171" s="46">
        <f t="shared" si="36"/>
        <v>307.8</v>
      </c>
      <c r="AB171" s="131" t="s">
        <v>170</v>
      </c>
      <c r="AC171" s="131"/>
      <c r="AD171" s="102" t="s">
        <v>159</v>
      </c>
      <c r="AE171" s="102" t="s">
        <v>159</v>
      </c>
      <c r="AF171" s="102">
        <f t="shared" si="37"/>
        <v>73</v>
      </c>
      <c r="AG171" s="102">
        <f>FLOOR((AG101+15)*1.6,1)</f>
        <v>75</v>
      </c>
      <c r="AH171" s="102"/>
    </row>
    <row r="172" spans="1:34">
      <c r="A172">
        <v>138</v>
      </c>
      <c r="B172" s="19" t="s">
        <v>303</v>
      </c>
      <c r="C172" s="19" t="s">
        <v>27</v>
      </c>
      <c r="D172" s="20">
        <v>16</v>
      </c>
      <c r="E172" s="21" t="s">
        <v>302</v>
      </c>
      <c r="F172" s="22">
        <v>2</v>
      </c>
      <c r="G172" s="12">
        <v>8.6</v>
      </c>
      <c r="H172" s="23"/>
      <c r="I172" s="19">
        <f t="shared" si="34"/>
        <v>0</v>
      </c>
      <c r="J172" s="19">
        <v>1023</v>
      </c>
      <c r="K172" s="51">
        <f t="shared" si="27"/>
        <v>0</v>
      </c>
      <c r="L172" s="52">
        <f t="shared" si="35"/>
        <v>0</v>
      </c>
      <c r="M172" s="53">
        <f t="shared" si="36"/>
        <v>326.8</v>
      </c>
      <c r="AB172" s="131" t="s">
        <v>172</v>
      </c>
      <c r="AC172" s="131"/>
      <c r="AD172" s="102" t="s">
        <v>159</v>
      </c>
      <c r="AE172" s="102" t="s">
        <v>159</v>
      </c>
      <c r="AF172" s="102">
        <f t="shared" si="37"/>
        <v>78</v>
      </c>
      <c r="AG172" s="102">
        <f>FLOOR((AG102+15)*1.6,1)</f>
        <v>80</v>
      </c>
      <c r="AH172" s="102"/>
    </row>
    <row r="173" spans="1:34">
      <c r="A173">
        <v>138</v>
      </c>
      <c r="B173" s="24" t="s">
        <v>303</v>
      </c>
      <c r="C173" s="24" t="s">
        <v>27</v>
      </c>
      <c r="D173" s="25">
        <v>19</v>
      </c>
      <c r="E173" s="26" t="s">
        <v>106</v>
      </c>
      <c r="F173" s="27">
        <v>3</v>
      </c>
      <c r="G173" s="28">
        <v>9.8000000000000007</v>
      </c>
      <c r="H173" s="29"/>
      <c r="I173" s="24">
        <f t="shared" si="34"/>
        <v>0</v>
      </c>
      <c r="J173" s="24">
        <v>1336</v>
      </c>
      <c r="K173" s="55">
        <f t="shared" si="27"/>
        <v>0</v>
      </c>
      <c r="L173" s="56">
        <f t="shared" si="35"/>
        <v>0</v>
      </c>
      <c r="M173" s="57">
        <f t="shared" si="36"/>
        <v>372.40000000000003</v>
      </c>
      <c r="AB173" s="131">
        <v>12</v>
      </c>
      <c r="AC173" s="131"/>
      <c r="AD173" s="102" t="s">
        <v>159</v>
      </c>
      <c r="AE173" s="102" t="s">
        <v>159</v>
      </c>
      <c r="AF173" s="102" t="s">
        <v>159</v>
      </c>
      <c r="AG173" s="102">
        <f>FLOOR((AG103+15)*1.6,1)</f>
        <v>84</v>
      </c>
      <c r="AH173" s="102"/>
    </row>
    <row r="174" spans="1:34">
      <c r="A174">
        <v>139</v>
      </c>
      <c r="B174" s="19" t="s">
        <v>304</v>
      </c>
      <c r="C174" s="19" t="s">
        <v>105</v>
      </c>
      <c r="D174" s="20">
        <v>20</v>
      </c>
      <c r="E174" s="21" t="s">
        <v>302</v>
      </c>
      <c r="F174" s="22">
        <v>2</v>
      </c>
      <c r="G174" s="12">
        <v>10.5</v>
      </c>
      <c r="H174" s="23"/>
      <c r="I174" s="19">
        <f t="shared" si="34"/>
        <v>0</v>
      </c>
      <c r="J174" s="19">
        <v>1479</v>
      </c>
      <c r="K174" s="51">
        <f t="shared" si="27"/>
        <v>0</v>
      </c>
      <c r="L174" s="52">
        <f t="shared" si="35"/>
        <v>0</v>
      </c>
      <c r="M174" s="53">
        <f t="shared" si="36"/>
        <v>399</v>
      </c>
    </row>
    <row r="175" spans="1:34">
      <c r="A175">
        <v>140</v>
      </c>
      <c r="B175" s="30" t="s">
        <v>305</v>
      </c>
      <c r="C175" s="30" t="s">
        <v>27</v>
      </c>
      <c r="D175" s="31">
        <v>19</v>
      </c>
      <c r="E175" s="32" t="s">
        <v>302</v>
      </c>
      <c r="F175" s="33">
        <v>2</v>
      </c>
      <c r="G175" s="12">
        <v>9.6999999999999993</v>
      </c>
      <c r="H175" s="34"/>
      <c r="I175" s="30">
        <f t="shared" si="34"/>
        <v>0</v>
      </c>
      <c r="J175" s="30">
        <v>974</v>
      </c>
      <c r="K175" s="58">
        <f t="shared" si="27"/>
        <v>0</v>
      </c>
      <c r="L175" s="59">
        <f t="shared" si="35"/>
        <v>0</v>
      </c>
      <c r="M175" s="60">
        <f t="shared" si="36"/>
        <v>368.59999999999997</v>
      </c>
    </row>
    <row r="176" spans="1:34">
      <c r="A176">
        <v>141</v>
      </c>
      <c r="B176" s="14" t="s">
        <v>306</v>
      </c>
      <c r="C176" s="14" t="s">
        <v>113</v>
      </c>
      <c r="D176" s="15">
        <v>19</v>
      </c>
      <c r="E176" s="16" t="s">
        <v>302</v>
      </c>
      <c r="F176" s="44">
        <v>2</v>
      </c>
      <c r="G176" s="12">
        <v>9.8000000000000007</v>
      </c>
      <c r="H176" s="18"/>
      <c r="I176" s="14">
        <f t="shared" si="34"/>
        <v>0</v>
      </c>
      <c r="J176" s="14">
        <v>1560</v>
      </c>
      <c r="K176" s="47">
        <f t="shared" si="27"/>
        <v>0</v>
      </c>
      <c r="L176" s="48">
        <f t="shared" si="35"/>
        <v>0</v>
      </c>
      <c r="M176" s="49">
        <f t="shared" si="36"/>
        <v>372.40000000000003</v>
      </c>
    </row>
    <row r="177" spans="1:13">
      <c r="A177">
        <v>142</v>
      </c>
      <c r="B177" s="19" t="s">
        <v>307</v>
      </c>
      <c r="C177" s="19" t="s">
        <v>27</v>
      </c>
      <c r="D177" s="20">
        <v>17</v>
      </c>
      <c r="E177" s="21" t="s">
        <v>302</v>
      </c>
      <c r="F177" s="22">
        <v>2</v>
      </c>
      <c r="G177" s="12">
        <v>8.6999999999999993</v>
      </c>
      <c r="H177" s="23"/>
      <c r="I177" s="19">
        <f t="shared" si="34"/>
        <v>0</v>
      </c>
      <c r="J177" s="19">
        <v>964</v>
      </c>
      <c r="K177" s="51">
        <f t="shared" si="27"/>
        <v>0</v>
      </c>
      <c r="L177" s="52">
        <f t="shared" si="35"/>
        <v>0</v>
      </c>
      <c r="M177" s="53">
        <f t="shared" si="36"/>
        <v>330.59999999999997</v>
      </c>
    </row>
    <row r="178" spans="1:13">
      <c r="A178">
        <v>143</v>
      </c>
      <c r="B178" s="35" t="s">
        <v>308</v>
      </c>
      <c r="C178" s="35" t="s">
        <v>113</v>
      </c>
      <c r="D178" s="36">
        <v>19</v>
      </c>
      <c r="E178" s="37" t="s">
        <v>302</v>
      </c>
      <c r="F178" s="38">
        <v>2</v>
      </c>
      <c r="G178" s="12">
        <v>9.6999999999999993</v>
      </c>
      <c r="H178" s="39"/>
      <c r="I178" s="35">
        <f t="shared" si="34"/>
        <v>0</v>
      </c>
      <c r="J178" s="35">
        <v>991</v>
      </c>
      <c r="K178" s="35">
        <f t="shared" si="27"/>
        <v>0</v>
      </c>
      <c r="L178" s="62">
        <f t="shared" si="35"/>
        <v>0</v>
      </c>
      <c r="M178" s="63">
        <f t="shared" si="36"/>
        <v>368.59999999999997</v>
      </c>
    </row>
    <row r="179" spans="1:13">
      <c r="A179">
        <v>144</v>
      </c>
      <c r="B179" s="8" t="s">
        <v>309</v>
      </c>
      <c r="C179" s="8" t="s">
        <v>113</v>
      </c>
      <c r="D179" s="9">
        <v>18</v>
      </c>
      <c r="E179" s="10" t="s">
        <v>302</v>
      </c>
      <c r="F179" s="11">
        <v>2</v>
      </c>
      <c r="G179" s="12">
        <v>9.6</v>
      </c>
      <c r="H179" s="13"/>
      <c r="I179" s="8">
        <f t="shared" si="34"/>
        <v>0</v>
      </c>
      <c r="J179" s="8">
        <v>1125</v>
      </c>
      <c r="K179" s="66">
        <f t="shared" si="27"/>
        <v>0</v>
      </c>
      <c r="L179" s="45">
        <f t="shared" si="35"/>
        <v>0</v>
      </c>
      <c r="M179" s="46">
        <f t="shared" si="36"/>
        <v>364.79999999999995</v>
      </c>
    </row>
    <row r="180" spans="1:13">
      <c r="A180">
        <v>145</v>
      </c>
      <c r="B180" s="8" t="s">
        <v>310</v>
      </c>
      <c r="C180" s="8" t="s">
        <v>113</v>
      </c>
      <c r="D180" s="9">
        <v>19</v>
      </c>
      <c r="E180" s="10" t="s">
        <v>302</v>
      </c>
      <c r="F180" s="11">
        <v>2</v>
      </c>
      <c r="G180" s="12">
        <v>9.6999999999999993</v>
      </c>
      <c r="H180" s="13"/>
      <c r="I180" s="8">
        <f t="shared" si="34"/>
        <v>0</v>
      </c>
      <c r="J180" s="8">
        <v>1042</v>
      </c>
      <c r="K180" s="66">
        <f t="shared" si="27"/>
        <v>0</v>
      </c>
      <c r="L180" s="45">
        <f t="shared" si="35"/>
        <v>0</v>
      </c>
      <c r="M180" s="46">
        <f t="shared" si="36"/>
        <v>368.59999999999997</v>
      </c>
    </row>
    <row r="181" spans="1:13">
      <c r="A181">
        <v>146</v>
      </c>
      <c r="B181" s="14" t="s">
        <v>311</v>
      </c>
      <c r="C181" s="14" t="s">
        <v>113</v>
      </c>
      <c r="D181" s="15">
        <v>18</v>
      </c>
      <c r="E181" s="16" t="s">
        <v>312</v>
      </c>
      <c r="F181" s="44">
        <v>2</v>
      </c>
      <c r="G181" s="12">
        <v>9.1</v>
      </c>
      <c r="H181" s="18"/>
      <c r="I181" s="14">
        <f t="shared" si="34"/>
        <v>0</v>
      </c>
      <c r="J181" s="14">
        <v>956</v>
      </c>
      <c r="K181" s="47">
        <f t="shared" si="27"/>
        <v>0</v>
      </c>
      <c r="L181" s="48">
        <f t="shared" si="35"/>
        <v>0</v>
      </c>
      <c r="M181" s="49">
        <f t="shared" si="36"/>
        <v>345.79999999999995</v>
      </c>
    </row>
    <row r="182" spans="1:13">
      <c r="A182">
        <v>146</v>
      </c>
      <c r="B182" s="19" t="s">
        <v>311</v>
      </c>
      <c r="C182" s="19" t="s">
        <v>113</v>
      </c>
      <c r="D182" s="20">
        <v>20</v>
      </c>
      <c r="E182" s="21" t="s">
        <v>34</v>
      </c>
      <c r="F182" s="22">
        <v>3</v>
      </c>
      <c r="G182" s="28">
        <v>10</v>
      </c>
      <c r="H182" s="23"/>
      <c r="I182" s="19">
        <f t="shared" si="34"/>
        <v>0</v>
      </c>
      <c r="J182" s="19">
        <v>1161</v>
      </c>
      <c r="K182" s="19">
        <f t="shared" si="27"/>
        <v>0</v>
      </c>
      <c r="L182" s="52">
        <f t="shared" si="35"/>
        <v>0</v>
      </c>
      <c r="M182" s="53">
        <f t="shared" si="36"/>
        <v>380</v>
      </c>
    </row>
    <row r="183" spans="1:13">
      <c r="A183">
        <v>147</v>
      </c>
      <c r="B183" s="14" t="s">
        <v>313</v>
      </c>
      <c r="C183" s="14" t="s">
        <v>113</v>
      </c>
      <c r="D183" s="15">
        <v>19</v>
      </c>
      <c r="E183" s="16" t="s">
        <v>312</v>
      </c>
      <c r="F183" s="44">
        <v>2</v>
      </c>
      <c r="G183" s="12">
        <v>9.8000000000000007</v>
      </c>
      <c r="H183" s="18"/>
      <c r="I183" s="14">
        <f t="shared" si="34"/>
        <v>0</v>
      </c>
      <c r="J183" s="14">
        <v>1159</v>
      </c>
      <c r="K183" s="47">
        <f t="shared" si="27"/>
        <v>0</v>
      </c>
      <c r="L183" s="48">
        <f t="shared" si="35"/>
        <v>0</v>
      </c>
      <c r="M183" s="49">
        <f t="shared" si="36"/>
        <v>372.40000000000003</v>
      </c>
    </row>
    <row r="184" spans="1:13">
      <c r="A184">
        <v>147</v>
      </c>
      <c r="B184" s="14" t="s">
        <v>313</v>
      </c>
      <c r="C184" s="14" t="s">
        <v>113</v>
      </c>
      <c r="D184" s="15">
        <v>21</v>
      </c>
      <c r="E184" s="16" t="s">
        <v>199</v>
      </c>
      <c r="F184" s="44">
        <v>3</v>
      </c>
      <c r="G184" s="28">
        <v>10.9</v>
      </c>
      <c r="H184" s="18"/>
      <c r="I184" s="14">
        <f t="shared" si="34"/>
        <v>0</v>
      </c>
      <c r="J184" s="14">
        <v>1857</v>
      </c>
      <c r="K184" s="47">
        <f t="shared" si="27"/>
        <v>0</v>
      </c>
      <c r="L184" s="48">
        <f t="shared" si="35"/>
        <v>0</v>
      </c>
      <c r="M184" s="49">
        <f t="shared" si="36"/>
        <v>414.20000000000005</v>
      </c>
    </row>
    <row r="185" spans="1:13">
      <c r="A185">
        <v>148</v>
      </c>
      <c r="B185" s="35" t="s">
        <v>314</v>
      </c>
      <c r="C185" s="35" t="s">
        <v>113</v>
      </c>
      <c r="D185" s="36">
        <v>20</v>
      </c>
      <c r="E185" s="37" t="s">
        <v>312</v>
      </c>
      <c r="F185" s="38">
        <v>2</v>
      </c>
      <c r="G185" s="12">
        <v>10.3</v>
      </c>
      <c r="H185" s="39"/>
      <c r="I185" s="35">
        <f t="shared" si="34"/>
        <v>0</v>
      </c>
      <c r="J185" s="35">
        <v>976</v>
      </c>
      <c r="K185" s="61">
        <f t="shared" si="27"/>
        <v>0</v>
      </c>
      <c r="L185" s="62">
        <f t="shared" si="35"/>
        <v>0</v>
      </c>
      <c r="M185" s="63">
        <f t="shared" si="36"/>
        <v>391.40000000000003</v>
      </c>
    </row>
    <row r="186" spans="1:13">
      <c r="A186">
        <v>149</v>
      </c>
      <c r="B186" s="30" t="s">
        <v>315</v>
      </c>
      <c r="C186" s="30" t="s">
        <v>113</v>
      </c>
      <c r="D186" s="31">
        <v>22</v>
      </c>
      <c r="E186" s="32" t="s">
        <v>312</v>
      </c>
      <c r="F186" s="33">
        <v>2</v>
      </c>
      <c r="G186" s="12">
        <v>11</v>
      </c>
      <c r="H186" s="34"/>
      <c r="I186" s="30">
        <f t="shared" si="34"/>
        <v>0</v>
      </c>
      <c r="J186" s="30">
        <v>1384</v>
      </c>
      <c r="K186" s="30">
        <f t="shared" si="27"/>
        <v>0</v>
      </c>
      <c r="L186" s="59">
        <f t="shared" si="35"/>
        <v>0</v>
      </c>
      <c r="M186" s="60">
        <f t="shared" si="36"/>
        <v>418</v>
      </c>
    </row>
    <row r="187" spans="1:13">
      <c r="A187">
        <v>150</v>
      </c>
      <c r="B187" s="30" t="s">
        <v>316</v>
      </c>
      <c r="C187" s="30" t="s">
        <v>27</v>
      </c>
      <c r="D187" s="40">
        <v>16</v>
      </c>
      <c r="E187" s="41" t="s">
        <v>312</v>
      </c>
      <c r="F187" s="42">
        <v>2</v>
      </c>
      <c r="G187" s="12">
        <v>8</v>
      </c>
      <c r="H187" s="34"/>
      <c r="I187" s="30">
        <f t="shared" si="34"/>
        <v>0</v>
      </c>
      <c r="J187" s="30">
        <v>851</v>
      </c>
      <c r="K187" s="30">
        <f t="shared" si="27"/>
        <v>0</v>
      </c>
      <c r="L187" s="59">
        <f t="shared" si="35"/>
        <v>0</v>
      </c>
      <c r="M187" s="60">
        <f t="shared" si="36"/>
        <v>304</v>
      </c>
    </row>
    <row r="188" spans="1:13">
      <c r="A188">
        <v>151</v>
      </c>
      <c r="B188" s="14" t="s">
        <v>317</v>
      </c>
      <c r="C188" s="14" t="s">
        <v>288</v>
      </c>
      <c r="D188" s="15">
        <v>19</v>
      </c>
      <c r="E188" s="16" t="s">
        <v>312</v>
      </c>
      <c r="F188" s="44">
        <v>2</v>
      </c>
      <c r="G188" s="12">
        <v>9.6999999999999993</v>
      </c>
      <c r="H188" s="18"/>
      <c r="I188" s="14">
        <f t="shared" si="34"/>
        <v>0</v>
      </c>
      <c r="J188" s="14">
        <v>1015</v>
      </c>
      <c r="K188" s="47">
        <f t="shared" si="27"/>
        <v>0</v>
      </c>
      <c r="L188" s="48">
        <f t="shared" si="35"/>
        <v>0</v>
      </c>
      <c r="M188" s="49">
        <f t="shared" si="36"/>
        <v>368.59999999999997</v>
      </c>
    </row>
    <row r="189" spans="1:13">
      <c r="A189">
        <v>152</v>
      </c>
      <c r="B189" s="35" t="s">
        <v>318</v>
      </c>
      <c r="C189" s="35" t="s">
        <v>27</v>
      </c>
      <c r="D189" s="36">
        <v>16</v>
      </c>
      <c r="E189" s="37" t="s">
        <v>319</v>
      </c>
      <c r="F189" s="38">
        <v>2</v>
      </c>
      <c r="G189" s="12">
        <v>8.3000000000000007</v>
      </c>
      <c r="H189" s="39"/>
      <c r="I189" s="35">
        <f t="shared" si="34"/>
        <v>0</v>
      </c>
      <c r="J189" s="35">
        <v>956</v>
      </c>
      <c r="K189" s="61">
        <f t="shared" si="27"/>
        <v>0</v>
      </c>
      <c r="L189" s="62">
        <f t="shared" si="35"/>
        <v>0</v>
      </c>
      <c r="M189" s="63">
        <f t="shared" si="36"/>
        <v>315.40000000000003</v>
      </c>
    </row>
    <row r="190" spans="1:13">
      <c r="A190">
        <v>152</v>
      </c>
      <c r="B190" s="30" t="s">
        <v>318</v>
      </c>
      <c r="C190" s="30" t="s">
        <v>27</v>
      </c>
      <c r="D190" s="31">
        <v>19</v>
      </c>
      <c r="E190" s="32" t="s">
        <v>199</v>
      </c>
      <c r="F190" s="33">
        <v>3</v>
      </c>
      <c r="G190" s="28">
        <v>9.6999999999999993</v>
      </c>
      <c r="H190" s="34"/>
      <c r="I190" s="30">
        <f t="shared" si="34"/>
        <v>0</v>
      </c>
      <c r="J190" s="30">
        <v>1021</v>
      </c>
      <c r="K190" s="30">
        <f t="shared" si="27"/>
        <v>0</v>
      </c>
      <c r="L190" s="59">
        <f t="shared" si="35"/>
        <v>0</v>
      </c>
      <c r="M190" s="60">
        <f t="shared" si="36"/>
        <v>368.59999999999997</v>
      </c>
    </row>
    <row r="191" spans="1:13">
      <c r="A191">
        <v>153</v>
      </c>
      <c r="B191" s="19" t="s">
        <v>320</v>
      </c>
      <c r="C191" s="19" t="s">
        <v>113</v>
      </c>
      <c r="D191" s="20">
        <v>19</v>
      </c>
      <c r="E191" s="21" t="s">
        <v>319</v>
      </c>
      <c r="F191" s="22">
        <v>2</v>
      </c>
      <c r="G191" s="12">
        <v>9.6999999999999993</v>
      </c>
      <c r="H191" s="23"/>
      <c r="I191" s="19">
        <f t="shared" si="34"/>
        <v>0</v>
      </c>
      <c r="J191" s="19">
        <v>1199</v>
      </c>
      <c r="K191" s="51">
        <f t="shared" si="27"/>
        <v>0</v>
      </c>
      <c r="L191" s="52">
        <f t="shared" si="35"/>
        <v>0</v>
      </c>
      <c r="M191" s="53">
        <f t="shared" si="36"/>
        <v>368.59999999999997</v>
      </c>
    </row>
    <row r="192" spans="1:13">
      <c r="A192">
        <v>154</v>
      </c>
      <c r="B192" s="24" t="s">
        <v>321</v>
      </c>
      <c r="C192" s="24" t="s">
        <v>131</v>
      </c>
      <c r="D192" s="25">
        <v>20</v>
      </c>
      <c r="E192" s="26" t="s">
        <v>319</v>
      </c>
      <c r="F192" s="27">
        <v>2</v>
      </c>
      <c r="G192" s="43">
        <v>10.6</v>
      </c>
      <c r="H192" s="29"/>
      <c r="I192" s="24">
        <f t="shared" si="34"/>
        <v>0</v>
      </c>
      <c r="J192" s="24">
        <v>1077</v>
      </c>
      <c r="K192" s="55">
        <f t="shared" si="27"/>
        <v>0</v>
      </c>
      <c r="L192" s="56">
        <f t="shared" si="35"/>
        <v>0</v>
      </c>
      <c r="M192" s="57">
        <f t="shared" si="36"/>
        <v>402.79999999999995</v>
      </c>
    </row>
    <row r="193" spans="1:13">
      <c r="A193">
        <v>155</v>
      </c>
      <c r="B193" s="19" t="s">
        <v>322</v>
      </c>
      <c r="C193" s="19" t="s">
        <v>323</v>
      </c>
      <c r="D193" s="20">
        <v>18</v>
      </c>
      <c r="E193" s="21" t="s">
        <v>37</v>
      </c>
      <c r="F193" s="22">
        <v>2</v>
      </c>
      <c r="G193" s="12">
        <v>9.4</v>
      </c>
      <c r="H193" s="23"/>
      <c r="I193" s="19">
        <f t="shared" si="34"/>
        <v>0</v>
      </c>
      <c r="J193" s="19">
        <v>951</v>
      </c>
      <c r="K193" s="51">
        <f t="shared" si="27"/>
        <v>0</v>
      </c>
      <c r="L193" s="52">
        <f t="shared" si="35"/>
        <v>0</v>
      </c>
      <c r="M193" s="53">
        <f t="shared" si="36"/>
        <v>357.20000000000005</v>
      </c>
    </row>
    <row r="194" spans="1:13">
      <c r="A194">
        <v>156</v>
      </c>
      <c r="B194" s="24" t="s">
        <v>324</v>
      </c>
      <c r="C194" s="24" t="s">
        <v>323</v>
      </c>
      <c r="D194" s="25">
        <v>19</v>
      </c>
      <c r="E194" s="26" t="s">
        <v>37</v>
      </c>
      <c r="F194" s="27">
        <v>2</v>
      </c>
      <c r="G194" s="43">
        <v>9.9</v>
      </c>
      <c r="H194" s="29"/>
      <c r="I194" s="24">
        <f t="shared" si="34"/>
        <v>0</v>
      </c>
      <c r="J194" s="24">
        <v>1142</v>
      </c>
      <c r="K194" s="55">
        <f t="shared" ref="K194:K257" si="39">IF(H194=-1,J194,FLOOR(H194-FLOOR(H194/5000000*J194,1)*5000000/J194,1)+1-FLOOR(H194/10000000,1))+IF(H194=0,-1,0)</f>
        <v>0</v>
      </c>
      <c r="L194" s="56">
        <f t="shared" si="35"/>
        <v>0</v>
      </c>
      <c r="M194" s="57">
        <f t="shared" si="36"/>
        <v>376.20000000000005</v>
      </c>
    </row>
    <row r="195" spans="1:13">
      <c r="A195">
        <v>157</v>
      </c>
      <c r="B195" s="19" t="s">
        <v>325</v>
      </c>
      <c r="C195" s="19" t="s">
        <v>323</v>
      </c>
      <c r="D195" s="20">
        <v>19</v>
      </c>
      <c r="E195" s="21" t="s">
        <v>37</v>
      </c>
      <c r="F195" s="22">
        <v>2</v>
      </c>
      <c r="G195" s="12">
        <v>9.8000000000000007</v>
      </c>
      <c r="H195" s="23"/>
      <c r="I195" s="19">
        <f t="shared" si="34"/>
        <v>0</v>
      </c>
      <c r="J195" s="19">
        <v>1154</v>
      </c>
      <c r="K195" s="51">
        <f t="shared" si="39"/>
        <v>0</v>
      </c>
      <c r="L195" s="52">
        <f t="shared" si="35"/>
        <v>0</v>
      </c>
      <c r="M195" s="53">
        <f t="shared" si="36"/>
        <v>372.40000000000003</v>
      </c>
    </row>
    <row r="196" spans="1:13">
      <c r="A196">
        <v>158</v>
      </c>
      <c r="B196" s="30" t="s">
        <v>326</v>
      </c>
      <c r="C196" s="30" t="s">
        <v>323</v>
      </c>
      <c r="D196" s="31">
        <v>21</v>
      </c>
      <c r="E196" s="32" t="s">
        <v>37</v>
      </c>
      <c r="F196" s="33">
        <v>2</v>
      </c>
      <c r="G196" s="12">
        <v>10.8</v>
      </c>
      <c r="H196" s="34"/>
      <c r="I196" s="30">
        <f t="shared" si="34"/>
        <v>0</v>
      </c>
      <c r="J196" s="30">
        <v>1476</v>
      </c>
      <c r="K196" s="30">
        <f t="shared" si="39"/>
        <v>0</v>
      </c>
      <c r="L196" s="59">
        <f t="shared" si="35"/>
        <v>0</v>
      </c>
      <c r="M196" s="60">
        <f t="shared" si="36"/>
        <v>410.40000000000003</v>
      </c>
    </row>
    <row r="197" spans="1:13">
      <c r="A197">
        <v>159</v>
      </c>
      <c r="B197" s="30" t="s">
        <v>327</v>
      </c>
      <c r="C197" s="30" t="s">
        <v>323</v>
      </c>
      <c r="D197" s="31">
        <v>22</v>
      </c>
      <c r="E197" s="32" t="s">
        <v>37</v>
      </c>
      <c r="F197" s="33">
        <v>2</v>
      </c>
      <c r="G197" s="12">
        <v>11.1</v>
      </c>
      <c r="H197" s="34"/>
      <c r="I197" s="30">
        <f t="shared" si="34"/>
        <v>0</v>
      </c>
      <c r="J197" s="30">
        <v>1576</v>
      </c>
      <c r="K197" s="30">
        <f t="shared" si="39"/>
        <v>0</v>
      </c>
      <c r="L197" s="59">
        <f t="shared" si="35"/>
        <v>0</v>
      </c>
      <c r="M197" s="60">
        <f t="shared" si="36"/>
        <v>421.79999999999995</v>
      </c>
    </row>
    <row r="198" spans="1:13">
      <c r="A198">
        <v>160</v>
      </c>
      <c r="B198" s="30" t="s">
        <v>328</v>
      </c>
      <c r="C198" s="30" t="s">
        <v>323</v>
      </c>
      <c r="D198" s="31">
        <v>21</v>
      </c>
      <c r="E198" s="32" t="s">
        <v>37</v>
      </c>
      <c r="F198" s="33">
        <v>2</v>
      </c>
      <c r="G198" s="12">
        <v>10.7</v>
      </c>
      <c r="H198" s="34"/>
      <c r="I198" s="30">
        <f t="shared" si="34"/>
        <v>0</v>
      </c>
      <c r="J198" s="30">
        <v>1254</v>
      </c>
      <c r="K198" s="30">
        <f t="shared" si="39"/>
        <v>0</v>
      </c>
      <c r="L198" s="59">
        <f t="shared" si="35"/>
        <v>0</v>
      </c>
      <c r="M198" s="60">
        <f t="shared" si="36"/>
        <v>406.59999999999997</v>
      </c>
    </row>
    <row r="199" spans="1:13">
      <c r="A199">
        <v>160</v>
      </c>
      <c r="B199" s="83" t="s">
        <v>328</v>
      </c>
      <c r="C199" s="83" t="s">
        <v>323</v>
      </c>
      <c r="D199" s="110">
        <v>23</v>
      </c>
      <c r="E199" s="111" t="s">
        <v>37</v>
      </c>
      <c r="F199" s="112">
        <v>3</v>
      </c>
      <c r="G199" s="28">
        <v>11.7</v>
      </c>
      <c r="H199" s="113"/>
      <c r="I199" s="83">
        <f t="shared" si="34"/>
        <v>0</v>
      </c>
      <c r="J199" s="114">
        <v>1540</v>
      </c>
      <c r="K199" s="114">
        <f t="shared" si="39"/>
        <v>0</v>
      </c>
      <c r="L199" s="115">
        <f t="shared" si="35"/>
        <v>0</v>
      </c>
      <c r="M199" s="116">
        <f t="shared" si="36"/>
        <v>444.59999999999997</v>
      </c>
    </row>
    <row r="200" spans="1:13">
      <c r="A200">
        <v>161</v>
      </c>
      <c r="B200" s="24" t="s">
        <v>329</v>
      </c>
      <c r="C200" s="24" t="s">
        <v>323</v>
      </c>
      <c r="D200" s="25">
        <v>19</v>
      </c>
      <c r="E200" s="26" t="s">
        <v>37</v>
      </c>
      <c r="F200" s="27">
        <v>2</v>
      </c>
      <c r="G200" s="43">
        <v>9.9</v>
      </c>
      <c r="H200" s="29"/>
      <c r="I200" s="24">
        <f t="shared" si="34"/>
        <v>0</v>
      </c>
      <c r="J200" s="24">
        <v>1065</v>
      </c>
      <c r="K200" s="55">
        <f t="shared" si="39"/>
        <v>0</v>
      </c>
      <c r="L200" s="56">
        <f t="shared" si="35"/>
        <v>0</v>
      </c>
      <c r="M200" s="57">
        <f t="shared" si="36"/>
        <v>376.20000000000005</v>
      </c>
    </row>
    <row r="201" spans="1:13">
      <c r="A201">
        <v>162</v>
      </c>
      <c r="B201" s="35" t="s">
        <v>330</v>
      </c>
      <c r="C201" s="35" t="s">
        <v>113</v>
      </c>
      <c r="D201" s="36">
        <v>19</v>
      </c>
      <c r="E201" s="37" t="s">
        <v>37</v>
      </c>
      <c r="F201" s="38">
        <v>2</v>
      </c>
      <c r="G201" s="12">
        <v>9.8000000000000007</v>
      </c>
      <c r="H201" s="39"/>
      <c r="I201" s="35">
        <f t="shared" si="34"/>
        <v>0</v>
      </c>
      <c r="J201" s="35">
        <v>690</v>
      </c>
      <c r="K201" s="61">
        <f t="shared" si="39"/>
        <v>0</v>
      </c>
      <c r="L201" s="62">
        <f t="shared" si="35"/>
        <v>0</v>
      </c>
      <c r="M201" s="63">
        <f t="shared" si="36"/>
        <v>372.40000000000003</v>
      </c>
    </row>
    <row r="202" spans="1:13">
      <c r="A202">
        <v>163</v>
      </c>
      <c r="B202" s="14" t="s">
        <v>331</v>
      </c>
      <c r="C202" s="14" t="s">
        <v>332</v>
      </c>
      <c r="D202" s="15">
        <v>17</v>
      </c>
      <c r="E202" s="16" t="s">
        <v>37</v>
      </c>
      <c r="F202" s="44">
        <v>2</v>
      </c>
      <c r="G202" s="12">
        <v>8.9</v>
      </c>
      <c r="H202" s="18"/>
      <c r="I202" s="14">
        <f t="shared" si="34"/>
        <v>0</v>
      </c>
      <c r="J202" s="14">
        <v>948</v>
      </c>
      <c r="K202" s="47">
        <f t="shared" si="39"/>
        <v>0</v>
      </c>
      <c r="L202" s="48">
        <f t="shared" si="35"/>
        <v>0</v>
      </c>
      <c r="M202" s="49">
        <f t="shared" si="36"/>
        <v>338.2</v>
      </c>
    </row>
    <row r="203" spans="1:13">
      <c r="A203">
        <v>164</v>
      </c>
      <c r="B203" s="14" t="s">
        <v>333</v>
      </c>
      <c r="C203" s="14" t="s">
        <v>332</v>
      </c>
      <c r="D203" s="15">
        <v>19</v>
      </c>
      <c r="E203" s="16" t="s">
        <v>37</v>
      </c>
      <c r="F203" s="44">
        <v>2</v>
      </c>
      <c r="G203" s="12">
        <v>9.6999999999999993</v>
      </c>
      <c r="H203" s="18"/>
      <c r="I203" s="14">
        <f t="shared" si="34"/>
        <v>0</v>
      </c>
      <c r="J203" s="14">
        <v>965</v>
      </c>
      <c r="K203" s="47">
        <f t="shared" si="39"/>
        <v>0</v>
      </c>
      <c r="L203" s="48">
        <f t="shared" si="35"/>
        <v>0</v>
      </c>
      <c r="M203" s="49">
        <f t="shared" si="36"/>
        <v>368.59999999999997</v>
      </c>
    </row>
    <row r="204" spans="1:13">
      <c r="A204">
        <v>165</v>
      </c>
      <c r="B204" s="30" t="s">
        <v>334</v>
      </c>
      <c r="C204" s="30" t="s">
        <v>332</v>
      </c>
      <c r="D204" s="40">
        <v>16</v>
      </c>
      <c r="E204" s="41" t="s">
        <v>37</v>
      </c>
      <c r="F204" s="42">
        <v>2</v>
      </c>
      <c r="G204" s="12">
        <v>8.6</v>
      </c>
      <c r="H204" s="34"/>
      <c r="I204" s="30">
        <f t="shared" si="34"/>
        <v>0</v>
      </c>
      <c r="J204" s="30">
        <v>817</v>
      </c>
      <c r="K204" s="58">
        <f t="shared" si="39"/>
        <v>0</v>
      </c>
      <c r="L204" s="59">
        <f t="shared" si="35"/>
        <v>0</v>
      </c>
      <c r="M204" s="60">
        <f t="shared" si="36"/>
        <v>326.8</v>
      </c>
    </row>
    <row r="205" spans="1:13">
      <c r="A205">
        <v>166</v>
      </c>
      <c r="B205" s="14" t="s">
        <v>335</v>
      </c>
      <c r="C205" s="14" t="s">
        <v>332</v>
      </c>
      <c r="D205" s="15">
        <v>17</v>
      </c>
      <c r="E205" s="16" t="s">
        <v>37</v>
      </c>
      <c r="F205" s="44">
        <v>2</v>
      </c>
      <c r="G205" s="12">
        <v>8.8000000000000007</v>
      </c>
      <c r="H205" s="18"/>
      <c r="I205" s="14">
        <f t="shared" si="34"/>
        <v>0</v>
      </c>
      <c r="J205" s="14">
        <v>885</v>
      </c>
      <c r="K205" s="47">
        <f t="shared" si="39"/>
        <v>0</v>
      </c>
      <c r="L205" s="48">
        <f t="shared" si="35"/>
        <v>0</v>
      </c>
      <c r="M205" s="49">
        <f t="shared" si="36"/>
        <v>334.40000000000003</v>
      </c>
    </row>
    <row r="206" spans="1:13">
      <c r="A206">
        <v>167</v>
      </c>
      <c r="B206" s="8" t="s">
        <v>336</v>
      </c>
      <c r="C206" s="8" t="s">
        <v>332</v>
      </c>
      <c r="D206" s="9">
        <v>16</v>
      </c>
      <c r="E206" s="10" t="s">
        <v>37</v>
      </c>
      <c r="F206" s="11">
        <v>2</v>
      </c>
      <c r="G206" s="12">
        <v>8.1999999999999993</v>
      </c>
      <c r="H206" s="13"/>
      <c r="I206" s="8">
        <f t="shared" si="34"/>
        <v>0</v>
      </c>
      <c r="J206" s="8">
        <v>758</v>
      </c>
      <c r="K206" s="66">
        <f t="shared" si="39"/>
        <v>0</v>
      </c>
      <c r="L206" s="45">
        <f t="shared" si="35"/>
        <v>0</v>
      </c>
      <c r="M206" s="46">
        <f t="shared" si="36"/>
        <v>311.59999999999997</v>
      </c>
    </row>
    <row r="207" spans="1:13">
      <c r="A207">
        <v>168</v>
      </c>
      <c r="B207" s="24" t="s">
        <v>337</v>
      </c>
      <c r="C207" s="24" t="s">
        <v>113</v>
      </c>
      <c r="D207" s="25">
        <v>19</v>
      </c>
      <c r="E207" s="26" t="s">
        <v>37</v>
      </c>
      <c r="F207" s="27">
        <v>2</v>
      </c>
      <c r="G207" s="43">
        <v>9.8000000000000007</v>
      </c>
      <c r="H207" s="29"/>
      <c r="I207" s="24">
        <f t="shared" si="34"/>
        <v>0</v>
      </c>
      <c r="J207" s="24">
        <v>1195</v>
      </c>
      <c r="K207" s="24">
        <f t="shared" si="39"/>
        <v>0</v>
      </c>
      <c r="L207" s="56">
        <f t="shared" si="35"/>
        <v>0</v>
      </c>
      <c r="M207" s="57">
        <f t="shared" si="36"/>
        <v>372.40000000000003</v>
      </c>
    </row>
    <row r="208" spans="1:13">
      <c r="A208">
        <v>169</v>
      </c>
      <c r="B208" s="30" t="s">
        <v>338</v>
      </c>
      <c r="C208" s="30" t="s">
        <v>332</v>
      </c>
      <c r="D208" s="31">
        <v>18</v>
      </c>
      <c r="E208" s="32" t="s">
        <v>37</v>
      </c>
      <c r="F208" s="33">
        <v>2</v>
      </c>
      <c r="G208" s="12">
        <v>9.1</v>
      </c>
      <c r="H208" s="34"/>
      <c r="I208" s="30">
        <f t="shared" si="34"/>
        <v>0</v>
      </c>
      <c r="J208" s="30">
        <v>809</v>
      </c>
      <c r="K208" s="58">
        <f t="shared" si="39"/>
        <v>0</v>
      </c>
      <c r="L208" s="59">
        <f t="shared" si="35"/>
        <v>0</v>
      </c>
      <c r="M208" s="60">
        <f t="shared" si="36"/>
        <v>345.79999999999995</v>
      </c>
    </row>
    <row r="209" spans="1:19">
      <c r="A209">
        <v>170</v>
      </c>
      <c r="B209" s="35" t="s">
        <v>339</v>
      </c>
      <c r="C209" s="35" t="s">
        <v>113</v>
      </c>
      <c r="D209" s="36">
        <v>18</v>
      </c>
      <c r="E209" s="37" t="s">
        <v>37</v>
      </c>
      <c r="F209" s="38">
        <v>2</v>
      </c>
      <c r="G209" s="12">
        <v>9.3000000000000007</v>
      </c>
      <c r="H209" s="39"/>
      <c r="I209" s="35">
        <f t="shared" si="34"/>
        <v>0</v>
      </c>
      <c r="J209" s="35">
        <v>947</v>
      </c>
      <c r="K209" s="61">
        <f t="shared" si="39"/>
        <v>0</v>
      </c>
      <c r="L209" s="62">
        <f t="shared" si="35"/>
        <v>0</v>
      </c>
      <c r="M209" s="63">
        <f t="shared" si="36"/>
        <v>353.40000000000003</v>
      </c>
      <c r="O209" s="117"/>
    </row>
    <row r="210" spans="1:19">
      <c r="A210">
        <v>171</v>
      </c>
      <c r="B210" s="24" t="s">
        <v>340</v>
      </c>
      <c r="C210" s="24" t="s">
        <v>113</v>
      </c>
      <c r="D210" s="25">
        <v>18</v>
      </c>
      <c r="E210" s="26" t="s">
        <v>37</v>
      </c>
      <c r="F210" s="27">
        <v>2</v>
      </c>
      <c r="G210" s="43">
        <v>9.4</v>
      </c>
      <c r="H210" s="29"/>
      <c r="I210" s="24">
        <f t="shared" si="34"/>
        <v>0</v>
      </c>
      <c r="J210" s="24">
        <v>873</v>
      </c>
      <c r="K210" s="55">
        <f t="shared" si="39"/>
        <v>0</v>
      </c>
      <c r="L210" s="56">
        <f t="shared" si="35"/>
        <v>0</v>
      </c>
      <c r="M210" s="57">
        <f t="shared" si="36"/>
        <v>357.20000000000005</v>
      </c>
      <c r="O210" s="117"/>
    </row>
    <row r="211" spans="1:19">
      <c r="A211">
        <v>171</v>
      </c>
      <c r="B211" s="14" t="s">
        <v>340</v>
      </c>
      <c r="C211" s="14" t="s">
        <v>113</v>
      </c>
      <c r="D211" s="15">
        <v>19</v>
      </c>
      <c r="E211" s="16" t="s">
        <v>341</v>
      </c>
      <c r="F211" s="44">
        <v>3</v>
      </c>
      <c r="G211" s="28">
        <v>9.6999999999999993</v>
      </c>
      <c r="H211" s="18"/>
      <c r="I211" s="14">
        <f t="shared" si="34"/>
        <v>0</v>
      </c>
      <c r="J211" s="14">
        <v>954</v>
      </c>
      <c r="K211" s="47">
        <f t="shared" si="39"/>
        <v>0</v>
      </c>
      <c r="L211" s="48">
        <f t="shared" si="35"/>
        <v>0</v>
      </c>
      <c r="M211" s="49">
        <f t="shared" si="36"/>
        <v>368.59999999999997</v>
      </c>
      <c r="O211" s="117"/>
      <c r="R211" s="117"/>
      <c r="S211" s="117"/>
    </row>
    <row r="212" spans="1:19">
      <c r="A212">
        <v>172</v>
      </c>
      <c r="B212" s="14" t="s">
        <v>342</v>
      </c>
      <c r="C212" s="14" t="s">
        <v>113</v>
      </c>
      <c r="D212" s="15">
        <v>18</v>
      </c>
      <c r="E212" s="16" t="s">
        <v>37</v>
      </c>
      <c r="F212" s="44">
        <v>2</v>
      </c>
      <c r="G212" s="12">
        <v>9.5</v>
      </c>
      <c r="H212" s="18"/>
      <c r="I212" s="14">
        <f t="shared" si="34"/>
        <v>0</v>
      </c>
      <c r="J212" s="14">
        <v>828</v>
      </c>
      <c r="K212" s="47">
        <f t="shared" si="39"/>
        <v>0</v>
      </c>
      <c r="L212" s="48">
        <f t="shared" si="35"/>
        <v>0</v>
      </c>
      <c r="M212" s="49">
        <f t="shared" si="36"/>
        <v>361</v>
      </c>
      <c r="O212" s="117"/>
      <c r="R212" s="117"/>
      <c r="S212" s="117"/>
    </row>
    <row r="213" spans="1:19">
      <c r="A213">
        <v>173</v>
      </c>
      <c r="B213" s="19" t="s">
        <v>343</v>
      </c>
      <c r="C213" s="19" t="s">
        <v>113</v>
      </c>
      <c r="D213" s="20">
        <v>19</v>
      </c>
      <c r="E213" s="21" t="s">
        <v>98</v>
      </c>
      <c r="F213" s="22">
        <v>2</v>
      </c>
      <c r="G213" s="12">
        <v>9.6999999999999993</v>
      </c>
      <c r="H213" s="23"/>
      <c r="I213" s="19">
        <f t="shared" si="34"/>
        <v>0</v>
      </c>
      <c r="J213" s="19">
        <v>916</v>
      </c>
      <c r="K213" s="51">
        <f t="shared" si="39"/>
        <v>0</v>
      </c>
      <c r="L213" s="52">
        <f t="shared" si="35"/>
        <v>0</v>
      </c>
      <c r="M213" s="53">
        <f t="shared" si="36"/>
        <v>368.59999999999997</v>
      </c>
      <c r="O213" s="117"/>
      <c r="R213" s="117"/>
      <c r="S213" s="117"/>
    </row>
    <row r="214" spans="1:19">
      <c r="A214">
        <v>174</v>
      </c>
      <c r="B214" s="30" t="s">
        <v>344</v>
      </c>
      <c r="C214" s="30" t="s">
        <v>113</v>
      </c>
      <c r="D214" s="31">
        <v>20</v>
      </c>
      <c r="E214" s="32" t="s">
        <v>98</v>
      </c>
      <c r="F214" s="33">
        <v>2</v>
      </c>
      <c r="G214" s="12">
        <v>10.199999999999999</v>
      </c>
      <c r="H214" s="34"/>
      <c r="I214" s="30">
        <f t="shared" si="34"/>
        <v>0</v>
      </c>
      <c r="J214" s="30">
        <v>1126</v>
      </c>
      <c r="K214" s="58">
        <f t="shared" si="39"/>
        <v>0</v>
      </c>
      <c r="L214" s="59">
        <f t="shared" si="35"/>
        <v>0</v>
      </c>
      <c r="M214" s="60">
        <f t="shared" si="36"/>
        <v>387.59999999999997</v>
      </c>
      <c r="O214" s="117"/>
      <c r="R214" s="117"/>
      <c r="S214" s="117"/>
    </row>
    <row r="215" spans="1:19">
      <c r="A215">
        <v>175</v>
      </c>
      <c r="B215" s="35" t="s">
        <v>345</v>
      </c>
      <c r="C215" s="35" t="s">
        <v>257</v>
      </c>
      <c r="D215" s="36">
        <v>19</v>
      </c>
      <c r="E215" s="37" t="s">
        <v>96</v>
      </c>
      <c r="F215" s="38">
        <v>2</v>
      </c>
      <c r="G215" s="12">
        <v>9.8000000000000007</v>
      </c>
      <c r="H215" s="39"/>
      <c r="I215" s="35">
        <f t="shared" si="34"/>
        <v>0</v>
      </c>
      <c r="J215" s="35">
        <v>794</v>
      </c>
      <c r="K215" s="35">
        <f t="shared" si="39"/>
        <v>0</v>
      </c>
      <c r="L215" s="62">
        <f t="shared" si="35"/>
        <v>0</v>
      </c>
      <c r="M215" s="63">
        <f t="shared" si="36"/>
        <v>372.40000000000003</v>
      </c>
      <c r="O215" s="117"/>
      <c r="R215" s="117"/>
      <c r="S215" s="117"/>
    </row>
    <row r="216" spans="1:19">
      <c r="A216">
        <v>176</v>
      </c>
      <c r="B216" s="19" t="s">
        <v>346</v>
      </c>
      <c r="C216" s="19" t="s">
        <v>113</v>
      </c>
      <c r="D216" s="20">
        <v>21</v>
      </c>
      <c r="E216" s="21" t="s">
        <v>96</v>
      </c>
      <c r="F216" s="22">
        <v>2</v>
      </c>
      <c r="G216" s="12">
        <v>10.8</v>
      </c>
      <c r="H216" s="23"/>
      <c r="I216" s="19">
        <f t="shared" si="34"/>
        <v>0</v>
      </c>
      <c r="J216" s="19">
        <v>1412</v>
      </c>
      <c r="K216" s="51">
        <f t="shared" si="39"/>
        <v>0</v>
      </c>
      <c r="L216" s="52">
        <f t="shared" si="35"/>
        <v>0</v>
      </c>
      <c r="M216" s="53">
        <f t="shared" si="36"/>
        <v>410.40000000000003</v>
      </c>
      <c r="O216" s="117"/>
      <c r="R216" s="117"/>
      <c r="S216" s="117"/>
    </row>
    <row r="217" spans="1:19">
      <c r="A217">
        <v>177</v>
      </c>
      <c r="B217" s="24" t="s">
        <v>347</v>
      </c>
      <c r="C217" s="24" t="s">
        <v>113</v>
      </c>
      <c r="D217" s="25">
        <v>19</v>
      </c>
      <c r="E217" s="26" t="s">
        <v>96</v>
      </c>
      <c r="F217" s="27">
        <v>2</v>
      </c>
      <c r="G217" s="43">
        <v>9.9</v>
      </c>
      <c r="H217" s="29"/>
      <c r="I217" s="24">
        <f t="shared" si="34"/>
        <v>0</v>
      </c>
      <c r="J217" s="24">
        <v>1013</v>
      </c>
      <c r="K217" s="24">
        <f t="shared" si="39"/>
        <v>0</v>
      </c>
      <c r="L217" s="56">
        <f t="shared" si="35"/>
        <v>0</v>
      </c>
      <c r="M217" s="57">
        <f t="shared" si="36"/>
        <v>376.20000000000005</v>
      </c>
      <c r="O217" s="117"/>
      <c r="R217" s="117"/>
      <c r="S217" s="117"/>
    </row>
    <row r="218" spans="1:19">
      <c r="A218">
        <v>178</v>
      </c>
      <c r="B218" s="35" t="s">
        <v>348</v>
      </c>
      <c r="C218" s="35" t="s">
        <v>332</v>
      </c>
      <c r="D218" s="36">
        <v>18</v>
      </c>
      <c r="E218" s="37" t="s">
        <v>96</v>
      </c>
      <c r="F218" s="38">
        <v>2</v>
      </c>
      <c r="G218" s="12">
        <v>9.4</v>
      </c>
      <c r="H218" s="39"/>
      <c r="I218" s="35">
        <f t="shared" si="34"/>
        <v>0</v>
      </c>
      <c r="J218" s="35">
        <v>1094</v>
      </c>
      <c r="K218" s="61">
        <f t="shared" si="39"/>
        <v>0</v>
      </c>
      <c r="L218" s="62">
        <f t="shared" si="35"/>
        <v>0</v>
      </c>
      <c r="M218" s="63">
        <f t="shared" si="36"/>
        <v>357.20000000000005</v>
      </c>
      <c r="O218" s="117"/>
      <c r="R218" s="117"/>
      <c r="S218" s="117"/>
    </row>
    <row r="219" spans="1:19">
      <c r="A219">
        <v>179</v>
      </c>
      <c r="B219" s="35" t="s">
        <v>349</v>
      </c>
      <c r="C219" s="35" t="s">
        <v>113</v>
      </c>
      <c r="D219" s="36">
        <v>19</v>
      </c>
      <c r="E219" s="37" t="s">
        <v>96</v>
      </c>
      <c r="F219" s="38">
        <v>2</v>
      </c>
      <c r="G219" s="12">
        <v>9.8000000000000007</v>
      </c>
      <c r="H219" s="39"/>
      <c r="I219" s="35">
        <f t="shared" si="34"/>
        <v>0</v>
      </c>
      <c r="J219" s="35">
        <v>1048</v>
      </c>
      <c r="K219" s="61">
        <f t="shared" si="39"/>
        <v>0</v>
      </c>
      <c r="L219" s="62">
        <f t="shared" si="35"/>
        <v>0</v>
      </c>
      <c r="M219" s="63">
        <f t="shared" si="36"/>
        <v>372.40000000000003</v>
      </c>
      <c r="O219" s="117"/>
      <c r="R219" s="117"/>
      <c r="S219" s="117"/>
    </row>
    <row r="220" spans="1:19">
      <c r="A220">
        <v>180</v>
      </c>
      <c r="B220" s="8" t="s">
        <v>350</v>
      </c>
      <c r="C220" s="8" t="s">
        <v>332</v>
      </c>
      <c r="D220" s="9">
        <v>18</v>
      </c>
      <c r="E220" s="10" t="s">
        <v>96</v>
      </c>
      <c r="F220" s="11">
        <v>2</v>
      </c>
      <c r="G220" s="12">
        <v>9.4</v>
      </c>
      <c r="H220" s="13"/>
      <c r="I220" s="8">
        <f t="shared" si="34"/>
        <v>0</v>
      </c>
      <c r="J220" s="8">
        <v>920</v>
      </c>
      <c r="K220" s="8">
        <f t="shared" si="39"/>
        <v>0</v>
      </c>
      <c r="L220" s="45">
        <f t="shared" si="35"/>
        <v>0</v>
      </c>
      <c r="M220" s="46">
        <f t="shared" si="36"/>
        <v>357.20000000000005</v>
      </c>
      <c r="R220" s="117"/>
      <c r="S220" s="117"/>
    </row>
    <row r="221" spans="1:19">
      <c r="A221">
        <v>181</v>
      </c>
      <c r="B221" s="8" t="s">
        <v>351</v>
      </c>
      <c r="C221" s="8" t="s">
        <v>113</v>
      </c>
      <c r="D221" s="9">
        <v>20</v>
      </c>
      <c r="E221" s="10" t="s">
        <v>96</v>
      </c>
      <c r="F221" s="11">
        <v>2</v>
      </c>
      <c r="G221" s="12">
        <v>10</v>
      </c>
      <c r="H221" s="13"/>
      <c r="I221" s="8">
        <f t="shared" si="34"/>
        <v>0</v>
      </c>
      <c r="J221" s="8">
        <v>1232</v>
      </c>
      <c r="K221" s="66">
        <f t="shared" si="39"/>
        <v>0</v>
      </c>
      <c r="L221" s="45">
        <f t="shared" si="35"/>
        <v>0</v>
      </c>
      <c r="M221" s="46">
        <f t="shared" si="36"/>
        <v>380</v>
      </c>
      <c r="R221" s="117"/>
      <c r="S221" s="117"/>
    </row>
    <row r="222" spans="1:19">
      <c r="A222">
        <v>182</v>
      </c>
      <c r="B222" s="19" t="s">
        <v>352</v>
      </c>
      <c r="C222" s="19" t="s">
        <v>332</v>
      </c>
      <c r="D222" s="20">
        <v>18</v>
      </c>
      <c r="E222" s="21" t="s">
        <v>353</v>
      </c>
      <c r="F222" s="22">
        <v>2</v>
      </c>
      <c r="G222" s="12">
        <v>9.6</v>
      </c>
      <c r="H222" s="23"/>
      <c r="I222" s="19">
        <f t="shared" si="34"/>
        <v>0</v>
      </c>
      <c r="J222" s="19">
        <v>1023</v>
      </c>
      <c r="K222" s="51">
        <f t="shared" si="39"/>
        <v>0</v>
      </c>
      <c r="L222" s="52">
        <f t="shared" si="35"/>
        <v>0</v>
      </c>
      <c r="M222" s="53">
        <f t="shared" si="36"/>
        <v>364.79999999999995</v>
      </c>
      <c r="R222"/>
      <c r="S222" s="117"/>
    </row>
    <row r="223" spans="1:19">
      <c r="A223">
        <v>182</v>
      </c>
      <c r="B223" s="19" t="s">
        <v>352</v>
      </c>
      <c r="C223" s="19" t="s">
        <v>332</v>
      </c>
      <c r="D223" s="20">
        <v>20</v>
      </c>
      <c r="E223" s="21" t="s">
        <v>199</v>
      </c>
      <c r="F223" s="22">
        <v>3</v>
      </c>
      <c r="G223" s="28">
        <v>10.6</v>
      </c>
      <c r="H223" s="23"/>
      <c r="I223" s="19">
        <f t="shared" si="34"/>
        <v>0</v>
      </c>
      <c r="J223" s="19">
        <v>1202</v>
      </c>
      <c r="K223" s="51">
        <f t="shared" si="39"/>
        <v>0</v>
      </c>
      <c r="L223" s="52">
        <f t="shared" si="35"/>
        <v>0</v>
      </c>
      <c r="M223" s="53">
        <f t="shared" si="36"/>
        <v>402.79999999999995</v>
      </c>
      <c r="R223"/>
      <c r="S223" s="117"/>
    </row>
    <row r="224" spans="1:19">
      <c r="A224">
        <v>183</v>
      </c>
      <c r="B224" s="30" t="s">
        <v>354</v>
      </c>
      <c r="C224" s="30" t="s">
        <v>355</v>
      </c>
      <c r="D224" s="31">
        <v>18</v>
      </c>
      <c r="E224" s="32" t="s">
        <v>353</v>
      </c>
      <c r="F224" s="33">
        <v>2</v>
      </c>
      <c r="G224" s="12">
        <v>9.1999999999999993</v>
      </c>
      <c r="H224" s="34"/>
      <c r="I224" s="30">
        <f t="shared" si="34"/>
        <v>0</v>
      </c>
      <c r="J224" s="30">
        <v>872</v>
      </c>
      <c r="K224" s="58">
        <f t="shared" si="39"/>
        <v>0</v>
      </c>
      <c r="L224" s="59">
        <f t="shared" si="35"/>
        <v>0</v>
      </c>
      <c r="M224" s="60">
        <f t="shared" si="36"/>
        <v>349.59999999999997</v>
      </c>
    </row>
    <row r="225" spans="1:13">
      <c r="A225">
        <v>184</v>
      </c>
      <c r="B225" s="19" t="s">
        <v>356</v>
      </c>
      <c r="C225" s="19" t="s">
        <v>355</v>
      </c>
      <c r="D225" s="20">
        <v>16</v>
      </c>
      <c r="E225" s="21" t="s">
        <v>353</v>
      </c>
      <c r="F225" s="22">
        <v>2</v>
      </c>
      <c r="G225" s="12">
        <v>8.4</v>
      </c>
      <c r="H225" s="23"/>
      <c r="I225" s="19">
        <f t="shared" ref="I225:I288" si="40">IF(H225=-1,G225+2,MAX(MIN(G225+(H225-9600000)/200000,G225+2),G225+(H225-9500000)/300000,0))</f>
        <v>0</v>
      </c>
      <c r="J225" s="19">
        <v>732</v>
      </c>
      <c r="K225" s="51">
        <f t="shared" si="39"/>
        <v>0</v>
      </c>
      <c r="L225" s="52">
        <f t="shared" ref="L225:L288" si="41">G225*38-M225</f>
        <v>0</v>
      </c>
      <c r="M225" s="53">
        <f t="shared" ref="M225:M288" si="42">IF(H225=-1,0,MAX(MIN(28.5*G225,(10000000-H225)/10000000*100*28.5*G225),0)+MAX(MIN(9.5*G225,(0.995*J225-K225)/J225*100*G225),0))</f>
        <v>319.2</v>
      </c>
    </row>
    <row r="226" spans="1:13">
      <c r="A226">
        <v>185</v>
      </c>
      <c r="B226" s="14" t="s">
        <v>357</v>
      </c>
      <c r="C226" s="14" t="s">
        <v>355</v>
      </c>
      <c r="D226" s="15">
        <v>18</v>
      </c>
      <c r="E226" s="16" t="s">
        <v>353</v>
      </c>
      <c r="F226" s="44">
        <v>2</v>
      </c>
      <c r="G226" s="12">
        <v>9.1</v>
      </c>
      <c r="H226" s="18"/>
      <c r="I226" s="14">
        <f t="shared" si="40"/>
        <v>0</v>
      </c>
      <c r="J226" s="14">
        <v>999</v>
      </c>
      <c r="K226" s="47">
        <f t="shared" si="39"/>
        <v>0</v>
      </c>
      <c r="L226" s="48">
        <f t="shared" si="41"/>
        <v>0</v>
      </c>
      <c r="M226" s="49">
        <f t="shared" si="42"/>
        <v>345.79999999999995</v>
      </c>
    </row>
    <row r="227" spans="1:13">
      <c r="A227">
        <v>186</v>
      </c>
      <c r="B227" s="14" t="s">
        <v>358</v>
      </c>
      <c r="C227" s="14" t="s">
        <v>355</v>
      </c>
      <c r="D227" s="15">
        <v>18</v>
      </c>
      <c r="E227" s="16" t="s">
        <v>353</v>
      </c>
      <c r="F227" s="44">
        <v>2</v>
      </c>
      <c r="G227" s="12">
        <v>9</v>
      </c>
      <c r="H227" s="18"/>
      <c r="I227" s="14">
        <f t="shared" si="40"/>
        <v>0</v>
      </c>
      <c r="J227" s="14">
        <v>841</v>
      </c>
      <c r="K227" s="47">
        <f t="shared" si="39"/>
        <v>0</v>
      </c>
      <c r="L227" s="48">
        <f t="shared" si="41"/>
        <v>0</v>
      </c>
      <c r="M227" s="49">
        <f t="shared" si="42"/>
        <v>342</v>
      </c>
    </row>
    <row r="228" spans="1:13">
      <c r="A228">
        <v>187</v>
      </c>
      <c r="B228" s="24" t="s">
        <v>359</v>
      </c>
      <c r="C228" s="24" t="s">
        <v>355</v>
      </c>
      <c r="D228" s="25">
        <v>20</v>
      </c>
      <c r="E228" s="26" t="s">
        <v>353</v>
      </c>
      <c r="F228" s="27">
        <v>2</v>
      </c>
      <c r="G228" s="43">
        <v>10.4</v>
      </c>
      <c r="H228" s="29"/>
      <c r="I228" s="24">
        <f t="shared" si="40"/>
        <v>0</v>
      </c>
      <c r="J228" s="24">
        <v>1153</v>
      </c>
      <c r="K228" s="55">
        <f t="shared" si="39"/>
        <v>0</v>
      </c>
      <c r="L228" s="56">
        <f t="shared" si="41"/>
        <v>0</v>
      </c>
      <c r="M228" s="57">
        <f t="shared" si="42"/>
        <v>395.20000000000005</v>
      </c>
    </row>
    <row r="229" spans="1:13">
      <c r="A229">
        <v>188</v>
      </c>
      <c r="B229" s="35" t="s">
        <v>360</v>
      </c>
      <c r="C229" s="35" t="s">
        <v>361</v>
      </c>
      <c r="D229" s="36">
        <v>17</v>
      </c>
      <c r="E229" s="37" t="s">
        <v>353</v>
      </c>
      <c r="F229" s="38">
        <v>2</v>
      </c>
      <c r="G229" s="12">
        <v>8.6999999999999993</v>
      </c>
      <c r="H229" s="39"/>
      <c r="I229" s="35">
        <f t="shared" si="40"/>
        <v>0</v>
      </c>
      <c r="J229" s="35">
        <v>703</v>
      </c>
      <c r="K229" s="61">
        <f t="shared" si="39"/>
        <v>0</v>
      </c>
      <c r="L229" s="62">
        <f t="shared" si="41"/>
        <v>0</v>
      </c>
      <c r="M229" s="63">
        <f t="shared" si="42"/>
        <v>330.59999999999997</v>
      </c>
    </row>
    <row r="230" spans="1:13">
      <c r="A230">
        <v>189</v>
      </c>
      <c r="B230" s="19" t="s">
        <v>362</v>
      </c>
      <c r="C230" s="19" t="s">
        <v>361</v>
      </c>
      <c r="D230" s="20">
        <v>19</v>
      </c>
      <c r="E230" s="21" t="s">
        <v>353</v>
      </c>
      <c r="F230" s="22">
        <v>2</v>
      </c>
      <c r="G230" s="12">
        <v>9.6999999999999993</v>
      </c>
      <c r="H230" s="23"/>
      <c r="I230" s="19">
        <f t="shared" si="40"/>
        <v>0</v>
      </c>
      <c r="J230" s="19">
        <v>1112</v>
      </c>
      <c r="K230" s="51">
        <f t="shared" si="39"/>
        <v>0</v>
      </c>
      <c r="L230" s="52">
        <f t="shared" si="41"/>
        <v>0</v>
      </c>
      <c r="M230" s="53">
        <f t="shared" si="42"/>
        <v>368.59999999999997</v>
      </c>
    </row>
    <row r="231" spans="1:13">
      <c r="A231">
        <v>190</v>
      </c>
      <c r="B231" s="14" t="s">
        <v>363</v>
      </c>
      <c r="C231" s="14" t="s">
        <v>361</v>
      </c>
      <c r="D231" s="15">
        <v>20</v>
      </c>
      <c r="E231" s="16" t="s">
        <v>353</v>
      </c>
      <c r="F231" s="44">
        <v>2</v>
      </c>
      <c r="G231" s="12">
        <v>10.3</v>
      </c>
      <c r="H231" s="18"/>
      <c r="I231" s="14">
        <f t="shared" si="40"/>
        <v>0</v>
      </c>
      <c r="J231" s="14">
        <v>998</v>
      </c>
      <c r="K231" s="47">
        <f t="shared" si="39"/>
        <v>0</v>
      </c>
      <c r="L231" s="48">
        <f t="shared" si="41"/>
        <v>0</v>
      </c>
      <c r="M231" s="49">
        <f t="shared" si="42"/>
        <v>391.40000000000003</v>
      </c>
    </row>
    <row r="232" spans="1:13">
      <c r="A232">
        <v>191</v>
      </c>
      <c r="B232" s="30" t="s">
        <v>364</v>
      </c>
      <c r="C232" s="30" t="s">
        <v>365</v>
      </c>
      <c r="D232" s="31">
        <v>18</v>
      </c>
      <c r="E232" s="32" t="s">
        <v>135</v>
      </c>
      <c r="F232" s="33">
        <v>2</v>
      </c>
      <c r="G232" s="12">
        <v>9.6</v>
      </c>
      <c r="H232" s="34"/>
      <c r="I232" s="30">
        <f t="shared" si="40"/>
        <v>0</v>
      </c>
      <c r="J232" s="30">
        <v>1031</v>
      </c>
      <c r="K232" s="58">
        <f t="shared" si="39"/>
        <v>0</v>
      </c>
      <c r="L232" s="59">
        <f t="shared" si="41"/>
        <v>0</v>
      </c>
      <c r="M232" s="60">
        <f t="shared" si="42"/>
        <v>364.79999999999995</v>
      </c>
    </row>
    <row r="233" spans="1:13">
      <c r="A233">
        <v>192</v>
      </c>
      <c r="B233" s="14" t="s">
        <v>366</v>
      </c>
      <c r="C233" s="14" t="s">
        <v>365</v>
      </c>
      <c r="D233" s="15">
        <v>19</v>
      </c>
      <c r="E233" s="16" t="s">
        <v>135</v>
      </c>
      <c r="F233" s="44">
        <v>2</v>
      </c>
      <c r="G233" s="12">
        <v>9.6999999999999993</v>
      </c>
      <c r="H233" s="18"/>
      <c r="I233" s="14">
        <f t="shared" si="40"/>
        <v>0</v>
      </c>
      <c r="J233" s="14">
        <v>1022</v>
      </c>
      <c r="K233" s="47">
        <f t="shared" si="39"/>
        <v>0</v>
      </c>
      <c r="L233" s="48">
        <f t="shared" si="41"/>
        <v>0</v>
      </c>
      <c r="M233" s="49">
        <f t="shared" si="42"/>
        <v>368.59999999999997</v>
      </c>
    </row>
    <row r="234" spans="1:13">
      <c r="A234">
        <v>193</v>
      </c>
      <c r="B234" s="14" t="s">
        <v>367</v>
      </c>
      <c r="C234" s="14" t="s">
        <v>365</v>
      </c>
      <c r="D234" s="15">
        <v>20</v>
      </c>
      <c r="E234" s="16" t="s">
        <v>135</v>
      </c>
      <c r="F234" s="44">
        <v>2</v>
      </c>
      <c r="G234" s="12">
        <v>10.3</v>
      </c>
      <c r="H234" s="18"/>
      <c r="I234" s="14">
        <f t="shared" si="40"/>
        <v>0</v>
      </c>
      <c r="J234" s="14">
        <v>1403</v>
      </c>
      <c r="K234" s="47">
        <f t="shared" si="39"/>
        <v>0</v>
      </c>
      <c r="L234" s="48">
        <f t="shared" si="41"/>
        <v>0</v>
      </c>
      <c r="M234" s="49">
        <f t="shared" si="42"/>
        <v>391.40000000000003</v>
      </c>
    </row>
    <row r="235" spans="1:13">
      <c r="A235">
        <v>194</v>
      </c>
      <c r="B235" s="19" t="s">
        <v>368</v>
      </c>
      <c r="C235" s="19" t="s">
        <v>365</v>
      </c>
      <c r="D235" s="20">
        <v>21</v>
      </c>
      <c r="E235" s="21" t="s">
        <v>135</v>
      </c>
      <c r="F235" s="22">
        <v>2</v>
      </c>
      <c r="G235" s="12">
        <v>10.8</v>
      </c>
      <c r="H235" s="23"/>
      <c r="I235" s="19">
        <f t="shared" si="40"/>
        <v>0</v>
      </c>
      <c r="J235" s="19">
        <v>1393</v>
      </c>
      <c r="K235" s="19">
        <f t="shared" si="39"/>
        <v>0</v>
      </c>
      <c r="L235" s="52">
        <f t="shared" si="41"/>
        <v>0</v>
      </c>
      <c r="M235" s="53">
        <f t="shared" si="42"/>
        <v>410.40000000000003</v>
      </c>
    </row>
    <row r="236" spans="1:13">
      <c r="A236">
        <v>195</v>
      </c>
      <c r="B236" s="35" t="s">
        <v>369</v>
      </c>
      <c r="C236" s="35" t="s">
        <v>370</v>
      </c>
      <c r="D236" s="36">
        <v>16</v>
      </c>
      <c r="E236" s="37" t="s">
        <v>135</v>
      </c>
      <c r="F236" s="38">
        <v>2</v>
      </c>
      <c r="G236" s="12">
        <v>8.6</v>
      </c>
      <c r="H236" s="39"/>
      <c r="I236" s="35">
        <f t="shared" si="40"/>
        <v>0</v>
      </c>
      <c r="J236" s="35">
        <v>697</v>
      </c>
      <c r="K236" s="61">
        <f t="shared" si="39"/>
        <v>0</v>
      </c>
      <c r="L236" s="62">
        <f t="shared" si="41"/>
        <v>0</v>
      </c>
      <c r="M236" s="63">
        <f t="shared" si="42"/>
        <v>326.8</v>
      </c>
    </row>
    <row r="237" spans="1:13">
      <c r="A237">
        <v>196</v>
      </c>
      <c r="B237" s="30" t="s">
        <v>371</v>
      </c>
      <c r="C237" s="30" t="s">
        <v>370</v>
      </c>
      <c r="D237" s="31">
        <v>19</v>
      </c>
      <c r="E237" s="32" t="s">
        <v>135</v>
      </c>
      <c r="F237" s="33">
        <v>2</v>
      </c>
      <c r="G237" s="12">
        <v>9.9</v>
      </c>
      <c r="H237" s="34"/>
      <c r="I237" s="30">
        <f t="shared" si="40"/>
        <v>0</v>
      </c>
      <c r="J237" s="30">
        <v>925</v>
      </c>
      <c r="K237" s="58">
        <f t="shared" si="39"/>
        <v>0</v>
      </c>
      <c r="L237" s="59">
        <f t="shared" si="41"/>
        <v>0</v>
      </c>
      <c r="M237" s="60">
        <f t="shared" si="42"/>
        <v>376.20000000000005</v>
      </c>
    </row>
    <row r="238" spans="1:13">
      <c r="A238">
        <v>197</v>
      </c>
      <c r="B238" s="8" t="s">
        <v>372</v>
      </c>
      <c r="C238" s="8" t="s">
        <v>370</v>
      </c>
      <c r="D238" s="9">
        <v>20</v>
      </c>
      <c r="E238" s="10" t="s">
        <v>135</v>
      </c>
      <c r="F238" s="11">
        <v>2</v>
      </c>
      <c r="G238" s="12">
        <v>10</v>
      </c>
      <c r="H238" s="13"/>
      <c r="I238" s="8">
        <f t="shared" si="40"/>
        <v>0</v>
      </c>
      <c r="J238" s="8">
        <v>1073</v>
      </c>
      <c r="K238" s="66">
        <f t="shared" si="39"/>
        <v>0</v>
      </c>
      <c r="L238" s="45">
        <f t="shared" si="41"/>
        <v>0</v>
      </c>
      <c r="M238" s="46">
        <f t="shared" si="42"/>
        <v>380</v>
      </c>
    </row>
    <row r="239" spans="1:13">
      <c r="A239">
        <v>198</v>
      </c>
      <c r="B239" s="35" t="s">
        <v>373</v>
      </c>
      <c r="C239" s="35" t="s">
        <v>370</v>
      </c>
      <c r="D239" s="36">
        <v>21</v>
      </c>
      <c r="E239" s="37" t="s">
        <v>135</v>
      </c>
      <c r="F239" s="38">
        <v>2</v>
      </c>
      <c r="G239" s="12">
        <v>10.7</v>
      </c>
      <c r="H239" s="39"/>
      <c r="I239" s="35">
        <f t="shared" si="40"/>
        <v>0</v>
      </c>
      <c r="J239" s="35">
        <v>1249</v>
      </c>
      <c r="K239" s="35">
        <f t="shared" si="39"/>
        <v>0</v>
      </c>
      <c r="L239" s="62">
        <f t="shared" si="41"/>
        <v>0</v>
      </c>
      <c r="M239" s="63">
        <f t="shared" si="42"/>
        <v>406.59999999999997</v>
      </c>
    </row>
    <row r="240" spans="1:13">
      <c r="A240">
        <v>199</v>
      </c>
      <c r="B240" s="14" t="s">
        <v>374</v>
      </c>
      <c r="C240" s="14" t="s">
        <v>375</v>
      </c>
      <c r="D240" s="15">
        <v>20</v>
      </c>
      <c r="E240" s="16" t="s">
        <v>376</v>
      </c>
      <c r="F240" s="44">
        <v>2</v>
      </c>
      <c r="G240" s="12">
        <v>10.4</v>
      </c>
      <c r="H240" s="18"/>
      <c r="I240" s="14">
        <f t="shared" si="40"/>
        <v>0</v>
      </c>
      <c r="J240" s="14">
        <v>1367</v>
      </c>
      <c r="K240" s="47">
        <f t="shared" si="39"/>
        <v>0</v>
      </c>
      <c r="L240" s="48">
        <f t="shared" si="41"/>
        <v>0</v>
      </c>
      <c r="M240" s="49">
        <f t="shared" si="42"/>
        <v>395.20000000000005</v>
      </c>
    </row>
    <row r="241" spans="1:17">
      <c r="A241">
        <v>200</v>
      </c>
      <c r="B241" s="35" t="s">
        <v>377</v>
      </c>
      <c r="C241" s="35" t="s">
        <v>375</v>
      </c>
      <c r="D241" s="36">
        <v>20</v>
      </c>
      <c r="E241" s="37" t="s">
        <v>376</v>
      </c>
      <c r="F241" s="38">
        <v>2</v>
      </c>
      <c r="G241" s="12">
        <v>10.4</v>
      </c>
      <c r="H241" s="39"/>
      <c r="I241" s="35">
        <f t="shared" si="40"/>
        <v>0</v>
      </c>
      <c r="J241" s="35">
        <v>1475</v>
      </c>
      <c r="K241" s="61">
        <f t="shared" si="39"/>
        <v>0</v>
      </c>
      <c r="L241" s="62">
        <f t="shared" si="41"/>
        <v>0</v>
      </c>
      <c r="M241" s="63">
        <f t="shared" si="42"/>
        <v>395.20000000000005</v>
      </c>
    </row>
    <row r="242" spans="1:17">
      <c r="A242">
        <v>201</v>
      </c>
      <c r="B242" s="30" t="s">
        <v>378</v>
      </c>
      <c r="C242" s="30" t="s">
        <v>375</v>
      </c>
      <c r="D242" s="31">
        <v>21</v>
      </c>
      <c r="E242" s="32" t="s">
        <v>376</v>
      </c>
      <c r="F242" s="33">
        <v>2</v>
      </c>
      <c r="G242" s="12">
        <v>10.9</v>
      </c>
      <c r="H242" s="34"/>
      <c r="I242" s="30">
        <f t="shared" si="40"/>
        <v>0</v>
      </c>
      <c r="J242" s="30">
        <v>1522</v>
      </c>
      <c r="K242" s="30">
        <f t="shared" si="39"/>
        <v>0</v>
      </c>
      <c r="L242" s="59">
        <f t="shared" si="41"/>
        <v>0</v>
      </c>
      <c r="M242" s="60">
        <f t="shared" si="42"/>
        <v>414.20000000000005</v>
      </c>
    </row>
    <row r="243" spans="1:17">
      <c r="A243">
        <v>202</v>
      </c>
      <c r="B243" s="35" t="s">
        <v>379</v>
      </c>
      <c r="C243" s="35" t="s">
        <v>332</v>
      </c>
      <c r="D243" s="36">
        <v>18</v>
      </c>
      <c r="E243" s="37" t="s">
        <v>376</v>
      </c>
      <c r="F243" s="38">
        <v>2</v>
      </c>
      <c r="G243" s="12">
        <v>9.3000000000000007</v>
      </c>
      <c r="H243" s="39"/>
      <c r="I243" s="35">
        <f t="shared" si="40"/>
        <v>0</v>
      </c>
      <c r="J243" s="35">
        <v>916</v>
      </c>
      <c r="K243" s="61">
        <f t="shared" si="39"/>
        <v>0</v>
      </c>
      <c r="L243" s="62">
        <f t="shared" si="41"/>
        <v>0</v>
      </c>
      <c r="M243" s="63">
        <f t="shared" si="42"/>
        <v>353.40000000000003</v>
      </c>
      <c r="P243" s="117"/>
    </row>
    <row r="244" spans="1:17">
      <c r="A244">
        <v>203</v>
      </c>
      <c r="B244" s="19" t="s">
        <v>380</v>
      </c>
      <c r="C244" s="19" t="s">
        <v>113</v>
      </c>
      <c r="D244" s="20">
        <v>20</v>
      </c>
      <c r="E244" s="21" t="s">
        <v>376</v>
      </c>
      <c r="F244" s="22">
        <v>2</v>
      </c>
      <c r="G244" s="12">
        <v>10.6</v>
      </c>
      <c r="H244" s="23"/>
      <c r="I244" s="19">
        <f t="shared" si="40"/>
        <v>0</v>
      </c>
      <c r="J244" s="19">
        <v>1433</v>
      </c>
      <c r="K244" s="51">
        <f t="shared" si="39"/>
        <v>0</v>
      </c>
      <c r="L244" s="52">
        <f t="shared" si="41"/>
        <v>0</v>
      </c>
      <c r="M244" s="53">
        <f t="shared" si="42"/>
        <v>402.79999999999995</v>
      </c>
      <c r="P244" s="117"/>
    </row>
    <row r="245" spans="1:17">
      <c r="A245">
        <v>204</v>
      </c>
      <c r="B245" s="14" t="s">
        <v>381</v>
      </c>
      <c r="C245" s="14" t="s">
        <v>332</v>
      </c>
      <c r="D245" s="15">
        <v>16</v>
      </c>
      <c r="E245" s="16" t="s">
        <v>376</v>
      </c>
      <c r="F245" s="44">
        <v>2</v>
      </c>
      <c r="G245" s="12">
        <v>8.6</v>
      </c>
      <c r="H245" s="18"/>
      <c r="I245" s="14">
        <f t="shared" si="40"/>
        <v>0</v>
      </c>
      <c r="J245" s="14">
        <v>759</v>
      </c>
      <c r="K245" s="14">
        <f t="shared" si="39"/>
        <v>0</v>
      </c>
      <c r="L245" s="48">
        <f t="shared" si="41"/>
        <v>0</v>
      </c>
      <c r="M245" s="49">
        <f t="shared" si="42"/>
        <v>326.8</v>
      </c>
      <c r="P245" s="117"/>
      <c r="Q245" s="117"/>
    </row>
    <row r="246" spans="1:17">
      <c r="A246">
        <v>205</v>
      </c>
      <c r="B246" s="19" t="s">
        <v>382</v>
      </c>
      <c r="C246" s="19" t="s">
        <v>332</v>
      </c>
      <c r="D246" s="20">
        <v>20</v>
      </c>
      <c r="E246" s="21" t="s">
        <v>376</v>
      </c>
      <c r="F246" s="22">
        <v>2</v>
      </c>
      <c r="G246" s="12">
        <v>10</v>
      </c>
      <c r="H246" s="23"/>
      <c r="I246" s="19">
        <f t="shared" si="40"/>
        <v>0</v>
      </c>
      <c r="J246" s="19">
        <v>1050</v>
      </c>
      <c r="K246" s="19">
        <f t="shared" si="39"/>
        <v>0</v>
      </c>
      <c r="L246" s="52">
        <f t="shared" si="41"/>
        <v>0</v>
      </c>
      <c r="M246" s="53">
        <f t="shared" si="42"/>
        <v>380</v>
      </c>
      <c r="P246" s="117"/>
      <c r="Q246" s="117"/>
    </row>
    <row r="247" spans="1:17">
      <c r="A247">
        <v>206</v>
      </c>
      <c r="B247" s="19" t="s">
        <v>383</v>
      </c>
      <c r="C247" s="19" t="s">
        <v>113</v>
      </c>
      <c r="D247" s="20">
        <v>20</v>
      </c>
      <c r="E247" s="21" t="s">
        <v>376</v>
      </c>
      <c r="F247" s="22">
        <v>2</v>
      </c>
      <c r="G247" s="12">
        <v>10.5</v>
      </c>
      <c r="H247" s="23"/>
      <c r="I247" s="19">
        <f t="shared" si="40"/>
        <v>0</v>
      </c>
      <c r="J247" s="19">
        <v>1093</v>
      </c>
      <c r="K247" s="51">
        <f t="shared" si="39"/>
        <v>0</v>
      </c>
      <c r="L247" s="52">
        <f t="shared" si="41"/>
        <v>0</v>
      </c>
      <c r="M247" s="53">
        <f t="shared" si="42"/>
        <v>399</v>
      </c>
      <c r="P247" s="117"/>
      <c r="Q247" s="117"/>
    </row>
    <row r="248" spans="1:17">
      <c r="A248">
        <v>207</v>
      </c>
      <c r="B248" s="30" t="s">
        <v>384</v>
      </c>
      <c r="C248" s="30" t="s">
        <v>113</v>
      </c>
      <c r="D248" s="31">
        <v>18</v>
      </c>
      <c r="E248" s="32" t="s">
        <v>376</v>
      </c>
      <c r="F248" s="33">
        <v>2</v>
      </c>
      <c r="G248" s="12">
        <v>9.3000000000000007</v>
      </c>
      <c r="H248" s="34"/>
      <c r="I248" s="30">
        <f t="shared" si="40"/>
        <v>0</v>
      </c>
      <c r="J248" s="30">
        <v>861</v>
      </c>
      <c r="K248" s="58">
        <f t="shared" si="39"/>
        <v>0</v>
      </c>
      <c r="L248" s="59">
        <f t="shared" si="41"/>
        <v>0</v>
      </c>
      <c r="M248" s="60">
        <f t="shared" si="42"/>
        <v>353.40000000000003</v>
      </c>
      <c r="P248" s="117"/>
      <c r="Q248" s="117"/>
    </row>
    <row r="249" spans="1:17">
      <c r="A249">
        <v>208</v>
      </c>
      <c r="B249" s="8" t="s">
        <v>385</v>
      </c>
      <c r="C249" s="8" t="s">
        <v>332</v>
      </c>
      <c r="D249" s="9">
        <v>18</v>
      </c>
      <c r="E249" s="10" t="s">
        <v>376</v>
      </c>
      <c r="F249" s="11">
        <v>2</v>
      </c>
      <c r="G249" s="12">
        <v>9.1</v>
      </c>
      <c r="H249" s="13"/>
      <c r="I249" s="8">
        <f t="shared" si="40"/>
        <v>0</v>
      </c>
      <c r="J249" s="8">
        <v>674</v>
      </c>
      <c r="K249" s="66">
        <f t="shared" si="39"/>
        <v>0</v>
      </c>
      <c r="L249" s="45">
        <f t="shared" si="41"/>
        <v>0</v>
      </c>
      <c r="M249" s="46">
        <f t="shared" si="42"/>
        <v>345.79999999999995</v>
      </c>
      <c r="P249" s="117"/>
      <c r="Q249" s="117"/>
    </row>
    <row r="250" spans="1:17">
      <c r="A250">
        <v>209</v>
      </c>
      <c r="B250" s="24" t="s">
        <v>386</v>
      </c>
      <c r="C250" s="24" t="s">
        <v>387</v>
      </c>
      <c r="D250" s="25">
        <v>17</v>
      </c>
      <c r="E250" s="26" t="s">
        <v>34</v>
      </c>
      <c r="F250" s="27">
        <v>2</v>
      </c>
      <c r="G250" s="43">
        <v>8.6999999999999993</v>
      </c>
      <c r="H250" s="29"/>
      <c r="I250" s="24">
        <f t="shared" si="40"/>
        <v>0</v>
      </c>
      <c r="J250" s="24">
        <v>793</v>
      </c>
      <c r="K250" s="24">
        <f t="shared" si="39"/>
        <v>0</v>
      </c>
      <c r="L250" s="56">
        <f t="shared" si="41"/>
        <v>0</v>
      </c>
      <c r="M250" s="57">
        <f t="shared" si="42"/>
        <v>330.59999999999997</v>
      </c>
      <c r="P250" s="117"/>
      <c r="Q250" s="117"/>
    </row>
    <row r="251" spans="1:17">
      <c r="A251">
        <v>210</v>
      </c>
      <c r="B251" s="35" t="s">
        <v>388</v>
      </c>
      <c r="C251" s="35" t="s">
        <v>387</v>
      </c>
      <c r="D251" s="36">
        <v>18</v>
      </c>
      <c r="E251" s="37" t="s">
        <v>34</v>
      </c>
      <c r="F251" s="38">
        <v>2</v>
      </c>
      <c r="G251" s="12">
        <v>9.4</v>
      </c>
      <c r="H251" s="39"/>
      <c r="I251" s="35">
        <f t="shared" si="40"/>
        <v>0</v>
      </c>
      <c r="J251" s="35">
        <v>872</v>
      </c>
      <c r="K251" s="35">
        <f t="shared" si="39"/>
        <v>0</v>
      </c>
      <c r="L251" s="62">
        <f t="shared" si="41"/>
        <v>0</v>
      </c>
      <c r="M251" s="63">
        <f t="shared" si="42"/>
        <v>357.20000000000005</v>
      </c>
      <c r="P251" s="117"/>
      <c r="Q251" s="117"/>
    </row>
    <row r="252" spans="1:17">
      <c r="A252">
        <v>211</v>
      </c>
      <c r="B252" s="19" t="s">
        <v>389</v>
      </c>
      <c r="C252" s="19" t="s">
        <v>387</v>
      </c>
      <c r="D252" s="20">
        <v>19</v>
      </c>
      <c r="E252" s="21" t="s">
        <v>34</v>
      </c>
      <c r="F252" s="22">
        <v>2</v>
      </c>
      <c r="G252" s="12">
        <v>9.8000000000000007</v>
      </c>
      <c r="H252" s="23"/>
      <c r="I252" s="19">
        <f t="shared" si="40"/>
        <v>0</v>
      </c>
      <c r="J252" s="19">
        <v>1322</v>
      </c>
      <c r="K252" s="51">
        <f t="shared" si="39"/>
        <v>0</v>
      </c>
      <c r="L252" s="52">
        <f t="shared" si="41"/>
        <v>0</v>
      </c>
      <c r="M252" s="53">
        <f t="shared" si="42"/>
        <v>372.40000000000003</v>
      </c>
      <c r="P252" s="117"/>
      <c r="Q252" s="117"/>
    </row>
    <row r="253" spans="1:17">
      <c r="A253">
        <v>212</v>
      </c>
      <c r="B253" s="30" t="s">
        <v>390</v>
      </c>
      <c r="C253" s="30" t="s">
        <v>387</v>
      </c>
      <c r="D253" s="31">
        <v>20</v>
      </c>
      <c r="E253" s="32" t="s">
        <v>34</v>
      </c>
      <c r="F253" s="33">
        <v>2</v>
      </c>
      <c r="G253" s="12">
        <v>10.199999999999999</v>
      </c>
      <c r="H253" s="34"/>
      <c r="I253" s="30">
        <f t="shared" si="40"/>
        <v>0</v>
      </c>
      <c r="J253" s="30">
        <v>1235</v>
      </c>
      <c r="K253" s="58">
        <f t="shared" si="39"/>
        <v>0</v>
      </c>
      <c r="L253" s="59">
        <f t="shared" si="41"/>
        <v>0</v>
      </c>
      <c r="M253" s="60">
        <f t="shared" si="42"/>
        <v>387.59999999999997</v>
      </c>
      <c r="P253" s="117"/>
      <c r="Q253" s="117"/>
    </row>
    <row r="254" spans="1:17">
      <c r="A254">
        <v>213</v>
      </c>
      <c r="B254" s="30" t="s">
        <v>391</v>
      </c>
      <c r="C254" s="30" t="s">
        <v>387</v>
      </c>
      <c r="D254" s="31">
        <v>22</v>
      </c>
      <c r="E254" s="32" t="s">
        <v>34</v>
      </c>
      <c r="F254" s="33">
        <v>2</v>
      </c>
      <c r="G254" s="12">
        <v>11.2</v>
      </c>
      <c r="H254" s="34"/>
      <c r="I254" s="30">
        <f t="shared" si="40"/>
        <v>0</v>
      </c>
      <c r="J254" s="30">
        <v>1568</v>
      </c>
      <c r="K254" s="30">
        <f t="shared" si="39"/>
        <v>0</v>
      </c>
      <c r="L254" s="59">
        <f t="shared" si="41"/>
        <v>0</v>
      </c>
      <c r="M254" s="60">
        <f t="shared" si="42"/>
        <v>425.59999999999997</v>
      </c>
      <c r="Q254" s="117"/>
    </row>
    <row r="255" spans="1:17">
      <c r="A255">
        <v>214</v>
      </c>
      <c r="B255" s="24" t="s">
        <v>392</v>
      </c>
      <c r="C255" s="24" t="s">
        <v>393</v>
      </c>
      <c r="D255" s="25">
        <v>18</v>
      </c>
      <c r="E255" s="26" t="s">
        <v>34</v>
      </c>
      <c r="F255" s="27">
        <v>2</v>
      </c>
      <c r="G255" s="43">
        <v>9.1</v>
      </c>
      <c r="H255" s="29"/>
      <c r="I255" s="24">
        <f t="shared" si="40"/>
        <v>0</v>
      </c>
      <c r="J255" s="24">
        <v>732</v>
      </c>
      <c r="K255" s="24">
        <f t="shared" si="39"/>
        <v>0</v>
      </c>
      <c r="L255" s="56">
        <f t="shared" si="41"/>
        <v>0</v>
      </c>
      <c r="M255" s="57">
        <f t="shared" si="42"/>
        <v>345.79999999999995</v>
      </c>
      <c r="Q255" s="117"/>
    </row>
    <row r="256" spans="1:17">
      <c r="A256">
        <v>215</v>
      </c>
      <c r="B256" s="30" t="s">
        <v>394</v>
      </c>
      <c r="C256" s="30" t="s">
        <v>393</v>
      </c>
      <c r="D256" s="31">
        <v>18</v>
      </c>
      <c r="E256" s="32" t="s">
        <v>34</v>
      </c>
      <c r="F256" s="33">
        <v>2</v>
      </c>
      <c r="G256" s="12">
        <v>9.5</v>
      </c>
      <c r="H256" s="34"/>
      <c r="I256" s="30">
        <f t="shared" si="40"/>
        <v>0</v>
      </c>
      <c r="J256" s="30">
        <v>1092</v>
      </c>
      <c r="K256" s="58">
        <f t="shared" si="39"/>
        <v>0</v>
      </c>
      <c r="L256" s="59">
        <f t="shared" si="41"/>
        <v>0</v>
      </c>
      <c r="M256" s="60">
        <f t="shared" si="42"/>
        <v>361</v>
      </c>
    </row>
    <row r="257" spans="1:13">
      <c r="A257">
        <v>216</v>
      </c>
      <c r="B257" s="14" t="s">
        <v>395</v>
      </c>
      <c r="C257" s="14" t="s">
        <v>393</v>
      </c>
      <c r="D257" s="15">
        <v>20</v>
      </c>
      <c r="E257" s="16" t="s">
        <v>34</v>
      </c>
      <c r="F257" s="44">
        <v>2</v>
      </c>
      <c r="G257" s="12">
        <v>10.6</v>
      </c>
      <c r="H257" s="18"/>
      <c r="I257" s="14">
        <f t="shared" si="40"/>
        <v>0</v>
      </c>
      <c r="J257" s="14">
        <v>1251</v>
      </c>
      <c r="K257" s="14">
        <f t="shared" si="39"/>
        <v>0</v>
      </c>
      <c r="L257" s="48">
        <f t="shared" si="41"/>
        <v>0</v>
      </c>
      <c r="M257" s="49">
        <f t="shared" si="42"/>
        <v>402.79999999999995</v>
      </c>
    </row>
    <row r="258" spans="1:13">
      <c r="A258">
        <v>217</v>
      </c>
      <c r="B258" s="14" t="s">
        <v>396</v>
      </c>
      <c r="C258" s="14" t="s">
        <v>332</v>
      </c>
      <c r="D258" s="15">
        <v>19</v>
      </c>
      <c r="E258" s="16" t="s">
        <v>34</v>
      </c>
      <c r="F258" s="44">
        <v>2</v>
      </c>
      <c r="G258" s="12">
        <v>9.6999999999999993</v>
      </c>
      <c r="H258" s="18"/>
      <c r="I258" s="14">
        <f t="shared" si="40"/>
        <v>0</v>
      </c>
      <c r="J258" s="14">
        <v>1087</v>
      </c>
      <c r="K258" s="14">
        <f t="shared" ref="K258:K321" si="43">IF(H258=-1,J258,FLOOR(H258-FLOOR(H258/5000000*J258,1)*5000000/J258,1)+1-FLOOR(H258/10000000,1))+IF(H258=0,-1,0)</f>
        <v>0</v>
      </c>
      <c r="L258" s="48">
        <f t="shared" si="41"/>
        <v>0</v>
      </c>
      <c r="M258" s="49">
        <f t="shared" si="42"/>
        <v>368.59999999999997</v>
      </c>
    </row>
    <row r="259" spans="1:13">
      <c r="A259">
        <v>218</v>
      </c>
      <c r="B259" s="19" t="s">
        <v>397</v>
      </c>
      <c r="C259" s="19" t="s">
        <v>332</v>
      </c>
      <c r="D259" s="20">
        <v>18</v>
      </c>
      <c r="E259" s="21" t="s">
        <v>34</v>
      </c>
      <c r="F259" s="22">
        <v>2</v>
      </c>
      <c r="G259" s="12">
        <v>9</v>
      </c>
      <c r="H259" s="23"/>
      <c r="I259" s="19">
        <f t="shared" si="40"/>
        <v>0</v>
      </c>
      <c r="J259" s="19">
        <v>979</v>
      </c>
      <c r="K259" s="51">
        <f t="shared" si="43"/>
        <v>0</v>
      </c>
      <c r="L259" s="52">
        <f t="shared" si="41"/>
        <v>0</v>
      </c>
      <c r="M259" s="53">
        <f t="shared" si="42"/>
        <v>342</v>
      </c>
    </row>
    <row r="260" spans="1:13">
      <c r="A260">
        <v>219</v>
      </c>
      <c r="B260" s="14" t="s">
        <v>398</v>
      </c>
      <c r="C260" s="14" t="s">
        <v>113</v>
      </c>
      <c r="D260" s="15">
        <v>19</v>
      </c>
      <c r="E260" s="16" t="s">
        <v>34</v>
      </c>
      <c r="F260" s="44">
        <v>2</v>
      </c>
      <c r="G260" s="12">
        <v>9.8000000000000007</v>
      </c>
      <c r="H260" s="18"/>
      <c r="I260" s="14">
        <f t="shared" si="40"/>
        <v>0</v>
      </c>
      <c r="J260" s="14">
        <v>1304</v>
      </c>
      <c r="K260" s="47">
        <f t="shared" si="43"/>
        <v>0</v>
      </c>
      <c r="L260" s="48">
        <f t="shared" si="41"/>
        <v>0</v>
      </c>
      <c r="M260" s="49">
        <f t="shared" si="42"/>
        <v>372.40000000000003</v>
      </c>
    </row>
    <row r="261" spans="1:13">
      <c r="A261">
        <v>220</v>
      </c>
      <c r="B261" s="14" t="s">
        <v>399</v>
      </c>
      <c r="C261" s="14" t="s">
        <v>113</v>
      </c>
      <c r="D261" s="15">
        <v>21</v>
      </c>
      <c r="E261" s="16" t="s">
        <v>34</v>
      </c>
      <c r="F261" s="44">
        <v>2</v>
      </c>
      <c r="G261" s="12">
        <v>10.7</v>
      </c>
      <c r="H261" s="18"/>
      <c r="I261" s="14">
        <f t="shared" si="40"/>
        <v>0</v>
      </c>
      <c r="J261" s="14">
        <v>1212</v>
      </c>
      <c r="K261" s="47">
        <f t="shared" si="43"/>
        <v>0</v>
      </c>
      <c r="L261" s="48">
        <f t="shared" si="41"/>
        <v>0</v>
      </c>
      <c r="M261" s="49">
        <f t="shared" si="42"/>
        <v>406.59999999999997</v>
      </c>
    </row>
    <row r="262" spans="1:13">
      <c r="A262">
        <v>221</v>
      </c>
      <c r="B262" s="14" t="s">
        <v>400</v>
      </c>
      <c r="C262" s="14" t="s">
        <v>332</v>
      </c>
      <c r="D262" s="15">
        <v>18</v>
      </c>
      <c r="E262" s="16" t="s">
        <v>401</v>
      </c>
      <c r="F262" s="44">
        <v>2</v>
      </c>
      <c r="G262" s="12">
        <v>9.3000000000000007</v>
      </c>
      <c r="H262" s="18"/>
      <c r="I262" s="14">
        <f t="shared" si="40"/>
        <v>0</v>
      </c>
      <c r="J262" s="14">
        <v>969</v>
      </c>
      <c r="K262" s="47">
        <f t="shared" si="43"/>
        <v>0</v>
      </c>
      <c r="L262" s="48">
        <f t="shared" si="41"/>
        <v>0</v>
      </c>
      <c r="M262" s="49">
        <f t="shared" si="42"/>
        <v>353.40000000000003</v>
      </c>
    </row>
    <row r="263" spans="1:13">
      <c r="A263">
        <v>222</v>
      </c>
      <c r="B263" s="30" t="s">
        <v>402</v>
      </c>
      <c r="C263" s="30" t="s">
        <v>332</v>
      </c>
      <c r="D263" s="31">
        <v>20</v>
      </c>
      <c r="E263" s="32" t="s">
        <v>401</v>
      </c>
      <c r="F263" s="33">
        <v>2</v>
      </c>
      <c r="G263" s="12">
        <v>10</v>
      </c>
      <c r="H263" s="34"/>
      <c r="I263" s="30">
        <f t="shared" si="40"/>
        <v>0</v>
      </c>
      <c r="J263" s="30">
        <v>1252</v>
      </c>
      <c r="K263" s="58">
        <f t="shared" si="43"/>
        <v>0</v>
      </c>
      <c r="L263" s="59">
        <f t="shared" si="41"/>
        <v>0</v>
      </c>
      <c r="M263" s="60">
        <f t="shared" si="42"/>
        <v>380</v>
      </c>
    </row>
    <row r="264" spans="1:13">
      <c r="A264">
        <v>223</v>
      </c>
      <c r="B264" s="30" t="s">
        <v>403</v>
      </c>
      <c r="C264" s="30" t="s">
        <v>387</v>
      </c>
      <c r="D264" s="31">
        <v>20</v>
      </c>
      <c r="E264" s="32" t="s">
        <v>401</v>
      </c>
      <c r="F264" s="33">
        <v>2</v>
      </c>
      <c r="G264" s="12">
        <v>10.6</v>
      </c>
      <c r="H264" s="34"/>
      <c r="I264" s="30">
        <f t="shared" si="40"/>
        <v>0</v>
      </c>
      <c r="J264" s="30">
        <v>1132</v>
      </c>
      <c r="K264" s="30">
        <f t="shared" si="43"/>
        <v>0</v>
      </c>
      <c r="L264" s="59">
        <f t="shared" si="41"/>
        <v>0</v>
      </c>
      <c r="M264" s="60">
        <f t="shared" si="42"/>
        <v>402.79999999999995</v>
      </c>
    </row>
    <row r="265" spans="1:13">
      <c r="A265">
        <v>224</v>
      </c>
      <c r="B265" s="35" t="s">
        <v>404</v>
      </c>
      <c r="C265" s="35" t="s">
        <v>405</v>
      </c>
      <c r="D265" s="36">
        <v>18</v>
      </c>
      <c r="E265" s="37" t="s">
        <v>401</v>
      </c>
      <c r="F265" s="38">
        <v>2</v>
      </c>
      <c r="G265" s="12">
        <v>9.3000000000000007</v>
      </c>
      <c r="H265" s="39"/>
      <c r="I265" s="35">
        <f t="shared" si="40"/>
        <v>0</v>
      </c>
      <c r="J265" s="35">
        <v>919</v>
      </c>
      <c r="K265" s="61">
        <f t="shared" si="43"/>
        <v>0</v>
      </c>
      <c r="L265" s="62">
        <f t="shared" si="41"/>
        <v>0</v>
      </c>
      <c r="M265" s="63">
        <f t="shared" si="42"/>
        <v>353.40000000000003</v>
      </c>
    </row>
    <row r="266" spans="1:13">
      <c r="A266">
        <v>225</v>
      </c>
      <c r="B266" s="19" t="s">
        <v>406</v>
      </c>
      <c r="C266" s="19" t="s">
        <v>405</v>
      </c>
      <c r="D266" s="20">
        <v>19</v>
      </c>
      <c r="E266" s="21" t="s">
        <v>401</v>
      </c>
      <c r="F266" s="22">
        <v>2</v>
      </c>
      <c r="G266" s="12">
        <v>9.6999999999999993</v>
      </c>
      <c r="H266" s="23"/>
      <c r="I266" s="19">
        <f t="shared" si="40"/>
        <v>0</v>
      </c>
      <c r="J266" s="19">
        <v>1277</v>
      </c>
      <c r="K266" s="51">
        <f t="shared" si="43"/>
        <v>0</v>
      </c>
      <c r="L266" s="52">
        <f t="shared" si="41"/>
        <v>0</v>
      </c>
      <c r="M266" s="53">
        <f t="shared" si="42"/>
        <v>368.59999999999997</v>
      </c>
    </row>
    <row r="267" spans="1:13">
      <c r="A267">
        <v>226</v>
      </c>
      <c r="B267" s="30" t="s">
        <v>407</v>
      </c>
      <c r="C267" s="30" t="s">
        <v>405</v>
      </c>
      <c r="D267" s="31">
        <v>21</v>
      </c>
      <c r="E267" s="32" t="s">
        <v>401</v>
      </c>
      <c r="F267" s="33">
        <v>2</v>
      </c>
      <c r="G267" s="12">
        <v>10.8</v>
      </c>
      <c r="H267" s="34"/>
      <c r="I267" s="30">
        <f t="shared" si="40"/>
        <v>0</v>
      </c>
      <c r="J267" s="30">
        <v>1021</v>
      </c>
      <c r="K267" s="30">
        <f t="shared" si="43"/>
        <v>0</v>
      </c>
      <c r="L267" s="59">
        <f t="shared" si="41"/>
        <v>0</v>
      </c>
      <c r="M267" s="60">
        <f t="shared" si="42"/>
        <v>410.40000000000003</v>
      </c>
    </row>
    <row r="268" spans="1:13">
      <c r="A268">
        <v>227</v>
      </c>
      <c r="B268" s="19" t="s">
        <v>408</v>
      </c>
      <c r="C268" s="19" t="s">
        <v>409</v>
      </c>
      <c r="D268" s="20">
        <v>19</v>
      </c>
      <c r="E268" s="21" t="s">
        <v>410</v>
      </c>
      <c r="F268" s="22">
        <v>2</v>
      </c>
      <c r="G268" s="12">
        <v>9.8000000000000007</v>
      </c>
      <c r="H268" s="23"/>
      <c r="I268" s="19">
        <f t="shared" si="40"/>
        <v>0</v>
      </c>
      <c r="J268" s="19">
        <v>952</v>
      </c>
      <c r="K268" s="19">
        <f t="shared" si="43"/>
        <v>0</v>
      </c>
      <c r="L268" s="52">
        <f t="shared" si="41"/>
        <v>0</v>
      </c>
      <c r="M268" s="53">
        <f t="shared" si="42"/>
        <v>372.40000000000003</v>
      </c>
    </row>
    <row r="269" spans="1:13">
      <c r="A269">
        <v>228</v>
      </c>
      <c r="B269" s="14" t="s">
        <v>411</v>
      </c>
      <c r="C269" s="14" t="s">
        <v>409</v>
      </c>
      <c r="D269" s="15">
        <v>17</v>
      </c>
      <c r="E269" s="16" t="s">
        <v>410</v>
      </c>
      <c r="F269" s="44">
        <v>2</v>
      </c>
      <c r="G269" s="12">
        <v>8.6999999999999993</v>
      </c>
      <c r="H269" s="18"/>
      <c r="I269" s="14">
        <f t="shared" si="40"/>
        <v>0</v>
      </c>
      <c r="J269" s="14">
        <v>749</v>
      </c>
      <c r="K269" s="47">
        <f t="shared" si="43"/>
        <v>0</v>
      </c>
      <c r="L269" s="48">
        <f t="shared" si="41"/>
        <v>0</v>
      </c>
      <c r="M269" s="49">
        <f t="shared" si="42"/>
        <v>330.59999999999997</v>
      </c>
    </row>
    <row r="270" spans="1:13">
      <c r="A270">
        <v>228</v>
      </c>
      <c r="B270" s="14" t="s">
        <v>411</v>
      </c>
      <c r="C270" s="14" t="s">
        <v>409</v>
      </c>
      <c r="D270" s="15">
        <v>20</v>
      </c>
      <c r="E270" s="16" t="s">
        <v>410</v>
      </c>
      <c r="F270" s="44">
        <v>3</v>
      </c>
      <c r="G270" s="28">
        <v>10.199999999999999</v>
      </c>
      <c r="H270" s="18"/>
      <c r="I270" s="14">
        <f t="shared" si="40"/>
        <v>0</v>
      </c>
      <c r="J270" s="14">
        <v>1044</v>
      </c>
      <c r="K270" s="47">
        <f t="shared" si="43"/>
        <v>0</v>
      </c>
      <c r="L270" s="48">
        <f t="shared" si="41"/>
        <v>0</v>
      </c>
      <c r="M270" s="49">
        <f t="shared" si="42"/>
        <v>387.59999999999997</v>
      </c>
    </row>
    <row r="271" spans="1:13">
      <c r="A271">
        <v>229</v>
      </c>
      <c r="B271" s="35" t="s">
        <v>412</v>
      </c>
      <c r="C271" s="35" t="s">
        <v>409</v>
      </c>
      <c r="D271" s="36">
        <v>18</v>
      </c>
      <c r="E271" s="37" t="s">
        <v>410</v>
      </c>
      <c r="F271" s="38">
        <v>2</v>
      </c>
      <c r="G271" s="12">
        <v>9.4</v>
      </c>
      <c r="H271" s="39"/>
      <c r="I271" s="35">
        <f t="shared" si="40"/>
        <v>0</v>
      </c>
      <c r="J271" s="35">
        <v>932</v>
      </c>
      <c r="K271" s="61">
        <f t="shared" si="43"/>
        <v>0</v>
      </c>
      <c r="L271" s="62">
        <f t="shared" si="41"/>
        <v>0</v>
      </c>
      <c r="M271" s="63">
        <f t="shared" si="42"/>
        <v>357.20000000000005</v>
      </c>
    </row>
    <row r="272" spans="1:13">
      <c r="A272">
        <v>230</v>
      </c>
      <c r="B272" s="19" t="s">
        <v>413</v>
      </c>
      <c r="C272" s="19" t="s">
        <v>409</v>
      </c>
      <c r="D272" s="20">
        <v>21</v>
      </c>
      <c r="E272" s="21" t="s">
        <v>410</v>
      </c>
      <c r="F272" s="22">
        <v>2</v>
      </c>
      <c r="G272" s="12">
        <v>10.8</v>
      </c>
      <c r="H272" s="23"/>
      <c r="I272" s="19">
        <f t="shared" si="40"/>
        <v>0</v>
      </c>
      <c r="J272" s="19">
        <v>1483</v>
      </c>
      <c r="K272" s="19">
        <f t="shared" si="43"/>
        <v>0</v>
      </c>
      <c r="L272" s="52">
        <f t="shared" si="41"/>
        <v>0</v>
      </c>
      <c r="M272" s="53">
        <f t="shared" si="42"/>
        <v>410.40000000000003</v>
      </c>
    </row>
    <row r="273" spans="1:13">
      <c r="A273">
        <v>231</v>
      </c>
      <c r="B273" s="30" t="s">
        <v>414</v>
      </c>
      <c r="C273" s="30" t="s">
        <v>409</v>
      </c>
      <c r="D273" s="31">
        <v>18</v>
      </c>
      <c r="E273" s="32" t="s">
        <v>410</v>
      </c>
      <c r="F273" s="33">
        <v>2</v>
      </c>
      <c r="G273" s="12">
        <v>9.4</v>
      </c>
      <c r="H273" s="34"/>
      <c r="I273" s="30">
        <f t="shared" si="40"/>
        <v>0</v>
      </c>
      <c r="J273" s="30">
        <v>1049</v>
      </c>
      <c r="K273" s="58">
        <f t="shared" si="43"/>
        <v>0</v>
      </c>
      <c r="L273" s="59">
        <f t="shared" si="41"/>
        <v>0</v>
      </c>
      <c r="M273" s="60">
        <f t="shared" si="42"/>
        <v>357.20000000000005</v>
      </c>
    </row>
    <row r="274" spans="1:13">
      <c r="A274">
        <v>232</v>
      </c>
      <c r="B274" s="30" t="s">
        <v>415</v>
      </c>
      <c r="C274" s="30" t="s">
        <v>113</v>
      </c>
      <c r="D274" s="31">
        <v>20</v>
      </c>
      <c r="E274" s="32" t="s">
        <v>410</v>
      </c>
      <c r="F274" s="33">
        <v>2</v>
      </c>
      <c r="G274" s="12">
        <v>10.5</v>
      </c>
      <c r="H274" s="34"/>
      <c r="I274" s="30">
        <f t="shared" si="40"/>
        <v>0</v>
      </c>
      <c r="J274" s="30">
        <v>1134</v>
      </c>
      <c r="K274" s="30">
        <f t="shared" si="43"/>
        <v>0</v>
      </c>
      <c r="L274" s="59">
        <f t="shared" si="41"/>
        <v>0</v>
      </c>
      <c r="M274" s="60">
        <f t="shared" si="42"/>
        <v>399</v>
      </c>
    </row>
    <row r="275" spans="1:13">
      <c r="A275">
        <v>233</v>
      </c>
      <c r="B275" s="35" t="s">
        <v>416</v>
      </c>
      <c r="C275" s="35" t="s">
        <v>113</v>
      </c>
      <c r="D275" s="36">
        <v>18</v>
      </c>
      <c r="E275" s="37" t="s">
        <v>410</v>
      </c>
      <c r="F275" s="38">
        <v>2</v>
      </c>
      <c r="G275" s="12">
        <v>9.5</v>
      </c>
      <c r="H275" s="39"/>
      <c r="I275" s="35">
        <f t="shared" si="40"/>
        <v>0</v>
      </c>
      <c r="J275" s="35">
        <v>922</v>
      </c>
      <c r="K275" s="61">
        <f t="shared" si="43"/>
        <v>0</v>
      </c>
      <c r="L275" s="62">
        <f t="shared" si="41"/>
        <v>0</v>
      </c>
      <c r="M275" s="63">
        <f t="shared" si="42"/>
        <v>361</v>
      </c>
    </row>
    <row r="276" spans="1:13">
      <c r="A276">
        <v>234</v>
      </c>
      <c r="B276" s="8" t="s">
        <v>417</v>
      </c>
      <c r="C276" s="8" t="s">
        <v>332</v>
      </c>
      <c r="D276" s="9">
        <v>16</v>
      </c>
      <c r="E276" s="10" t="s">
        <v>410</v>
      </c>
      <c r="F276" s="11">
        <v>2</v>
      </c>
      <c r="G276" s="12">
        <v>8.1999999999999993</v>
      </c>
      <c r="H276" s="13"/>
      <c r="I276" s="8">
        <f t="shared" si="40"/>
        <v>0</v>
      </c>
      <c r="J276" s="8">
        <v>776</v>
      </c>
      <c r="K276" s="66">
        <f t="shared" si="43"/>
        <v>0</v>
      </c>
      <c r="L276" s="45">
        <f t="shared" si="41"/>
        <v>0</v>
      </c>
      <c r="M276" s="46">
        <f t="shared" si="42"/>
        <v>311.59999999999997</v>
      </c>
    </row>
    <row r="277" spans="1:13">
      <c r="A277">
        <v>235</v>
      </c>
      <c r="B277" s="24" t="s">
        <v>418</v>
      </c>
      <c r="C277" s="24" t="s">
        <v>332</v>
      </c>
      <c r="D277" s="25">
        <v>18</v>
      </c>
      <c r="E277" s="26" t="s">
        <v>410</v>
      </c>
      <c r="F277" s="27">
        <v>2</v>
      </c>
      <c r="G277" s="43">
        <v>9.6</v>
      </c>
      <c r="H277" s="29"/>
      <c r="I277" s="24">
        <f t="shared" si="40"/>
        <v>0</v>
      </c>
      <c r="J277" s="24">
        <v>922</v>
      </c>
      <c r="K277" s="55">
        <f t="shared" si="43"/>
        <v>0</v>
      </c>
      <c r="L277" s="56">
        <f t="shared" si="41"/>
        <v>0</v>
      </c>
      <c r="M277" s="57">
        <f t="shared" si="42"/>
        <v>364.79999999999995</v>
      </c>
    </row>
    <row r="278" spans="1:13">
      <c r="A278">
        <v>236</v>
      </c>
      <c r="B278" s="35" t="s">
        <v>419</v>
      </c>
      <c r="C278" s="35" t="s">
        <v>332</v>
      </c>
      <c r="D278" s="36">
        <v>20</v>
      </c>
      <c r="E278" s="37" t="s">
        <v>410</v>
      </c>
      <c r="F278" s="38">
        <v>2</v>
      </c>
      <c r="G278" s="12">
        <v>10.1</v>
      </c>
      <c r="H278" s="39"/>
      <c r="I278" s="35">
        <f t="shared" si="40"/>
        <v>0</v>
      </c>
      <c r="J278" s="35">
        <v>1353</v>
      </c>
      <c r="K278" s="61">
        <f t="shared" si="43"/>
        <v>0</v>
      </c>
      <c r="L278" s="62">
        <f t="shared" si="41"/>
        <v>0</v>
      </c>
      <c r="M278" s="63">
        <f t="shared" si="42"/>
        <v>383.79999999999995</v>
      </c>
    </row>
    <row r="279" spans="1:13">
      <c r="A279">
        <v>237</v>
      </c>
      <c r="B279" s="35" t="s">
        <v>420</v>
      </c>
      <c r="C279" s="35" t="s">
        <v>113</v>
      </c>
      <c r="D279" s="36">
        <v>19</v>
      </c>
      <c r="E279" s="37" t="s">
        <v>410</v>
      </c>
      <c r="F279" s="38">
        <v>2</v>
      </c>
      <c r="G279" s="12">
        <v>9.6999999999999993</v>
      </c>
      <c r="H279" s="39"/>
      <c r="I279" s="35">
        <f t="shared" si="40"/>
        <v>0</v>
      </c>
      <c r="J279" s="35">
        <v>1326</v>
      </c>
      <c r="K279" s="61">
        <f t="shared" si="43"/>
        <v>0</v>
      </c>
      <c r="L279" s="62">
        <f t="shared" si="41"/>
        <v>0</v>
      </c>
      <c r="M279" s="63">
        <f t="shared" si="42"/>
        <v>368.59999999999997</v>
      </c>
    </row>
    <row r="280" spans="1:13">
      <c r="A280">
        <v>238</v>
      </c>
      <c r="B280" s="14" t="s">
        <v>421</v>
      </c>
      <c r="C280" s="14" t="s">
        <v>113</v>
      </c>
      <c r="D280" s="15">
        <v>18</v>
      </c>
      <c r="E280" s="16" t="s">
        <v>410</v>
      </c>
      <c r="F280" s="44">
        <v>2</v>
      </c>
      <c r="G280" s="12">
        <v>9.4</v>
      </c>
      <c r="H280" s="18"/>
      <c r="I280" s="14">
        <f t="shared" si="40"/>
        <v>0</v>
      </c>
      <c r="J280" s="14">
        <v>1209</v>
      </c>
      <c r="K280" s="14">
        <f t="shared" si="43"/>
        <v>0</v>
      </c>
      <c r="L280" s="48">
        <f t="shared" si="41"/>
        <v>0</v>
      </c>
      <c r="M280" s="49">
        <f t="shared" si="42"/>
        <v>357.20000000000005</v>
      </c>
    </row>
    <row r="281" spans="1:13">
      <c r="A281">
        <v>238</v>
      </c>
      <c r="B281" s="8" t="s">
        <v>421</v>
      </c>
      <c r="C281" s="8" t="s">
        <v>113</v>
      </c>
      <c r="D281" s="9">
        <v>20</v>
      </c>
      <c r="E281" s="10" t="s">
        <v>410</v>
      </c>
      <c r="F281" s="11">
        <v>3</v>
      </c>
      <c r="G281" s="28">
        <v>10.199999999999999</v>
      </c>
      <c r="H281" s="13"/>
      <c r="I281" s="8">
        <f t="shared" si="40"/>
        <v>0</v>
      </c>
      <c r="J281" s="8">
        <v>1339</v>
      </c>
      <c r="K281" s="66">
        <f t="shared" si="43"/>
        <v>0</v>
      </c>
      <c r="L281" s="45">
        <f t="shared" si="41"/>
        <v>0</v>
      </c>
      <c r="M281" s="46">
        <f t="shared" si="42"/>
        <v>387.59999999999997</v>
      </c>
    </row>
    <row r="282" spans="1:13">
      <c r="A282">
        <v>239</v>
      </c>
      <c r="B282" s="35" t="s">
        <v>422</v>
      </c>
      <c r="C282" s="35" t="s">
        <v>113</v>
      </c>
      <c r="D282" s="36">
        <v>20</v>
      </c>
      <c r="E282" s="37" t="s">
        <v>410</v>
      </c>
      <c r="F282" s="38">
        <v>2</v>
      </c>
      <c r="G282" s="12">
        <v>10.199999999999999</v>
      </c>
      <c r="H282" s="39"/>
      <c r="I282" s="35">
        <f t="shared" si="40"/>
        <v>0</v>
      </c>
      <c r="J282" s="35">
        <v>1088</v>
      </c>
      <c r="K282" s="61">
        <f t="shared" si="43"/>
        <v>0</v>
      </c>
      <c r="L282" s="62">
        <f t="shared" si="41"/>
        <v>0</v>
      </c>
      <c r="M282" s="63">
        <f t="shared" si="42"/>
        <v>387.59999999999997</v>
      </c>
    </row>
    <row r="283" spans="1:13">
      <c r="A283">
        <v>240</v>
      </c>
      <c r="B283" s="19" t="s">
        <v>423</v>
      </c>
      <c r="C283" s="19" t="s">
        <v>424</v>
      </c>
      <c r="D283" s="20">
        <v>17</v>
      </c>
      <c r="E283" s="21" t="s">
        <v>425</v>
      </c>
      <c r="F283" s="22">
        <v>2</v>
      </c>
      <c r="G283" s="12">
        <v>8.8000000000000007</v>
      </c>
      <c r="H283" s="23"/>
      <c r="I283" s="19">
        <f t="shared" si="40"/>
        <v>0</v>
      </c>
      <c r="J283" s="19">
        <v>773</v>
      </c>
      <c r="K283" s="51">
        <f t="shared" si="43"/>
        <v>0</v>
      </c>
      <c r="L283" s="52">
        <f t="shared" si="41"/>
        <v>0</v>
      </c>
      <c r="M283" s="53">
        <f t="shared" si="42"/>
        <v>334.40000000000003</v>
      </c>
    </row>
    <row r="284" spans="1:13">
      <c r="A284">
        <v>241</v>
      </c>
      <c r="B284" s="8" t="s">
        <v>426</v>
      </c>
      <c r="C284" s="8" t="s">
        <v>424</v>
      </c>
      <c r="D284" s="9">
        <v>19</v>
      </c>
      <c r="E284" s="10" t="s">
        <v>425</v>
      </c>
      <c r="F284" s="11">
        <v>2</v>
      </c>
      <c r="G284" s="12">
        <v>9.8000000000000007</v>
      </c>
      <c r="H284" s="13"/>
      <c r="I284" s="8">
        <f t="shared" si="40"/>
        <v>0</v>
      </c>
      <c r="J284" s="8">
        <v>1023</v>
      </c>
      <c r="K284" s="66">
        <f t="shared" si="43"/>
        <v>0</v>
      </c>
      <c r="L284" s="45">
        <f t="shared" si="41"/>
        <v>0</v>
      </c>
      <c r="M284" s="46">
        <f t="shared" si="42"/>
        <v>372.40000000000003</v>
      </c>
    </row>
    <row r="285" spans="1:13">
      <c r="A285">
        <v>242</v>
      </c>
      <c r="B285" s="30" t="s">
        <v>427</v>
      </c>
      <c r="C285" s="30" t="s">
        <v>424</v>
      </c>
      <c r="D285" s="31">
        <v>20</v>
      </c>
      <c r="E285" s="32" t="s">
        <v>425</v>
      </c>
      <c r="F285" s="33">
        <v>2</v>
      </c>
      <c r="G285" s="12">
        <v>10.6</v>
      </c>
      <c r="H285" s="34"/>
      <c r="I285" s="30">
        <f t="shared" si="40"/>
        <v>0</v>
      </c>
      <c r="J285" s="30">
        <v>1292</v>
      </c>
      <c r="K285" s="58">
        <f t="shared" si="43"/>
        <v>0</v>
      </c>
      <c r="L285" s="59">
        <f t="shared" si="41"/>
        <v>0</v>
      </c>
      <c r="M285" s="60">
        <f t="shared" si="42"/>
        <v>402.79999999999995</v>
      </c>
    </row>
    <row r="286" spans="1:13">
      <c r="A286">
        <v>243</v>
      </c>
      <c r="B286" s="19" t="s">
        <v>428</v>
      </c>
      <c r="C286" s="19" t="s">
        <v>113</v>
      </c>
      <c r="D286" s="20">
        <v>19</v>
      </c>
      <c r="E286" s="21" t="s">
        <v>425</v>
      </c>
      <c r="F286" s="22">
        <v>2</v>
      </c>
      <c r="G286" s="12">
        <v>9.9</v>
      </c>
      <c r="H286" s="23"/>
      <c r="I286" s="19">
        <f t="shared" si="40"/>
        <v>0</v>
      </c>
      <c r="J286" s="19">
        <v>1088</v>
      </c>
      <c r="K286" s="19">
        <f t="shared" si="43"/>
        <v>0</v>
      </c>
      <c r="L286" s="52">
        <f t="shared" si="41"/>
        <v>0</v>
      </c>
      <c r="M286" s="53">
        <f t="shared" si="42"/>
        <v>376.20000000000005</v>
      </c>
    </row>
    <row r="287" spans="1:13">
      <c r="A287">
        <v>244</v>
      </c>
      <c r="B287" s="35" t="s">
        <v>429</v>
      </c>
      <c r="C287" s="35" t="s">
        <v>430</v>
      </c>
      <c r="D287" s="36">
        <v>15</v>
      </c>
      <c r="E287" s="37" t="s">
        <v>87</v>
      </c>
      <c r="F287" s="38">
        <v>2</v>
      </c>
      <c r="G287" s="12">
        <v>7.8</v>
      </c>
      <c r="H287" s="39"/>
      <c r="I287" s="35">
        <f t="shared" si="40"/>
        <v>0</v>
      </c>
      <c r="J287" s="35">
        <v>578</v>
      </c>
      <c r="K287" s="35">
        <f t="shared" si="43"/>
        <v>0</v>
      </c>
      <c r="L287" s="62">
        <f t="shared" si="41"/>
        <v>0</v>
      </c>
      <c r="M287" s="63">
        <f t="shared" si="42"/>
        <v>296.39999999999998</v>
      </c>
    </row>
    <row r="288" spans="1:13">
      <c r="A288">
        <v>245</v>
      </c>
      <c r="B288" s="14" t="s">
        <v>431</v>
      </c>
      <c r="C288" s="14" t="s">
        <v>430</v>
      </c>
      <c r="D288" s="15">
        <v>18</v>
      </c>
      <c r="E288" s="16" t="s">
        <v>87</v>
      </c>
      <c r="F288" s="44">
        <v>2</v>
      </c>
      <c r="G288" s="12">
        <v>9.1</v>
      </c>
      <c r="H288" s="18"/>
      <c r="I288" s="14">
        <f t="shared" si="40"/>
        <v>0</v>
      </c>
      <c r="J288" s="14">
        <v>955</v>
      </c>
      <c r="K288" s="47">
        <f t="shared" si="43"/>
        <v>0</v>
      </c>
      <c r="L288" s="48">
        <f t="shared" si="41"/>
        <v>0</v>
      </c>
      <c r="M288" s="49">
        <f t="shared" si="42"/>
        <v>345.79999999999995</v>
      </c>
    </row>
    <row r="289" spans="1:13">
      <c r="A289">
        <v>246</v>
      </c>
      <c r="B289" s="30" t="s">
        <v>432</v>
      </c>
      <c r="C289" s="30" t="s">
        <v>430</v>
      </c>
      <c r="D289" s="31">
        <v>18</v>
      </c>
      <c r="E289" s="32" t="s">
        <v>87</v>
      </c>
      <c r="F289" s="33">
        <v>2</v>
      </c>
      <c r="G289" s="12">
        <v>9.3000000000000007</v>
      </c>
      <c r="H289" s="34"/>
      <c r="I289" s="30">
        <f t="shared" ref="I289:I352" si="44">IF(H289=-1,G289+2,MAX(MIN(G289+(H289-9600000)/200000,G289+2),G289+(H289-9500000)/300000,0))</f>
        <v>0</v>
      </c>
      <c r="J289" s="30">
        <v>850</v>
      </c>
      <c r="K289" s="58">
        <f t="shared" si="43"/>
        <v>0</v>
      </c>
      <c r="L289" s="59">
        <f t="shared" ref="L289:L352" si="45">G289*38-M289</f>
        <v>0</v>
      </c>
      <c r="M289" s="60">
        <f t="shared" ref="M289:M352" si="46">IF(H289=-1,0,MAX(MIN(28.5*G289,(10000000-H289)/10000000*100*28.5*G289),0)+MAX(MIN(9.5*G289,(0.995*J289-K289)/J289*100*G289),0))</f>
        <v>353.40000000000003</v>
      </c>
    </row>
    <row r="290" spans="1:13">
      <c r="A290">
        <v>247</v>
      </c>
      <c r="B290" s="8" t="s">
        <v>433</v>
      </c>
      <c r="C290" s="8" t="s">
        <v>430</v>
      </c>
      <c r="D290" s="9">
        <v>19</v>
      </c>
      <c r="E290" s="10" t="s">
        <v>87</v>
      </c>
      <c r="F290" s="11">
        <v>2</v>
      </c>
      <c r="G290" s="12">
        <v>9.6999999999999993</v>
      </c>
      <c r="H290" s="13"/>
      <c r="I290" s="8">
        <f t="shared" si="44"/>
        <v>0</v>
      </c>
      <c r="J290" s="8">
        <v>979</v>
      </c>
      <c r="K290" s="66">
        <f t="shared" si="43"/>
        <v>0</v>
      </c>
      <c r="L290" s="45">
        <f t="shared" si="45"/>
        <v>0</v>
      </c>
      <c r="M290" s="46">
        <f t="shared" si="46"/>
        <v>368.59999999999997</v>
      </c>
    </row>
    <row r="291" spans="1:13">
      <c r="A291">
        <v>248</v>
      </c>
      <c r="B291" s="30" t="s">
        <v>434</v>
      </c>
      <c r="C291" s="30" t="s">
        <v>430</v>
      </c>
      <c r="D291" s="31">
        <v>20</v>
      </c>
      <c r="E291" s="32" t="s">
        <v>87</v>
      </c>
      <c r="F291" s="33">
        <v>2</v>
      </c>
      <c r="G291" s="12">
        <v>10.5</v>
      </c>
      <c r="H291" s="34"/>
      <c r="I291" s="30">
        <f t="shared" si="44"/>
        <v>0</v>
      </c>
      <c r="J291" s="30">
        <v>1192</v>
      </c>
      <c r="K291" s="58">
        <f t="shared" si="43"/>
        <v>0</v>
      </c>
      <c r="L291" s="59">
        <f t="shared" si="45"/>
        <v>0</v>
      </c>
      <c r="M291" s="60">
        <f t="shared" si="46"/>
        <v>399</v>
      </c>
    </row>
    <row r="292" spans="1:13">
      <c r="A292">
        <v>249</v>
      </c>
      <c r="B292" s="8" t="s">
        <v>435</v>
      </c>
      <c r="C292" s="8" t="s">
        <v>436</v>
      </c>
      <c r="D292" s="9">
        <v>17</v>
      </c>
      <c r="E292" s="10" t="s">
        <v>437</v>
      </c>
      <c r="F292" s="11">
        <v>2</v>
      </c>
      <c r="G292" s="12">
        <v>8.9</v>
      </c>
      <c r="H292" s="13"/>
      <c r="I292" s="8">
        <f t="shared" si="44"/>
        <v>0</v>
      </c>
      <c r="J292" s="8">
        <v>580</v>
      </c>
      <c r="K292" s="66">
        <f t="shared" si="43"/>
        <v>0</v>
      </c>
      <c r="L292" s="45">
        <f t="shared" si="45"/>
        <v>0</v>
      </c>
      <c r="M292" s="46">
        <f t="shared" si="46"/>
        <v>338.2</v>
      </c>
    </row>
    <row r="293" spans="1:13">
      <c r="A293">
        <v>250</v>
      </c>
      <c r="B293" s="14" t="s">
        <v>438</v>
      </c>
      <c r="C293" s="14" t="s">
        <v>436</v>
      </c>
      <c r="D293" s="15">
        <v>18</v>
      </c>
      <c r="E293" s="16" t="s">
        <v>437</v>
      </c>
      <c r="F293" s="44">
        <v>2</v>
      </c>
      <c r="G293" s="12">
        <v>9.4</v>
      </c>
      <c r="H293" s="18"/>
      <c r="I293" s="14">
        <f t="shared" si="44"/>
        <v>0</v>
      </c>
      <c r="J293" s="14">
        <v>1056</v>
      </c>
      <c r="K293" s="47">
        <f t="shared" si="43"/>
        <v>0</v>
      </c>
      <c r="L293" s="48">
        <f t="shared" si="45"/>
        <v>0</v>
      </c>
      <c r="M293" s="49">
        <f t="shared" si="46"/>
        <v>357.20000000000005</v>
      </c>
    </row>
    <row r="294" spans="1:13">
      <c r="A294">
        <v>251</v>
      </c>
      <c r="B294" s="30" t="s">
        <v>439</v>
      </c>
      <c r="C294" s="30" t="s">
        <v>436</v>
      </c>
      <c r="D294" s="31">
        <v>19</v>
      </c>
      <c r="E294" s="32" t="s">
        <v>437</v>
      </c>
      <c r="F294" s="33">
        <v>2</v>
      </c>
      <c r="G294" s="12">
        <v>9.8000000000000007</v>
      </c>
      <c r="H294" s="34"/>
      <c r="I294" s="30">
        <f t="shared" si="44"/>
        <v>0</v>
      </c>
      <c r="J294" s="30">
        <v>1077</v>
      </c>
      <c r="K294" s="58">
        <f t="shared" si="43"/>
        <v>0</v>
      </c>
      <c r="L294" s="59">
        <f t="shared" si="45"/>
        <v>0</v>
      </c>
      <c r="M294" s="60">
        <f t="shared" si="46"/>
        <v>372.40000000000003</v>
      </c>
    </row>
    <row r="295" spans="1:13">
      <c r="A295">
        <v>252</v>
      </c>
      <c r="B295" s="14" t="s">
        <v>440</v>
      </c>
      <c r="C295" s="14" t="s">
        <v>436</v>
      </c>
      <c r="D295" s="15">
        <v>20</v>
      </c>
      <c r="E295" s="16" t="s">
        <v>437</v>
      </c>
      <c r="F295" s="44">
        <v>2</v>
      </c>
      <c r="G295" s="12">
        <v>10.1</v>
      </c>
      <c r="H295" s="18"/>
      <c r="I295" s="14">
        <f t="shared" si="44"/>
        <v>0</v>
      </c>
      <c r="J295" s="14">
        <v>931</v>
      </c>
      <c r="K295" s="47">
        <f t="shared" si="43"/>
        <v>0</v>
      </c>
      <c r="L295" s="48">
        <f t="shared" si="45"/>
        <v>0</v>
      </c>
      <c r="M295" s="49">
        <f t="shared" si="46"/>
        <v>383.79999999999995</v>
      </c>
    </row>
    <row r="296" spans="1:13">
      <c r="A296">
        <v>253</v>
      </c>
      <c r="B296" s="35" t="s">
        <v>441</v>
      </c>
      <c r="C296" s="35" t="s">
        <v>113</v>
      </c>
      <c r="D296" s="36">
        <v>19</v>
      </c>
      <c r="E296" s="37" t="s">
        <v>437</v>
      </c>
      <c r="F296" s="38">
        <v>2</v>
      </c>
      <c r="G296" s="12">
        <v>9.8000000000000007</v>
      </c>
      <c r="H296" s="39"/>
      <c r="I296" s="35">
        <f t="shared" si="44"/>
        <v>0</v>
      </c>
      <c r="J296" s="35">
        <v>1204</v>
      </c>
      <c r="K296" s="61">
        <f t="shared" si="43"/>
        <v>0</v>
      </c>
      <c r="L296" s="62">
        <f t="shared" si="45"/>
        <v>0</v>
      </c>
      <c r="M296" s="63">
        <f t="shared" si="46"/>
        <v>372.40000000000003</v>
      </c>
    </row>
    <row r="297" spans="1:13">
      <c r="A297">
        <v>254</v>
      </c>
      <c r="B297" s="35" t="s">
        <v>442</v>
      </c>
      <c r="C297" s="35" t="s">
        <v>113</v>
      </c>
      <c r="D297" s="36">
        <v>16</v>
      </c>
      <c r="E297" s="37" t="s">
        <v>129</v>
      </c>
      <c r="F297" s="38">
        <v>2</v>
      </c>
      <c r="G297" s="12">
        <v>8.4</v>
      </c>
      <c r="H297" s="39"/>
      <c r="I297" s="35">
        <f t="shared" si="44"/>
        <v>0</v>
      </c>
      <c r="J297" s="35">
        <v>657</v>
      </c>
      <c r="K297" s="61">
        <f t="shared" si="43"/>
        <v>0</v>
      </c>
      <c r="L297" s="62">
        <f t="shared" si="45"/>
        <v>0</v>
      </c>
      <c r="M297" s="63">
        <f t="shared" si="46"/>
        <v>319.2</v>
      </c>
    </row>
    <row r="298" spans="1:13">
      <c r="A298">
        <v>255</v>
      </c>
      <c r="B298" s="14" t="s">
        <v>443</v>
      </c>
      <c r="C298" s="14" t="s">
        <v>27</v>
      </c>
      <c r="D298" s="15">
        <v>18</v>
      </c>
      <c r="E298" s="16" t="s">
        <v>129</v>
      </c>
      <c r="F298" s="44">
        <v>2</v>
      </c>
      <c r="G298" s="12">
        <v>9.4</v>
      </c>
      <c r="H298" s="18"/>
      <c r="I298" s="14">
        <f t="shared" si="44"/>
        <v>0</v>
      </c>
      <c r="J298" s="14">
        <v>837</v>
      </c>
      <c r="K298" s="47">
        <f t="shared" si="43"/>
        <v>0</v>
      </c>
      <c r="L298" s="48">
        <f t="shared" si="45"/>
        <v>0</v>
      </c>
      <c r="M298" s="49">
        <f t="shared" si="46"/>
        <v>357.20000000000005</v>
      </c>
    </row>
    <row r="299" spans="1:13">
      <c r="A299">
        <v>256</v>
      </c>
      <c r="B299" s="19" t="s">
        <v>444</v>
      </c>
      <c r="C299" s="19" t="s">
        <v>27</v>
      </c>
      <c r="D299" s="20">
        <v>18</v>
      </c>
      <c r="E299" s="21" t="s">
        <v>129</v>
      </c>
      <c r="F299" s="22">
        <v>2</v>
      </c>
      <c r="G299" s="12">
        <v>9.5</v>
      </c>
      <c r="H299" s="23"/>
      <c r="I299" s="19">
        <f t="shared" si="44"/>
        <v>0</v>
      </c>
      <c r="J299" s="19">
        <v>715</v>
      </c>
      <c r="K299" s="51">
        <f t="shared" si="43"/>
        <v>0</v>
      </c>
      <c r="L299" s="52">
        <f t="shared" si="45"/>
        <v>0</v>
      </c>
      <c r="M299" s="53">
        <f t="shared" si="46"/>
        <v>361</v>
      </c>
    </row>
    <row r="300" spans="1:13">
      <c r="A300">
        <v>257</v>
      </c>
      <c r="B300" s="30" t="s">
        <v>445</v>
      </c>
      <c r="C300" s="30" t="s">
        <v>113</v>
      </c>
      <c r="D300" s="31">
        <v>19</v>
      </c>
      <c r="E300" s="32" t="s">
        <v>129</v>
      </c>
      <c r="F300" s="33">
        <v>2</v>
      </c>
      <c r="G300" s="12">
        <v>9.8000000000000007</v>
      </c>
      <c r="H300" s="34"/>
      <c r="I300" s="30">
        <f t="shared" si="44"/>
        <v>0</v>
      </c>
      <c r="J300" s="30">
        <v>1117</v>
      </c>
      <c r="K300" s="58">
        <f t="shared" si="43"/>
        <v>0</v>
      </c>
      <c r="L300" s="59">
        <f t="shared" si="45"/>
        <v>0</v>
      </c>
      <c r="M300" s="60">
        <f t="shared" si="46"/>
        <v>372.40000000000003</v>
      </c>
    </row>
    <row r="301" spans="1:13">
      <c r="A301">
        <v>258</v>
      </c>
      <c r="B301" s="14" t="s">
        <v>446</v>
      </c>
      <c r="C301" s="14" t="s">
        <v>113</v>
      </c>
      <c r="D301" s="15">
        <v>20</v>
      </c>
      <c r="E301" s="16" t="s">
        <v>129</v>
      </c>
      <c r="F301" s="44">
        <v>2</v>
      </c>
      <c r="G301" s="12">
        <v>10.199999999999999</v>
      </c>
      <c r="H301" s="18"/>
      <c r="I301" s="14">
        <f t="shared" si="44"/>
        <v>0</v>
      </c>
      <c r="J301" s="14">
        <v>1328</v>
      </c>
      <c r="K301" s="47">
        <f t="shared" si="43"/>
        <v>0</v>
      </c>
      <c r="L301" s="48">
        <f t="shared" si="45"/>
        <v>0</v>
      </c>
      <c r="M301" s="49">
        <f t="shared" si="46"/>
        <v>387.59999999999997</v>
      </c>
    </row>
    <row r="302" spans="1:13">
      <c r="A302">
        <v>259</v>
      </c>
      <c r="B302" s="19" t="s">
        <v>447</v>
      </c>
      <c r="C302" s="19" t="s">
        <v>113</v>
      </c>
      <c r="D302" s="20">
        <v>20</v>
      </c>
      <c r="E302" s="21" t="s">
        <v>129</v>
      </c>
      <c r="F302" s="22">
        <v>2</v>
      </c>
      <c r="G302" s="12">
        <v>10.4</v>
      </c>
      <c r="H302" s="23"/>
      <c r="I302" s="19">
        <f t="shared" si="44"/>
        <v>0</v>
      </c>
      <c r="J302" s="19">
        <v>1183</v>
      </c>
      <c r="K302" s="51">
        <f t="shared" si="43"/>
        <v>0</v>
      </c>
      <c r="L302" s="52">
        <f t="shared" si="45"/>
        <v>0</v>
      </c>
      <c r="M302" s="53">
        <f t="shared" si="46"/>
        <v>395.20000000000005</v>
      </c>
    </row>
    <row r="303" spans="1:13">
      <c r="A303">
        <v>260</v>
      </c>
      <c r="B303" s="30" t="s">
        <v>448</v>
      </c>
      <c r="C303" s="30" t="s">
        <v>27</v>
      </c>
      <c r="D303" s="40">
        <v>16</v>
      </c>
      <c r="E303" s="41" t="s">
        <v>129</v>
      </c>
      <c r="F303" s="42">
        <v>2</v>
      </c>
      <c r="G303" s="12">
        <v>8.3000000000000007</v>
      </c>
      <c r="H303" s="34"/>
      <c r="I303" s="30">
        <f t="shared" si="44"/>
        <v>0</v>
      </c>
      <c r="J303" s="30">
        <v>851</v>
      </c>
      <c r="K303" s="30">
        <f t="shared" si="43"/>
        <v>0</v>
      </c>
      <c r="L303" s="59">
        <f t="shared" si="45"/>
        <v>0</v>
      </c>
      <c r="M303" s="60">
        <f t="shared" si="46"/>
        <v>315.40000000000003</v>
      </c>
    </row>
    <row r="304" spans="1:13">
      <c r="A304">
        <v>261</v>
      </c>
      <c r="B304" s="24" t="s">
        <v>449</v>
      </c>
      <c r="C304" s="24" t="s">
        <v>113</v>
      </c>
      <c r="D304" s="25">
        <v>20</v>
      </c>
      <c r="E304" s="26" t="s">
        <v>129</v>
      </c>
      <c r="F304" s="27">
        <v>2</v>
      </c>
      <c r="G304" s="43">
        <v>10.5</v>
      </c>
      <c r="H304" s="29"/>
      <c r="I304" s="24">
        <f t="shared" si="44"/>
        <v>0</v>
      </c>
      <c r="J304" s="24">
        <v>1100</v>
      </c>
      <c r="K304" s="55">
        <f t="shared" si="43"/>
        <v>0</v>
      </c>
      <c r="L304" s="56">
        <f t="shared" si="45"/>
        <v>0</v>
      </c>
      <c r="M304" s="57">
        <f t="shared" si="46"/>
        <v>399</v>
      </c>
    </row>
    <row r="305" spans="1:13">
      <c r="A305">
        <v>262</v>
      </c>
      <c r="B305" s="19" t="s">
        <v>450</v>
      </c>
      <c r="C305" s="19" t="s">
        <v>113</v>
      </c>
      <c r="D305" s="20">
        <v>18</v>
      </c>
      <c r="E305" s="21" t="s">
        <v>129</v>
      </c>
      <c r="F305" s="22">
        <v>2</v>
      </c>
      <c r="G305" s="12">
        <v>9.4</v>
      </c>
      <c r="H305" s="23"/>
      <c r="I305" s="19">
        <f t="shared" si="44"/>
        <v>0</v>
      </c>
      <c r="J305" s="19">
        <v>1061</v>
      </c>
      <c r="K305" s="51">
        <f t="shared" si="43"/>
        <v>0</v>
      </c>
      <c r="L305" s="52">
        <f t="shared" si="45"/>
        <v>0</v>
      </c>
      <c r="M305" s="53">
        <f t="shared" si="46"/>
        <v>357.20000000000005</v>
      </c>
    </row>
    <row r="306" spans="1:13">
      <c r="A306">
        <v>263</v>
      </c>
      <c r="B306" s="30" t="s">
        <v>451</v>
      </c>
      <c r="C306" s="30" t="s">
        <v>27</v>
      </c>
      <c r="D306" s="40">
        <v>16</v>
      </c>
      <c r="E306" s="41" t="s">
        <v>129</v>
      </c>
      <c r="F306" s="42">
        <v>2</v>
      </c>
      <c r="G306" s="12">
        <v>8.5</v>
      </c>
      <c r="H306" s="34"/>
      <c r="I306" s="30">
        <f t="shared" si="44"/>
        <v>0</v>
      </c>
      <c r="J306" s="30">
        <v>653</v>
      </c>
      <c r="K306" s="58">
        <f t="shared" si="43"/>
        <v>0</v>
      </c>
      <c r="L306" s="59">
        <f t="shared" si="45"/>
        <v>0</v>
      </c>
      <c r="M306" s="60">
        <f t="shared" si="46"/>
        <v>323</v>
      </c>
    </row>
    <row r="307" spans="1:13">
      <c r="A307">
        <v>264</v>
      </c>
      <c r="B307" s="14" t="s">
        <v>452</v>
      </c>
      <c r="C307" s="14" t="s">
        <v>453</v>
      </c>
      <c r="D307" s="15">
        <v>16</v>
      </c>
      <c r="E307" s="16" t="s">
        <v>129</v>
      </c>
      <c r="F307" s="44">
        <v>2</v>
      </c>
      <c r="G307" s="12">
        <v>8</v>
      </c>
      <c r="H307" s="18"/>
      <c r="I307" s="118">
        <f t="shared" si="44"/>
        <v>0</v>
      </c>
      <c r="J307" s="118">
        <v>785</v>
      </c>
      <c r="K307" s="47">
        <f t="shared" si="43"/>
        <v>0</v>
      </c>
      <c r="L307" s="48">
        <f t="shared" si="45"/>
        <v>0</v>
      </c>
      <c r="M307" s="49">
        <f t="shared" si="46"/>
        <v>304</v>
      </c>
    </row>
    <row r="308" spans="1:13">
      <c r="A308">
        <v>265</v>
      </c>
      <c r="B308" s="14" t="s">
        <v>454</v>
      </c>
      <c r="C308" s="14" t="s">
        <v>453</v>
      </c>
      <c r="D308" s="15">
        <v>19</v>
      </c>
      <c r="E308" s="16" t="s">
        <v>129</v>
      </c>
      <c r="F308" s="44">
        <v>2</v>
      </c>
      <c r="G308" s="12">
        <v>9.8000000000000007</v>
      </c>
      <c r="H308" s="18"/>
      <c r="I308" s="14">
        <f t="shared" si="44"/>
        <v>0</v>
      </c>
      <c r="J308" s="14">
        <v>1042</v>
      </c>
      <c r="K308" s="47">
        <f t="shared" si="43"/>
        <v>0</v>
      </c>
      <c r="L308" s="48">
        <f t="shared" si="45"/>
        <v>0</v>
      </c>
      <c r="M308" s="49">
        <f t="shared" si="46"/>
        <v>372.40000000000003</v>
      </c>
    </row>
    <row r="309" spans="1:13">
      <c r="A309">
        <v>266</v>
      </c>
      <c r="B309" s="35" t="s">
        <v>455</v>
      </c>
      <c r="C309" s="35" t="s">
        <v>453</v>
      </c>
      <c r="D309" s="36">
        <v>21</v>
      </c>
      <c r="E309" s="37" t="s">
        <v>129</v>
      </c>
      <c r="F309" s="38">
        <v>2</v>
      </c>
      <c r="G309" s="12">
        <v>10.8</v>
      </c>
      <c r="H309" s="39"/>
      <c r="I309" s="35">
        <f t="shared" si="44"/>
        <v>0</v>
      </c>
      <c r="J309" s="35">
        <v>1521</v>
      </c>
      <c r="K309" s="61">
        <f t="shared" si="43"/>
        <v>0</v>
      </c>
      <c r="L309" s="62">
        <f t="shared" si="45"/>
        <v>0</v>
      </c>
      <c r="M309" s="63">
        <f t="shared" si="46"/>
        <v>410.40000000000003</v>
      </c>
    </row>
    <row r="310" spans="1:13">
      <c r="A310">
        <v>267</v>
      </c>
      <c r="B310" s="30" t="s">
        <v>456</v>
      </c>
      <c r="C310" s="30" t="s">
        <v>113</v>
      </c>
      <c r="D310" s="31">
        <v>18</v>
      </c>
      <c r="E310" s="32" t="s">
        <v>129</v>
      </c>
      <c r="F310" s="33">
        <v>2</v>
      </c>
      <c r="G310" s="12">
        <v>9.4</v>
      </c>
      <c r="H310" s="34"/>
      <c r="I310" s="30">
        <f t="shared" si="44"/>
        <v>0</v>
      </c>
      <c r="J310" s="30">
        <v>1049</v>
      </c>
      <c r="K310" s="58">
        <f t="shared" si="43"/>
        <v>0</v>
      </c>
      <c r="L310" s="59">
        <f t="shared" si="45"/>
        <v>0</v>
      </c>
      <c r="M310" s="60">
        <f t="shared" si="46"/>
        <v>357.20000000000005</v>
      </c>
    </row>
    <row r="311" spans="1:13">
      <c r="A311">
        <v>268</v>
      </c>
      <c r="B311" s="30" t="s">
        <v>457</v>
      </c>
      <c r="C311" s="30" t="s">
        <v>27</v>
      </c>
      <c r="D311" s="31">
        <v>18</v>
      </c>
      <c r="E311" s="32" t="s">
        <v>129</v>
      </c>
      <c r="F311" s="33">
        <v>2</v>
      </c>
      <c r="G311" s="12">
        <v>9.1999999999999993</v>
      </c>
      <c r="H311" s="34"/>
      <c r="I311" s="30">
        <f t="shared" si="44"/>
        <v>0</v>
      </c>
      <c r="J311" s="30">
        <v>891</v>
      </c>
      <c r="K311" s="58">
        <f t="shared" si="43"/>
        <v>0</v>
      </c>
      <c r="L311" s="59">
        <f t="shared" si="45"/>
        <v>0</v>
      </c>
      <c r="M311" s="60">
        <f t="shared" si="46"/>
        <v>349.59999999999997</v>
      </c>
    </row>
    <row r="312" spans="1:13">
      <c r="A312">
        <v>269</v>
      </c>
      <c r="B312" s="19" t="s">
        <v>458</v>
      </c>
      <c r="C312" s="19" t="s">
        <v>113</v>
      </c>
      <c r="D312" s="20">
        <v>19</v>
      </c>
      <c r="E312" s="21" t="s">
        <v>129</v>
      </c>
      <c r="F312" s="22">
        <v>2</v>
      </c>
      <c r="G312" s="12">
        <v>9.6999999999999993</v>
      </c>
      <c r="H312" s="23"/>
      <c r="I312" s="19">
        <f t="shared" si="44"/>
        <v>0</v>
      </c>
      <c r="J312" s="19">
        <v>1256</v>
      </c>
      <c r="K312" s="51">
        <f t="shared" si="43"/>
        <v>0</v>
      </c>
      <c r="L312" s="52">
        <f t="shared" si="45"/>
        <v>0</v>
      </c>
      <c r="M312" s="53">
        <f t="shared" si="46"/>
        <v>368.59999999999997</v>
      </c>
    </row>
    <row r="313" spans="1:13">
      <c r="A313">
        <v>270</v>
      </c>
      <c r="B313" s="35" t="s">
        <v>459</v>
      </c>
      <c r="C313" s="35" t="s">
        <v>27</v>
      </c>
      <c r="D313" s="36">
        <v>16</v>
      </c>
      <c r="E313" s="37" t="s">
        <v>129</v>
      </c>
      <c r="F313" s="38">
        <v>2</v>
      </c>
      <c r="G313" s="12">
        <v>8.3000000000000007</v>
      </c>
      <c r="H313" s="39"/>
      <c r="I313" s="35">
        <f t="shared" si="44"/>
        <v>0</v>
      </c>
      <c r="J313" s="35">
        <v>1046</v>
      </c>
      <c r="K313" s="35">
        <f t="shared" si="43"/>
        <v>0</v>
      </c>
      <c r="L313" s="62">
        <f t="shared" si="45"/>
        <v>0</v>
      </c>
      <c r="M313" s="63">
        <f t="shared" si="46"/>
        <v>315.40000000000003</v>
      </c>
    </row>
    <row r="314" spans="1:13">
      <c r="A314">
        <v>271</v>
      </c>
      <c r="B314" s="19" t="s">
        <v>460</v>
      </c>
      <c r="C314" s="19" t="s">
        <v>27</v>
      </c>
      <c r="D314" s="20">
        <v>16</v>
      </c>
      <c r="E314" s="21" t="s">
        <v>461</v>
      </c>
      <c r="F314" s="22">
        <v>2</v>
      </c>
      <c r="G314" s="12">
        <v>8.5</v>
      </c>
      <c r="H314" s="23"/>
      <c r="I314" s="19">
        <f t="shared" si="44"/>
        <v>0</v>
      </c>
      <c r="J314" s="19">
        <v>830</v>
      </c>
      <c r="K314" s="19">
        <f t="shared" si="43"/>
        <v>0</v>
      </c>
      <c r="L314" s="52">
        <f t="shared" si="45"/>
        <v>0</v>
      </c>
      <c r="M314" s="53">
        <f t="shared" si="46"/>
        <v>323</v>
      </c>
    </row>
    <row r="315" spans="1:13">
      <c r="A315">
        <v>272</v>
      </c>
      <c r="B315" s="24" t="s">
        <v>462</v>
      </c>
      <c r="C315" s="24" t="s">
        <v>27</v>
      </c>
      <c r="D315" s="25">
        <v>18</v>
      </c>
      <c r="E315" s="26" t="s">
        <v>461</v>
      </c>
      <c r="F315" s="27">
        <v>2</v>
      </c>
      <c r="G315" s="43">
        <v>9.4</v>
      </c>
      <c r="H315" s="29"/>
      <c r="I315" s="24">
        <f t="shared" si="44"/>
        <v>0</v>
      </c>
      <c r="J315" s="24">
        <v>886</v>
      </c>
      <c r="K315" s="55">
        <f t="shared" si="43"/>
        <v>0</v>
      </c>
      <c r="L315" s="56">
        <f t="shared" si="45"/>
        <v>0</v>
      </c>
      <c r="M315" s="57">
        <f t="shared" si="46"/>
        <v>357.20000000000005</v>
      </c>
    </row>
    <row r="316" spans="1:13">
      <c r="A316">
        <v>273</v>
      </c>
      <c r="B316" s="35" t="s">
        <v>463</v>
      </c>
      <c r="C316" s="35" t="s">
        <v>27</v>
      </c>
      <c r="D316" s="36">
        <v>19</v>
      </c>
      <c r="E316" s="37" t="s">
        <v>461</v>
      </c>
      <c r="F316" s="38">
        <v>2</v>
      </c>
      <c r="G316" s="12">
        <v>9.9</v>
      </c>
      <c r="H316" s="39"/>
      <c r="I316" s="35">
        <f t="shared" si="44"/>
        <v>0</v>
      </c>
      <c r="J316" s="35">
        <v>1074</v>
      </c>
      <c r="K316" s="61">
        <f t="shared" si="43"/>
        <v>0</v>
      </c>
      <c r="L316" s="62">
        <f t="shared" si="45"/>
        <v>0</v>
      </c>
      <c r="M316" s="63">
        <f t="shared" si="46"/>
        <v>376.20000000000005</v>
      </c>
    </row>
    <row r="317" spans="1:13">
      <c r="A317">
        <v>274</v>
      </c>
      <c r="B317" s="35" t="s">
        <v>464</v>
      </c>
      <c r="C317" s="35" t="s">
        <v>113</v>
      </c>
      <c r="D317" s="36">
        <v>20</v>
      </c>
      <c r="E317" s="37" t="s">
        <v>461</v>
      </c>
      <c r="F317" s="38">
        <v>2</v>
      </c>
      <c r="G317" s="12">
        <v>10.4</v>
      </c>
      <c r="H317" s="39"/>
      <c r="I317" s="35">
        <f t="shared" si="44"/>
        <v>0</v>
      </c>
      <c r="J317" s="35">
        <v>1099</v>
      </c>
      <c r="K317" s="61">
        <f t="shared" si="43"/>
        <v>0</v>
      </c>
      <c r="L317" s="62">
        <f t="shared" si="45"/>
        <v>0</v>
      </c>
      <c r="M317" s="63">
        <f t="shared" si="46"/>
        <v>395.20000000000005</v>
      </c>
    </row>
    <row r="318" spans="1:13">
      <c r="A318">
        <v>275</v>
      </c>
      <c r="B318" s="30" t="s">
        <v>465</v>
      </c>
      <c r="C318" s="30" t="s">
        <v>466</v>
      </c>
      <c r="D318" s="31">
        <v>19</v>
      </c>
      <c r="E318" s="32" t="s">
        <v>461</v>
      </c>
      <c r="F318" s="33">
        <v>2</v>
      </c>
      <c r="G318" s="12">
        <v>9.8000000000000007</v>
      </c>
      <c r="H318" s="34"/>
      <c r="I318" s="30">
        <f t="shared" si="44"/>
        <v>0</v>
      </c>
      <c r="J318" s="30">
        <v>1141</v>
      </c>
      <c r="K318" s="58">
        <f t="shared" si="43"/>
        <v>0</v>
      </c>
      <c r="L318" s="59">
        <f t="shared" si="45"/>
        <v>0</v>
      </c>
      <c r="M318" s="60">
        <f t="shared" si="46"/>
        <v>372.40000000000003</v>
      </c>
    </row>
    <row r="319" spans="1:13">
      <c r="A319">
        <v>276</v>
      </c>
      <c r="B319" s="35" t="s">
        <v>467</v>
      </c>
      <c r="C319" s="35" t="s">
        <v>466</v>
      </c>
      <c r="D319" s="36">
        <v>19</v>
      </c>
      <c r="E319" s="37" t="s">
        <v>461</v>
      </c>
      <c r="F319" s="38">
        <v>2</v>
      </c>
      <c r="G319" s="12">
        <v>9.9</v>
      </c>
      <c r="H319" s="39"/>
      <c r="I319" s="35">
        <f t="shared" si="44"/>
        <v>0</v>
      </c>
      <c r="J319" s="35">
        <v>1511</v>
      </c>
      <c r="K319" s="61">
        <f t="shared" si="43"/>
        <v>0</v>
      </c>
      <c r="L319" s="62">
        <f t="shared" si="45"/>
        <v>0</v>
      </c>
      <c r="M319" s="63">
        <f t="shared" si="46"/>
        <v>376.20000000000005</v>
      </c>
    </row>
    <row r="320" spans="1:13">
      <c r="A320">
        <v>276</v>
      </c>
      <c r="B320" s="24" t="s">
        <v>467</v>
      </c>
      <c r="C320" s="24" t="s">
        <v>466</v>
      </c>
      <c r="D320" s="25">
        <v>21</v>
      </c>
      <c r="E320" s="26" t="s">
        <v>461</v>
      </c>
      <c r="F320" s="27">
        <v>3</v>
      </c>
      <c r="G320" s="28">
        <v>10.9</v>
      </c>
      <c r="H320" s="29"/>
      <c r="I320" s="24">
        <f t="shared" si="44"/>
        <v>0</v>
      </c>
      <c r="J320" s="24">
        <v>1633</v>
      </c>
      <c r="K320" s="24">
        <f t="shared" si="43"/>
        <v>0</v>
      </c>
      <c r="L320" s="56">
        <f t="shared" si="45"/>
        <v>0</v>
      </c>
      <c r="M320" s="57">
        <f t="shared" si="46"/>
        <v>414.20000000000005</v>
      </c>
    </row>
    <row r="321" spans="1:13">
      <c r="A321">
        <v>277</v>
      </c>
      <c r="B321" s="24" t="s">
        <v>468</v>
      </c>
      <c r="C321" s="24" t="s">
        <v>466</v>
      </c>
      <c r="D321" s="25">
        <v>20</v>
      </c>
      <c r="E321" s="26" t="s">
        <v>461</v>
      </c>
      <c r="F321" s="27">
        <v>2</v>
      </c>
      <c r="G321" s="43">
        <v>10</v>
      </c>
      <c r="H321" s="29"/>
      <c r="I321" s="24">
        <f t="shared" si="44"/>
        <v>0</v>
      </c>
      <c r="J321" s="24">
        <v>1225</v>
      </c>
      <c r="K321" s="24">
        <f t="shared" si="43"/>
        <v>0</v>
      </c>
      <c r="L321" s="56">
        <f t="shared" si="45"/>
        <v>0</v>
      </c>
      <c r="M321" s="57">
        <f t="shared" si="46"/>
        <v>380</v>
      </c>
    </row>
    <row r="322" spans="1:13">
      <c r="A322">
        <v>277</v>
      </c>
      <c r="B322" s="35" t="s">
        <v>468</v>
      </c>
      <c r="C322" s="35" t="s">
        <v>466</v>
      </c>
      <c r="D322" s="36">
        <v>22</v>
      </c>
      <c r="E322" s="37" t="s">
        <v>461</v>
      </c>
      <c r="F322" s="38">
        <v>3</v>
      </c>
      <c r="G322" s="28">
        <v>11.1</v>
      </c>
      <c r="H322" s="39"/>
      <c r="I322" s="35">
        <f t="shared" si="44"/>
        <v>0</v>
      </c>
      <c r="J322" s="35">
        <v>1661</v>
      </c>
      <c r="K322" s="61">
        <f t="shared" ref="K322:K385" si="47">IF(H322=-1,J322,FLOOR(H322-FLOOR(H322/5000000*J322,1)*5000000/J322,1)+1-FLOOR(H322/10000000,1))+IF(H322=0,-1,0)</f>
        <v>0</v>
      </c>
      <c r="L322" s="62">
        <f t="shared" si="45"/>
        <v>0</v>
      </c>
      <c r="M322" s="63">
        <f t="shared" si="46"/>
        <v>421.79999999999995</v>
      </c>
    </row>
    <row r="323" spans="1:13">
      <c r="A323">
        <v>278</v>
      </c>
      <c r="B323" s="19" t="s">
        <v>469</v>
      </c>
      <c r="C323" s="19" t="s">
        <v>466</v>
      </c>
      <c r="D323" s="20">
        <v>20</v>
      </c>
      <c r="E323" s="21" t="s">
        <v>461</v>
      </c>
      <c r="F323" s="22">
        <v>2</v>
      </c>
      <c r="G323" s="12">
        <v>10.4</v>
      </c>
      <c r="H323" s="23"/>
      <c r="I323" s="19">
        <f t="shared" si="44"/>
        <v>0</v>
      </c>
      <c r="J323" s="19">
        <v>1345</v>
      </c>
      <c r="K323" s="51">
        <f t="shared" si="47"/>
        <v>0</v>
      </c>
      <c r="L323" s="52">
        <f t="shared" si="45"/>
        <v>0</v>
      </c>
      <c r="M323" s="53">
        <f t="shared" si="46"/>
        <v>395.20000000000005</v>
      </c>
    </row>
    <row r="324" spans="1:13">
      <c r="A324">
        <v>278</v>
      </c>
      <c r="B324" s="83" t="s">
        <v>469</v>
      </c>
      <c r="C324" s="83" t="s">
        <v>466</v>
      </c>
      <c r="D324" s="110">
        <v>22</v>
      </c>
      <c r="E324" s="111" t="s">
        <v>461</v>
      </c>
      <c r="F324" s="112">
        <v>3</v>
      </c>
      <c r="G324" s="28">
        <v>11.5</v>
      </c>
      <c r="H324" s="119"/>
      <c r="I324" s="83">
        <f t="shared" si="44"/>
        <v>0</v>
      </c>
      <c r="J324" s="83">
        <v>1741</v>
      </c>
      <c r="K324" s="83">
        <f t="shared" si="47"/>
        <v>0</v>
      </c>
      <c r="L324" s="115">
        <f t="shared" si="45"/>
        <v>0</v>
      </c>
      <c r="M324" s="116">
        <f t="shared" si="46"/>
        <v>437</v>
      </c>
    </row>
    <row r="325" spans="1:13">
      <c r="A325">
        <v>279</v>
      </c>
      <c r="B325" s="24" t="s">
        <v>470</v>
      </c>
      <c r="C325" s="24" t="s">
        <v>466</v>
      </c>
      <c r="D325" s="25">
        <v>20</v>
      </c>
      <c r="E325" s="26" t="s">
        <v>461</v>
      </c>
      <c r="F325" s="27">
        <v>2</v>
      </c>
      <c r="G325" s="43">
        <v>10.5</v>
      </c>
      <c r="H325" s="29"/>
      <c r="I325" s="24">
        <f t="shared" si="44"/>
        <v>0</v>
      </c>
      <c r="J325" s="24">
        <v>1792</v>
      </c>
      <c r="K325" s="55">
        <f t="shared" si="47"/>
        <v>0</v>
      </c>
      <c r="L325" s="56">
        <f t="shared" si="45"/>
        <v>0</v>
      </c>
      <c r="M325" s="57">
        <f t="shared" si="46"/>
        <v>399</v>
      </c>
    </row>
    <row r="326" spans="1:13">
      <c r="A326">
        <v>279</v>
      </c>
      <c r="B326" s="83" t="s">
        <v>470</v>
      </c>
      <c r="C326" s="83" t="s">
        <v>466</v>
      </c>
      <c r="D326" s="110">
        <v>22</v>
      </c>
      <c r="E326" s="111" t="s">
        <v>461</v>
      </c>
      <c r="F326" s="112">
        <v>3</v>
      </c>
      <c r="G326" s="28">
        <v>11.6</v>
      </c>
      <c r="H326" s="113"/>
      <c r="I326" s="83">
        <f t="shared" si="44"/>
        <v>0</v>
      </c>
      <c r="J326" s="114">
        <v>2134</v>
      </c>
      <c r="K326" s="114">
        <f t="shared" si="47"/>
        <v>0</v>
      </c>
      <c r="L326" s="115">
        <f t="shared" si="45"/>
        <v>0</v>
      </c>
      <c r="M326" s="116">
        <f t="shared" si="46"/>
        <v>440.79999999999995</v>
      </c>
    </row>
    <row r="327" spans="1:13">
      <c r="A327">
        <v>280</v>
      </c>
      <c r="B327" s="24" t="s">
        <v>471</v>
      </c>
      <c r="C327" s="24" t="s">
        <v>466</v>
      </c>
      <c r="D327" s="25">
        <v>21</v>
      </c>
      <c r="E327" s="26" t="s">
        <v>461</v>
      </c>
      <c r="F327" s="27">
        <v>2</v>
      </c>
      <c r="G327" s="43">
        <v>10.9</v>
      </c>
      <c r="H327" s="29"/>
      <c r="I327" s="24">
        <f t="shared" si="44"/>
        <v>0</v>
      </c>
      <c r="J327" s="24">
        <v>1766</v>
      </c>
      <c r="K327" s="24">
        <f t="shared" si="47"/>
        <v>0</v>
      </c>
      <c r="L327" s="56">
        <f t="shared" si="45"/>
        <v>0</v>
      </c>
      <c r="M327" s="57">
        <f t="shared" si="46"/>
        <v>414.20000000000005</v>
      </c>
    </row>
    <row r="328" spans="1:13">
      <c r="A328">
        <v>280</v>
      </c>
      <c r="B328" s="83" t="s">
        <v>471</v>
      </c>
      <c r="C328" s="83" t="s">
        <v>466</v>
      </c>
      <c r="D328" s="110">
        <v>24</v>
      </c>
      <c r="E328" s="111" t="s">
        <v>461</v>
      </c>
      <c r="F328" s="112">
        <v>3</v>
      </c>
      <c r="G328" s="28">
        <v>12</v>
      </c>
      <c r="H328" s="119"/>
      <c r="I328" s="83">
        <f t="shared" si="44"/>
        <v>0</v>
      </c>
      <c r="J328" s="83">
        <v>2221</v>
      </c>
      <c r="K328" s="83">
        <f t="shared" si="47"/>
        <v>0</v>
      </c>
      <c r="L328" s="115">
        <f t="shared" si="45"/>
        <v>0</v>
      </c>
      <c r="M328" s="116">
        <f t="shared" si="46"/>
        <v>456</v>
      </c>
    </row>
    <row r="329" spans="1:13">
      <c r="A329">
        <v>281</v>
      </c>
      <c r="B329" s="24" t="s">
        <v>472</v>
      </c>
      <c r="C329" s="24" t="s">
        <v>473</v>
      </c>
      <c r="D329" s="25">
        <v>19</v>
      </c>
      <c r="E329" s="26" t="s">
        <v>461</v>
      </c>
      <c r="F329" s="27">
        <v>2</v>
      </c>
      <c r="G329" s="43">
        <v>9.6999999999999993</v>
      </c>
      <c r="H329" s="29"/>
      <c r="I329" s="24">
        <f t="shared" si="44"/>
        <v>0</v>
      </c>
      <c r="J329" s="24">
        <v>850</v>
      </c>
      <c r="K329" s="55">
        <f t="shared" si="47"/>
        <v>0</v>
      </c>
      <c r="L329" s="56">
        <f t="shared" si="45"/>
        <v>0</v>
      </c>
      <c r="M329" s="57">
        <f t="shared" si="46"/>
        <v>368.59999999999997</v>
      </c>
    </row>
    <row r="330" spans="1:13">
      <c r="A330">
        <v>282</v>
      </c>
      <c r="B330" s="14" t="s">
        <v>474</v>
      </c>
      <c r="C330" s="14" t="s">
        <v>473</v>
      </c>
      <c r="D330" s="15">
        <v>18</v>
      </c>
      <c r="E330" s="16" t="s">
        <v>461</v>
      </c>
      <c r="F330" s="44">
        <v>2</v>
      </c>
      <c r="G330" s="12">
        <v>9</v>
      </c>
      <c r="H330" s="18"/>
      <c r="I330" s="14">
        <f t="shared" si="44"/>
        <v>0</v>
      </c>
      <c r="J330" s="14">
        <v>831</v>
      </c>
      <c r="K330" s="47">
        <f t="shared" si="47"/>
        <v>0</v>
      </c>
      <c r="L330" s="48">
        <f t="shared" si="45"/>
        <v>0</v>
      </c>
      <c r="M330" s="49">
        <f t="shared" si="46"/>
        <v>342</v>
      </c>
    </row>
    <row r="331" spans="1:13">
      <c r="A331">
        <v>282</v>
      </c>
      <c r="B331" s="30" t="s">
        <v>475</v>
      </c>
      <c r="C331" s="30" t="s">
        <v>473</v>
      </c>
      <c r="D331" s="31">
        <v>18</v>
      </c>
      <c r="E331" s="32" t="s">
        <v>461</v>
      </c>
      <c r="F331" s="33">
        <v>3</v>
      </c>
      <c r="G331" s="28">
        <v>9.6</v>
      </c>
      <c r="H331" s="34"/>
      <c r="I331" s="30">
        <f t="shared" si="44"/>
        <v>0</v>
      </c>
      <c r="J331" s="30">
        <v>888</v>
      </c>
      <c r="K331" s="30">
        <f t="shared" si="47"/>
        <v>0</v>
      </c>
      <c r="L331" s="59">
        <f t="shared" si="45"/>
        <v>0</v>
      </c>
      <c r="M331" s="60">
        <f t="shared" si="46"/>
        <v>364.79999999999995</v>
      </c>
    </row>
    <row r="332" spans="1:13">
      <c r="A332">
        <v>283</v>
      </c>
      <c r="B332" s="19" t="s">
        <v>476</v>
      </c>
      <c r="C332" s="19" t="s">
        <v>473</v>
      </c>
      <c r="D332" s="20">
        <v>19</v>
      </c>
      <c r="E332" s="21" t="s">
        <v>461</v>
      </c>
      <c r="F332" s="22">
        <v>3</v>
      </c>
      <c r="G332" s="28">
        <v>9.6999999999999993</v>
      </c>
      <c r="H332" s="23"/>
      <c r="I332" s="19">
        <f t="shared" si="44"/>
        <v>0</v>
      </c>
      <c r="J332" s="19">
        <v>790</v>
      </c>
      <c r="K332" s="51">
        <f t="shared" si="47"/>
        <v>0</v>
      </c>
      <c r="L332" s="52">
        <f t="shared" si="45"/>
        <v>0</v>
      </c>
      <c r="M332" s="53">
        <f t="shared" si="46"/>
        <v>368.59999999999997</v>
      </c>
    </row>
    <row r="333" spans="1:13">
      <c r="A333">
        <v>284</v>
      </c>
      <c r="B333" s="30" t="s">
        <v>477</v>
      </c>
      <c r="C333" s="30" t="s">
        <v>473</v>
      </c>
      <c r="D333" s="31">
        <v>19</v>
      </c>
      <c r="E333" s="32" t="s">
        <v>461</v>
      </c>
      <c r="F333" s="33">
        <v>2</v>
      </c>
      <c r="G333" s="12">
        <v>9.8000000000000007</v>
      </c>
      <c r="H333" s="34"/>
      <c r="I333" s="30">
        <f t="shared" si="44"/>
        <v>0</v>
      </c>
      <c r="J333" s="30">
        <v>1222</v>
      </c>
      <c r="K333" s="58">
        <f t="shared" si="47"/>
        <v>0</v>
      </c>
      <c r="L333" s="59">
        <f t="shared" si="45"/>
        <v>0</v>
      </c>
      <c r="M333" s="60">
        <f t="shared" si="46"/>
        <v>372.40000000000003</v>
      </c>
    </row>
    <row r="334" spans="1:13">
      <c r="A334">
        <v>285</v>
      </c>
      <c r="B334" s="19" t="s">
        <v>478</v>
      </c>
      <c r="C334" s="19" t="s">
        <v>479</v>
      </c>
      <c r="D334" s="20">
        <v>18</v>
      </c>
      <c r="E334" s="21" t="s">
        <v>106</v>
      </c>
      <c r="F334" s="22">
        <v>2</v>
      </c>
      <c r="G334" s="12">
        <v>9.6</v>
      </c>
      <c r="H334" s="23"/>
      <c r="I334" s="19">
        <f t="shared" si="44"/>
        <v>0</v>
      </c>
      <c r="J334" s="19">
        <v>872</v>
      </c>
      <c r="K334" s="51">
        <f t="shared" si="47"/>
        <v>0</v>
      </c>
      <c r="L334" s="52">
        <f t="shared" si="45"/>
        <v>0</v>
      </c>
      <c r="M334" s="53">
        <f t="shared" si="46"/>
        <v>364.79999999999995</v>
      </c>
    </row>
    <row r="335" spans="1:13">
      <c r="A335">
        <v>286</v>
      </c>
      <c r="B335" s="35" t="s">
        <v>480</v>
      </c>
      <c r="C335" s="35" t="s">
        <v>479</v>
      </c>
      <c r="D335" s="36">
        <v>19</v>
      </c>
      <c r="E335" s="37" t="s">
        <v>106</v>
      </c>
      <c r="F335" s="38">
        <v>2</v>
      </c>
      <c r="G335" s="12">
        <v>9.8000000000000007</v>
      </c>
      <c r="H335" s="39"/>
      <c r="I335" s="35">
        <f t="shared" si="44"/>
        <v>0</v>
      </c>
      <c r="J335" s="35">
        <v>1066</v>
      </c>
      <c r="K335" s="61">
        <f t="shared" si="47"/>
        <v>0</v>
      </c>
      <c r="L335" s="62">
        <f t="shared" si="45"/>
        <v>0</v>
      </c>
      <c r="M335" s="63">
        <f t="shared" si="46"/>
        <v>372.40000000000003</v>
      </c>
    </row>
    <row r="336" spans="1:13">
      <c r="A336">
        <v>287</v>
      </c>
      <c r="B336" s="30" t="s">
        <v>481</v>
      </c>
      <c r="C336" s="30" t="s">
        <v>479</v>
      </c>
      <c r="D336" s="31">
        <v>19</v>
      </c>
      <c r="E336" s="32" t="s">
        <v>106</v>
      </c>
      <c r="F336" s="33">
        <v>2</v>
      </c>
      <c r="G336" s="12">
        <v>9.8000000000000007</v>
      </c>
      <c r="H336" s="34"/>
      <c r="I336" s="30">
        <f t="shared" si="44"/>
        <v>0</v>
      </c>
      <c r="J336" s="30">
        <v>1329</v>
      </c>
      <c r="K336" s="58">
        <f t="shared" si="47"/>
        <v>0</v>
      </c>
      <c r="L336" s="59">
        <f t="shared" si="45"/>
        <v>0</v>
      </c>
      <c r="M336" s="60">
        <f t="shared" si="46"/>
        <v>372.40000000000003</v>
      </c>
    </row>
    <row r="337" spans="1:13">
      <c r="A337">
        <v>288</v>
      </c>
      <c r="B337" s="19" t="s">
        <v>482</v>
      </c>
      <c r="C337" s="19" t="s">
        <v>479</v>
      </c>
      <c r="D337" s="20">
        <v>20</v>
      </c>
      <c r="E337" s="21" t="s">
        <v>106</v>
      </c>
      <c r="F337" s="22">
        <v>2</v>
      </c>
      <c r="G337" s="12">
        <v>10.6</v>
      </c>
      <c r="H337" s="23"/>
      <c r="I337" s="19">
        <f t="shared" si="44"/>
        <v>0</v>
      </c>
      <c r="J337" s="19">
        <v>1084</v>
      </c>
      <c r="K337" s="51">
        <f t="shared" si="47"/>
        <v>0</v>
      </c>
      <c r="L337" s="52">
        <f t="shared" si="45"/>
        <v>0</v>
      </c>
      <c r="M337" s="53">
        <f t="shared" si="46"/>
        <v>402.79999999999995</v>
      </c>
    </row>
    <row r="338" spans="1:13">
      <c r="A338">
        <v>289</v>
      </c>
      <c r="B338" s="8" t="s">
        <v>483</v>
      </c>
      <c r="C338" s="8" t="s">
        <v>479</v>
      </c>
      <c r="D338" s="9">
        <v>22</v>
      </c>
      <c r="E338" s="10" t="s">
        <v>106</v>
      </c>
      <c r="F338" s="11">
        <v>2</v>
      </c>
      <c r="G338" s="12">
        <v>11</v>
      </c>
      <c r="H338" s="13"/>
      <c r="I338" s="8">
        <f t="shared" si="44"/>
        <v>0</v>
      </c>
      <c r="J338" s="8">
        <v>1385</v>
      </c>
      <c r="K338" s="8">
        <f t="shared" si="47"/>
        <v>0</v>
      </c>
      <c r="L338" s="45">
        <f t="shared" si="45"/>
        <v>0</v>
      </c>
      <c r="M338" s="46">
        <f t="shared" si="46"/>
        <v>418</v>
      </c>
    </row>
    <row r="339" spans="1:13">
      <c r="A339">
        <v>290</v>
      </c>
      <c r="B339" s="14" t="s">
        <v>484</v>
      </c>
      <c r="C339" s="14" t="s">
        <v>113</v>
      </c>
      <c r="D339" s="15">
        <v>20</v>
      </c>
      <c r="E339" s="16" t="s">
        <v>106</v>
      </c>
      <c r="F339" s="44">
        <v>2</v>
      </c>
      <c r="G339" s="12">
        <v>10</v>
      </c>
      <c r="H339" s="18"/>
      <c r="I339" s="14">
        <f t="shared" si="44"/>
        <v>0</v>
      </c>
      <c r="J339" s="14">
        <v>1132</v>
      </c>
      <c r="K339" s="47">
        <f t="shared" si="47"/>
        <v>0</v>
      </c>
      <c r="L339" s="48">
        <f t="shared" si="45"/>
        <v>0</v>
      </c>
      <c r="M339" s="49">
        <f t="shared" si="46"/>
        <v>380</v>
      </c>
    </row>
    <row r="340" spans="1:13">
      <c r="A340">
        <v>291</v>
      </c>
      <c r="B340" s="14" t="s">
        <v>485</v>
      </c>
      <c r="C340" s="14" t="s">
        <v>113</v>
      </c>
      <c r="D340" s="15">
        <v>18</v>
      </c>
      <c r="E340" s="16" t="s">
        <v>106</v>
      </c>
      <c r="F340" s="44">
        <v>2</v>
      </c>
      <c r="G340" s="12">
        <v>9.1999999999999993</v>
      </c>
      <c r="H340" s="18"/>
      <c r="I340" s="14">
        <f t="shared" si="44"/>
        <v>0</v>
      </c>
      <c r="J340" s="14">
        <v>1025</v>
      </c>
      <c r="K340" s="47">
        <f t="shared" si="47"/>
        <v>0</v>
      </c>
      <c r="L340" s="48">
        <f t="shared" si="45"/>
        <v>0</v>
      </c>
      <c r="M340" s="49">
        <f t="shared" si="46"/>
        <v>349.59999999999997</v>
      </c>
    </row>
    <row r="341" spans="1:13">
      <c r="A341">
        <v>292</v>
      </c>
      <c r="B341" s="14" t="s">
        <v>486</v>
      </c>
      <c r="C341" s="14" t="s">
        <v>113</v>
      </c>
      <c r="D341" s="15">
        <v>20</v>
      </c>
      <c r="E341" s="16" t="s">
        <v>106</v>
      </c>
      <c r="F341" s="44">
        <v>2</v>
      </c>
      <c r="G341" s="12">
        <v>10.199999999999999</v>
      </c>
      <c r="H341" s="18"/>
      <c r="I341" s="14">
        <f t="shared" si="44"/>
        <v>0</v>
      </c>
      <c r="J341" s="14">
        <v>1159</v>
      </c>
      <c r="K341" s="47">
        <f t="shared" si="47"/>
        <v>0</v>
      </c>
      <c r="L341" s="48">
        <f t="shared" si="45"/>
        <v>0</v>
      </c>
      <c r="M341" s="49">
        <f t="shared" si="46"/>
        <v>387.59999999999997</v>
      </c>
    </row>
    <row r="342" spans="1:13">
      <c r="A342">
        <v>293</v>
      </c>
      <c r="B342" s="8" t="s">
        <v>487</v>
      </c>
      <c r="C342" s="8" t="s">
        <v>27</v>
      </c>
      <c r="D342" s="9">
        <v>17</v>
      </c>
      <c r="E342" s="10" t="s">
        <v>106</v>
      </c>
      <c r="F342" s="11">
        <v>2</v>
      </c>
      <c r="G342" s="12">
        <v>8.8000000000000007</v>
      </c>
      <c r="H342" s="13"/>
      <c r="I342" s="8">
        <f t="shared" si="44"/>
        <v>0</v>
      </c>
      <c r="J342" s="8">
        <v>684</v>
      </c>
      <c r="K342" s="66">
        <f t="shared" si="47"/>
        <v>0</v>
      </c>
      <c r="L342" s="45">
        <f t="shared" si="45"/>
        <v>0</v>
      </c>
      <c r="M342" s="46">
        <f t="shared" si="46"/>
        <v>334.40000000000003</v>
      </c>
    </row>
    <row r="343" spans="1:13">
      <c r="A343">
        <v>294</v>
      </c>
      <c r="B343" s="30" t="s">
        <v>488</v>
      </c>
      <c r="C343" s="30" t="s">
        <v>489</v>
      </c>
      <c r="D343" s="40">
        <v>17</v>
      </c>
      <c r="E343" s="41" t="s">
        <v>490</v>
      </c>
      <c r="F343" s="42">
        <v>2</v>
      </c>
      <c r="G343" s="12">
        <v>8.6999999999999993</v>
      </c>
      <c r="H343" s="34"/>
      <c r="I343" s="30">
        <f t="shared" si="44"/>
        <v>0</v>
      </c>
      <c r="J343" s="30">
        <v>740</v>
      </c>
      <c r="K343" s="30">
        <f t="shared" si="47"/>
        <v>0</v>
      </c>
      <c r="L343" s="59">
        <f t="shared" si="45"/>
        <v>0</v>
      </c>
      <c r="M343" s="60">
        <f t="shared" si="46"/>
        <v>330.59999999999997</v>
      </c>
    </row>
    <row r="344" spans="1:13">
      <c r="A344">
        <v>295</v>
      </c>
      <c r="B344" s="24" t="s">
        <v>491</v>
      </c>
      <c r="C344" s="24" t="s">
        <v>489</v>
      </c>
      <c r="D344" s="25">
        <v>18</v>
      </c>
      <c r="E344" s="26" t="s">
        <v>490</v>
      </c>
      <c r="F344" s="27">
        <v>2</v>
      </c>
      <c r="G344" s="43">
        <v>9.4</v>
      </c>
      <c r="H344" s="29"/>
      <c r="I344" s="24">
        <f t="shared" si="44"/>
        <v>0</v>
      </c>
      <c r="J344" s="24">
        <v>1014</v>
      </c>
      <c r="K344" s="55">
        <f t="shared" si="47"/>
        <v>0</v>
      </c>
      <c r="L344" s="56">
        <f t="shared" si="45"/>
        <v>0</v>
      </c>
      <c r="M344" s="57">
        <f t="shared" si="46"/>
        <v>357.20000000000005</v>
      </c>
    </row>
    <row r="345" spans="1:13">
      <c r="A345">
        <v>296</v>
      </c>
      <c r="B345" s="14" t="s">
        <v>492</v>
      </c>
      <c r="C345" s="14" t="s">
        <v>489</v>
      </c>
      <c r="D345" s="15">
        <v>19</v>
      </c>
      <c r="E345" s="16" t="s">
        <v>490</v>
      </c>
      <c r="F345" s="44">
        <v>2</v>
      </c>
      <c r="G345" s="12">
        <v>9.8000000000000007</v>
      </c>
      <c r="H345" s="18"/>
      <c r="I345" s="14">
        <f t="shared" si="44"/>
        <v>0</v>
      </c>
      <c r="J345" s="14">
        <v>1387</v>
      </c>
      <c r="K345" s="47">
        <f t="shared" si="47"/>
        <v>0</v>
      </c>
      <c r="L345" s="48">
        <f t="shared" si="45"/>
        <v>0</v>
      </c>
      <c r="M345" s="49">
        <f t="shared" si="46"/>
        <v>372.40000000000003</v>
      </c>
    </row>
    <row r="346" spans="1:13">
      <c r="A346">
        <v>297</v>
      </c>
      <c r="B346" s="14" t="s">
        <v>493</v>
      </c>
      <c r="C346" s="14" t="s">
        <v>489</v>
      </c>
      <c r="D346" s="15">
        <v>19</v>
      </c>
      <c r="E346" s="16" t="s">
        <v>490</v>
      </c>
      <c r="F346" s="44">
        <v>2</v>
      </c>
      <c r="G346" s="12">
        <v>9.9</v>
      </c>
      <c r="H346" s="18"/>
      <c r="I346" s="14">
        <f t="shared" si="44"/>
        <v>0</v>
      </c>
      <c r="J346" s="14">
        <v>1191</v>
      </c>
      <c r="K346" s="47">
        <f t="shared" si="47"/>
        <v>0</v>
      </c>
      <c r="L346" s="48">
        <f t="shared" si="45"/>
        <v>0</v>
      </c>
      <c r="M346" s="49">
        <f t="shared" si="46"/>
        <v>376.20000000000005</v>
      </c>
    </row>
    <row r="347" spans="1:13">
      <c r="A347">
        <v>298</v>
      </c>
      <c r="B347" s="19" t="s">
        <v>494</v>
      </c>
      <c r="C347" s="19" t="s">
        <v>489</v>
      </c>
      <c r="D347" s="20">
        <v>20</v>
      </c>
      <c r="E347" s="21" t="s">
        <v>490</v>
      </c>
      <c r="F347" s="22">
        <v>2</v>
      </c>
      <c r="G347" s="12">
        <v>10.5</v>
      </c>
      <c r="H347" s="23"/>
      <c r="I347" s="19">
        <f t="shared" si="44"/>
        <v>0</v>
      </c>
      <c r="J347" s="19">
        <v>1264</v>
      </c>
      <c r="K347" s="51">
        <f t="shared" si="47"/>
        <v>0</v>
      </c>
      <c r="L347" s="52">
        <f t="shared" si="45"/>
        <v>0</v>
      </c>
      <c r="M347" s="53">
        <f t="shared" si="46"/>
        <v>399</v>
      </c>
    </row>
    <row r="348" spans="1:13">
      <c r="A348">
        <v>299</v>
      </c>
      <c r="B348" s="19" t="s">
        <v>495</v>
      </c>
      <c r="C348" s="19" t="s">
        <v>113</v>
      </c>
      <c r="D348" s="20">
        <v>21</v>
      </c>
      <c r="E348" s="21" t="s">
        <v>490</v>
      </c>
      <c r="F348" s="22">
        <v>2</v>
      </c>
      <c r="G348" s="12">
        <v>10.7</v>
      </c>
      <c r="H348" s="23"/>
      <c r="I348" s="19">
        <f t="shared" si="44"/>
        <v>0</v>
      </c>
      <c r="J348" s="19">
        <v>1299</v>
      </c>
      <c r="K348" s="19">
        <f t="shared" si="47"/>
        <v>0</v>
      </c>
      <c r="L348" s="52">
        <f t="shared" si="45"/>
        <v>0</v>
      </c>
      <c r="M348" s="53">
        <f t="shared" si="46"/>
        <v>406.59999999999997</v>
      </c>
    </row>
    <row r="349" spans="1:13">
      <c r="A349">
        <v>300</v>
      </c>
      <c r="B349" s="19" t="s">
        <v>496</v>
      </c>
      <c r="C349" s="19" t="s">
        <v>113</v>
      </c>
      <c r="D349" s="20">
        <v>20</v>
      </c>
      <c r="E349" s="21" t="s">
        <v>78</v>
      </c>
      <c r="F349" s="22">
        <v>2</v>
      </c>
      <c r="G349" s="12">
        <v>10.6</v>
      </c>
      <c r="H349" s="23"/>
      <c r="I349" s="19">
        <f t="shared" si="44"/>
        <v>0</v>
      </c>
      <c r="J349" s="19">
        <v>1313</v>
      </c>
      <c r="K349" s="51">
        <f t="shared" si="47"/>
        <v>0</v>
      </c>
      <c r="L349" s="52">
        <f t="shared" si="45"/>
        <v>0</v>
      </c>
      <c r="M349" s="53">
        <f t="shared" si="46"/>
        <v>402.79999999999995</v>
      </c>
    </row>
    <row r="350" spans="1:13">
      <c r="A350">
        <v>301</v>
      </c>
      <c r="B350" s="24" t="s">
        <v>497</v>
      </c>
      <c r="C350" s="24" t="s">
        <v>113</v>
      </c>
      <c r="D350" s="25">
        <v>20</v>
      </c>
      <c r="E350" s="26" t="s">
        <v>78</v>
      </c>
      <c r="F350" s="27">
        <v>2</v>
      </c>
      <c r="G350" s="43">
        <v>10.6</v>
      </c>
      <c r="H350" s="29"/>
      <c r="I350" s="24">
        <f t="shared" si="44"/>
        <v>0</v>
      </c>
      <c r="J350" s="24">
        <v>1286</v>
      </c>
      <c r="K350" s="55">
        <f t="shared" si="47"/>
        <v>0</v>
      </c>
      <c r="L350" s="56">
        <f t="shared" si="45"/>
        <v>0</v>
      </c>
      <c r="M350" s="57">
        <f t="shared" si="46"/>
        <v>402.79999999999995</v>
      </c>
    </row>
    <row r="351" spans="1:13">
      <c r="A351">
        <v>302</v>
      </c>
      <c r="B351" s="19" t="s">
        <v>498</v>
      </c>
      <c r="C351" s="19" t="s">
        <v>113</v>
      </c>
      <c r="D351" s="20">
        <v>20</v>
      </c>
      <c r="E351" s="21" t="s">
        <v>78</v>
      </c>
      <c r="F351" s="22">
        <v>2</v>
      </c>
      <c r="G351" s="12">
        <v>10.3</v>
      </c>
      <c r="H351" s="23"/>
      <c r="I351" s="19">
        <f t="shared" si="44"/>
        <v>0</v>
      </c>
      <c r="J351" s="19">
        <v>1126</v>
      </c>
      <c r="K351" s="51">
        <f t="shared" si="47"/>
        <v>0</v>
      </c>
      <c r="L351" s="52">
        <f t="shared" si="45"/>
        <v>0</v>
      </c>
      <c r="M351" s="53">
        <f t="shared" si="46"/>
        <v>391.40000000000003</v>
      </c>
    </row>
    <row r="352" spans="1:13">
      <c r="A352">
        <v>303</v>
      </c>
      <c r="B352" s="14" t="s">
        <v>499</v>
      </c>
      <c r="C352" s="14" t="s">
        <v>489</v>
      </c>
      <c r="D352" s="15">
        <v>19</v>
      </c>
      <c r="E352" s="16" t="s">
        <v>78</v>
      </c>
      <c r="F352" s="44">
        <v>2</v>
      </c>
      <c r="G352" s="12">
        <v>9.6999999999999993</v>
      </c>
      <c r="H352" s="18"/>
      <c r="I352" s="14">
        <f t="shared" si="44"/>
        <v>0</v>
      </c>
      <c r="J352" s="14">
        <v>1177</v>
      </c>
      <c r="K352" s="47">
        <f t="shared" si="47"/>
        <v>0</v>
      </c>
      <c r="L352" s="48">
        <f t="shared" si="45"/>
        <v>0</v>
      </c>
      <c r="M352" s="49">
        <f t="shared" si="46"/>
        <v>368.59999999999997</v>
      </c>
    </row>
    <row r="353" spans="1:13">
      <c r="A353">
        <v>304</v>
      </c>
      <c r="B353" s="35" t="s">
        <v>500</v>
      </c>
      <c r="C353" s="35" t="s">
        <v>501</v>
      </c>
      <c r="D353" s="36">
        <v>17</v>
      </c>
      <c r="E353" s="37" t="s">
        <v>78</v>
      </c>
      <c r="F353" s="38">
        <v>2</v>
      </c>
      <c r="G353" s="12">
        <v>8.8000000000000007</v>
      </c>
      <c r="H353" s="39"/>
      <c r="I353" s="35">
        <f t="shared" ref="I353:I416" si="48">IF(H353=-1,G353+2,MAX(MIN(G353+(H353-9600000)/200000,G353+2),G353+(H353-9500000)/300000,0))</f>
        <v>0</v>
      </c>
      <c r="J353" s="35">
        <v>695</v>
      </c>
      <c r="K353" s="61">
        <f t="shared" si="47"/>
        <v>0</v>
      </c>
      <c r="L353" s="62">
        <f t="shared" ref="L353:L416" si="49">G353*38-M353</f>
        <v>0</v>
      </c>
      <c r="M353" s="63">
        <f t="shared" ref="M353:M416" si="50">IF(H353=-1,0,MAX(MIN(28.5*G353,(10000000-H353)/10000000*100*28.5*G353),0)+MAX(MIN(9.5*G353,(0.995*J353-K353)/J353*100*G353),0))</f>
        <v>334.40000000000003</v>
      </c>
    </row>
    <row r="354" spans="1:13">
      <c r="A354">
        <v>305</v>
      </c>
      <c r="B354" s="30" t="s">
        <v>502</v>
      </c>
      <c r="C354" s="30" t="s">
        <v>501</v>
      </c>
      <c r="D354" s="31">
        <v>19</v>
      </c>
      <c r="E354" s="32" t="s">
        <v>78</v>
      </c>
      <c r="F354" s="33">
        <v>2</v>
      </c>
      <c r="G354" s="12">
        <v>9.9</v>
      </c>
      <c r="H354" s="34"/>
      <c r="I354" s="30">
        <f t="shared" si="48"/>
        <v>0</v>
      </c>
      <c r="J354" s="30">
        <v>1184</v>
      </c>
      <c r="K354" s="58">
        <f t="shared" si="47"/>
        <v>0</v>
      </c>
      <c r="L354" s="59">
        <f t="shared" si="49"/>
        <v>0</v>
      </c>
      <c r="M354" s="60">
        <f t="shared" si="50"/>
        <v>376.20000000000005</v>
      </c>
    </row>
    <row r="355" spans="1:13">
      <c r="A355">
        <v>306</v>
      </c>
      <c r="B355" s="30" t="s">
        <v>503</v>
      </c>
      <c r="C355" s="30" t="s">
        <v>501</v>
      </c>
      <c r="D355" s="31">
        <v>20</v>
      </c>
      <c r="E355" s="32" t="s">
        <v>78</v>
      </c>
      <c r="F355" s="33">
        <v>2</v>
      </c>
      <c r="G355" s="12">
        <v>10.6</v>
      </c>
      <c r="H355" s="34"/>
      <c r="I355" s="30">
        <f t="shared" si="48"/>
        <v>0</v>
      </c>
      <c r="J355" s="30">
        <v>1190</v>
      </c>
      <c r="K355" s="58">
        <f t="shared" si="47"/>
        <v>0</v>
      </c>
      <c r="L355" s="59">
        <f t="shared" si="49"/>
        <v>0</v>
      </c>
      <c r="M355" s="60">
        <f t="shared" si="50"/>
        <v>402.79999999999995</v>
      </c>
    </row>
    <row r="356" spans="1:13">
      <c r="A356">
        <v>307</v>
      </c>
      <c r="B356" s="30" t="s">
        <v>504</v>
      </c>
      <c r="C356" s="30" t="s">
        <v>501</v>
      </c>
      <c r="D356" s="31">
        <v>21</v>
      </c>
      <c r="E356" s="32" t="s">
        <v>78</v>
      </c>
      <c r="F356" s="33">
        <v>2</v>
      </c>
      <c r="G356" s="12">
        <v>10.9</v>
      </c>
      <c r="H356" s="34"/>
      <c r="I356" s="30">
        <f t="shared" si="48"/>
        <v>0</v>
      </c>
      <c r="J356" s="30">
        <v>1099</v>
      </c>
      <c r="K356" s="30">
        <f t="shared" si="47"/>
        <v>0</v>
      </c>
      <c r="L356" s="59">
        <f t="shared" si="49"/>
        <v>0</v>
      </c>
      <c r="M356" s="60">
        <f t="shared" si="50"/>
        <v>414.20000000000005</v>
      </c>
    </row>
    <row r="357" spans="1:13">
      <c r="A357">
        <v>308</v>
      </c>
      <c r="B357" s="19" t="s">
        <v>505</v>
      </c>
      <c r="C357" s="19" t="s">
        <v>113</v>
      </c>
      <c r="D357" s="20">
        <v>21</v>
      </c>
      <c r="E357" s="21" t="s">
        <v>78</v>
      </c>
      <c r="F357" s="22">
        <v>2</v>
      </c>
      <c r="G357" s="12">
        <v>10.8</v>
      </c>
      <c r="H357" s="23"/>
      <c r="I357" s="19">
        <f t="shared" si="48"/>
        <v>0</v>
      </c>
      <c r="J357" s="19">
        <v>1524</v>
      </c>
      <c r="K357" s="19">
        <f t="shared" si="47"/>
        <v>0</v>
      </c>
      <c r="L357" s="52">
        <f t="shared" si="49"/>
        <v>0</v>
      </c>
      <c r="M357" s="53">
        <f t="shared" si="50"/>
        <v>410.40000000000003</v>
      </c>
    </row>
    <row r="358" spans="1:13">
      <c r="A358">
        <v>309</v>
      </c>
      <c r="B358" s="24" t="s">
        <v>506</v>
      </c>
      <c r="C358" s="24" t="s">
        <v>507</v>
      </c>
      <c r="D358" s="25">
        <v>17</v>
      </c>
      <c r="E358" s="26" t="s">
        <v>341</v>
      </c>
      <c r="F358" s="27">
        <v>2</v>
      </c>
      <c r="G358" s="43">
        <v>8.8000000000000007</v>
      </c>
      <c r="H358" s="29"/>
      <c r="I358" s="24">
        <f t="shared" si="48"/>
        <v>0</v>
      </c>
      <c r="J358" s="24">
        <v>809</v>
      </c>
      <c r="K358" s="24">
        <f t="shared" si="47"/>
        <v>0</v>
      </c>
      <c r="L358" s="56">
        <f t="shared" si="49"/>
        <v>0</v>
      </c>
      <c r="M358" s="57">
        <f t="shared" si="50"/>
        <v>334.40000000000003</v>
      </c>
    </row>
    <row r="359" spans="1:13">
      <c r="A359">
        <v>310</v>
      </c>
      <c r="B359" s="19" t="s">
        <v>508</v>
      </c>
      <c r="C359" s="19" t="s">
        <v>507</v>
      </c>
      <c r="D359" s="20">
        <v>18</v>
      </c>
      <c r="E359" s="21" t="s">
        <v>341</v>
      </c>
      <c r="F359" s="22">
        <v>2</v>
      </c>
      <c r="G359" s="12">
        <v>9.6</v>
      </c>
      <c r="H359" s="23"/>
      <c r="I359" s="19">
        <f t="shared" si="48"/>
        <v>0</v>
      </c>
      <c r="J359" s="19">
        <v>1231</v>
      </c>
      <c r="K359" s="19">
        <f t="shared" si="47"/>
        <v>0</v>
      </c>
      <c r="L359" s="52">
        <f t="shared" si="49"/>
        <v>0</v>
      </c>
      <c r="M359" s="53">
        <f t="shared" si="50"/>
        <v>364.79999999999995</v>
      </c>
    </row>
    <row r="360" spans="1:13">
      <c r="A360">
        <v>310</v>
      </c>
      <c r="B360" s="14" t="s">
        <v>508</v>
      </c>
      <c r="C360" s="14" t="s">
        <v>507</v>
      </c>
      <c r="D360" s="15">
        <v>20</v>
      </c>
      <c r="E360" s="16" t="s">
        <v>341</v>
      </c>
      <c r="F360" s="44">
        <v>3</v>
      </c>
      <c r="G360" s="28">
        <v>10.4</v>
      </c>
      <c r="H360" s="18"/>
      <c r="I360" s="14">
        <f t="shared" si="48"/>
        <v>0</v>
      </c>
      <c r="J360" s="14">
        <v>1392</v>
      </c>
      <c r="K360" s="47">
        <f t="shared" si="47"/>
        <v>0</v>
      </c>
      <c r="L360" s="48">
        <f t="shared" si="49"/>
        <v>0</v>
      </c>
      <c r="M360" s="49">
        <f t="shared" si="50"/>
        <v>395.20000000000005</v>
      </c>
    </row>
    <row r="361" spans="1:13">
      <c r="A361">
        <v>311</v>
      </c>
      <c r="B361" s="14" t="s">
        <v>509</v>
      </c>
      <c r="C361" s="14" t="s">
        <v>507</v>
      </c>
      <c r="D361" s="15">
        <v>19</v>
      </c>
      <c r="E361" s="16" t="s">
        <v>341</v>
      </c>
      <c r="F361" s="44">
        <v>2</v>
      </c>
      <c r="G361" s="12">
        <v>9.8000000000000007</v>
      </c>
      <c r="H361" s="18"/>
      <c r="I361" s="14">
        <f t="shared" si="48"/>
        <v>0</v>
      </c>
      <c r="J361" s="14">
        <v>867</v>
      </c>
      <c r="K361" s="47">
        <f t="shared" si="47"/>
        <v>0</v>
      </c>
      <c r="L361" s="48">
        <f t="shared" si="49"/>
        <v>0</v>
      </c>
      <c r="M361" s="49">
        <f t="shared" si="50"/>
        <v>372.40000000000003</v>
      </c>
    </row>
    <row r="362" spans="1:13">
      <c r="A362">
        <v>312</v>
      </c>
      <c r="B362" s="30" t="s">
        <v>510</v>
      </c>
      <c r="C362" s="30" t="s">
        <v>507</v>
      </c>
      <c r="D362" s="31">
        <v>20</v>
      </c>
      <c r="E362" s="32" t="s">
        <v>341</v>
      </c>
      <c r="F362" s="33">
        <v>2</v>
      </c>
      <c r="G362" s="12">
        <v>10.1</v>
      </c>
      <c r="H362" s="34"/>
      <c r="I362" s="30">
        <f t="shared" si="48"/>
        <v>0</v>
      </c>
      <c r="J362" s="30">
        <v>1183</v>
      </c>
      <c r="K362" s="58">
        <f t="shared" si="47"/>
        <v>0</v>
      </c>
      <c r="L362" s="59">
        <f t="shared" si="49"/>
        <v>0</v>
      </c>
      <c r="M362" s="60">
        <f t="shared" si="50"/>
        <v>383.79999999999995</v>
      </c>
    </row>
    <row r="363" spans="1:13">
      <c r="A363">
        <v>313</v>
      </c>
      <c r="B363" s="35" t="s">
        <v>511</v>
      </c>
      <c r="C363" s="35" t="s">
        <v>507</v>
      </c>
      <c r="D363" s="36">
        <v>21</v>
      </c>
      <c r="E363" s="37" t="s">
        <v>341</v>
      </c>
      <c r="F363" s="38">
        <v>2</v>
      </c>
      <c r="G363" s="12">
        <v>10.8</v>
      </c>
      <c r="H363" s="39"/>
      <c r="I363" s="35">
        <f t="shared" si="48"/>
        <v>0</v>
      </c>
      <c r="J363" s="35">
        <v>1203</v>
      </c>
      <c r="K363" s="35">
        <f t="shared" si="47"/>
        <v>0</v>
      </c>
      <c r="L363" s="62">
        <f t="shared" si="49"/>
        <v>0</v>
      </c>
      <c r="M363" s="63">
        <f t="shared" si="50"/>
        <v>410.40000000000003</v>
      </c>
    </row>
    <row r="364" spans="1:13">
      <c r="A364">
        <v>314</v>
      </c>
      <c r="B364" s="30" t="s">
        <v>512</v>
      </c>
      <c r="C364" s="30" t="s">
        <v>489</v>
      </c>
      <c r="D364" s="31">
        <v>18</v>
      </c>
      <c r="E364" s="32" t="s">
        <v>341</v>
      </c>
      <c r="F364" s="33">
        <v>2</v>
      </c>
      <c r="G364" s="12">
        <v>9.3000000000000007</v>
      </c>
      <c r="H364" s="34"/>
      <c r="I364" s="30">
        <f t="shared" si="48"/>
        <v>0</v>
      </c>
      <c r="J364" s="30">
        <v>1123</v>
      </c>
      <c r="K364" s="58">
        <f t="shared" si="47"/>
        <v>0</v>
      </c>
      <c r="L364" s="59">
        <f t="shared" si="49"/>
        <v>0</v>
      </c>
      <c r="M364" s="60">
        <f t="shared" si="50"/>
        <v>353.40000000000003</v>
      </c>
    </row>
    <row r="365" spans="1:13">
      <c r="A365">
        <v>315</v>
      </c>
      <c r="B365" s="30" t="s">
        <v>513</v>
      </c>
      <c r="C365" s="30" t="s">
        <v>489</v>
      </c>
      <c r="D365" s="31">
        <v>18</v>
      </c>
      <c r="E365" s="32" t="s">
        <v>341</v>
      </c>
      <c r="F365" s="33">
        <v>2</v>
      </c>
      <c r="G365" s="12">
        <v>9.5</v>
      </c>
      <c r="H365" s="34"/>
      <c r="I365" s="30">
        <f t="shared" si="48"/>
        <v>0</v>
      </c>
      <c r="J365" s="30">
        <v>733</v>
      </c>
      <c r="K365" s="58">
        <f t="shared" si="47"/>
        <v>0</v>
      </c>
      <c r="L365" s="59">
        <f t="shared" si="49"/>
        <v>0</v>
      </c>
      <c r="M365" s="60">
        <f t="shared" si="50"/>
        <v>361</v>
      </c>
    </row>
    <row r="366" spans="1:13">
      <c r="A366">
        <v>316</v>
      </c>
      <c r="B366" s="19" t="s">
        <v>514</v>
      </c>
      <c r="C366" s="19" t="s">
        <v>113</v>
      </c>
      <c r="D366" s="20">
        <v>19</v>
      </c>
      <c r="E366" s="21" t="s">
        <v>341</v>
      </c>
      <c r="F366" s="22">
        <v>2</v>
      </c>
      <c r="G366" s="12">
        <v>9.9</v>
      </c>
      <c r="H366" s="23"/>
      <c r="I366" s="19">
        <f t="shared" si="48"/>
        <v>0</v>
      </c>
      <c r="J366" s="19">
        <v>1100</v>
      </c>
      <c r="K366" s="19">
        <f t="shared" si="47"/>
        <v>0</v>
      </c>
      <c r="L366" s="52">
        <f t="shared" si="49"/>
        <v>0</v>
      </c>
      <c r="M366" s="53">
        <f t="shared" si="50"/>
        <v>376.20000000000005</v>
      </c>
    </row>
    <row r="367" spans="1:13">
      <c r="A367">
        <v>317</v>
      </c>
      <c r="B367" s="24" t="s">
        <v>515</v>
      </c>
      <c r="C367" s="24" t="s">
        <v>113</v>
      </c>
      <c r="D367" s="25">
        <v>19</v>
      </c>
      <c r="E367" s="26" t="s">
        <v>341</v>
      </c>
      <c r="F367" s="27">
        <v>2</v>
      </c>
      <c r="G367" s="43">
        <v>9.9</v>
      </c>
      <c r="H367" s="29"/>
      <c r="I367" s="24">
        <f t="shared" si="48"/>
        <v>0</v>
      </c>
      <c r="J367" s="24">
        <v>1091</v>
      </c>
      <c r="K367" s="55">
        <f t="shared" si="47"/>
        <v>0</v>
      </c>
      <c r="L367" s="56">
        <f t="shared" si="49"/>
        <v>0</v>
      </c>
      <c r="M367" s="57">
        <f t="shared" si="50"/>
        <v>376.20000000000005</v>
      </c>
    </row>
    <row r="368" spans="1:13">
      <c r="A368">
        <v>318</v>
      </c>
      <c r="B368" s="14" t="s">
        <v>516</v>
      </c>
      <c r="C368" s="14" t="s">
        <v>113</v>
      </c>
      <c r="D368" s="15">
        <v>18</v>
      </c>
      <c r="E368" s="16" t="s">
        <v>341</v>
      </c>
      <c r="F368" s="44">
        <v>2</v>
      </c>
      <c r="G368" s="12">
        <v>9</v>
      </c>
      <c r="H368" s="18"/>
      <c r="I368" s="14">
        <f t="shared" si="48"/>
        <v>0</v>
      </c>
      <c r="J368" s="14">
        <v>813</v>
      </c>
      <c r="K368" s="14">
        <f t="shared" si="47"/>
        <v>0</v>
      </c>
      <c r="L368" s="48">
        <f t="shared" si="49"/>
        <v>0</v>
      </c>
      <c r="M368" s="49">
        <f t="shared" si="50"/>
        <v>342</v>
      </c>
    </row>
    <row r="369" spans="1:13">
      <c r="A369">
        <v>319</v>
      </c>
      <c r="B369" s="24" t="s">
        <v>517</v>
      </c>
      <c r="C369" s="24" t="s">
        <v>489</v>
      </c>
      <c r="D369" s="25">
        <v>18</v>
      </c>
      <c r="E369" s="26" t="s">
        <v>341</v>
      </c>
      <c r="F369" s="27">
        <v>2</v>
      </c>
      <c r="G369" s="43">
        <v>9</v>
      </c>
      <c r="H369" s="29"/>
      <c r="I369" s="24">
        <f t="shared" si="48"/>
        <v>0</v>
      </c>
      <c r="J369" s="24">
        <v>838</v>
      </c>
      <c r="K369" s="55">
        <f t="shared" si="47"/>
        <v>0</v>
      </c>
      <c r="L369" s="56">
        <f t="shared" si="49"/>
        <v>0</v>
      </c>
      <c r="M369" s="57">
        <f t="shared" si="50"/>
        <v>342</v>
      </c>
    </row>
    <row r="370" spans="1:13">
      <c r="A370">
        <v>320</v>
      </c>
      <c r="B370" s="35" t="s">
        <v>518</v>
      </c>
      <c r="C370" s="35" t="s">
        <v>113</v>
      </c>
      <c r="D370" s="36">
        <v>19</v>
      </c>
      <c r="E370" s="37" t="s">
        <v>341</v>
      </c>
      <c r="F370" s="38">
        <v>2</v>
      </c>
      <c r="G370" s="12">
        <v>9.6999999999999993</v>
      </c>
      <c r="H370" s="39"/>
      <c r="I370" s="35">
        <f t="shared" si="48"/>
        <v>0</v>
      </c>
      <c r="J370" s="35">
        <v>1179</v>
      </c>
      <c r="K370" s="61">
        <f t="shared" si="47"/>
        <v>0</v>
      </c>
      <c r="L370" s="62">
        <f t="shared" si="49"/>
        <v>0</v>
      </c>
      <c r="M370" s="63">
        <f t="shared" si="50"/>
        <v>368.59999999999997</v>
      </c>
    </row>
    <row r="371" spans="1:13">
      <c r="A371">
        <v>321</v>
      </c>
      <c r="B371" s="30" t="s">
        <v>519</v>
      </c>
      <c r="C371" s="30" t="s">
        <v>489</v>
      </c>
      <c r="D371" s="31">
        <v>19</v>
      </c>
      <c r="E371" s="32" t="s">
        <v>341</v>
      </c>
      <c r="F371" s="33">
        <v>2</v>
      </c>
      <c r="G371" s="12">
        <v>9.8000000000000007</v>
      </c>
      <c r="H371" s="34"/>
      <c r="I371" s="30">
        <f t="shared" si="48"/>
        <v>0</v>
      </c>
      <c r="J371" s="30">
        <v>1196</v>
      </c>
      <c r="K371" s="58">
        <f t="shared" si="47"/>
        <v>0</v>
      </c>
      <c r="L371" s="59">
        <f t="shared" si="49"/>
        <v>0</v>
      </c>
      <c r="M371" s="60">
        <f t="shared" si="50"/>
        <v>372.40000000000003</v>
      </c>
    </row>
    <row r="372" spans="1:13">
      <c r="A372">
        <v>322</v>
      </c>
      <c r="B372" s="35" t="s">
        <v>520</v>
      </c>
      <c r="C372" s="35" t="s">
        <v>113</v>
      </c>
      <c r="D372" s="36">
        <v>20</v>
      </c>
      <c r="E372" s="37" t="s">
        <v>341</v>
      </c>
      <c r="F372" s="38">
        <v>2</v>
      </c>
      <c r="G372" s="12">
        <v>10.4</v>
      </c>
      <c r="H372" s="39"/>
      <c r="I372" s="35">
        <f t="shared" si="48"/>
        <v>0</v>
      </c>
      <c r="J372" s="35">
        <v>1392</v>
      </c>
      <c r="K372" s="61">
        <f t="shared" si="47"/>
        <v>0</v>
      </c>
      <c r="L372" s="62">
        <f t="shared" si="49"/>
        <v>0</v>
      </c>
      <c r="M372" s="63">
        <f t="shared" si="50"/>
        <v>395.20000000000005</v>
      </c>
    </row>
    <row r="373" spans="1:13">
      <c r="A373">
        <v>323</v>
      </c>
      <c r="B373" s="30" t="s">
        <v>521</v>
      </c>
      <c r="C373" s="30" t="s">
        <v>113</v>
      </c>
      <c r="D373" s="31">
        <v>20</v>
      </c>
      <c r="E373" s="32" t="s">
        <v>522</v>
      </c>
      <c r="F373" s="33">
        <v>2</v>
      </c>
      <c r="G373" s="12">
        <v>9.9</v>
      </c>
      <c r="H373" s="34"/>
      <c r="I373" s="30">
        <f t="shared" si="48"/>
        <v>0</v>
      </c>
      <c r="J373" s="30">
        <v>1222</v>
      </c>
      <c r="K373" s="58">
        <f t="shared" si="47"/>
        <v>0</v>
      </c>
      <c r="L373" s="59">
        <f t="shared" si="49"/>
        <v>0</v>
      </c>
      <c r="M373" s="60">
        <f t="shared" si="50"/>
        <v>376.20000000000005</v>
      </c>
    </row>
    <row r="374" spans="1:13">
      <c r="A374">
        <v>324</v>
      </c>
      <c r="B374" s="14" t="s">
        <v>523</v>
      </c>
      <c r="C374" s="14" t="s">
        <v>524</v>
      </c>
      <c r="D374" s="15">
        <v>16</v>
      </c>
      <c r="E374" s="16" t="s">
        <v>522</v>
      </c>
      <c r="F374" s="44">
        <v>2</v>
      </c>
      <c r="G374" s="12">
        <v>8.1</v>
      </c>
      <c r="H374" s="18"/>
      <c r="I374" s="118">
        <f t="shared" si="48"/>
        <v>0</v>
      </c>
      <c r="J374" s="118">
        <v>701</v>
      </c>
      <c r="K374" s="47">
        <f t="shared" si="47"/>
        <v>0</v>
      </c>
      <c r="L374" s="48">
        <f t="shared" si="49"/>
        <v>0</v>
      </c>
      <c r="M374" s="49">
        <f t="shared" si="50"/>
        <v>307.8</v>
      </c>
    </row>
    <row r="375" spans="1:13">
      <c r="A375">
        <v>325</v>
      </c>
      <c r="B375" s="19" t="s">
        <v>525</v>
      </c>
      <c r="C375" s="19" t="s">
        <v>524</v>
      </c>
      <c r="D375" s="20">
        <v>19</v>
      </c>
      <c r="E375" s="21" t="s">
        <v>522</v>
      </c>
      <c r="F375" s="22">
        <v>2</v>
      </c>
      <c r="G375" s="12">
        <v>9.9</v>
      </c>
      <c r="H375" s="23"/>
      <c r="I375" s="19">
        <f t="shared" si="48"/>
        <v>0</v>
      </c>
      <c r="J375" s="19">
        <v>1129</v>
      </c>
      <c r="K375" s="19">
        <f t="shared" si="47"/>
        <v>0</v>
      </c>
      <c r="L375" s="52">
        <f t="shared" si="49"/>
        <v>0</v>
      </c>
      <c r="M375" s="53">
        <f t="shared" si="50"/>
        <v>376.20000000000005</v>
      </c>
    </row>
    <row r="376" spans="1:13">
      <c r="A376">
        <v>326</v>
      </c>
      <c r="B376" s="19" t="s">
        <v>526</v>
      </c>
      <c r="C376" s="19" t="s">
        <v>524</v>
      </c>
      <c r="D376" s="20">
        <v>20</v>
      </c>
      <c r="E376" s="21" t="s">
        <v>522</v>
      </c>
      <c r="F376" s="22">
        <v>2</v>
      </c>
      <c r="G376" s="12">
        <v>10.5</v>
      </c>
      <c r="H376" s="23"/>
      <c r="I376" s="19">
        <f t="shared" si="48"/>
        <v>0</v>
      </c>
      <c r="J376" s="19">
        <v>1341</v>
      </c>
      <c r="K376" s="51">
        <f t="shared" si="47"/>
        <v>0</v>
      </c>
      <c r="L376" s="52">
        <f t="shared" si="49"/>
        <v>0</v>
      </c>
      <c r="M376" s="53">
        <f t="shared" si="50"/>
        <v>399</v>
      </c>
    </row>
    <row r="377" spans="1:13">
      <c r="A377">
        <v>327</v>
      </c>
      <c r="B377" s="24" t="s">
        <v>527</v>
      </c>
      <c r="C377" s="24" t="s">
        <v>524</v>
      </c>
      <c r="D377" s="25">
        <v>21</v>
      </c>
      <c r="E377" s="26" t="s">
        <v>522</v>
      </c>
      <c r="F377" s="27">
        <v>2</v>
      </c>
      <c r="G377" s="43">
        <v>10.9</v>
      </c>
      <c r="H377" s="29"/>
      <c r="I377" s="24">
        <f t="shared" si="48"/>
        <v>0</v>
      </c>
      <c r="J377" s="24">
        <v>1369</v>
      </c>
      <c r="K377" s="24">
        <f t="shared" si="47"/>
        <v>0</v>
      </c>
      <c r="L377" s="56">
        <f t="shared" si="49"/>
        <v>0</v>
      </c>
      <c r="M377" s="57">
        <f t="shared" si="50"/>
        <v>414.20000000000005</v>
      </c>
    </row>
    <row r="378" spans="1:13">
      <c r="A378">
        <v>328</v>
      </c>
      <c r="B378" s="24" t="s">
        <v>528</v>
      </c>
      <c r="C378" s="24" t="s">
        <v>524</v>
      </c>
      <c r="D378" s="25">
        <v>18</v>
      </c>
      <c r="E378" s="26" t="s">
        <v>522</v>
      </c>
      <c r="F378" s="27">
        <v>2</v>
      </c>
      <c r="G378" s="43">
        <v>9.1999999999999993</v>
      </c>
      <c r="H378" s="29"/>
      <c r="I378" s="24">
        <f t="shared" si="48"/>
        <v>0</v>
      </c>
      <c r="J378" s="24">
        <v>799</v>
      </c>
      <c r="K378" s="55">
        <f t="shared" si="47"/>
        <v>0</v>
      </c>
      <c r="L378" s="56">
        <f t="shared" si="49"/>
        <v>0</v>
      </c>
      <c r="M378" s="57">
        <f t="shared" si="50"/>
        <v>349.59999999999997</v>
      </c>
    </row>
    <row r="379" spans="1:13">
      <c r="A379">
        <v>329</v>
      </c>
      <c r="B379" s="19" t="s">
        <v>529</v>
      </c>
      <c r="C379" s="19" t="s">
        <v>489</v>
      </c>
      <c r="D379" s="20">
        <v>19</v>
      </c>
      <c r="E379" s="21" t="s">
        <v>530</v>
      </c>
      <c r="F379" s="22">
        <v>2</v>
      </c>
      <c r="G379" s="12">
        <v>9.9</v>
      </c>
      <c r="H379" s="23"/>
      <c r="I379" s="19">
        <f t="shared" si="48"/>
        <v>0</v>
      </c>
      <c r="J379" s="19">
        <v>1405</v>
      </c>
      <c r="K379" s="19">
        <f t="shared" si="47"/>
        <v>0</v>
      </c>
      <c r="L379" s="52">
        <f t="shared" si="49"/>
        <v>0</v>
      </c>
      <c r="M379" s="53">
        <f t="shared" si="50"/>
        <v>376.20000000000005</v>
      </c>
    </row>
    <row r="380" spans="1:13">
      <c r="A380">
        <v>330</v>
      </c>
      <c r="B380" s="19" t="s">
        <v>531</v>
      </c>
      <c r="C380" s="19" t="s">
        <v>532</v>
      </c>
      <c r="D380" s="20">
        <v>16</v>
      </c>
      <c r="E380" s="21" t="s">
        <v>530</v>
      </c>
      <c r="F380" s="22">
        <v>2</v>
      </c>
      <c r="G380" s="12">
        <v>8.5</v>
      </c>
      <c r="H380" s="23"/>
      <c r="I380" s="19">
        <f t="shared" si="48"/>
        <v>0</v>
      </c>
      <c r="J380" s="19">
        <v>592</v>
      </c>
      <c r="K380" s="51">
        <f t="shared" si="47"/>
        <v>0</v>
      </c>
      <c r="L380" s="52">
        <f t="shared" si="49"/>
        <v>0</v>
      </c>
      <c r="M380" s="53">
        <f t="shared" si="50"/>
        <v>323</v>
      </c>
    </row>
    <row r="381" spans="1:13">
      <c r="A381">
        <v>331</v>
      </c>
      <c r="B381" s="35" t="s">
        <v>533</v>
      </c>
      <c r="C381" s="35" t="s">
        <v>532</v>
      </c>
      <c r="D381" s="36">
        <v>18</v>
      </c>
      <c r="E381" s="37" t="s">
        <v>530</v>
      </c>
      <c r="F381" s="38">
        <v>2</v>
      </c>
      <c r="G381" s="12">
        <v>9.4</v>
      </c>
      <c r="H381" s="39"/>
      <c r="I381" s="35">
        <f t="shared" si="48"/>
        <v>0</v>
      </c>
      <c r="J381" s="35">
        <v>872</v>
      </c>
      <c r="K381" s="61">
        <f t="shared" si="47"/>
        <v>0</v>
      </c>
      <c r="L381" s="62">
        <f t="shared" si="49"/>
        <v>0</v>
      </c>
      <c r="M381" s="63">
        <f t="shared" si="50"/>
        <v>357.20000000000005</v>
      </c>
    </row>
    <row r="382" spans="1:13">
      <c r="A382">
        <v>332</v>
      </c>
      <c r="B382" s="14" t="s">
        <v>534</v>
      </c>
      <c r="C382" s="14" t="s">
        <v>532</v>
      </c>
      <c r="D382" s="15">
        <v>20</v>
      </c>
      <c r="E382" s="16" t="s">
        <v>530</v>
      </c>
      <c r="F382" s="44">
        <v>2</v>
      </c>
      <c r="G382" s="12">
        <v>10.3</v>
      </c>
      <c r="H382" s="18"/>
      <c r="I382" s="14">
        <f t="shared" si="48"/>
        <v>0</v>
      </c>
      <c r="J382" s="14">
        <v>1294</v>
      </c>
      <c r="K382" s="47">
        <f t="shared" si="47"/>
        <v>0</v>
      </c>
      <c r="L382" s="48">
        <f t="shared" si="49"/>
        <v>0</v>
      </c>
      <c r="M382" s="49">
        <f t="shared" si="50"/>
        <v>391.40000000000003</v>
      </c>
    </row>
    <row r="383" spans="1:13">
      <c r="A383">
        <v>333</v>
      </c>
      <c r="B383" s="35" t="s">
        <v>535</v>
      </c>
      <c r="C383" s="35" t="s">
        <v>532</v>
      </c>
      <c r="D383" s="36">
        <v>21</v>
      </c>
      <c r="E383" s="37" t="s">
        <v>530</v>
      </c>
      <c r="F383" s="38">
        <v>2</v>
      </c>
      <c r="G383" s="12">
        <v>10.8</v>
      </c>
      <c r="H383" s="39"/>
      <c r="I383" s="35">
        <f t="shared" si="48"/>
        <v>0</v>
      </c>
      <c r="J383" s="35">
        <v>1051</v>
      </c>
      <c r="K383" s="61">
        <f t="shared" si="47"/>
        <v>0</v>
      </c>
      <c r="L383" s="62">
        <f t="shared" si="49"/>
        <v>0</v>
      </c>
      <c r="M383" s="63">
        <f t="shared" si="50"/>
        <v>410.40000000000003</v>
      </c>
    </row>
    <row r="384" spans="1:13">
      <c r="A384">
        <v>334</v>
      </c>
      <c r="B384" s="24" t="s">
        <v>536</v>
      </c>
      <c r="C384" s="24" t="s">
        <v>532</v>
      </c>
      <c r="D384" s="25">
        <v>20</v>
      </c>
      <c r="E384" s="26" t="s">
        <v>530</v>
      </c>
      <c r="F384" s="27">
        <v>2</v>
      </c>
      <c r="G384" s="43">
        <v>10.199999999999999</v>
      </c>
      <c r="H384" s="29"/>
      <c r="I384" s="24">
        <f t="shared" si="48"/>
        <v>0</v>
      </c>
      <c r="J384" s="24">
        <v>895</v>
      </c>
      <c r="K384" s="55">
        <f t="shared" si="47"/>
        <v>0</v>
      </c>
      <c r="L384" s="56">
        <f t="shared" si="49"/>
        <v>0</v>
      </c>
      <c r="M384" s="57">
        <f t="shared" si="50"/>
        <v>387.59999999999997</v>
      </c>
    </row>
    <row r="385" spans="1:13">
      <c r="A385">
        <v>335</v>
      </c>
      <c r="B385" s="14" t="s">
        <v>537</v>
      </c>
      <c r="C385" s="14" t="s">
        <v>113</v>
      </c>
      <c r="D385" s="15">
        <v>19</v>
      </c>
      <c r="E385" s="16" t="s">
        <v>538</v>
      </c>
      <c r="F385" s="44">
        <v>2</v>
      </c>
      <c r="G385" s="12">
        <v>9.6999999999999993</v>
      </c>
      <c r="H385" s="18"/>
      <c r="I385" s="118">
        <f t="shared" si="48"/>
        <v>0</v>
      </c>
      <c r="J385" s="118">
        <v>958</v>
      </c>
      <c r="K385" s="14">
        <f t="shared" si="47"/>
        <v>0</v>
      </c>
      <c r="L385" s="48">
        <f t="shared" si="49"/>
        <v>0</v>
      </c>
      <c r="M385" s="49">
        <f t="shared" si="50"/>
        <v>368.59999999999997</v>
      </c>
    </row>
    <row r="386" spans="1:13">
      <c r="A386">
        <v>336</v>
      </c>
      <c r="B386" s="30" t="s">
        <v>539</v>
      </c>
      <c r="C386" s="30" t="s">
        <v>489</v>
      </c>
      <c r="D386" s="31">
        <v>19</v>
      </c>
      <c r="E386" s="32" t="s">
        <v>538</v>
      </c>
      <c r="F386" s="33">
        <v>2</v>
      </c>
      <c r="G386" s="12">
        <v>9.8000000000000007</v>
      </c>
      <c r="H386" s="34"/>
      <c r="I386" s="30">
        <f t="shared" si="48"/>
        <v>0</v>
      </c>
      <c r="J386" s="30">
        <v>1131</v>
      </c>
      <c r="K386" s="58">
        <f t="shared" ref="K386:K449" si="51">IF(H386=-1,J386,FLOOR(H386-FLOOR(H386/5000000*J386,1)*5000000/J386,1)+1-FLOOR(H386/10000000,1))+IF(H386=0,-1,0)</f>
        <v>0</v>
      </c>
      <c r="L386" s="59">
        <f t="shared" si="49"/>
        <v>0</v>
      </c>
      <c r="M386" s="60">
        <f t="shared" si="50"/>
        <v>372.40000000000003</v>
      </c>
    </row>
    <row r="387" spans="1:13">
      <c r="A387">
        <v>337</v>
      </c>
      <c r="B387" s="30" t="s">
        <v>540</v>
      </c>
      <c r="C387" s="30" t="s">
        <v>541</v>
      </c>
      <c r="D387" s="31">
        <v>17</v>
      </c>
      <c r="E387" s="32" t="s">
        <v>538</v>
      </c>
      <c r="F387" s="33">
        <v>2</v>
      </c>
      <c r="G387" s="12">
        <v>8.6999999999999993</v>
      </c>
      <c r="H387" s="34"/>
      <c r="I387" s="30">
        <f t="shared" si="48"/>
        <v>0</v>
      </c>
      <c r="J387" s="30">
        <v>861</v>
      </c>
      <c r="K387" s="58">
        <f t="shared" si="51"/>
        <v>0</v>
      </c>
      <c r="L387" s="59">
        <f t="shared" si="49"/>
        <v>0</v>
      </c>
      <c r="M387" s="60">
        <f t="shared" si="50"/>
        <v>330.59999999999997</v>
      </c>
    </row>
    <row r="388" spans="1:13">
      <c r="A388">
        <v>338</v>
      </c>
      <c r="B388" s="30" t="s">
        <v>542</v>
      </c>
      <c r="C388" s="30" t="s">
        <v>541</v>
      </c>
      <c r="D388" s="31">
        <v>18</v>
      </c>
      <c r="E388" s="32" t="s">
        <v>538</v>
      </c>
      <c r="F388" s="33">
        <v>2</v>
      </c>
      <c r="G388" s="12">
        <v>9.4</v>
      </c>
      <c r="H388" s="34"/>
      <c r="I388" s="30">
        <f t="shared" si="48"/>
        <v>0</v>
      </c>
      <c r="J388" s="30">
        <v>1030</v>
      </c>
      <c r="K388" s="58">
        <f t="shared" si="51"/>
        <v>0</v>
      </c>
      <c r="L388" s="59">
        <f t="shared" si="49"/>
        <v>0</v>
      </c>
      <c r="M388" s="60">
        <f t="shared" si="50"/>
        <v>357.20000000000005</v>
      </c>
    </row>
    <row r="389" spans="1:13">
      <c r="A389">
        <v>339</v>
      </c>
      <c r="B389" s="19" t="s">
        <v>543</v>
      </c>
      <c r="C389" s="19" t="s">
        <v>541</v>
      </c>
      <c r="D389" s="20">
        <v>20</v>
      </c>
      <c r="E389" s="21" t="s">
        <v>538</v>
      </c>
      <c r="F389" s="22">
        <v>2</v>
      </c>
      <c r="G389" s="12">
        <v>10.5</v>
      </c>
      <c r="H389" s="23"/>
      <c r="I389" s="19">
        <f t="shared" si="48"/>
        <v>0</v>
      </c>
      <c r="J389" s="19">
        <v>1176</v>
      </c>
      <c r="K389" s="51">
        <f t="shared" si="51"/>
        <v>0</v>
      </c>
      <c r="L389" s="52">
        <f t="shared" si="49"/>
        <v>0</v>
      </c>
      <c r="M389" s="53">
        <f t="shared" si="50"/>
        <v>399</v>
      </c>
    </row>
    <row r="390" spans="1:13">
      <c r="A390">
        <v>340</v>
      </c>
      <c r="B390" s="24" t="s">
        <v>544</v>
      </c>
      <c r="C390" s="24" t="s">
        <v>541</v>
      </c>
      <c r="D390" s="25">
        <v>20</v>
      </c>
      <c r="E390" s="26" t="s">
        <v>538</v>
      </c>
      <c r="F390" s="27">
        <v>2</v>
      </c>
      <c r="G390" s="43">
        <v>10.6</v>
      </c>
      <c r="H390" s="29"/>
      <c r="I390" s="24">
        <f t="shared" si="48"/>
        <v>0</v>
      </c>
      <c r="J390" s="24">
        <v>1149</v>
      </c>
      <c r="K390" s="24">
        <f t="shared" si="51"/>
        <v>0</v>
      </c>
      <c r="L390" s="56">
        <f t="shared" si="49"/>
        <v>0</v>
      </c>
      <c r="M390" s="57">
        <f t="shared" si="50"/>
        <v>402.79999999999995</v>
      </c>
    </row>
    <row r="391" spans="1:13">
      <c r="A391">
        <v>341</v>
      </c>
      <c r="B391" s="24" t="s">
        <v>545</v>
      </c>
      <c r="C391" s="24" t="s">
        <v>541</v>
      </c>
      <c r="D391" s="25">
        <v>22</v>
      </c>
      <c r="E391" s="26" t="s">
        <v>538</v>
      </c>
      <c r="F391" s="27">
        <v>2</v>
      </c>
      <c r="G391" s="43">
        <v>11.3</v>
      </c>
      <c r="H391" s="29"/>
      <c r="I391" s="24">
        <f t="shared" si="48"/>
        <v>0</v>
      </c>
      <c r="J391" s="24">
        <v>1467</v>
      </c>
      <c r="K391" s="24">
        <f t="shared" si="51"/>
        <v>0</v>
      </c>
      <c r="L391" s="56">
        <f t="shared" si="49"/>
        <v>0</v>
      </c>
      <c r="M391" s="57">
        <f t="shared" si="50"/>
        <v>429.40000000000003</v>
      </c>
    </row>
    <row r="392" spans="1:13">
      <c r="A392">
        <v>342</v>
      </c>
      <c r="B392" s="35" t="s">
        <v>546</v>
      </c>
      <c r="C392" s="35" t="s">
        <v>489</v>
      </c>
      <c r="D392" s="36">
        <v>19</v>
      </c>
      <c r="E392" s="37" t="s">
        <v>538</v>
      </c>
      <c r="F392" s="38">
        <v>2</v>
      </c>
      <c r="G392" s="12">
        <v>9.8000000000000007</v>
      </c>
      <c r="H392" s="39"/>
      <c r="I392" s="35">
        <f t="shared" si="48"/>
        <v>0</v>
      </c>
      <c r="J392" s="35">
        <v>1294</v>
      </c>
      <c r="K392" s="35">
        <f t="shared" si="51"/>
        <v>0</v>
      </c>
      <c r="L392" s="62">
        <f t="shared" si="49"/>
        <v>0</v>
      </c>
      <c r="M392" s="63">
        <f t="shared" si="50"/>
        <v>372.40000000000003</v>
      </c>
    </row>
    <row r="393" spans="1:13">
      <c r="A393">
        <v>343</v>
      </c>
      <c r="B393" s="14" t="s">
        <v>547</v>
      </c>
      <c r="C393" s="14" t="s">
        <v>113</v>
      </c>
      <c r="D393" s="15">
        <v>19</v>
      </c>
      <c r="E393" s="16" t="s">
        <v>538</v>
      </c>
      <c r="F393" s="44">
        <v>2</v>
      </c>
      <c r="G393" s="12">
        <v>9.8000000000000007</v>
      </c>
      <c r="H393" s="18"/>
      <c r="I393" s="14">
        <f t="shared" si="48"/>
        <v>0</v>
      </c>
      <c r="J393" s="14">
        <v>1102</v>
      </c>
      <c r="K393" s="47">
        <f t="shared" si="51"/>
        <v>0</v>
      </c>
      <c r="L393" s="48">
        <f t="shared" si="49"/>
        <v>0</v>
      </c>
      <c r="M393" s="49">
        <f t="shared" si="50"/>
        <v>372.40000000000003</v>
      </c>
    </row>
    <row r="394" spans="1:13">
      <c r="A394">
        <v>344</v>
      </c>
      <c r="B394" s="24" t="s">
        <v>548</v>
      </c>
      <c r="C394" s="24" t="s">
        <v>27</v>
      </c>
      <c r="D394" s="25">
        <v>18</v>
      </c>
      <c r="E394" s="26" t="s">
        <v>549</v>
      </c>
      <c r="F394" s="27">
        <v>2</v>
      </c>
      <c r="G394" s="43">
        <v>9.6</v>
      </c>
      <c r="H394" s="29"/>
      <c r="I394" s="24">
        <f t="shared" si="48"/>
        <v>0</v>
      </c>
      <c r="J394" s="24">
        <v>945</v>
      </c>
      <c r="K394" s="24">
        <f t="shared" si="51"/>
        <v>0</v>
      </c>
      <c r="L394" s="56">
        <f t="shared" si="49"/>
        <v>0</v>
      </c>
      <c r="M394" s="57">
        <f t="shared" si="50"/>
        <v>364.79999999999995</v>
      </c>
    </row>
    <row r="395" spans="1:13">
      <c r="A395">
        <v>345</v>
      </c>
      <c r="B395" s="14" t="s">
        <v>550</v>
      </c>
      <c r="C395" s="14" t="s">
        <v>489</v>
      </c>
      <c r="D395" s="15">
        <v>18</v>
      </c>
      <c r="E395" s="16" t="s">
        <v>549</v>
      </c>
      <c r="F395" s="44">
        <v>2</v>
      </c>
      <c r="G395" s="12">
        <v>9.5</v>
      </c>
      <c r="H395" s="18"/>
      <c r="I395" s="14">
        <f t="shared" si="48"/>
        <v>0</v>
      </c>
      <c r="J395" s="14">
        <v>986</v>
      </c>
      <c r="K395" s="47">
        <f t="shared" si="51"/>
        <v>0</v>
      </c>
      <c r="L395" s="48">
        <f t="shared" si="49"/>
        <v>0</v>
      </c>
      <c r="M395" s="49">
        <f t="shared" si="50"/>
        <v>361</v>
      </c>
    </row>
    <row r="396" spans="1:13">
      <c r="A396">
        <v>346</v>
      </c>
      <c r="B396" s="30" t="s">
        <v>551</v>
      </c>
      <c r="C396" s="30" t="s">
        <v>489</v>
      </c>
      <c r="D396" s="31">
        <v>19</v>
      </c>
      <c r="E396" s="32" t="s">
        <v>549</v>
      </c>
      <c r="F396" s="33">
        <v>2</v>
      </c>
      <c r="G396" s="12">
        <v>9.9</v>
      </c>
      <c r="H396" s="34"/>
      <c r="I396" s="30">
        <f t="shared" si="48"/>
        <v>0</v>
      </c>
      <c r="J396" s="30">
        <v>1076</v>
      </c>
      <c r="K396" s="58">
        <f t="shared" si="51"/>
        <v>0</v>
      </c>
      <c r="L396" s="59">
        <f t="shared" si="49"/>
        <v>0</v>
      </c>
      <c r="M396" s="60">
        <f t="shared" si="50"/>
        <v>376.20000000000005</v>
      </c>
    </row>
    <row r="397" spans="1:13">
      <c r="A397">
        <v>347</v>
      </c>
      <c r="B397" s="24" t="s">
        <v>552</v>
      </c>
      <c r="C397" s="24" t="s">
        <v>113</v>
      </c>
      <c r="D397" s="25">
        <v>19</v>
      </c>
      <c r="E397" s="26" t="s">
        <v>549</v>
      </c>
      <c r="F397" s="27">
        <v>2</v>
      </c>
      <c r="G397" s="43">
        <v>9.6999999999999993</v>
      </c>
      <c r="H397" s="29"/>
      <c r="I397" s="24">
        <f t="shared" si="48"/>
        <v>0</v>
      </c>
      <c r="J397" s="24">
        <v>976</v>
      </c>
      <c r="K397" s="24">
        <f t="shared" si="51"/>
        <v>0</v>
      </c>
      <c r="L397" s="56">
        <f t="shared" si="49"/>
        <v>0</v>
      </c>
      <c r="M397" s="57">
        <f t="shared" si="50"/>
        <v>368.59999999999997</v>
      </c>
    </row>
    <row r="398" spans="1:13">
      <c r="A398">
        <v>348</v>
      </c>
      <c r="B398" s="14" t="s">
        <v>553</v>
      </c>
      <c r="C398" s="14" t="s">
        <v>554</v>
      </c>
      <c r="D398" s="15">
        <v>18</v>
      </c>
      <c r="E398" s="16" t="s">
        <v>549</v>
      </c>
      <c r="F398" s="44">
        <v>2</v>
      </c>
      <c r="G398" s="12">
        <v>9</v>
      </c>
      <c r="H398" s="18"/>
      <c r="I398" s="14">
        <f t="shared" si="48"/>
        <v>0</v>
      </c>
      <c r="J398" s="14">
        <v>810</v>
      </c>
      <c r="K398" s="14">
        <f t="shared" si="51"/>
        <v>0</v>
      </c>
      <c r="L398" s="48">
        <f t="shared" si="49"/>
        <v>0</v>
      </c>
      <c r="M398" s="49">
        <f t="shared" si="50"/>
        <v>342</v>
      </c>
    </row>
    <row r="399" spans="1:13">
      <c r="A399">
        <v>349</v>
      </c>
      <c r="B399" s="35" t="s">
        <v>555</v>
      </c>
      <c r="C399" s="35" t="s">
        <v>554</v>
      </c>
      <c r="D399" s="36">
        <v>19</v>
      </c>
      <c r="E399" s="37" t="s">
        <v>549</v>
      </c>
      <c r="F399" s="38">
        <v>2</v>
      </c>
      <c r="G399" s="12">
        <v>9.8000000000000007</v>
      </c>
      <c r="H399" s="39"/>
      <c r="I399" s="35">
        <f t="shared" si="48"/>
        <v>0</v>
      </c>
      <c r="J399" s="35">
        <v>1140</v>
      </c>
      <c r="K399" s="61">
        <f t="shared" si="51"/>
        <v>0</v>
      </c>
      <c r="L399" s="62">
        <f t="shared" si="49"/>
        <v>0</v>
      </c>
      <c r="M399" s="63">
        <f t="shared" si="50"/>
        <v>372.40000000000003</v>
      </c>
    </row>
    <row r="400" spans="1:13">
      <c r="A400">
        <v>350</v>
      </c>
      <c r="B400" s="35" t="s">
        <v>556</v>
      </c>
      <c r="C400" s="35" t="s">
        <v>554</v>
      </c>
      <c r="D400" s="36">
        <v>20</v>
      </c>
      <c r="E400" s="37" t="s">
        <v>549</v>
      </c>
      <c r="F400" s="38">
        <v>2</v>
      </c>
      <c r="G400" s="12">
        <v>10.199999999999999</v>
      </c>
      <c r="H400" s="39"/>
      <c r="I400" s="35">
        <f t="shared" si="48"/>
        <v>0</v>
      </c>
      <c r="J400" s="35">
        <v>1040</v>
      </c>
      <c r="K400" s="61">
        <f t="shared" si="51"/>
        <v>0</v>
      </c>
      <c r="L400" s="62">
        <f t="shared" si="49"/>
        <v>0</v>
      </c>
      <c r="M400" s="63">
        <f t="shared" si="50"/>
        <v>387.59999999999997</v>
      </c>
    </row>
    <row r="401" spans="1:13">
      <c r="A401">
        <v>351</v>
      </c>
      <c r="B401" s="14" t="s">
        <v>557</v>
      </c>
      <c r="C401" s="14" t="s">
        <v>554</v>
      </c>
      <c r="D401" s="15">
        <v>20</v>
      </c>
      <c r="E401" s="16" t="s">
        <v>549</v>
      </c>
      <c r="F401" s="44">
        <v>2</v>
      </c>
      <c r="G401" s="12">
        <v>10.5</v>
      </c>
      <c r="H401" s="18"/>
      <c r="I401" s="14">
        <f t="shared" si="48"/>
        <v>0</v>
      </c>
      <c r="J401" s="14">
        <v>1223</v>
      </c>
      <c r="K401" s="47">
        <f t="shared" si="51"/>
        <v>0</v>
      </c>
      <c r="L401" s="48">
        <f t="shared" si="49"/>
        <v>0</v>
      </c>
      <c r="M401" s="49">
        <f t="shared" si="50"/>
        <v>399</v>
      </c>
    </row>
    <row r="402" spans="1:13">
      <c r="A402">
        <v>352</v>
      </c>
      <c r="B402" s="19" t="s">
        <v>558</v>
      </c>
      <c r="C402" s="19" t="s">
        <v>554</v>
      </c>
      <c r="D402" s="20">
        <v>22</v>
      </c>
      <c r="E402" s="21" t="s">
        <v>549</v>
      </c>
      <c r="F402" s="22">
        <v>2</v>
      </c>
      <c r="G402" s="12">
        <v>11.3</v>
      </c>
      <c r="H402" s="23"/>
      <c r="I402" s="19">
        <f t="shared" si="48"/>
        <v>0</v>
      </c>
      <c r="J402" s="19">
        <v>1444</v>
      </c>
      <c r="K402" s="19">
        <f t="shared" si="51"/>
        <v>0</v>
      </c>
      <c r="L402" s="52">
        <f t="shared" si="49"/>
        <v>0</v>
      </c>
      <c r="M402" s="53">
        <f t="shared" si="50"/>
        <v>429.40000000000003</v>
      </c>
    </row>
    <row r="403" spans="1:13">
      <c r="A403">
        <v>353</v>
      </c>
      <c r="B403" s="14" t="s">
        <v>559</v>
      </c>
      <c r="C403" s="14" t="s">
        <v>489</v>
      </c>
      <c r="D403" s="15">
        <v>18</v>
      </c>
      <c r="E403" s="16" t="s">
        <v>560</v>
      </c>
      <c r="F403" s="44">
        <v>2</v>
      </c>
      <c r="G403" s="12">
        <v>9.4</v>
      </c>
      <c r="H403" s="18"/>
      <c r="I403" s="14">
        <f t="shared" si="48"/>
        <v>0</v>
      </c>
      <c r="J403" s="14">
        <v>965</v>
      </c>
      <c r="K403" s="14">
        <f t="shared" si="51"/>
        <v>0</v>
      </c>
      <c r="L403" s="48">
        <f t="shared" si="49"/>
        <v>0</v>
      </c>
      <c r="M403" s="49">
        <f t="shared" si="50"/>
        <v>357.20000000000005</v>
      </c>
    </row>
    <row r="404" spans="1:13">
      <c r="A404">
        <v>354</v>
      </c>
      <c r="B404" s="19" t="s">
        <v>561</v>
      </c>
      <c r="C404" s="19" t="s">
        <v>562</v>
      </c>
      <c r="D404" s="20">
        <v>18</v>
      </c>
      <c r="E404" s="21" t="s">
        <v>560</v>
      </c>
      <c r="F404" s="22">
        <v>2</v>
      </c>
      <c r="G404" s="12">
        <v>9.5</v>
      </c>
      <c r="H404" s="23"/>
      <c r="I404" s="19">
        <f t="shared" si="48"/>
        <v>0</v>
      </c>
      <c r="J404" s="19">
        <v>805</v>
      </c>
      <c r="K404" s="51">
        <f t="shared" si="51"/>
        <v>0</v>
      </c>
      <c r="L404" s="52">
        <f t="shared" si="49"/>
        <v>0</v>
      </c>
      <c r="M404" s="53">
        <f t="shared" si="50"/>
        <v>361</v>
      </c>
    </row>
    <row r="405" spans="1:13">
      <c r="A405">
        <v>355</v>
      </c>
      <c r="B405" s="35" t="s">
        <v>563</v>
      </c>
      <c r="C405" s="35" t="s">
        <v>562</v>
      </c>
      <c r="D405" s="36">
        <v>19</v>
      </c>
      <c r="E405" s="37" t="s">
        <v>560</v>
      </c>
      <c r="F405" s="38">
        <v>2</v>
      </c>
      <c r="G405" s="12">
        <v>9.8000000000000007</v>
      </c>
      <c r="H405" s="39"/>
      <c r="I405" s="35">
        <f t="shared" si="48"/>
        <v>0</v>
      </c>
      <c r="J405" s="35">
        <v>1223</v>
      </c>
      <c r="K405" s="61">
        <f t="shared" si="51"/>
        <v>0</v>
      </c>
      <c r="L405" s="62">
        <f t="shared" si="49"/>
        <v>0</v>
      </c>
      <c r="M405" s="63">
        <f t="shared" si="50"/>
        <v>372.40000000000003</v>
      </c>
    </row>
    <row r="406" spans="1:13">
      <c r="A406">
        <v>356</v>
      </c>
      <c r="B406" s="14" t="s">
        <v>564</v>
      </c>
      <c r="C406" s="14" t="s">
        <v>562</v>
      </c>
      <c r="D406" s="15">
        <v>21</v>
      </c>
      <c r="E406" s="16" t="s">
        <v>560</v>
      </c>
      <c r="F406" s="44">
        <v>2</v>
      </c>
      <c r="G406" s="12">
        <v>10.8</v>
      </c>
      <c r="H406" s="18"/>
      <c r="I406" s="14">
        <f t="shared" si="48"/>
        <v>0</v>
      </c>
      <c r="J406" s="14">
        <v>1008</v>
      </c>
      <c r="K406" s="47">
        <f t="shared" si="51"/>
        <v>0</v>
      </c>
      <c r="L406" s="48">
        <f t="shared" si="49"/>
        <v>0</v>
      </c>
      <c r="M406" s="49">
        <f t="shared" si="50"/>
        <v>410.40000000000003</v>
      </c>
    </row>
    <row r="407" spans="1:13">
      <c r="A407">
        <v>357</v>
      </c>
      <c r="B407" s="30" t="s">
        <v>565</v>
      </c>
      <c r="C407" s="30" t="s">
        <v>566</v>
      </c>
      <c r="D407" s="31">
        <v>18</v>
      </c>
      <c r="E407" s="32" t="s">
        <v>567</v>
      </c>
      <c r="F407" s="33">
        <v>2</v>
      </c>
      <c r="G407" s="12">
        <v>9.6</v>
      </c>
      <c r="H407" s="34"/>
      <c r="I407" s="30">
        <f t="shared" si="48"/>
        <v>0</v>
      </c>
      <c r="J407" s="30">
        <v>877</v>
      </c>
      <c r="K407" s="58">
        <f t="shared" si="51"/>
        <v>0</v>
      </c>
      <c r="L407" s="59">
        <f t="shared" si="49"/>
        <v>0</v>
      </c>
      <c r="M407" s="60">
        <f t="shared" si="50"/>
        <v>364.79999999999995</v>
      </c>
    </row>
    <row r="408" spans="1:13">
      <c r="A408">
        <v>358</v>
      </c>
      <c r="B408" s="19" t="s">
        <v>568</v>
      </c>
      <c r="C408" s="19" t="s">
        <v>566</v>
      </c>
      <c r="D408" s="20">
        <v>19</v>
      </c>
      <c r="E408" s="21" t="s">
        <v>567</v>
      </c>
      <c r="F408" s="22">
        <v>2</v>
      </c>
      <c r="G408" s="12">
        <v>9.8000000000000007</v>
      </c>
      <c r="H408" s="23"/>
      <c r="I408" s="19">
        <f t="shared" si="48"/>
        <v>0</v>
      </c>
      <c r="J408" s="19">
        <v>913</v>
      </c>
      <c r="K408" s="51">
        <f t="shared" si="51"/>
        <v>0</v>
      </c>
      <c r="L408" s="52">
        <f t="shared" si="49"/>
        <v>0</v>
      </c>
      <c r="M408" s="53">
        <f t="shared" si="50"/>
        <v>372.40000000000003</v>
      </c>
    </row>
    <row r="409" spans="1:13">
      <c r="A409">
        <v>359</v>
      </c>
      <c r="B409" s="30" t="s">
        <v>569</v>
      </c>
      <c r="C409" s="30" t="s">
        <v>566</v>
      </c>
      <c r="D409" s="31">
        <v>20</v>
      </c>
      <c r="E409" s="32" t="s">
        <v>567</v>
      </c>
      <c r="F409" s="33">
        <v>2</v>
      </c>
      <c r="G409" s="12">
        <v>10.5</v>
      </c>
      <c r="H409" s="34"/>
      <c r="I409" s="30">
        <f t="shared" si="48"/>
        <v>0</v>
      </c>
      <c r="J409" s="30">
        <v>1258</v>
      </c>
      <c r="K409" s="58">
        <f t="shared" si="51"/>
        <v>0</v>
      </c>
      <c r="L409" s="59">
        <f t="shared" si="49"/>
        <v>0</v>
      </c>
      <c r="M409" s="60">
        <f t="shared" si="50"/>
        <v>399</v>
      </c>
    </row>
    <row r="410" spans="1:13">
      <c r="A410">
        <v>360</v>
      </c>
      <c r="B410" s="30" t="s">
        <v>570</v>
      </c>
      <c r="C410" s="30" t="s">
        <v>566</v>
      </c>
      <c r="D410" s="31">
        <v>20</v>
      </c>
      <c r="E410" s="32" t="s">
        <v>567</v>
      </c>
      <c r="F410" s="33">
        <v>2</v>
      </c>
      <c r="G410" s="12">
        <v>10.5</v>
      </c>
      <c r="H410" s="34"/>
      <c r="I410" s="30">
        <f t="shared" si="48"/>
        <v>0</v>
      </c>
      <c r="J410" s="30">
        <v>1365</v>
      </c>
      <c r="K410" s="58">
        <f t="shared" si="51"/>
        <v>0</v>
      </c>
      <c r="L410" s="59">
        <f t="shared" si="49"/>
        <v>0</v>
      </c>
      <c r="M410" s="60">
        <f t="shared" si="50"/>
        <v>399</v>
      </c>
    </row>
    <row r="411" spans="1:13">
      <c r="A411">
        <v>361</v>
      </c>
      <c r="B411" s="19" t="s">
        <v>571</v>
      </c>
      <c r="C411" s="19" t="s">
        <v>566</v>
      </c>
      <c r="D411" s="20">
        <v>21</v>
      </c>
      <c r="E411" s="21" t="s">
        <v>567</v>
      </c>
      <c r="F411" s="22">
        <v>2</v>
      </c>
      <c r="G411" s="12">
        <v>10.8</v>
      </c>
      <c r="H411" s="23"/>
      <c r="I411" s="19">
        <f t="shared" si="48"/>
        <v>0</v>
      </c>
      <c r="J411" s="19">
        <v>1309</v>
      </c>
      <c r="K411" s="51">
        <f t="shared" si="51"/>
        <v>0</v>
      </c>
      <c r="L411" s="52">
        <f t="shared" si="49"/>
        <v>0</v>
      </c>
      <c r="M411" s="53">
        <f t="shared" si="50"/>
        <v>410.40000000000003</v>
      </c>
    </row>
    <row r="412" spans="1:13">
      <c r="A412">
        <v>362</v>
      </c>
      <c r="B412" s="30" t="s">
        <v>572</v>
      </c>
      <c r="C412" s="30" t="s">
        <v>489</v>
      </c>
      <c r="D412" s="31">
        <v>18</v>
      </c>
      <c r="E412" s="32" t="s">
        <v>567</v>
      </c>
      <c r="F412" s="33">
        <v>2</v>
      </c>
      <c r="G412" s="12">
        <v>9.6</v>
      </c>
      <c r="H412" s="34"/>
      <c r="I412" s="30">
        <f t="shared" si="48"/>
        <v>0</v>
      </c>
      <c r="J412" s="30">
        <v>970</v>
      </c>
      <c r="K412" s="58">
        <f t="shared" si="51"/>
        <v>0</v>
      </c>
      <c r="L412" s="59">
        <f t="shared" si="49"/>
        <v>0</v>
      </c>
      <c r="M412" s="60">
        <f t="shared" si="50"/>
        <v>364.79999999999995</v>
      </c>
    </row>
    <row r="413" spans="1:13">
      <c r="A413">
        <v>363</v>
      </c>
      <c r="B413" s="35" t="s">
        <v>573</v>
      </c>
      <c r="C413" s="35" t="s">
        <v>113</v>
      </c>
      <c r="D413" s="36">
        <v>20</v>
      </c>
      <c r="E413" s="37" t="s">
        <v>567</v>
      </c>
      <c r="F413" s="38">
        <v>2</v>
      </c>
      <c r="G413" s="12">
        <v>10.5</v>
      </c>
      <c r="H413" s="39"/>
      <c r="I413" s="35">
        <f t="shared" si="48"/>
        <v>0</v>
      </c>
      <c r="J413" s="35">
        <v>1309</v>
      </c>
      <c r="K413" s="61">
        <f t="shared" si="51"/>
        <v>0</v>
      </c>
      <c r="L413" s="62">
        <f t="shared" si="49"/>
        <v>0</v>
      </c>
      <c r="M413" s="63">
        <f t="shared" si="50"/>
        <v>399</v>
      </c>
    </row>
    <row r="414" spans="1:13">
      <c r="A414">
        <v>364</v>
      </c>
      <c r="B414" s="35" t="s">
        <v>574</v>
      </c>
      <c r="C414" s="35" t="s">
        <v>113</v>
      </c>
      <c r="D414" s="36">
        <v>20</v>
      </c>
      <c r="E414" s="37" t="s">
        <v>567</v>
      </c>
      <c r="F414" s="38">
        <v>2</v>
      </c>
      <c r="G414" s="12">
        <v>10.1</v>
      </c>
      <c r="H414" s="39"/>
      <c r="I414" s="35">
        <f t="shared" si="48"/>
        <v>0</v>
      </c>
      <c r="J414" s="35">
        <v>1108</v>
      </c>
      <c r="K414" s="61">
        <f t="shared" si="51"/>
        <v>0</v>
      </c>
      <c r="L414" s="62">
        <f t="shared" si="49"/>
        <v>0</v>
      </c>
      <c r="M414" s="63">
        <f t="shared" si="50"/>
        <v>383.79999999999995</v>
      </c>
    </row>
    <row r="415" spans="1:13">
      <c r="A415">
        <v>365</v>
      </c>
      <c r="B415" s="120" t="s">
        <v>575</v>
      </c>
      <c r="C415" s="120" t="s">
        <v>489</v>
      </c>
      <c r="D415" s="15">
        <v>18</v>
      </c>
      <c r="E415" s="16" t="s">
        <v>567</v>
      </c>
      <c r="F415" s="44">
        <v>2</v>
      </c>
      <c r="G415" s="12">
        <v>9.5</v>
      </c>
      <c r="H415" s="18"/>
      <c r="I415" s="14">
        <f t="shared" si="48"/>
        <v>0</v>
      </c>
      <c r="J415" s="14">
        <v>1130</v>
      </c>
      <c r="K415" s="47">
        <f t="shared" si="51"/>
        <v>0</v>
      </c>
      <c r="L415" s="48">
        <f t="shared" si="49"/>
        <v>0</v>
      </c>
      <c r="M415" s="49">
        <f t="shared" si="50"/>
        <v>361</v>
      </c>
    </row>
    <row r="416" spans="1:13">
      <c r="A416">
        <v>366</v>
      </c>
      <c r="B416" s="30" t="s">
        <v>576</v>
      </c>
      <c r="C416" s="30" t="s">
        <v>113</v>
      </c>
      <c r="D416" s="31">
        <v>18</v>
      </c>
      <c r="E416" s="32" t="s">
        <v>567</v>
      </c>
      <c r="F416" s="33">
        <v>2</v>
      </c>
      <c r="G416" s="12">
        <v>9.5</v>
      </c>
      <c r="H416" s="34"/>
      <c r="I416" s="30">
        <f t="shared" si="48"/>
        <v>0</v>
      </c>
      <c r="J416" s="30">
        <v>836</v>
      </c>
      <c r="K416" s="58">
        <f t="shared" si="51"/>
        <v>0</v>
      </c>
      <c r="L416" s="59">
        <f t="shared" si="49"/>
        <v>0</v>
      </c>
      <c r="M416" s="60">
        <f t="shared" si="50"/>
        <v>361</v>
      </c>
    </row>
    <row r="417" spans="1:13">
      <c r="A417">
        <v>367</v>
      </c>
      <c r="B417" s="120" t="s">
        <v>577</v>
      </c>
      <c r="C417" s="120" t="s">
        <v>113</v>
      </c>
      <c r="D417" s="15">
        <v>19</v>
      </c>
      <c r="E417" s="16" t="s">
        <v>567</v>
      </c>
      <c r="F417" s="44">
        <v>2</v>
      </c>
      <c r="G417" s="12">
        <v>9.8000000000000007</v>
      </c>
      <c r="H417" s="18"/>
      <c r="I417" s="14">
        <f t="shared" ref="I417:I480" si="52">IF(H417=-1,G417+2,MAX(MIN(G417+(H417-9600000)/200000,G417+2),G417+(H417-9500000)/300000,0))</f>
        <v>0</v>
      </c>
      <c r="J417" s="14">
        <v>954</v>
      </c>
      <c r="K417" s="47">
        <f t="shared" si="51"/>
        <v>0</v>
      </c>
      <c r="L417" s="48">
        <f t="shared" ref="L417:L480" si="53">G417*38-M417</f>
        <v>0</v>
      </c>
      <c r="M417" s="49">
        <f t="shared" ref="M417:M480" si="54">IF(H417=-1,0,MAX(MIN(28.5*G417,(10000000-H417)/10000000*100*28.5*G417),0)+MAX(MIN(9.5*G417,(0.995*J417-K417)/J417*100*G417),0))</f>
        <v>372.40000000000003</v>
      </c>
    </row>
    <row r="418" spans="1:13">
      <c r="A418">
        <v>368</v>
      </c>
      <c r="B418" s="14" t="s">
        <v>578</v>
      </c>
      <c r="C418" s="14" t="s">
        <v>294</v>
      </c>
      <c r="D418" s="15">
        <v>19</v>
      </c>
      <c r="E418" s="16" t="s">
        <v>567</v>
      </c>
      <c r="F418" s="44">
        <v>2</v>
      </c>
      <c r="G418" s="12">
        <v>9.6999999999999993</v>
      </c>
      <c r="H418" s="18"/>
      <c r="I418" s="14">
        <f t="shared" si="52"/>
        <v>0</v>
      </c>
      <c r="J418" s="14">
        <v>991</v>
      </c>
      <c r="K418" s="47">
        <f t="shared" si="51"/>
        <v>0</v>
      </c>
      <c r="L418" s="48">
        <f t="shared" si="53"/>
        <v>0</v>
      </c>
      <c r="M418" s="49">
        <f t="shared" si="54"/>
        <v>368.59999999999997</v>
      </c>
    </row>
    <row r="419" spans="1:13">
      <c r="A419">
        <v>369</v>
      </c>
      <c r="B419" s="14" t="s">
        <v>579</v>
      </c>
      <c r="C419" s="14" t="s">
        <v>27</v>
      </c>
      <c r="D419" s="15">
        <v>18</v>
      </c>
      <c r="E419" s="16" t="s">
        <v>199</v>
      </c>
      <c r="F419" s="44">
        <v>2</v>
      </c>
      <c r="G419" s="12">
        <v>9.3000000000000007</v>
      </c>
      <c r="H419" s="18"/>
      <c r="I419" s="14">
        <f t="shared" si="52"/>
        <v>0</v>
      </c>
      <c r="J419" s="14">
        <v>957</v>
      </c>
      <c r="K419" s="47">
        <f t="shared" si="51"/>
        <v>0</v>
      </c>
      <c r="L419" s="48">
        <f t="shared" si="53"/>
        <v>0</v>
      </c>
      <c r="M419" s="49">
        <f t="shared" si="54"/>
        <v>353.40000000000003</v>
      </c>
    </row>
    <row r="420" spans="1:13">
      <c r="A420">
        <v>370</v>
      </c>
      <c r="B420" s="19" t="s">
        <v>580</v>
      </c>
      <c r="C420" s="19" t="s">
        <v>113</v>
      </c>
      <c r="D420" s="20">
        <v>19</v>
      </c>
      <c r="E420" s="21" t="s">
        <v>199</v>
      </c>
      <c r="F420" s="22">
        <v>2</v>
      </c>
      <c r="G420" s="12">
        <v>9.6999999999999993</v>
      </c>
      <c r="H420" s="23"/>
      <c r="I420" s="19">
        <f t="shared" si="52"/>
        <v>0</v>
      </c>
      <c r="J420" s="19">
        <v>920</v>
      </c>
      <c r="K420" s="51">
        <f t="shared" si="51"/>
        <v>0</v>
      </c>
      <c r="L420" s="52">
        <f t="shared" si="53"/>
        <v>0</v>
      </c>
      <c r="M420" s="53">
        <f t="shared" si="54"/>
        <v>368.59999999999997</v>
      </c>
    </row>
    <row r="421" spans="1:13">
      <c r="A421">
        <v>371</v>
      </c>
      <c r="B421" s="35" t="s">
        <v>581</v>
      </c>
      <c r="C421" s="35" t="s">
        <v>27</v>
      </c>
      <c r="D421" s="36">
        <v>15</v>
      </c>
      <c r="E421" s="37" t="s">
        <v>30</v>
      </c>
      <c r="F421" s="38">
        <v>2</v>
      </c>
      <c r="G421" s="12">
        <v>7.8</v>
      </c>
      <c r="H421" s="39"/>
      <c r="I421" s="35">
        <f t="shared" si="52"/>
        <v>0</v>
      </c>
      <c r="J421" s="35">
        <v>848</v>
      </c>
      <c r="K421" s="61">
        <f t="shared" si="51"/>
        <v>0</v>
      </c>
      <c r="L421" s="62">
        <f t="shared" si="53"/>
        <v>0</v>
      </c>
      <c r="M421" s="63">
        <f t="shared" si="54"/>
        <v>296.39999999999998</v>
      </c>
    </row>
    <row r="422" spans="1:13">
      <c r="A422">
        <v>371</v>
      </c>
      <c r="B422" s="30" t="s">
        <v>581</v>
      </c>
      <c r="C422" s="30" t="s">
        <v>27</v>
      </c>
      <c r="D422" s="31">
        <v>18</v>
      </c>
      <c r="E422" s="32" t="s">
        <v>30</v>
      </c>
      <c r="F422" s="33">
        <v>4</v>
      </c>
      <c r="G422" s="17">
        <v>9.5</v>
      </c>
      <c r="H422" s="34"/>
      <c r="I422" s="30">
        <f t="shared" si="52"/>
        <v>0</v>
      </c>
      <c r="J422" s="30">
        <v>1047</v>
      </c>
      <c r="K422" s="58">
        <f t="shared" si="51"/>
        <v>0</v>
      </c>
      <c r="L422" s="59">
        <f t="shared" si="53"/>
        <v>0</v>
      </c>
      <c r="M422" s="60">
        <f t="shared" si="54"/>
        <v>361</v>
      </c>
    </row>
    <row r="423" spans="1:13">
      <c r="A423">
        <v>372</v>
      </c>
      <c r="B423" s="30" t="s">
        <v>582</v>
      </c>
      <c r="C423" s="30" t="s">
        <v>113</v>
      </c>
      <c r="D423" s="31">
        <v>16</v>
      </c>
      <c r="E423" s="32" t="s">
        <v>30</v>
      </c>
      <c r="F423" s="33">
        <v>2</v>
      </c>
      <c r="G423" s="12">
        <v>8.5</v>
      </c>
      <c r="H423" s="34"/>
      <c r="I423" s="30">
        <f t="shared" si="52"/>
        <v>0</v>
      </c>
      <c r="J423" s="30">
        <v>1023</v>
      </c>
      <c r="K423" s="58">
        <f t="shared" si="51"/>
        <v>0</v>
      </c>
      <c r="L423" s="59">
        <f t="shared" si="53"/>
        <v>0</v>
      </c>
      <c r="M423" s="60">
        <f t="shared" si="54"/>
        <v>323</v>
      </c>
    </row>
    <row r="424" spans="1:13">
      <c r="A424">
        <v>372</v>
      </c>
      <c r="B424" s="14" t="s">
        <v>582</v>
      </c>
      <c r="C424" s="14" t="s">
        <v>113</v>
      </c>
      <c r="D424" s="15">
        <v>19</v>
      </c>
      <c r="E424" s="16" t="s">
        <v>30</v>
      </c>
      <c r="F424" s="14">
        <v>4</v>
      </c>
      <c r="G424" s="17">
        <v>9.6999999999999993</v>
      </c>
      <c r="H424" s="18"/>
      <c r="I424" s="14">
        <f t="shared" si="52"/>
        <v>0</v>
      </c>
      <c r="J424" s="14">
        <v>1157</v>
      </c>
      <c r="K424" s="47">
        <f t="shared" si="51"/>
        <v>0</v>
      </c>
      <c r="L424" s="48">
        <f t="shared" si="53"/>
        <v>0</v>
      </c>
      <c r="M424" s="49">
        <f t="shared" si="54"/>
        <v>368.59999999999997</v>
      </c>
    </row>
    <row r="425" spans="1:13">
      <c r="A425">
        <v>373</v>
      </c>
      <c r="B425" s="14" t="s">
        <v>583</v>
      </c>
      <c r="C425" s="14" t="s">
        <v>113</v>
      </c>
      <c r="D425" s="15">
        <v>17</v>
      </c>
      <c r="E425" s="16" t="s">
        <v>30</v>
      </c>
      <c r="F425" s="44">
        <v>2</v>
      </c>
      <c r="G425" s="12">
        <v>8.6999999999999993</v>
      </c>
      <c r="H425" s="18"/>
      <c r="I425" s="14">
        <f t="shared" si="52"/>
        <v>0</v>
      </c>
      <c r="J425" s="14">
        <v>818</v>
      </c>
      <c r="K425" s="47">
        <f t="shared" si="51"/>
        <v>0</v>
      </c>
      <c r="L425" s="48">
        <f t="shared" si="53"/>
        <v>0</v>
      </c>
      <c r="M425" s="49">
        <f t="shared" si="54"/>
        <v>330.59999999999997</v>
      </c>
    </row>
    <row r="426" spans="1:13">
      <c r="A426">
        <v>373</v>
      </c>
      <c r="B426" s="14" t="s">
        <v>583</v>
      </c>
      <c r="C426" s="14" t="s">
        <v>113</v>
      </c>
      <c r="D426" s="15">
        <v>19</v>
      </c>
      <c r="E426" s="16" t="s">
        <v>30</v>
      </c>
      <c r="F426" s="14">
        <v>4</v>
      </c>
      <c r="G426" s="17">
        <v>9.6999999999999993</v>
      </c>
      <c r="H426" s="18"/>
      <c r="I426" s="14">
        <f t="shared" si="52"/>
        <v>0</v>
      </c>
      <c r="J426" s="14">
        <v>871</v>
      </c>
      <c r="K426" s="47">
        <f t="shared" si="51"/>
        <v>0</v>
      </c>
      <c r="L426" s="48">
        <f t="shared" si="53"/>
        <v>0</v>
      </c>
      <c r="M426" s="49">
        <f t="shared" si="54"/>
        <v>368.59999999999997</v>
      </c>
    </row>
    <row r="427" spans="1:13">
      <c r="A427">
        <v>374</v>
      </c>
      <c r="B427" s="19" t="s">
        <v>584</v>
      </c>
      <c r="C427" s="19" t="s">
        <v>489</v>
      </c>
      <c r="D427" s="20">
        <v>20</v>
      </c>
      <c r="E427" s="21" t="s">
        <v>30</v>
      </c>
      <c r="F427" s="22">
        <v>2</v>
      </c>
      <c r="G427" s="12">
        <v>10.5</v>
      </c>
      <c r="H427" s="23"/>
      <c r="I427" s="19">
        <f t="shared" si="52"/>
        <v>0</v>
      </c>
      <c r="J427" s="19">
        <v>919</v>
      </c>
      <c r="K427" s="51">
        <f t="shared" si="51"/>
        <v>0</v>
      </c>
      <c r="L427" s="52">
        <f t="shared" si="53"/>
        <v>0</v>
      </c>
      <c r="M427" s="53">
        <f t="shared" si="54"/>
        <v>399</v>
      </c>
    </row>
    <row r="428" spans="1:13">
      <c r="A428">
        <v>375</v>
      </c>
      <c r="B428" s="14" t="s">
        <v>585</v>
      </c>
      <c r="C428" s="14" t="s">
        <v>113</v>
      </c>
      <c r="D428" s="15">
        <v>20</v>
      </c>
      <c r="E428" s="16" t="s">
        <v>30</v>
      </c>
      <c r="F428" s="44">
        <v>2</v>
      </c>
      <c r="G428" s="12">
        <v>10</v>
      </c>
      <c r="H428" s="18"/>
      <c r="I428" s="14">
        <f t="shared" si="52"/>
        <v>0</v>
      </c>
      <c r="J428" s="14">
        <v>1064</v>
      </c>
      <c r="K428" s="47">
        <f t="shared" si="51"/>
        <v>0</v>
      </c>
      <c r="L428" s="48">
        <f t="shared" si="53"/>
        <v>0</v>
      </c>
      <c r="M428" s="49">
        <f t="shared" si="54"/>
        <v>380</v>
      </c>
    </row>
    <row r="429" spans="1:13">
      <c r="A429">
        <v>376</v>
      </c>
      <c r="B429" s="14" t="s">
        <v>586</v>
      </c>
      <c r="C429" s="14" t="s">
        <v>113</v>
      </c>
      <c r="D429" s="15">
        <v>21</v>
      </c>
      <c r="E429" s="16" t="s">
        <v>30</v>
      </c>
      <c r="F429" s="44">
        <v>2</v>
      </c>
      <c r="G429" s="12">
        <v>10.7</v>
      </c>
      <c r="H429" s="18"/>
      <c r="I429" s="14">
        <f t="shared" si="52"/>
        <v>0</v>
      </c>
      <c r="J429" s="14">
        <v>1519</v>
      </c>
      <c r="K429" s="47">
        <f t="shared" si="51"/>
        <v>0</v>
      </c>
      <c r="L429" s="48">
        <f t="shared" si="53"/>
        <v>0</v>
      </c>
      <c r="M429" s="49">
        <f t="shared" si="54"/>
        <v>406.59999999999997</v>
      </c>
    </row>
    <row r="430" spans="1:13">
      <c r="A430">
        <v>377</v>
      </c>
      <c r="B430" s="35" t="s">
        <v>587</v>
      </c>
      <c r="C430" s="35" t="s">
        <v>113</v>
      </c>
      <c r="D430" s="36">
        <v>20</v>
      </c>
      <c r="E430" s="37" t="s">
        <v>30</v>
      </c>
      <c r="F430" s="38">
        <v>2</v>
      </c>
      <c r="G430" s="12">
        <v>10.4</v>
      </c>
      <c r="H430" s="39"/>
      <c r="I430" s="35">
        <f t="shared" si="52"/>
        <v>0</v>
      </c>
      <c r="J430" s="35">
        <v>1299</v>
      </c>
      <c r="K430" s="61">
        <f t="shared" si="51"/>
        <v>0</v>
      </c>
      <c r="L430" s="62">
        <f t="shared" si="53"/>
        <v>0</v>
      </c>
      <c r="M430" s="63">
        <f t="shared" si="54"/>
        <v>395.20000000000005</v>
      </c>
    </row>
    <row r="431" spans="1:13">
      <c r="A431">
        <v>378</v>
      </c>
      <c r="B431" s="35" t="s">
        <v>588</v>
      </c>
      <c r="C431" s="35" t="s">
        <v>589</v>
      </c>
      <c r="D431" s="36">
        <v>14</v>
      </c>
      <c r="E431" s="37" t="s">
        <v>590</v>
      </c>
      <c r="F431" s="38">
        <v>2</v>
      </c>
      <c r="G431" s="12">
        <v>7.5</v>
      </c>
      <c r="H431" s="39"/>
      <c r="I431" s="35">
        <f t="shared" si="52"/>
        <v>0</v>
      </c>
      <c r="J431" s="35">
        <v>673</v>
      </c>
      <c r="K431" s="61">
        <f t="shared" si="51"/>
        <v>0</v>
      </c>
      <c r="L431" s="62">
        <f t="shared" si="53"/>
        <v>0</v>
      </c>
      <c r="M431" s="63">
        <f t="shared" si="54"/>
        <v>285</v>
      </c>
    </row>
    <row r="432" spans="1:13">
      <c r="A432">
        <v>378</v>
      </c>
      <c r="B432" s="19" t="s">
        <v>588</v>
      </c>
      <c r="C432" s="19" t="s">
        <v>589</v>
      </c>
      <c r="D432" s="20">
        <v>18</v>
      </c>
      <c r="E432" s="21" t="s">
        <v>590</v>
      </c>
      <c r="F432" s="22">
        <v>4</v>
      </c>
      <c r="G432" s="17">
        <v>9.3000000000000007</v>
      </c>
      <c r="H432" s="23"/>
      <c r="I432" s="19">
        <f t="shared" si="52"/>
        <v>0</v>
      </c>
      <c r="J432" s="19">
        <v>770</v>
      </c>
      <c r="K432" s="51">
        <f t="shared" si="51"/>
        <v>0</v>
      </c>
      <c r="L432" s="52">
        <f t="shared" si="53"/>
        <v>0</v>
      </c>
      <c r="M432" s="53">
        <f t="shared" si="54"/>
        <v>353.40000000000003</v>
      </c>
    </row>
    <row r="433" spans="1:13">
      <c r="A433">
        <v>379</v>
      </c>
      <c r="B433" s="30" t="s">
        <v>591</v>
      </c>
      <c r="C433" s="30" t="s">
        <v>589</v>
      </c>
      <c r="D433" s="40">
        <v>18</v>
      </c>
      <c r="E433" s="41" t="s">
        <v>590</v>
      </c>
      <c r="F433" s="42">
        <v>2</v>
      </c>
      <c r="G433" s="12">
        <v>9.5</v>
      </c>
      <c r="H433" s="34"/>
      <c r="I433" s="30">
        <f t="shared" si="52"/>
        <v>0</v>
      </c>
      <c r="J433" s="30">
        <v>708</v>
      </c>
      <c r="K433" s="30">
        <f t="shared" si="51"/>
        <v>0</v>
      </c>
      <c r="L433" s="59">
        <f t="shared" si="53"/>
        <v>0</v>
      </c>
      <c r="M433" s="60">
        <f t="shared" si="54"/>
        <v>361</v>
      </c>
    </row>
    <row r="434" spans="1:13">
      <c r="A434">
        <v>380</v>
      </c>
      <c r="B434" s="8" t="s">
        <v>592</v>
      </c>
      <c r="C434" s="8" t="s">
        <v>589</v>
      </c>
      <c r="D434" s="9">
        <v>19</v>
      </c>
      <c r="E434" s="10" t="s">
        <v>590</v>
      </c>
      <c r="F434" s="11">
        <v>2</v>
      </c>
      <c r="G434" s="12">
        <v>9.6999999999999993</v>
      </c>
      <c r="H434" s="13"/>
      <c r="I434" s="8">
        <f t="shared" si="52"/>
        <v>0</v>
      </c>
      <c r="J434" s="8">
        <v>754</v>
      </c>
      <c r="K434" s="66">
        <f t="shared" si="51"/>
        <v>0</v>
      </c>
      <c r="L434" s="45">
        <f t="shared" si="53"/>
        <v>0</v>
      </c>
      <c r="M434" s="46">
        <f t="shared" si="54"/>
        <v>368.59999999999997</v>
      </c>
    </row>
    <row r="435" spans="1:13">
      <c r="A435">
        <v>381</v>
      </c>
      <c r="B435" s="30" t="s">
        <v>593</v>
      </c>
      <c r="C435" s="30" t="s">
        <v>589</v>
      </c>
      <c r="D435" s="40">
        <v>17</v>
      </c>
      <c r="E435" s="41" t="s">
        <v>590</v>
      </c>
      <c r="F435" s="42">
        <v>2</v>
      </c>
      <c r="G435" s="12">
        <v>8.8000000000000007</v>
      </c>
      <c r="H435" s="34"/>
      <c r="I435" s="30">
        <f t="shared" si="52"/>
        <v>0</v>
      </c>
      <c r="J435" s="30">
        <v>940</v>
      </c>
      <c r="K435" s="30">
        <f t="shared" si="51"/>
        <v>0</v>
      </c>
      <c r="L435" s="59">
        <f t="shared" si="53"/>
        <v>0</v>
      </c>
      <c r="M435" s="60">
        <f t="shared" si="54"/>
        <v>334.40000000000003</v>
      </c>
    </row>
    <row r="436" spans="1:13">
      <c r="A436">
        <v>381</v>
      </c>
      <c r="B436" s="24" t="s">
        <v>593</v>
      </c>
      <c r="C436" s="24" t="s">
        <v>589</v>
      </c>
      <c r="D436" s="25">
        <v>19</v>
      </c>
      <c r="E436" s="26" t="s">
        <v>590</v>
      </c>
      <c r="F436" s="27">
        <v>4</v>
      </c>
      <c r="G436" s="17">
        <v>9.8000000000000007</v>
      </c>
      <c r="H436" s="29"/>
      <c r="I436" s="24">
        <f t="shared" si="52"/>
        <v>0</v>
      </c>
      <c r="J436" s="24">
        <v>1035</v>
      </c>
      <c r="K436" s="55">
        <f t="shared" si="51"/>
        <v>0</v>
      </c>
      <c r="L436" s="56">
        <f t="shared" si="53"/>
        <v>0</v>
      </c>
      <c r="M436" s="57">
        <f t="shared" si="54"/>
        <v>372.40000000000003</v>
      </c>
    </row>
    <row r="437" spans="1:13">
      <c r="A437">
        <v>382</v>
      </c>
      <c r="B437" s="24" t="s">
        <v>594</v>
      </c>
      <c r="C437" s="24" t="s">
        <v>589</v>
      </c>
      <c r="D437" s="25">
        <v>20</v>
      </c>
      <c r="E437" s="26" t="s">
        <v>590</v>
      </c>
      <c r="F437" s="27">
        <v>2</v>
      </c>
      <c r="G437" s="12">
        <v>10.4</v>
      </c>
      <c r="H437" s="29"/>
      <c r="I437" s="24">
        <f t="shared" si="52"/>
        <v>0</v>
      </c>
      <c r="J437" s="24">
        <v>1497</v>
      </c>
      <c r="K437" s="55">
        <f t="shared" si="51"/>
        <v>0</v>
      </c>
      <c r="L437" s="56">
        <f t="shared" si="53"/>
        <v>0</v>
      </c>
      <c r="M437" s="57">
        <f t="shared" si="54"/>
        <v>395.20000000000005</v>
      </c>
    </row>
    <row r="438" spans="1:13">
      <c r="A438">
        <v>383</v>
      </c>
      <c r="B438" s="35" t="s">
        <v>595</v>
      </c>
      <c r="C438" s="35" t="s">
        <v>113</v>
      </c>
      <c r="D438" s="36">
        <v>20</v>
      </c>
      <c r="E438" s="37" t="s">
        <v>590</v>
      </c>
      <c r="F438" s="38">
        <v>2</v>
      </c>
      <c r="G438" s="12">
        <v>10.4</v>
      </c>
      <c r="H438" s="39"/>
      <c r="I438" s="35">
        <f t="shared" si="52"/>
        <v>0</v>
      </c>
      <c r="J438" s="35">
        <v>1277</v>
      </c>
      <c r="K438" s="61">
        <f t="shared" si="51"/>
        <v>0</v>
      </c>
      <c r="L438" s="62">
        <f t="shared" si="53"/>
        <v>0</v>
      </c>
      <c r="M438" s="63">
        <f t="shared" si="54"/>
        <v>395.20000000000005</v>
      </c>
    </row>
    <row r="439" spans="1:13">
      <c r="A439">
        <v>384</v>
      </c>
      <c r="B439" s="35" t="s">
        <v>596</v>
      </c>
      <c r="C439" s="35" t="s">
        <v>113</v>
      </c>
      <c r="D439" s="36">
        <v>20</v>
      </c>
      <c r="E439" s="37" t="s">
        <v>590</v>
      </c>
      <c r="F439" s="38">
        <v>2</v>
      </c>
      <c r="G439" s="12">
        <v>10.3</v>
      </c>
      <c r="H439" s="39"/>
      <c r="I439" s="35">
        <f t="shared" si="52"/>
        <v>0</v>
      </c>
      <c r="J439" s="35">
        <v>1228</v>
      </c>
      <c r="K439" s="61">
        <f t="shared" si="51"/>
        <v>0</v>
      </c>
      <c r="L439" s="62">
        <f t="shared" si="53"/>
        <v>0</v>
      </c>
      <c r="M439" s="63">
        <f t="shared" si="54"/>
        <v>391.40000000000003</v>
      </c>
    </row>
    <row r="440" spans="1:13">
      <c r="A440">
        <v>385</v>
      </c>
      <c r="B440" s="30" t="s">
        <v>597</v>
      </c>
      <c r="C440" s="30" t="s">
        <v>589</v>
      </c>
      <c r="D440" s="40">
        <v>18</v>
      </c>
      <c r="E440" s="41" t="s">
        <v>598</v>
      </c>
      <c r="F440" s="42">
        <v>2</v>
      </c>
      <c r="G440" s="12">
        <v>9.1999999999999993</v>
      </c>
      <c r="H440" s="34"/>
      <c r="I440" s="30">
        <f t="shared" si="52"/>
        <v>0</v>
      </c>
      <c r="J440" s="30">
        <v>828</v>
      </c>
      <c r="K440" s="30">
        <f t="shared" si="51"/>
        <v>0</v>
      </c>
      <c r="L440" s="59">
        <f t="shared" si="53"/>
        <v>0</v>
      </c>
      <c r="M440" s="60">
        <f t="shared" si="54"/>
        <v>349.59999999999997</v>
      </c>
    </row>
    <row r="441" spans="1:13">
      <c r="A441">
        <v>386</v>
      </c>
      <c r="B441" s="24" t="s">
        <v>599</v>
      </c>
      <c r="C441" s="24" t="s">
        <v>113</v>
      </c>
      <c r="D441" s="25">
        <v>18</v>
      </c>
      <c r="E441" s="26" t="s">
        <v>598</v>
      </c>
      <c r="F441" s="27">
        <v>2</v>
      </c>
      <c r="G441" s="12">
        <v>9.6</v>
      </c>
      <c r="H441" s="29"/>
      <c r="I441" s="24">
        <f t="shared" si="52"/>
        <v>0</v>
      </c>
      <c r="J441" s="24">
        <v>1172</v>
      </c>
      <c r="K441" s="55">
        <f t="shared" si="51"/>
        <v>0</v>
      </c>
      <c r="L441" s="56">
        <f t="shared" si="53"/>
        <v>0</v>
      </c>
      <c r="M441" s="57">
        <f t="shared" si="54"/>
        <v>364.79999999999995</v>
      </c>
    </row>
    <row r="442" spans="1:13">
      <c r="A442">
        <v>386</v>
      </c>
      <c r="B442" s="30" t="s">
        <v>599</v>
      </c>
      <c r="C442" s="30" t="s">
        <v>113</v>
      </c>
      <c r="D442" s="40">
        <v>21</v>
      </c>
      <c r="E442" s="41" t="s">
        <v>598</v>
      </c>
      <c r="F442" s="42">
        <v>4</v>
      </c>
      <c r="G442" s="17">
        <v>10.8</v>
      </c>
      <c r="H442" s="34"/>
      <c r="I442" s="30">
        <f t="shared" si="52"/>
        <v>0</v>
      </c>
      <c r="J442" s="30">
        <v>1402</v>
      </c>
      <c r="K442" s="30">
        <f t="shared" si="51"/>
        <v>0</v>
      </c>
      <c r="L442" s="59">
        <f t="shared" si="53"/>
        <v>0</v>
      </c>
      <c r="M442" s="60">
        <f t="shared" si="54"/>
        <v>410.40000000000003</v>
      </c>
    </row>
    <row r="443" spans="1:13">
      <c r="A443">
        <v>387</v>
      </c>
      <c r="B443" s="8" t="s">
        <v>600</v>
      </c>
      <c r="C443" s="8" t="s">
        <v>113</v>
      </c>
      <c r="D443" s="9">
        <v>18</v>
      </c>
      <c r="E443" s="10" t="s">
        <v>598</v>
      </c>
      <c r="F443" s="11">
        <v>2</v>
      </c>
      <c r="G443" s="12">
        <v>9.3000000000000007</v>
      </c>
      <c r="H443" s="13"/>
      <c r="I443" s="8">
        <f t="shared" si="52"/>
        <v>0</v>
      </c>
      <c r="J443" s="8">
        <v>1047</v>
      </c>
      <c r="K443" s="66">
        <f t="shared" si="51"/>
        <v>0</v>
      </c>
      <c r="L443" s="45">
        <f t="shared" si="53"/>
        <v>0</v>
      </c>
      <c r="M443" s="46">
        <f t="shared" si="54"/>
        <v>353.40000000000003</v>
      </c>
    </row>
    <row r="444" spans="1:13">
      <c r="A444">
        <v>388</v>
      </c>
      <c r="B444" s="8" t="s">
        <v>601</v>
      </c>
      <c r="C444" s="8" t="s">
        <v>113</v>
      </c>
      <c r="D444" s="9">
        <v>20</v>
      </c>
      <c r="E444" s="10" t="s">
        <v>598</v>
      </c>
      <c r="F444" s="11">
        <v>2</v>
      </c>
      <c r="G444" s="12">
        <v>10</v>
      </c>
      <c r="H444" s="13"/>
      <c r="I444" s="8">
        <f t="shared" si="52"/>
        <v>0</v>
      </c>
      <c r="J444" s="8">
        <v>1130</v>
      </c>
      <c r="K444" s="66">
        <f t="shared" si="51"/>
        <v>0</v>
      </c>
      <c r="L444" s="45">
        <f t="shared" si="53"/>
        <v>0</v>
      </c>
      <c r="M444" s="46">
        <f t="shared" si="54"/>
        <v>380</v>
      </c>
    </row>
    <row r="445" spans="1:13">
      <c r="A445">
        <v>389</v>
      </c>
      <c r="B445" s="30" t="s">
        <v>602</v>
      </c>
      <c r="C445" s="30" t="s">
        <v>113</v>
      </c>
      <c r="D445" s="40">
        <v>19</v>
      </c>
      <c r="E445" s="41" t="s">
        <v>598</v>
      </c>
      <c r="F445" s="42">
        <v>2</v>
      </c>
      <c r="G445" s="12">
        <v>9.9</v>
      </c>
      <c r="H445" s="34"/>
      <c r="I445" s="30">
        <f t="shared" si="52"/>
        <v>0</v>
      </c>
      <c r="J445" s="30">
        <v>1273</v>
      </c>
      <c r="K445" s="30">
        <f t="shared" si="51"/>
        <v>0</v>
      </c>
      <c r="L445" s="59">
        <f t="shared" si="53"/>
        <v>0</v>
      </c>
      <c r="M445" s="60">
        <f t="shared" si="54"/>
        <v>376.20000000000005</v>
      </c>
    </row>
    <row r="446" spans="1:13">
      <c r="A446">
        <v>389</v>
      </c>
      <c r="B446" s="35" t="s">
        <v>602</v>
      </c>
      <c r="C446" s="35" t="s">
        <v>113</v>
      </c>
      <c r="D446" s="36">
        <v>21</v>
      </c>
      <c r="E446" s="37" t="s">
        <v>598</v>
      </c>
      <c r="F446" s="38">
        <v>4</v>
      </c>
      <c r="G446" s="17">
        <v>10.8</v>
      </c>
      <c r="H446" s="39"/>
      <c r="I446" s="35">
        <f t="shared" si="52"/>
        <v>0</v>
      </c>
      <c r="J446" s="35">
        <v>1340</v>
      </c>
      <c r="K446" s="61">
        <f t="shared" si="51"/>
        <v>0</v>
      </c>
      <c r="L446" s="62">
        <f t="shared" si="53"/>
        <v>0</v>
      </c>
      <c r="M446" s="63">
        <f t="shared" si="54"/>
        <v>410.40000000000003</v>
      </c>
    </row>
    <row r="447" spans="1:13">
      <c r="A447">
        <v>390</v>
      </c>
      <c r="B447" s="19" t="s">
        <v>603</v>
      </c>
      <c r="C447" s="19" t="s">
        <v>27</v>
      </c>
      <c r="D447" s="20">
        <v>14</v>
      </c>
      <c r="E447" s="21" t="s">
        <v>604</v>
      </c>
      <c r="F447" s="22">
        <v>2</v>
      </c>
      <c r="G447" s="12">
        <v>7.5</v>
      </c>
      <c r="H447" s="23"/>
      <c r="I447" s="19">
        <f t="shared" si="52"/>
        <v>0</v>
      </c>
      <c r="J447" s="19">
        <v>783</v>
      </c>
      <c r="K447" s="51">
        <f t="shared" si="51"/>
        <v>0</v>
      </c>
      <c r="L447" s="52">
        <f t="shared" si="53"/>
        <v>0</v>
      </c>
      <c r="M447" s="53">
        <f t="shared" si="54"/>
        <v>285</v>
      </c>
    </row>
    <row r="448" spans="1:13">
      <c r="A448">
        <v>390</v>
      </c>
      <c r="B448" s="30" t="s">
        <v>603</v>
      </c>
      <c r="C448" s="30" t="s">
        <v>27</v>
      </c>
      <c r="D448" s="40">
        <v>17</v>
      </c>
      <c r="E448" s="41" t="s">
        <v>604</v>
      </c>
      <c r="F448" s="42">
        <v>4</v>
      </c>
      <c r="G448" s="17">
        <v>8.8000000000000007</v>
      </c>
      <c r="H448" s="34"/>
      <c r="I448" s="30">
        <f t="shared" si="52"/>
        <v>0</v>
      </c>
      <c r="J448" s="30">
        <v>884</v>
      </c>
      <c r="K448" s="30">
        <f t="shared" si="51"/>
        <v>0</v>
      </c>
      <c r="L448" s="59">
        <f t="shared" si="53"/>
        <v>0</v>
      </c>
      <c r="M448" s="60">
        <f t="shared" si="54"/>
        <v>334.40000000000003</v>
      </c>
    </row>
    <row r="449" spans="1:13">
      <c r="A449">
        <v>391</v>
      </c>
      <c r="B449" s="35" t="s">
        <v>605</v>
      </c>
      <c r="C449" s="35" t="s">
        <v>113</v>
      </c>
      <c r="D449" s="36">
        <v>18</v>
      </c>
      <c r="E449" s="37" t="s">
        <v>604</v>
      </c>
      <c r="F449" s="38">
        <v>2</v>
      </c>
      <c r="G449" s="12">
        <v>9.5</v>
      </c>
      <c r="H449" s="39"/>
      <c r="I449" s="35">
        <f t="shared" si="52"/>
        <v>0</v>
      </c>
      <c r="J449" s="35">
        <v>803</v>
      </c>
      <c r="K449" s="61">
        <f t="shared" si="51"/>
        <v>0</v>
      </c>
      <c r="L449" s="62">
        <f t="shared" si="53"/>
        <v>0</v>
      </c>
      <c r="M449" s="63">
        <f t="shared" si="54"/>
        <v>361</v>
      </c>
    </row>
    <row r="450" spans="1:13">
      <c r="A450">
        <v>391</v>
      </c>
      <c r="B450" s="35" t="s">
        <v>605</v>
      </c>
      <c r="C450" s="35" t="s">
        <v>113</v>
      </c>
      <c r="D450" s="36">
        <v>20</v>
      </c>
      <c r="E450" s="37" t="s">
        <v>604</v>
      </c>
      <c r="F450" s="38">
        <v>4</v>
      </c>
      <c r="G450" s="17">
        <v>10.5</v>
      </c>
      <c r="H450" s="39"/>
      <c r="I450" s="35">
        <f t="shared" si="52"/>
        <v>0</v>
      </c>
      <c r="J450" s="35">
        <v>962</v>
      </c>
      <c r="K450" s="61">
        <f t="shared" ref="K450:K513" si="55">IF(H450=-1,J450,FLOOR(H450-FLOOR(H450/5000000*J450,1)*5000000/J450,1)+1-FLOOR(H450/10000000,1))+IF(H450=0,-1,0)</f>
        <v>0</v>
      </c>
      <c r="L450" s="62">
        <f t="shared" si="53"/>
        <v>0</v>
      </c>
      <c r="M450" s="63">
        <f t="shared" si="54"/>
        <v>399</v>
      </c>
    </row>
    <row r="451" spans="1:13">
      <c r="A451">
        <v>392</v>
      </c>
      <c r="B451" s="30" t="s">
        <v>606</v>
      </c>
      <c r="C451" s="30" t="s">
        <v>113</v>
      </c>
      <c r="D451" s="40">
        <v>19</v>
      </c>
      <c r="E451" s="41" t="s">
        <v>604</v>
      </c>
      <c r="F451" s="42">
        <v>2</v>
      </c>
      <c r="G451" s="12">
        <v>9.8000000000000007</v>
      </c>
      <c r="H451" s="34"/>
      <c r="I451" s="30">
        <f t="shared" si="52"/>
        <v>0</v>
      </c>
      <c r="J451" s="30">
        <v>1316</v>
      </c>
      <c r="K451" s="30">
        <f t="shared" si="55"/>
        <v>0</v>
      </c>
      <c r="L451" s="59">
        <f t="shared" si="53"/>
        <v>0</v>
      </c>
      <c r="M451" s="60">
        <f t="shared" si="54"/>
        <v>372.40000000000003</v>
      </c>
    </row>
    <row r="452" spans="1:13">
      <c r="A452">
        <v>393</v>
      </c>
      <c r="B452" s="19" t="s">
        <v>607</v>
      </c>
      <c r="C452" s="19" t="s">
        <v>113</v>
      </c>
      <c r="D452" s="20">
        <v>19</v>
      </c>
      <c r="E452" s="21" t="s">
        <v>604</v>
      </c>
      <c r="F452" s="22">
        <v>2</v>
      </c>
      <c r="G452" s="12">
        <v>9.9</v>
      </c>
      <c r="H452" s="23"/>
      <c r="I452" s="19">
        <f t="shared" si="52"/>
        <v>0</v>
      </c>
      <c r="J452" s="19">
        <v>1139</v>
      </c>
      <c r="K452" s="51">
        <f t="shared" si="55"/>
        <v>0</v>
      </c>
      <c r="L452" s="52">
        <f t="shared" si="53"/>
        <v>0</v>
      </c>
      <c r="M452" s="53">
        <f t="shared" si="54"/>
        <v>376.20000000000005</v>
      </c>
    </row>
    <row r="453" spans="1:13">
      <c r="A453">
        <v>394</v>
      </c>
      <c r="B453" s="24" t="s">
        <v>608</v>
      </c>
      <c r="C453" s="24" t="s">
        <v>113</v>
      </c>
      <c r="D453" s="25">
        <v>20</v>
      </c>
      <c r="E453" s="26" t="s">
        <v>604</v>
      </c>
      <c r="F453" s="27">
        <v>2</v>
      </c>
      <c r="G453" s="12">
        <v>10.6</v>
      </c>
      <c r="H453" s="29"/>
      <c r="I453" s="24">
        <f t="shared" si="52"/>
        <v>0</v>
      </c>
      <c r="J453" s="24">
        <v>1544</v>
      </c>
      <c r="K453" s="55">
        <f t="shared" si="55"/>
        <v>0</v>
      </c>
      <c r="L453" s="56">
        <f t="shared" si="53"/>
        <v>0</v>
      </c>
      <c r="M453" s="57">
        <f t="shared" si="54"/>
        <v>402.79999999999995</v>
      </c>
    </row>
    <row r="454" spans="1:13">
      <c r="A454">
        <v>395</v>
      </c>
      <c r="B454" s="30" t="s">
        <v>609</v>
      </c>
      <c r="C454" s="30" t="s">
        <v>113</v>
      </c>
      <c r="D454" s="40">
        <v>18</v>
      </c>
      <c r="E454" s="41" t="s">
        <v>610</v>
      </c>
      <c r="F454" s="42">
        <v>2</v>
      </c>
      <c r="G454" s="12">
        <v>9.3000000000000007</v>
      </c>
      <c r="H454" s="34"/>
      <c r="I454" s="30">
        <f t="shared" si="52"/>
        <v>0</v>
      </c>
      <c r="J454" s="30">
        <v>724</v>
      </c>
      <c r="K454" s="58">
        <f t="shared" si="55"/>
        <v>0</v>
      </c>
      <c r="L454" s="59">
        <f t="shared" si="53"/>
        <v>0</v>
      </c>
      <c r="M454" s="60">
        <f t="shared" si="54"/>
        <v>353.40000000000003</v>
      </c>
    </row>
    <row r="455" spans="1:13">
      <c r="A455">
        <v>395</v>
      </c>
      <c r="B455" s="14" t="s">
        <v>609</v>
      </c>
      <c r="C455" s="14" t="s">
        <v>113</v>
      </c>
      <c r="D455" s="15">
        <v>19</v>
      </c>
      <c r="E455" s="16" t="s">
        <v>610</v>
      </c>
      <c r="F455" s="44">
        <v>4</v>
      </c>
      <c r="G455" s="17">
        <v>9.9</v>
      </c>
      <c r="H455" s="18"/>
      <c r="I455" s="14">
        <f t="shared" si="52"/>
        <v>0</v>
      </c>
      <c r="J455" s="14">
        <v>915</v>
      </c>
      <c r="K455" s="47">
        <f t="shared" si="55"/>
        <v>0</v>
      </c>
      <c r="L455" s="48">
        <f t="shared" si="53"/>
        <v>0</v>
      </c>
      <c r="M455" s="49">
        <f t="shared" si="54"/>
        <v>376.20000000000005</v>
      </c>
    </row>
    <row r="456" spans="1:13">
      <c r="A456">
        <v>396</v>
      </c>
      <c r="B456" s="14" t="s">
        <v>611</v>
      </c>
      <c r="C456" s="14" t="s">
        <v>612</v>
      </c>
      <c r="D456" s="15">
        <v>18</v>
      </c>
      <c r="E456" s="16" t="s">
        <v>610</v>
      </c>
      <c r="F456" s="44">
        <v>2</v>
      </c>
      <c r="G456" s="12">
        <v>9.1999999999999993</v>
      </c>
      <c r="H456" s="18"/>
      <c r="I456" s="14">
        <f t="shared" si="52"/>
        <v>0</v>
      </c>
      <c r="J456" s="14">
        <v>735</v>
      </c>
      <c r="K456" s="47">
        <f t="shared" si="55"/>
        <v>0</v>
      </c>
      <c r="L456" s="48">
        <f t="shared" si="53"/>
        <v>0</v>
      </c>
      <c r="M456" s="49">
        <f t="shared" si="54"/>
        <v>349.59999999999997</v>
      </c>
    </row>
    <row r="457" spans="1:13">
      <c r="A457">
        <v>397</v>
      </c>
      <c r="B457" s="19" t="s">
        <v>613</v>
      </c>
      <c r="C457" s="19" t="s">
        <v>612</v>
      </c>
      <c r="D457" s="20">
        <v>19</v>
      </c>
      <c r="E457" s="21" t="s">
        <v>610</v>
      </c>
      <c r="F457" s="22">
        <v>2</v>
      </c>
      <c r="G457" s="12">
        <v>9.8000000000000007</v>
      </c>
      <c r="H457" s="23"/>
      <c r="I457" s="19">
        <f t="shared" si="52"/>
        <v>0</v>
      </c>
      <c r="J457" s="19">
        <v>906</v>
      </c>
      <c r="K457" s="51">
        <f t="shared" si="55"/>
        <v>0</v>
      </c>
      <c r="L457" s="52">
        <f t="shared" si="53"/>
        <v>0</v>
      </c>
      <c r="M457" s="53">
        <f t="shared" si="54"/>
        <v>372.40000000000003</v>
      </c>
    </row>
    <row r="458" spans="1:13">
      <c r="A458">
        <v>397</v>
      </c>
      <c r="B458" s="24" t="s">
        <v>613</v>
      </c>
      <c r="C458" s="24" t="s">
        <v>612</v>
      </c>
      <c r="D458" s="25">
        <v>20</v>
      </c>
      <c r="E458" s="26" t="s">
        <v>610</v>
      </c>
      <c r="F458" s="27">
        <v>4</v>
      </c>
      <c r="G458" s="17">
        <v>10.5</v>
      </c>
      <c r="H458" s="29"/>
      <c r="I458" s="24">
        <f t="shared" si="52"/>
        <v>0</v>
      </c>
      <c r="J458" s="24">
        <v>1087</v>
      </c>
      <c r="K458" s="55">
        <f t="shared" si="55"/>
        <v>0</v>
      </c>
      <c r="L458" s="56">
        <f t="shared" si="53"/>
        <v>0</v>
      </c>
      <c r="M458" s="57">
        <f t="shared" si="54"/>
        <v>399</v>
      </c>
    </row>
    <row r="459" spans="1:13">
      <c r="A459">
        <v>398</v>
      </c>
      <c r="B459" s="35" t="s">
        <v>614</v>
      </c>
      <c r="C459" s="35" t="s">
        <v>612</v>
      </c>
      <c r="D459" s="36">
        <v>21</v>
      </c>
      <c r="E459" s="37" t="s">
        <v>610</v>
      </c>
      <c r="F459" s="38">
        <v>2</v>
      </c>
      <c r="G459" s="12">
        <v>10.8</v>
      </c>
      <c r="H459" s="39"/>
      <c r="I459" s="35">
        <f t="shared" si="52"/>
        <v>0</v>
      </c>
      <c r="J459" s="35">
        <v>1274</v>
      </c>
      <c r="K459" s="61">
        <f t="shared" si="55"/>
        <v>0</v>
      </c>
      <c r="L459" s="62">
        <f t="shared" si="53"/>
        <v>0</v>
      </c>
      <c r="M459" s="63">
        <f t="shared" si="54"/>
        <v>410.40000000000003</v>
      </c>
    </row>
    <row r="460" spans="1:13">
      <c r="A460">
        <v>399</v>
      </c>
      <c r="B460" s="30" t="s">
        <v>615</v>
      </c>
      <c r="C460" s="30" t="s">
        <v>113</v>
      </c>
      <c r="D460" s="40">
        <v>19</v>
      </c>
      <c r="E460" s="41" t="s">
        <v>610</v>
      </c>
      <c r="F460" s="42">
        <v>2</v>
      </c>
      <c r="G460" s="12">
        <v>9.8000000000000007</v>
      </c>
      <c r="H460" s="34"/>
      <c r="I460" s="30">
        <f t="shared" si="52"/>
        <v>0</v>
      </c>
      <c r="J460" s="30">
        <v>1040</v>
      </c>
      <c r="K460" s="58">
        <f t="shared" si="55"/>
        <v>0</v>
      </c>
      <c r="L460" s="59">
        <f t="shared" si="53"/>
        <v>0</v>
      </c>
      <c r="M460" s="60">
        <f t="shared" si="54"/>
        <v>372.40000000000003</v>
      </c>
    </row>
    <row r="461" spans="1:13">
      <c r="A461">
        <v>400</v>
      </c>
      <c r="B461" s="30" t="s">
        <v>616</v>
      </c>
      <c r="C461" s="30" t="s">
        <v>617</v>
      </c>
      <c r="D461" s="40">
        <v>20</v>
      </c>
      <c r="E461" s="41" t="s">
        <v>618</v>
      </c>
      <c r="F461" s="42">
        <v>2</v>
      </c>
      <c r="G461" s="12">
        <v>10.5</v>
      </c>
      <c r="H461" s="34"/>
      <c r="I461" s="30">
        <f t="shared" si="52"/>
        <v>0</v>
      </c>
      <c r="J461" s="30">
        <v>1466</v>
      </c>
      <c r="K461" s="58">
        <f t="shared" si="55"/>
        <v>0</v>
      </c>
      <c r="L461" s="59">
        <f t="shared" si="53"/>
        <v>0</v>
      </c>
      <c r="M461" s="60">
        <f t="shared" si="54"/>
        <v>399</v>
      </c>
    </row>
    <row r="462" spans="1:13">
      <c r="A462">
        <v>400</v>
      </c>
      <c r="B462" s="24" t="s">
        <v>616</v>
      </c>
      <c r="C462" s="24" t="s">
        <v>617</v>
      </c>
      <c r="D462" s="25">
        <v>22</v>
      </c>
      <c r="E462" s="26" t="s">
        <v>618</v>
      </c>
      <c r="F462" s="27">
        <v>4</v>
      </c>
      <c r="G462" s="17">
        <v>11.3</v>
      </c>
      <c r="H462" s="29"/>
      <c r="I462" s="24">
        <f t="shared" si="52"/>
        <v>0</v>
      </c>
      <c r="J462" s="24">
        <v>1644</v>
      </c>
      <c r="K462" s="55">
        <f t="shared" si="55"/>
        <v>0</v>
      </c>
      <c r="L462" s="56">
        <f t="shared" si="53"/>
        <v>0</v>
      </c>
      <c r="M462" s="57">
        <f t="shared" si="54"/>
        <v>429.40000000000003</v>
      </c>
    </row>
    <row r="463" spans="1:13">
      <c r="A463">
        <v>401</v>
      </c>
      <c r="B463" s="19" t="s">
        <v>619</v>
      </c>
      <c r="C463" s="19" t="s">
        <v>589</v>
      </c>
      <c r="D463" s="20">
        <v>19</v>
      </c>
      <c r="E463" s="21" t="s">
        <v>618</v>
      </c>
      <c r="F463" s="22">
        <v>2</v>
      </c>
      <c r="G463" s="12">
        <v>9.9</v>
      </c>
      <c r="H463" s="23"/>
      <c r="I463" s="19">
        <f t="shared" si="52"/>
        <v>0</v>
      </c>
      <c r="J463" s="19">
        <v>1317</v>
      </c>
      <c r="K463" s="51">
        <f t="shared" si="55"/>
        <v>0</v>
      </c>
      <c r="L463" s="52">
        <f t="shared" si="53"/>
        <v>0</v>
      </c>
      <c r="M463" s="53">
        <f t="shared" si="54"/>
        <v>376.20000000000005</v>
      </c>
    </row>
    <row r="464" spans="1:13">
      <c r="A464">
        <v>402</v>
      </c>
      <c r="B464" s="19" t="s">
        <v>620</v>
      </c>
      <c r="C464" s="19" t="s">
        <v>113</v>
      </c>
      <c r="D464" s="20">
        <v>19</v>
      </c>
      <c r="E464" s="21" t="s">
        <v>618</v>
      </c>
      <c r="F464" s="22">
        <v>2</v>
      </c>
      <c r="G464" s="12">
        <v>9.6999999999999993</v>
      </c>
      <c r="H464" s="23"/>
      <c r="I464" s="19">
        <f t="shared" si="52"/>
        <v>0</v>
      </c>
      <c r="J464" s="19">
        <v>939</v>
      </c>
      <c r="K464" s="51">
        <f t="shared" si="55"/>
        <v>0</v>
      </c>
      <c r="L464" s="52">
        <f t="shared" si="53"/>
        <v>0</v>
      </c>
      <c r="M464" s="53">
        <f t="shared" si="54"/>
        <v>368.59999999999997</v>
      </c>
    </row>
    <row r="465" spans="1:13">
      <c r="A465">
        <v>403</v>
      </c>
      <c r="B465" s="30" t="s">
        <v>621</v>
      </c>
      <c r="C465" s="30" t="s">
        <v>617</v>
      </c>
      <c r="D465" s="40">
        <v>18</v>
      </c>
      <c r="E465" s="41" t="s">
        <v>618</v>
      </c>
      <c r="F465" s="42">
        <v>2</v>
      </c>
      <c r="G465" s="12">
        <v>9.5</v>
      </c>
      <c r="H465" s="34"/>
      <c r="I465" s="30">
        <f t="shared" si="52"/>
        <v>0</v>
      </c>
      <c r="J465" s="30">
        <v>1111</v>
      </c>
      <c r="K465" s="58">
        <f t="shared" si="55"/>
        <v>0</v>
      </c>
      <c r="L465" s="59">
        <f t="shared" si="53"/>
        <v>0</v>
      </c>
      <c r="M465" s="60">
        <f t="shared" si="54"/>
        <v>361</v>
      </c>
    </row>
    <row r="466" spans="1:13">
      <c r="A466">
        <v>404</v>
      </c>
      <c r="B466" s="24" t="s">
        <v>622</v>
      </c>
      <c r="C466" s="24" t="s">
        <v>617</v>
      </c>
      <c r="D466" s="25">
        <v>17</v>
      </c>
      <c r="E466" s="26" t="s">
        <v>618</v>
      </c>
      <c r="F466" s="27">
        <v>2</v>
      </c>
      <c r="G466" s="12">
        <v>8.9</v>
      </c>
      <c r="H466" s="29"/>
      <c r="I466" s="24">
        <f t="shared" si="52"/>
        <v>0</v>
      </c>
      <c r="J466" s="24">
        <v>993</v>
      </c>
      <c r="K466" s="55">
        <f t="shared" si="55"/>
        <v>0</v>
      </c>
      <c r="L466" s="56">
        <f t="shared" si="53"/>
        <v>0</v>
      </c>
      <c r="M466" s="57">
        <f t="shared" si="54"/>
        <v>338.2</v>
      </c>
    </row>
    <row r="467" spans="1:13">
      <c r="A467">
        <v>404</v>
      </c>
      <c r="B467" s="19" t="s">
        <v>622</v>
      </c>
      <c r="C467" s="19" t="s">
        <v>617</v>
      </c>
      <c r="D467" s="20">
        <v>19</v>
      </c>
      <c r="E467" s="21" t="s">
        <v>618</v>
      </c>
      <c r="F467" s="22">
        <v>4</v>
      </c>
      <c r="G467" s="17">
        <v>9.9</v>
      </c>
      <c r="H467" s="23"/>
      <c r="I467" s="19">
        <f t="shared" si="52"/>
        <v>0</v>
      </c>
      <c r="J467" s="19">
        <v>1164</v>
      </c>
      <c r="K467" s="51">
        <f t="shared" si="55"/>
        <v>0</v>
      </c>
      <c r="L467" s="52">
        <f t="shared" si="53"/>
        <v>0</v>
      </c>
      <c r="M467" s="53">
        <f t="shared" si="54"/>
        <v>376.20000000000005</v>
      </c>
    </row>
    <row r="468" spans="1:13">
      <c r="A468">
        <v>405</v>
      </c>
      <c r="B468" s="35" t="s">
        <v>623</v>
      </c>
      <c r="C468" s="35" t="s">
        <v>617</v>
      </c>
      <c r="D468" s="36">
        <v>19</v>
      </c>
      <c r="E468" s="37" t="s">
        <v>618</v>
      </c>
      <c r="F468" s="38">
        <v>2</v>
      </c>
      <c r="G468" s="12">
        <v>9.9</v>
      </c>
      <c r="H468" s="39"/>
      <c r="I468" s="35">
        <f t="shared" si="52"/>
        <v>0</v>
      </c>
      <c r="J468" s="35">
        <v>1183</v>
      </c>
      <c r="K468" s="61">
        <f t="shared" si="55"/>
        <v>0</v>
      </c>
      <c r="L468" s="62">
        <f t="shared" si="53"/>
        <v>0</v>
      </c>
      <c r="M468" s="63">
        <f t="shared" si="54"/>
        <v>376.20000000000005</v>
      </c>
    </row>
    <row r="469" spans="1:13">
      <c r="A469">
        <v>406</v>
      </c>
      <c r="B469" s="14" t="s">
        <v>624</v>
      </c>
      <c r="C469" s="14" t="s">
        <v>617</v>
      </c>
      <c r="D469" s="15">
        <v>20</v>
      </c>
      <c r="E469" s="16" t="s">
        <v>618</v>
      </c>
      <c r="F469" s="44">
        <v>2</v>
      </c>
      <c r="G469" s="12">
        <v>10.5</v>
      </c>
      <c r="H469" s="18"/>
      <c r="I469" s="14">
        <f t="shared" si="52"/>
        <v>0</v>
      </c>
      <c r="J469" s="14">
        <v>1432</v>
      </c>
      <c r="K469" s="47">
        <f t="shared" si="55"/>
        <v>0</v>
      </c>
      <c r="L469" s="48">
        <f t="shared" si="53"/>
        <v>0</v>
      </c>
      <c r="M469" s="49">
        <f t="shared" si="54"/>
        <v>399</v>
      </c>
    </row>
    <row r="470" spans="1:13">
      <c r="A470">
        <v>407</v>
      </c>
      <c r="B470" s="35" t="s">
        <v>625</v>
      </c>
      <c r="C470" s="35" t="s">
        <v>589</v>
      </c>
      <c r="D470" s="36">
        <v>16</v>
      </c>
      <c r="E470" s="37" t="s">
        <v>626</v>
      </c>
      <c r="F470" s="38">
        <v>2</v>
      </c>
      <c r="G470" s="12">
        <v>8.6</v>
      </c>
      <c r="H470" s="39"/>
      <c r="I470" s="35">
        <f t="shared" si="52"/>
        <v>0</v>
      </c>
      <c r="J470" s="35">
        <v>1177</v>
      </c>
      <c r="K470" s="61">
        <f t="shared" si="55"/>
        <v>0</v>
      </c>
      <c r="L470" s="62">
        <f t="shared" si="53"/>
        <v>0</v>
      </c>
      <c r="M470" s="63">
        <f t="shared" si="54"/>
        <v>326.8</v>
      </c>
    </row>
    <row r="471" spans="1:13">
      <c r="A471">
        <v>407</v>
      </c>
      <c r="B471" s="19" t="s">
        <v>625</v>
      </c>
      <c r="C471" s="19" t="s">
        <v>589</v>
      </c>
      <c r="D471" s="20">
        <v>18</v>
      </c>
      <c r="E471" s="21" t="s">
        <v>626</v>
      </c>
      <c r="F471" s="22">
        <v>4</v>
      </c>
      <c r="G471" s="17">
        <v>9.6</v>
      </c>
      <c r="H471" s="23"/>
      <c r="I471" s="19">
        <f t="shared" si="52"/>
        <v>0</v>
      </c>
      <c r="J471" s="19">
        <v>1410</v>
      </c>
      <c r="K471" s="51">
        <f t="shared" si="55"/>
        <v>0</v>
      </c>
      <c r="L471" s="52">
        <f t="shared" si="53"/>
        <v>0</v>
      </c>
      <c r="M471" s="53">
        <f t="shared" si="54"/>
        <v>364.79999999999995</v>
      </c>
    </row>
    <row r="472" spans="1:13">
      <c r="A472">
        <v>408</v>
      </c>
      <c r="B472" s="30" t="s">
        <v>627</v>
      </c>
      <c r="C472" s="30" t="s">
        <v>628</v>
      </c>
      <c r="D472" s="40">
        <v>17</v>
      </c>
      <c r="E472" s="41" t="s">
        <v>626</v>
      </c>
      <c r="F472" s="42">
        <v>2</v>
      </c>
      <c r="G472" s="12">
        <v>8.8000000000000007</v>
      </c>
      <c r="H472" s="34"/>
      <c r="I472" s="30">
        <f t="shared" si="52"/>
        <v>0</v>
      </c>
      <c r="J472" s="30">
        <v>916</v>
      </c>
      <c r="K472" s="58">
        <f t="shared" si="55"/>
        <v>0</v>
      </c>
      <c r="L472" s="59">
        <f t="shared" si="53"/>
        <v>0</v>
      </c>
      <c r="M472" s="60">
        <f t="shared" si="54"/>
        <v>334.40000000000003</v>
      </c>
    </row>
    <row r="473" spans="1:13">
      <c r="A473">
        <v>408</v>
      </c>
      <c r="B473" s="24" t="s">
        <v>627</v>
      </c>
      <c r="C473" s="24" t="s">
        <v>628</v>
      </c>
      <c r="D473" s="25">
        <v>19</v>
      </c>
      <c r="E473" s="26" t="s">
        <v>626</v>
      </c>
      <c r="F473" s="27">
        <v>4</v>
      </c>
      <c r="G473" s="17">
        <v>9.8000000000000007</v>
      </c>
      <c r="H473" s="29"/>
      <c r="I473" s="24">
        <f t="shared" si="52"/>
        <v>0</v>
      </c>
      <c r="J473" s="24">
        <v>999</v>
      </c>
      <c r="K473" s="55">
        <f t="shared" si="55"/>
        <v>0</v>
      </c>
      <c r="L473" s="56">
        <f t="shared" si="53"/>
        <v>0</v>
      </c>
      <c r="M473" s="57">
        <f t="shared" si="54"/>
        <v>372.40000000000003</v>
      </c>
    </row>
    <row r="474" spans="1:13">
      <c r="A474">
        <v>409</v>
      </c>
      <c r="B474" s="19" t="s">
        <v>629</v>
      </c>
      <c r="C474" s="19" t="s">
        <v>628</v>
      </c>
      <c r="D474" s="20">
        <v>17</v>
      </c>
      <c r="E474" s="21" t="s">
        <v>626</v>
      </c>
      <c r="F474" s="22">
        <v>2</v>
      </c>
      <c r="G474" s="12">
        <v>8.9</v>
      </c>
      <c r="H474" s="23"/>
      <c r="I474" s="19">
        <f t="shared" si="52"/>
        <v>0</v>
      </c>
      <c r="J474" s="19">
        <v>1094</v>
      </c>
      <c r="K474" s="51">
        <f t="shared" si="55"/>
        <v>0</v>
      </c>
      <c r="L474" s="52">
        <f t="shared" si="53"/>
        <v>0</v>
      </c>
      <c r="M474" s="53">
        <f t="shared" si="54"/>
        <v>338.2</v>
      </c>
    </row>
    <row r="475" spans="1:13">
      <c r="A475">
        <v>409</v>
      </c>
      <c r="B475" s="19" t="s">
        <v>629</v>
      </c>
      <c r="C475" s="19" t="s">
        <v>628</v>
      </c>
      <c r="D475" s="20">
        <v>20</v>
      </c>
      <c r="E475" s="21" t="s">
        <v>626</v>
      </c>
      <c r="F475" s="22">
        <v>4</v>
      </c>
      <c r="G475" s="17">
        <v>10.3</v>
      </c>
      <c r="H475" s="23"/>
      <c r="I475" s="19">
        <f t="shared" si="52"/>
        <v>0</v>
      </c>
      <c r="J475" s="19">
        <v>1292</v>
      </c>
      <c r="K475" s="51">
        <f t="shared" si="55"/>
        <v>0</v>
      </c>
      <c r="L475" s="52">
        <f t="shared" si="53"/>
        <v>0</v>
      </c>
      <c r="M475" s="53">
        <f t="shared" si="54"/>
        <v>391.40000000000003</v>
      </c>
    </row>
    <row r="476" spans="1:13">
      <c r="A476">
        <v>410</v>
      </c>
      <c r="B476" s="14" t="s">
        <v>630</v>
      </c>
      <c r="C476" s="14" t="s">
        <v>628</v>
      </c>
      <c r="D476" s="15">
        <v>18</v>
      </c>
      <c r="E476" s="16" t="s">
        <v>626</v>
      </c>
      <c r="F476" s="44">
        <v>2</v>
      </c>
      <c r="G476" s="12">
        <v>9.5</v>
      </c>
      <c r="H476" s="18"/>
      <c r="I476" s="14">
        <f t="shared" si="52"/>
        <v>0</v>
      </c>
      <c r="J476" s="14">
        <v>940</v>
      </c>
      <c r="K476" s="47">
        <f t="shared" si="55"/>
        <v>0</v>
      </c>
      <c r="L476" s="48">
        <f t="shared" si="53"/>
        <v>0</v>
      </c>
      <c r="M476" s="49">
        <f t="shared" si="54"/>
        <v>361</v>
      </c>
    </row>
    <row r="477" spans="1:13">
      <c r="A477">
        <v>410</v>
      </c>
      <c r="B477" s="8" t="s">
        <v>630</v>
      </c>
      <c r="C477" s="8" t="s">
        <v>628</v>
      </c>
      <c r="D477" s="9">
        <v>21</v>
      </c>
      <c r="E477" s="10" t="s">
        <v>626</v>
      </c>
      <c r="F477" s="11">
        <v>4</v>
      </c>
      <c r="G477" s="17">
        <v>10.7</v>
      </c>
      <c r="H477" s="13"/>
      <c r="I477" s="8">
        <f t="shared" si="52"/>
        <v>0</v>
      </c>
      <c r="J477" s="8">
        <v>1065</v>
      </c>
      <c r="K477" s="66">
        <f t="shared" si="55"/>
        <v>0</v>
      </c>
      <c r="L477" s="45">
        <f t="shared" si="53"/>
        <v>0</v>
      </c>
      <c r="M477" s="46">
        <f t="shared" si="54"/>
        <v>406.59999999999997</v>
      </c>
    </row>
    <row r="478" spans="1:13">
      <c r="A478">
        <v>411</v>
      </c>
      <c r="B478" s="30" t="s">
        <v>631</v>
      </c>
      <c r="C478" s="30" t="s">
        <v>628</v>
      </c>
      <c r="D478" s="40">
        <v>20</v>
      </c>
      <c r="E478" s="41" t="s">
        <v>626</v>
      </c>
      <c r="F478" s="42">
        <v>2</v>
      </c>
      <c r="G478" s="12">
        <v>10.6</v>
      </c>
      <c r="H478" s="34"/>
      <c r="I478" s="30">
        <f t="shared" si="52"/>
        <v>0</v>
      </c>
      <c r="J478" s="30">
        <v>1497</v>
      </c>
      <c r="K478" s="58">
        <f t="shared" si="55"/>
        <v>0</v>
      </c>
      <c r="L478" s="59">
        <f t="shared" si="53"/>
        <v>0</v>
      </c>
      <c r="M478" s="60">
        <f t="shared" si="54"/>
        <v>402.79999999999995</v>
      </c>
    </row>
    <row r="479" spans="1:13">
      <c r="A479">
        <v>412</v>
      </c>
      <c r="B479" s="120" t="s">
        <v>632</v>
      </c>
      <c r="C479" s="14" t="s">
        <v>628</v>
      </c>
      <c r="D479" s="15">
        <v>21</v>
      </c>
      <c r="E479" s="16" t="s">
        <v>626</v>
      </c>
      <c r="F479" s="44">
        <v>2</v>
      </c>
      <c r="G479" s="12">
        <v>10.9</v>
      </c>
      <c r="H479" s="18"/>
      <c r="I479" s="14">
        <f t="shared" si="52"/>
        <v>0</v>
      </c>
      <c r="J479" s="14">
        <v>1542</v>
      </c>
      <c r="K479" s="47">
        <f t="shared" si="55"/>
        <v>0</v>
      </c>
      <c r="L479" s="48">
        <f t="shared" si="53"/>
        <v>0</v>
      </c>
      <c r="M479" s="49">
        <f t="shared" si="54"/>
        <v>414.20000000000005</v>
      </c>
    </row>
    <row r="480" spans="1:13">
      <c r="A480">
        <v>413</v>
      </c>
      <c r="B480" s="30" t="s">
        <v>633</v>
      </c>
      <c r="C480" s="30" t="s">
        <v>113</v>
      </c>
      <c r="D480" s="40">
        <v>18</v>
      </c>
      <c r="E480" s="41" t="s">
        <v>626</v>
      </c>
      <c r="F480" s="42">
        <v>2</v>
      </c>
      <c r="G480" s="12">
        <v>9.5</v>
      </c>
      <c r="H480" s="34"/>
      <c r="I480" s="30">
        <f t="shared" si="52"/>
        <v>0</v>
      </c>
      <c r="J480" s="30">
        <v>1164</v>
      </c>
      <c r="K480" s="58">
        <f t="shared" si="55"/>
        <v>0</v>
      </c>
      <c r="L480" s="59">
        <f t="shared" si="53"/>
        <v>0</v>
      </c>
      <c r="M480" s="60">
        <f t="shared" si="54"/>
        <v>361</v>
      </c>
    </row>
    <row r="481" spans="1:13">
      <c r="A481">
        <v>413</v>
      </c>
      <c r="B481" s="30" t="s">
        <v>633</v>
      </c>
      <c r="C481" s="30" t="s">
        <v>113</v>
      </c>
      <c r="D481" s="40">
        <v>20</v>
      </c>
      <c r="E481" s="41" t="s">
        <v>626</v>
      </c>
      <c r="F481" s="42">
        <v>4</v>
      </c>
      <c r="G481" s="17">
        <v>10.5</v>
      </c>
      <c r="H481" s="34"/>
      <c r="I481" s="30">
        <f t="shared" ref="I481:I544" si="56">IF(H481=-1,G481+2,MAX(MIN(G481+(H481-9600000)/200000,G481+2),G481+(H481-9500000)/300000,0))</f>
        <v>0</v>
      </c>
      <c r="J481" s="30">
        <v>1247</v>
      </c>
      <c r="K481" s="58">
        <f t="shared" si="55"/>
        <v>0</v>
      </c>
      <c r="L481" s="59">
        <f t="shared" ref="L481:L544" si="57">G481*38-M481</f>
        <v>0</v>
      </c>
      <c r="M481" s="60">
        <f t="shared" ref="M481:M544" si="58">IF(H481=-1,0,MAX(MIN(28.5*G481,(10000000-H481)/10000000*100*28.5*G481),0)+MAX(MIN(9.5*G481,(0.995*J481-K481)/J481*100*G481),0))</f>
        <v>399</v>
      </c>
    </row>
    <row r="482" spans="1:13">
      <c r="A482">
        <v>414</v>
      </c>
      <c r="B482" s="14" t="s">
        <v>634</v>
      </c>
      <c r="C482" s="14" t="s">
        <v>288</v>
      </c>
      <c r="D482" s="15">
        <v>17</v>
      </c>
      <c r="E482" s="16" t="s">
        <v>626</v>
      </c>
      <c r="F482" s="44">
        <v>2</v>
      </c>
      <c r="G482" s="12">
        <v>8.8000000000000007</v>
      </c>
      <c r="H482" s="18"/>
      <c r="I482" s="118">
        <f t="shared" si="56"/>
        <v>0</v>
      </c>
      <c r="J482" s="118">
        <v>906</v>
      </c>
      <c r="K482" s="14">
        <f t="shared" si="55"/>
        <v>0</v>
      </c>
      <c r="L482" s="48">
        <f t="shared" si="57"/>
        <v>0</v>
      </c>
      <c r="M482" s="49">
        <f t="shared" si="58"/>
        <v>334.40000000000003</v>
      </c>
    </row>
    <row r="483" spans="1:13">
      <c r="A483">
        <v>415</v>
      </c>
      <c r="B483" s="35" t="s">
        <v>635</v>
      </c>
      <c r="C483" s="35" t="s">
        <v>589</v>
      </c>
      <c r="D483" s="36">
        <v>19</v>
      </c>
      <c r="E483" s="37" t="s">
        <v>626</v>
      </c>
      <c r="F483" s="38">
        <v>2</v>
      </c>
      <c r="G483" s="12">
        <v>9.6999999999999993</v>
      </c>
      <c r="H483" s="39"/>
      <c r="I483" s="35">
        <f t="shared" si="56"/>
        <v>0</v>
      </c>
      <c r="J483" s="35">
        <v>1002</v>
      </c>
      <c r="K483" s="61">
        <f t="shared" si="55"/>
        <v>0</v>
      </c>
      <c r="L483" s="62">
        <f t="shared" si="57"/>
        <v>0</v>
      </c>
      <c r="M483" s="63">
        <f t="shared" si="58"/>
        <v>368.59999999999997</v>
      </c>
    </row>
    <row r="484" spans="1:13">
      <c r="A484">
        <v>416</v>
      </c>
      <c r="B484" s="14" t="s">
        <v>636</v>
      </c>
      <c r="C484" s="14" t="s">
        <v>589</v>
      </c>
      <c r="D484" s="15">
        <v>16</v>
      </c>
      <c r="E484" s="16" t="s">
        <v>626</v>
      </c>
      <c r="F484" s="44">
        <v>2</v>
      </c>
      <c r="G484" s="12">
        <v>8.4</v>
      </c>
      <c r="H484" s="18"/>
      <c r="I484" s="14">
        <f t="shared" si="56"/>
        <v>0</v>
      </c>
      <c r="J484" s="14">
        <v>763</v>
      </c>
      <c r="K484" s="47">
        <f t="shared" si="55"/>
        <v>0</v>
      </c>
      <c r="L484" s="48">
        <f t="shared" si="57"/>
        <v>0</v>
      </c>
      <c r="M484" s="49">
        <f t="shared" si="58"/>
        <v>319.2</v>
      </c>
    </row>
    <row r="485" spans="1:13">
      <c r="A485">
        <v>416</v>
      </c>
      <c r="B485" s="14" t="s">
        <v>636</v>
      </c>
      <c r="C485" s="14" t="s">
        <v>589</v>
      </c>
      <c r="D485" s="15">
        <v>18</v>
      </c>
      <c r="E485" s="16" t="s">
        <v>626</v>
      </c>
      <c r="F485" s="44">
        <v>4</v>
      </c>
      <c r="G485" s="17">
        <v>9.4</v>
      </c>
      <c r="H485" s="18"/>
      <c r="I485" s="14">
        <f t="shared" si="56"/>
        <v>0</v>
      </c>
      <c r="J485" s="14">
        <v>841</v>
      </c>
      <c r="K485" s="47">
        <f t="shared" si="55"/>
        <v>0</v>
      </c>
      <c r="L485" s="48">
        <f t="shared" si="57"/>
        <v>0</v>
      </c>
      <c r="M485" s="49">
        <f t="shared" si="58"/>
        <v>357.20000000000005</v>
      </c>
    </row>
    <row r="486" spans="1:13">
      <c r="A486">
        <v>417</v>
      </c>
      <c r="B486" s="14" t="s">
        <v>637</v>
      </c>
      <c r="C486" s="14" t="s">
        <v>113</v>
      </c>
      <c r="D486" s="15">
        <v>17</v>
      </c>
      <c r="E486" s="16" t="s">
        <v>626</v>
      </c>
      <c r="F486" s="44">
        <v>2</v>
      </c>
      <c r="G486" s="12">
        <v>8.6999999999999993</v>
      </c>
      <c r="H486" s="18"/>
      <c r="I486" s="14">
        <f t="shared" si="56"/>
        <v>0</v>
      </c>
      <c r="J486" s="14">
        <v>992</v>
      </c>
      <c r="K486" s="47">
        <f t="shared" si="55"/>
        <v>0</v>
      </c>
      <c r="L486" s="48">
        <f t="shared" si="57"/>
        <v>0</v>
      </c>
      <c r="M486" s="49">
        <f t="shared" si="58"/>
        <v>330.59999999999997</v>
      </c>
    </row>
    <row r="487" spans="1:13">
      <c r="A487">
        <v>417</v>
      </c>
      <c r="B487" s="30" t="s">
        <v>637</v>
      </c>
      <c r="C487" s="30" t="s">
        <v>113</v>
      </c>
      <c r="D487" s="40">
        <v>20</v>
      </c>
      <c r="E487" s="41" t="s">
        <v>626</v>
      </c>
      <c r="F487" s="42">
        <v>4</v>
      </c>
      <c r="G487" s="17">
        <v>10.1</v>
      </c>
      <c r="H487" s="34"/>
      <c r="I487" s="30">
        <f t="shared" si="56"/>
        <v>0</v>
      </c>
      <c r="J487" s="30">
        <v>1139</v>
      </c>
      <c r="K487" s="58">
        <f t="shared" si="55"/>
        <v>0</v>
      </c>
      <c r="L487" s="59">
        <f t="shared" si="57"/>
        <v>0</v>
      </c>
      <c r="M487" s="60">
        <f t="shared" si="58"/>
        <v>383.79999999999995</v>
      </c>
    </row>
    <row r="488" spans="1:13">
      <c r="A488">
        <v>418</v>
      </c>
      <c r="B488" s="14" t="s">
        <v>638</v>
      </c>
      <c r="C488" s="14" t="s">
        <v>589</v>
      </c>
      <c r="D488" s="15">
        <v>16</v>
      </c>
      <c r="E488" s="16" t="s">
        <v>626</v>
      </c>
      <c r="F488" s="44">
        <v>2</v>
      </c>
      <c r="G488" s="12">
        <v>8.1999999999999993</v>
      </c>
      <c r="H488" s="18"/>
      <c r="I488" s="14">
        <f t="shared" si="56"/>
        <v>0</v>
      </c>
      <c r="J488" s="14">
        <v>591</v>
      </c>
      <c r="K488" s="47">
        <f t="shared" si="55"/>
        <v>0</v>
      </c>
      <c r="L488" s="48">
        <f t="shared" si="57"/>
        <v>0</v>
      </c>
      <c r="M488" s="49">
        <f t="shared" si="58"/>
        <v>311.59999999999997</v>
      </c>
    </row>
    <row r="489" spans="1:13">
      <c r="A489">
        <v>418</v>
      </c>
      <c r="B489" s="14" t="s">
        <v>638</v>
      </c>
      <c r="C489" s="14" t="s">
        <v>589</v>
      </c>
      <c r="D489" s="15">
        <v>18</v>
      </c>
      <c r="E489" s="16" t="s">
        <v>626</v>
      </c>
      <c r="F489" s="44">
        <v>4</v>
      </c>
      <c r="G489" s="17">
        <v>9.1</v>
      </c>
      <c r="H489" s="18"/>
      <c r="I489" s="14">
        <f t="shared" si="56"/>
        <v>0</v>
      </c>
      <c r="J489" s="14">
        <v>714</v>
      </c>
      <c r="K489" s="47">
        <f t="shared" si="55"/>
        <v>0</v>
      </c>
      <c r="L489" s="48">
        <f t="shared" si="57"/>
        <v>0</v>
      </c>
      <c r="M489" s="49">
        <f t="shared" si="58"/>
        <v>345.79999999999995</v>
      </c>
    </row>
    <row r="490" spans="1:13">
      <c r="A490">
        <v>419</v>
      </c>
      <c r="B490" s="35" t="s">
        <v>639</v>
      </c>
      <c r="C490" s="35" t="s">
        <v>113</v>
      </c>
      <c r="D490" s="36">
        <v>17</v>
      </c>
      <c r="E490" s="37" t="s">
        <v>626</v>
      </c>
      <c r="F490" s="38">
        <v>2</v>
      </c>
      <c r="G490" s="12">
        <v>8.8000000000000007</v>
      </c>
      <c r="H490" s="39"/>
      <c r="I490" s="35">
        <f t="shared" si="56"/>
        <v>0</v>
      </c>
      <c r="J490" s="35">
        <v>861</v>
      </c>
      <c r="K490" s="61">
        <f t="shared" si="55"/>
        <v>0</v>
      </c>
      <c r="L490" s="62">
        <f t="shared" si="57"/>
        <v>0</v>
      </c>
      <c r="M490" s="63">
        <f t="shared" si="58"/>
        <v>334.40000000000003</v>
      </c>
    </row>
    <row r="491" spans="1:13">
      <c r="A491">
        <v>419</v>
      </c>
      <c r="B491" s="30" t="s">
        <v>639</v>
      </c>
      <c r="C491" s="30" t="s">
        <v>113</v>
      </c>
      <c r="D491" s="40">
        <v>19</v>
      </c>
      <c r="E491" s="41" t="s">
        <v>626</v>
      </c>
      <c r="F491" s="42">
        <v>4</v>
      </c>
      <c r="G491" s="17">
        <v>9.8000000000000007</v>
      </c>
      <c r="H491" s="34"/>
      <c r="I491" s="30">
        <f t="shared" si="56"/>
        <v>0</v>
      </c>
      <c r="J491" s="30">
        <v>1200</v>
      </c>
      <c r="K491" s="58">
        <f t="shared" si="55"/>
        <v>0</v>
      </c>
      <c r="L491" s="59">
        <f t="shared" si="57"/>
        <v>0</v>
      </c>
      <c r="M491" s="60">
        <f t="shared" si="58"/>
        <v>372.40000000000003</v>
      </c>
    </row>
    <row r="492" spans="1:13">
      <c r="A492">
        <v>420</v>
      </c>
      <c r="B492" s="19" t="s">
        <v>640</v>
      </c>
      <c r="C492" s="19" t="s">
        <v>113</v>
      </c>
      <c r="D492" s="20">
        <v>18</v>
      </c>
      <c r="E492" s="21" t="s">
        <v>626</v>
      </c>
      <c r="F492" s="22">
        <v>2</v>
      </c>
      <c r="G492" s="12">
        <v>9.4</v>
      </c>
      <c r="H492" s="23"/>
      <c r="I492" s="19">
        <f t="shared" si="56"/>
        <v>0</v>
      </c>
      <c r="J492" s="19">
        <v>811</v>
      </c>
      <c r="K492" s="51">
        <f t="shared" si="55"/>
        <v>0</v>
      </c>
      <c r="L492" s="52">
        <f t="shared" si="57"/>
        <v>0</v>
      </c>
      <c r="M492" s="53">
        <f t="shared" si="58"/>
        <v>357.20000000000005</v>
      </c>
    </row>
    <row r="493" spans="1:13">
      <c r="A493">
        <v>420</v>
      </c>
      <c r="B493" s="19" t="s">
        <v>640</v>
      </c>
      <c r="C493" s="19" t="s">
        <v>113</v>
      </c>
      <c r="D493" s="20">
        <v>20</v>
      </c>
      <c r="E493" s="21" t="s">
        <v>626</v>
      </c>
      <c r="F493" s="22">
        <v>4</v>
      </c>
      <c r="G493" s="17">
        <v>10</v>
      </c>
      <c r="H493" s="23"/>
      <c r="I493" s="19">
        <f t="shared" si="56"/>
        <v>0</v>
      </c>
      <c r="J493" s="19">
        <v>1043</v>
      </c>
      <c r="K493" s="51">
        <f t="shared" si="55"/>
        <v>0</v>
      </c>
      <c r="L493" s="52">
        <f t="shared" si="57"/>
        <v>0</v>
      </c>
      <c r="M493" s="53">
        <f t="shared" si="58"/>
        <v>380</v>
      </c>
    </row>
    <row r="494" spans="1:13">
      <c r="A494">
        <v>421</v>
      </c>
      <c r="B494" s="30" t="s">
        <v>641</v>
      </c>
      <c r="C494" s="30" t="s">
        <v>113</v>
      </c>
      <c r="D494" s="40">
        <v>20</v>
      </c>
      <c r="E494" s="41" t="s">
        <v>626</v>
      </c>
      <c r="F494" s="42">
        <v>2</v>
      </c>
      <c r="G494" s="12">
        <v>10.5</v>
      </c>
      <c r="H494" s="34"/>
      <c r="I494" s="30">
        <f t="shared" si="56"/>
        <v>0</v>
      </c>
      <c r="J494" s="30">
        <v>1207</v>
      </c>
      <c r="K494" s="58">
        <f t="shared" si="55"/>
        <v>0</v>
      </c>
      <c r="L494" s="59">
        <f t="shared" si="57"/>
        <v>0</v>
      </c>
      <c r="M494" s="60">
        <f t="shared" si="58"/>
        <v>399</v>
      </c>
    </row>
    <row r="495" spans="1:13">
      <c r="A495">
        <v>422</v>
      </c>
      <c r="B495" s="35" t="s">
        <v>642</v>
      </c>
      <c r="C495" s="35" t="s">
        <v>113</v>
      </c>
      <c r="D495" s="36">
        <v>18</v>
      </c>
      <c r="E495" s="37" t="s">
        <v>626</v>
      </c>
      <c r="F495" s="38">
        <v>2</v>
      </c>
      <c r="G495" s="12">
        <v>9.5</v>
      </c>
      <c r="H495" s="39"/>
      <c r="I495" s="35">
        <f t="shared" si="56"/>
        <v>0</v>
      </c>
      <c r="J495" s="35">
        <v>1052</v>
      </c>
      <c r="K495" s="61">
        <f t="shared" si="55"/>
        <v>0</v>
      </c>
      <c r="L495" s="62">
        <f t="shared" si="57"/>
        <v>0</v>
      </c>
      <c r="M495" s="63">
        <f t="shared" si="58"/>
        <v>361</v>
      </c>
    </row>
    <row r="496" spans="1:13">
      <c r="A496">
        <v>422</v>
      </c>
      <c r="B496" s="30" t="s">
        <v>642</v>
      </c>
      <c r="C496" s="30" t="s">
        <v>113</v>
      </c>
      <c r="D496" s="40">
        <v>20</v>
      </c>
      <c r="E496" s="41" t="s">
        <v>626</v>
      </c>
      <c r="F496" s="42">
        <v>4</v>
      </c>
      <c r="G496" s="17">
        <v>10.6</v>
      </c>
      <c r="H496" s="34"/>
      <c r="I496" s="30">
        <f t="shared" si="56"/>
        <v>0</v>
      </c>
      <c r="J496" s="30">
        <v>1263</v>
      </c>
      <c r="K496" s="58">
        <f t="shared" si="55"/>
        <v>0</v>
      </c>
      <c r="L496" s="59">
        <f t="shared" si="57"/>
        <v>0</v>
      </c>
      <c r="M496" s="60">
        <f t="shared" si="58"/>
        <v>402.79999999999995</v>
      </c>
    </row>
    <row r="497" spans="1:13">
      <c r="A497">
        <v>423</v>
      </c>
      <c r="B497" s="14" t="s">
        <v>643</v>
      </c>
      <c r="C497" s="14" t="s">
        <v>589</v>
      </c>
      <c r="D497" s="15">
        <v>18</v>
      </c>
      <c r="E497" s="16" t="s">
        <v>644</v>
      </c>
      <c r="F497" s="44">
        <v>2</v>
      </c>
      <c r="G497" s="12">
        <v>9.5</v>
      </c>
      <c r="H497" s="18"/>
      <c r="I497" s="14">
        <f t="shared" si="56"/>
        <v>0</v>
      </c>
      <c r="J497" s="14">
        <v>1059</v>
      </c>
      <c r="K497" s="47">
        <f t="shared" si="55"/>
        <v>0</v>
      </c>
      <c r="L497" s="48">
        <f t="shared" si="57"/>
        <v>0</v>
      </c>
      <c r="M497" s="49">
        <f t="shared" si="58"/>
        <v>361</v>
      </c>
    </row>
    <row r="498" spans="1:13">
      <c r="A498">
        <v>424</v>
      </c>
      <c r="B498" s="24" t="s">
        <v>645</v>
      </c>
      <c r="C498" s="106" t="s">
        <v>646</v>
      </c>
      <c r="D498" s="25">
        <v>16</v>
      </c>
      <c r="E498" s="26" t="s">
        <v>644</v>
      </c>
      <c r="F498" s="25">
        <v>2</v>
      </c>
      <c r="G498" s="43">
        <v>8.1999999999999993</v>
      </c>
      <c r="H498" s="29"/>
      <c r="I498" s="24">
        <f t="shared" si="56"/>
        <v>0</v>
      </c>
      <c r="J498" s="24">
        <v>660</v>
      </c>
      <c r="K498" s="24">
        <f t="shared" si="55"/>
        <v>0</v>
      </c>
      <c r="L498" s="107">
        <f t="shared" si="57"/>
        <v>0</v>
      </c>
      <c r="M498" s="57">
        <f t="shared" si="58"/>
        <v>311.59999999999997</v>
      </c>
    </row>
    <row r="499" spans="1:13">
      <c r="A499">
        <v>424</v>
      </c>
      <c r="B499" s="19" t="s">
        <v>645</v>
      </c>
      <c r="C499" s="19" t="s">
        <v>646</v>
      </c>
      <c r="D499" s="20">
        <v>19</v>
      </c>
      <c r="E499" s="21" t="s">
        <v>644</v>
      </c>
      <c r="F499" s="22">
        <v>4</v>
      </c>
      <c r="G499" s="17">
        <v>9.8000000000000007</v>
      </c>
      <c r="H499" s="23"/>
      <c r="I499" s="19">
        <f t="shared" si="56"/>
        <v>0</v>
      </c>
      <c r="J499" s="19">
        <v>988</v>
      </c>
      <c r="K499" s="51">
        <f t="shared" si="55"/>
        <v>0</v>
      </c>
      <c r="L499" s="52">
        <f t="shared" si="57"/>
        <v>0</v>
      </c>
      <c r="M499" s="53">
        <f t="shared" si="58"/>
        <v>372.40000000000003</v>
      </c>
    </row>
    <row r="500" spans="1:13">
      <c r="A500">
        <v>425</v>
      </c>
      <c r="B500" s="19" t="s">
        <v>647</v>
      </c>
      <c r="C500" s="19" t="s">
        <v>646</v>
      </c>
      <c r="D500" s="20">
        <v>20</v>
      </c>
      <c r="E500" s="21" t="s">
        <v>644</v>
      </c>
      <c r="F500" s="22">
        <v>2</v>
      </c>
      <c r="G500" s="12">
        <v>10.3</v>
      </c>
      <c r="H500" s="23"/>
      <c r="I500" s="19">
        <f t="shared" si="56"/>
        <v>0</v>
      </c>
      <c r="J500" s="19">
        <v>1371</v>
      </c>
      <c r="K500" s="51">
        <f t="shared" si="55"/>
        <v>0</v>
      </c>
      <c r="L500" s="52">
        <f t="shared" si="57"/>
        <v>0</v>
      </c>
      <c r="M500" s="53">
        <f t="shared" si="58"/>
        <v>391.40000000000003</v>
      </c>
    </row>
    <row r="501" spans="1:13">
      <c r="A501">
        <v>426</v>
      </c>
      <c r="B501" s="24" t="s">
        <v>648</v>
      </c>
      <c r="C501" s="106" t="s">
        <v>646</v>
      </c>
      <c r="D501" s="25">
        <v>18</v>
      </c>
      <c r="E501" s="26" t="s">
        <v>644</v>
      </c>
      <c r="F501" s="25">
        <v>2</v>
      </c>
      <c r="G501" s="43">
        <v>9.3000000000000007</v>
      </c>
      <c r="H501" s="29"/>
      <c r="I501" s="24">
        <f t="shared" si="56"/>
        <v>0</v>
      </c>
      <c r="J501" s="24">
        <v>1043</v>
      </c>
      <c r="K501" s="24">
        <f t="shared" si="55"/>
        <v>0</v>
      </c>
      <c r="L501" s="107">
        <f t="shared" si="57"/>
        <v>0</v>
      </c>
      <c r="M501" s="57">
        <f t="shared" si="58"/>
        <v>353.40000000000003</v>
      </c>
    </row>
    <row r="502" spans="1:13">
      <c r="A502">
        <v>426</v>
      </c>
      <c r="B502" s="14" t="s">
        <v>648</v>
      </c>
      <c r="C502" s="14" t="s">
        <v>646</v>
      </c>
      <c r="D502" s="15">
        <v>21</v>
      </c>
      <c r="E502" s="16" t="s">
        <v>644</v>
      </c>
      <c r="F502" s="44">
        <v>4</v>
      </c>
      <c r="G502" s="17">
        <v>10.7</v>
      </c>
      <c r="H502" s="18"/>
      <c r="I502" s="14">
        <f t="shared" si="56"/>
        <v>0</v>
      </c>
      <c r="J502" s="14">
        <v>1385</v>
      </c>
      <c r="K502" s="47">
        <f t="shared" si="55"/>
        <v>0</v>
      </c>
      <c r="L502" s="48">
        <f t="shared" si="57"/>
        <v>0</v>
      </c>
      <c r="M502" s="49">
        <f t="shared" si="58"/>
        <v>406.59999999999997</v>
      </c>
    </row>
    <row r="503" spans="1:13">
      <c r="A503">
        <v>427</v>
      </c>
      <c r="B503" s="24" t="s">
        <v>649</v>
      </c>
      <c r="C503" s="106" t="s">
        <v>646</v>
      </c>
      <c r="D503" s="25">
        <v>21</v>
      </c>
      <c r="E503" s="26" t="s">
        <v>644</v>
      </c>
      <c r="F503" s="25">
        <v>2</v>
      </c>
      <c r="G503" s="43">
        <v>10.9</v>
      </c>
      <c r="H503" s="29"/>
      <c r="I503" s="24">
        <f t="shared" si="56"/>
        <v>0</v>
      </c>
      <c r="J503" s="24">
        <v>1710</v>
      </c>
      <c r="K503" s="24">
        <f t="shared" si="55"/>
        <v>0</v>
      </c>
      <c r="L503" s="56">
        <f t="shared" si="57"/>
        <v>0</v>
      </c>
      <c r="M503" s="57">
        <f t="shared" si="58"/>
        <v>414.20000000000005</v>
      </c>
    </row>
    <row r="504" spans="1:13">
      <c r="A504">
        <v>428</v>
      </c>
      <c r="B504" s="24" t="s">
        <v>650</v>
      </c>
      <c r="C504" s="106" t="s">
        <v>651</v>
      </c>
      <c r="D504" s="25">
        <v>19</v>
      </c>
      <c r="E504" s="26" t="s">
        <v>644</v>
      </c>
      <c r="F504" s="25">
        <v>2</v>
      </c>
      <c r="G504" s="43">
        <v>9.9</v>
      </c>
      <c r="H504" s="29"/>
      <c r="I504" s="24">
        <f t="shared" si="56"/>
        <v>0</v>
      </c>
      <c r="J504" s="24">
        <v>1225</v>
      </c>
      <c r="K504" s="24">
        <f t="shared" si="55"/>
        <v>0</v>
      </c>
      <c r="L504" s="107">
        <f t="shared" si="57"/>
        <v>0</v>
      </c>
      <c r="M504" s="57">
        <f t="shared" si="58"/>
        <v>376.20000000000005</v>
      </c>
    </row>
    <row r="505" spans="1:13">
      <c r="A505">
        <v>429</v>
      </c>
      <c r="B505" s="30" t="s">
        <v>652</v>
      </c>
      <c r="C505" s="30" t="s">
        <v>651</v>
      </c>
      <c r="D505" s="31">
        <v>18</v>
      </c>
      <c r="E505" s="32" t="s">
        <v>644</v>
      </c>
      <c r="F505" s="33">
        <v>2</v>
      </c>
      <c r="G505" s="12">
        <v>9.6</v>
      </c>
      <c r="H505" s="34"/>
      <c r="I505" s="30">
        <f t="shared" si="56"/>
        <v>0</v>
      </c>
      <c r="J505" s="30">
        <v>994</v>
      </c>
      <c r="K505" s="58">
        <f t="shared" si="55"/>
        <v>0</v>
      </c>
      <c r="L505" s="59">
        <f t="shared" si="57"/>
        <v>0</v>
      </c>
      <c r="M505" s="60">
        <f t="shared" si="58"/>
        <v>364.79999999999995</v>
      </c>
    </row>
    <row r="506" spans="1:13">
      <c r="A506">
        <v>429</v>
      </c>
      <c r="B506" s="30" t="s">
        <v>652</v>
      </c>
      <c r="C506" s="30" t="s">
        <v>651</v>
      </c>
      <c r="D506" s="31">
        <v>20</v>
      </c>
      <c r="E506" s="32" t="s">
        <v>644</v>
      </c>
      <c r="F506" s="33">
        <v>3</v>
      </c>
      <c r="G506" s="28">
        <v>10.199999999999999</v>
      </c>
      <c r="H506" s="34"/>
      <c r="I506" s="30">
        <f t="shared" si="56"/>
        <v>0</v>
      </c>
      <c r="J506" s="30">
        <v>1165</v>
      </c>
      <c r="K506" s="58">
        <f t="shared" si="55"/>
        <v>0</v>
      </c>
      <c r="L506" s="59">
        <f t="shared" si="57"/>
        <v>0</v>
      </c>
      <c r="M506" s="60">
        <f t="shared" si="58"/>
        <v>387.59999999999997</v>
      </c>
    </row>
    <row r="507" spans="1:13">
      <c r="A507">
        <v>430</v>
      </c>
      <c r="B507" s="24" t="s">
        <v>653</v>
      </c>
      <c r="C507" s="106" t="s">
        <v>651</v>
      </c>
      <c r="D507" s="25">
        <v>19</v>
      </c>
      <c r="E507" s="26" t="s">
        <v>644</v>
      </c>
      <c r="F507" s="25">
        <v>2</v>
      </c>
      <c r="G507" s="43">
        <v>9.6999999999999993</v>
      </c>
      <c r="H507" s="29"/>
      <c r="I507" s="24">
        <f t="shared" si="56"/>
        <v>0</v>
      </c>
      <c r="J507" s="24">
        <v>982</v>
      </c>
      <c r="K507" s="24">
        <f t="shared" si="55"/>
        <v>0</v>
      </c>
      <c r="L507" s="107">
        <f t="shared" si="57"/>
        <v>0</v>
      </c>
      <c r="M507" s="57">
        <f t="shared" si="58"/>
        <v>368.59999999999997</v>
      </c>
    </row>
    <row r="508" spans="1:13">
      <c r="A508">
        <v>430</v>
      </c>
      <c r="B508" s="30" t="s">
        <v>653</v>
      </c>
      <c r="C508" s="30" t="s">
        <v>651</v>
      </c>
      <c r="D508" s="40">
        <v>20</v>
      </c>
      <c r="E508" s="41" t="s">
        <v>644</v>
      </c>
      <c r="F508" s="42">
        <v>3</v>
      </c>
      <c r="G508" s="28">
        <v>10.4</v>
      </c>
      <c r="H508" s="34"/>
      <c r="I508" s="30">
        <f t="shared" si="56"/>
        <v>0</v>
      </c>
      <c r="J508" s="30">
        <v>1118</v>
      </c>
      <c r="K508" s="58">
        <f t="shared" si="55"/>
        <v>0</v>
      </c>
      <c r="L508" s="59">
        <f t="shared" si="57"/>
        <v>0</v>
      </c>
      <c r="M508" s="60">
        <f t="shared" si="58"/>
        <v>395.20000000000005</v>
      </c>
    </row>
    <row r="509" spans="1:13">
      <c r="A509">
        <v>431</v>
      </c>
      <c r="B509" s="30" t="s">
        <v>654</v>
      </c>
      <c r="C509" s="30" t="s">
        <v>651</v>
      </c>
      <c r="D509" s="31">
        <v>20</v>
      </c>
      <c r="E509" s="32" t="s">
        <v>644</v>
      </c>
      <c r="F509" s="33">
        <v>2</v>
      </c>
      <c r="G509" s="12">
        <v>10.3</v>
      </c>
      <c r="H509" s="34"/>
      <c r="I509" s="30">
        <f t="shared" si="56"/>
        <v>0</v>
      </c>
      <c r="J509" s="30">
        <v>1373</v>
      </c>
      <c r="K509" s="58">
        <f t="shared" si="55"/>
        <v>0</v>
      </c>
      <c r="L509" s="59">
        <f t="shared" si="57"/>
        <v>0</v>
      </c>
      <c r="M509" s="60">
        <f t="shared" si="58"/>
        <v>391.40000000000003</v>
      </c>
    </row>
    <row r="510" spans="1:13">
      <c r="A510">
        <v>431</v>
      </c>
      <c r="B510" s="83" t="s">
        <v>654</v>
      </c>
      <c r="C510" s="83" t="s">
        <v>651</v>
      </c>
      <c r="D510" s="110">
        <v>21</v>
      </c>
      <c r="E510" s="111" t="s">
        <v>644</v>
      </c>
      <c r="F510" s="112">
        <v>3</v>
      </c>
      <c r="G510" s="28">
        <v>10.9</v>
      </c>
      <c r="H510" s="119"/>
      <c r="I510" s="83">
        <f t="shared" si="56"/>
        <v>0</v>
      </c>
      <c r="J510" s="83">
        <v>1448</v>
      </c>
      <c r="K510" s="83">
        <f t="shared" si="55"/>
        <v>0</v>
      </c>
      <c r="L510" s="115">
        <f t="shared" si="57"/>
        <v>0</v>
      </c>
      <c r="M510" s="116">
        <f t="shared" si="58"/>
        <v>414.20000000000005</v>
      </c>
    </row>
    <row r="511" spans="1:13">
      <c r="A511">
        <v>432</v>
      </c>
      <c r="B511" s="24" t="s">
        <v>655</v>
      </c>
      <c r="C511" s="106" t="s">
        <v>651</v>
      </c>
      <c r="D511" s="25">
        <v>20</v>
      </c>
      <c r="E511" s="26" t="s">
        <v>644</v>
      </c>
      <c r="F511" s="25">
        <v>2</v>
      </c>
      <c r="G511" s="43">
        <v>10.6</v>
      </c>
      <c r="H511" s="29"/>
      <c r="I511" s="24">
        <f t="shared" si="56"/>
        <v>0</v>
      </c>
      <c r="J511" s="24">
        <v>1380</v>
      </c>
      <c r="K511" s="24">
        <f t="shared" si="55"/>
        <v>0</v>
      </c>
      <c r="L511" s="107">
        <f t="shared" si="57"/>
        <v>0</v>
      </c>
      <c r="M511" s="57">
        <f t="shared" si="58"/>
        <v>402.79999999999995</v>
      </c>
    </row>
    <row r="512" spans="1:13">
      <c r="A512">
        <v>432</v>
      </c>
      <c r="B512" s="24" t="s">
        <v>655</v>
      </c>
      <c r="C512" s="106" t="s">
        <v>651</v>
      </c>
      <c r="D512" s="25">
        <v>22</v>
      </c>
      <c r="E512" s="26" t="s">
        <v>644</v>
      </c>
      <c r="F512" s="25">
        <v>3</v>
      </c>
      <c r="G512" s="28">
        <v>11.4</v>
      </c>
      <c r="H512" s="29"/>
      <c r="I512" s="24">
        <f t="shared" si="56"/>
        <v>0</v>
      </c>
      <c r="J512" s="24">
        <v>1637</v>
      </c>
      <c r="K512" s="24">
        <f t="shared" si="55"/>
        <v>0</v>
      </c>
      <c r="L512" s="56">
        <f t="shared" si="57"/>
        <v>0</v>
      </c>
      <c r="M512" s="57">
        <f t="shared" si="58"/>
        <v>433.20000000000005</v>
      </c>
    </row>
    <row r="513" spans="1:13">
      <c r="A513">
        <v>433</v>
      </c>
      <c r="B513" s="24" t="s">
        <v>656</v>
      </c>
      <c r="C513" s="106" t="s">
        <v>651</v>
      </c>
      <c r="D513" s="25">
        <v>21</v>
      </c>
      <c r="E513" s="26" t="s">
        <v>644</v>
      </c>
      <c r="F513" s="25">
        <v>2</v>
      </c>
      <c r="G513" s="43">
        <v>10.9</v>
      </c>
      <c r="H513" s="29"/>
      <c r="I513" s="24">
        <f t="shared" si="56"/>
        <v>0</v>
      </c>
      <c r="J513" s="24">
        <v>1768</v>
      </c>
      <c r="K513" s="24">
        <f t="shared" si="55"/>
        <v>0</v>
      </c>
      <c r="L513" s="56">
        <f t="shared" si="57"/>
        <v>0</v>
      </c>
      <c r="M513" s="57">
        <f t="shared" si="58"/>
        <v>414.20000000000005</v>
      </c>
    </row>
    <row r="514" spans="1:13">
      <c r="A514">
        <v>433</v>
      </c>
      <c r="B514" s="83" t="s">
        <v>656</v>
      </c>
      <c r="C514" s="83" t="s">
        <v>651</v>
      </c>
      <c r="D514" s="110">
        <v>23</v>
      </c>
      <c r="E514" s="111" t="s">
        <v>644</v>
      </c>
      <c r="F514" s="112">
        <v>3</v>
      </c>
      <c r="G514" s="28">
        <v>11.9</v>
      </c>
      <c r="H514" s="113"/>
      <c r="I514" s="83">
        <f t="shared" si="56"/>
        <v>0</v>
      </c>
      <c r="J514" s="114">
        <v>2184</v>
      </c>
      <c r="K514" s="114">
        <f t="shared" ref="K514:K544" si="59">IF(H514=-1,J514,FLOOR(H514-FLOOR(H514/5000000*J514,1)*5000000/J514,1)+1-FLOOR(H514/10000000,1))+IF(H514=0,-1,0)</f>
        <v>0</v>
      </c>
      <c r="L514" s="115">
        <f t="shared" si="57"/>
        <v>0</v>
      </c>
      <c r="M514" s="116">
        <f t="shared" si="58"/>
        <v>452.20000000000005</v>
      </c>
    </row>
    <row r="515" spans="1:13">
      <c r="A515">
        <v>434</v>
      </c>
      <c r="B515" s="83" t="s">
        <v>657</v>
      </c>
      <c r="C515" s="83" t="s">
        <v>651</v>
      </c>
      <c r="D515" s="110">
        <v>20</v>
      </c>
      <c r="E515" s="111" t="s">
        <v>644</v>
      </c>
      <c r="F515" s="112">
        <v>2</v>
      </c>
      <c r="G515" s="43">
        <v>10.6</v>
      </c>
      <c r="H515" s="119"/>
      <c r="I515" s="83">
        <f t="shared" si="56"/>
        <v>0</v>
      </c>
      <c r="J515" s="83">
        <v>1388</v>
      </c>
      <c r="K515" s="83">
        <f t="shared" si="59"/>
        <v>0</v>
      </c>
      <c r="L515" s="115">
        <f t="shared" si="57"/>
        <v>0</v>
      </c>
      <c r="M515" s="116">
        <f t="shared" si="58"/>
        <v>402.79999999999995</v>
      </c>
    </row>
    <row r="516" spans="1:13">
      <c r="A516">
        <v>0</v>
      </c>
      <c r="B516" s="117" t="s">
        <v>26</v>
      </c>
      <c r="C516" s="117" t="s">
        <v>27</v>
      </c>
      <c r="D516" s="1">
        <v>8</v>
      </c>
      <c r="E516" s="2" t="s">
        <v>28</v>
      </c>
      <c r="F516">
        <v>1</v>
      </c>
      <c r="G516" s="84">
        <v>4.5</v>
      </c>
      <c r="H516" s="121"/>
      <c r="I516" s="117">
        <f t="shared" si="56"/>
        <v>0</v>
      </c>
      <c r="J516">
        <v>305</v>
      </c>
      <c r="K516">
        <f t="shared" si="59"/>
        <v>0</v>
      </c>
      <c r="L516" s="5">
        <f t="shared" si="57"/>
        <v>0</v>
      </c>
      <c r="M516" s="122">
        <f t="shared" si="58"/>
        <v>171</v>
      </c>
    </row>
    <row r="517" spans="1:13">
      <c r="A517">
        <v>1</v>
      </c>
      <c r="B517" s="117" t="s">
        <v>33</v>
      </c>
      <c r="C517" s="117" t="s">
        <v>27</v>
      </c>
      <c r="D517" s="1">
        <v>14</v>
      </c>
      <c r="E517" s="2" t="s">
        <v>28</v>
      </c>
      <c r="F517">
        <v>1</v>
      </c>
      <c r="G517" s="84">
        <v>7</v>
      </c>
      <c r="H517" s="121"/>
      <c r="I517" s="117">
        <f t="shared" si="56"/>
        <v>0</v>
      </c>
      <c r="J517">
        <v>690</v>
      </c>
      <c r="K517">
        <f t="shared" si="59"/>
        <v>0</v>
      </c>
      <c r="L517" s="5">
        <f t="shared" si="57"/>
        <v>0</v>
      </c>
      <c r="M517" s="122">
        <f t="shared" si="58"/>
        <v>266</v>
      </c>
    </row>
    <row r="518" spans="1:13">
      <c r="A518">
        <v>2</v>
      </c>
      <c r="B518" s="117" t="s">
        <v>36</v>
      </c>
      <c r="C518" s="117" t="s">
        <v>27</v>
      </c>
      <c r="D518" s="1">
        <v>12</v>
      </c>
      <c r="E518" s="2" t="s">
        <v>28</v>
      </c>
      <c r="F518">
        <v>1</v>
      </c>
      <c r="G518" s="84">
        <v>6.5</v>
      </c>
      <c r="H518" s="121"/>
      <c r="I518" s="117">
        <f t="shared" si="56"/>
        <v>0</v>
      </c>
      <c r="J518">
        <v>632</v>
      </c>
      <c r="K518">
        <f t="shared" si="59"/>
        <v>0</v>
      </c>
      <c r="L518" s="5">
        <f t="shared" si="57"/>
        <v>0</v>
      </c>
      <c r="M518" s="122">
        <f t="shared" si="58"/>
        <v>247</v>
      </c>
    </row>
    <row r="519" spans="1:13">
      <c r="A519">
        <v>3</v>
      </c>
      <c r="B519" s="117" t="s">
        <v>39</v>
      </c>
      <c r="C519" s="117" t="s">
        <v>40</v>
      </c>
      <c r="D519" s="1">
        <v>12</v>
      </c>
      <c r="E519" s="2" t="s">
        <v>28</v>
      </c>
      <c r="F519">
        <v>1</v>
      </c>
      <c r="G519" s="84">
        <v>6.5</v>
      </c>
      <c r="H519" s="121"/>
      <c r="I519" s="117">
        <f t="shared" si="56"/>
        <v>0</v>
      </c>
      <c r="J519">
        <v>492</v>
      </c>
      <c r="K519">
        <f t="shared" si="59"/>
        <v>0</v>
      </c>
      <c r="L519" s="5">
        <f t="shared" si="57"/>
        <v>0</v>
      </c>
      <c r="M519" s="122">
        <f t="shared" si="58"/>
        <v>247</v>
      </c>
    </row>
    <row r="520" spans="1:13">
      <c r="A520">
        <v>4</v>
      </c>
      <c r="B520" s="117" t="s">
        <v>42</v>
      </c>
      <c r="C520" s="117" t="s">
        <v>27</v>
      </c>
      <c r="D520" s="1">
        <v>8</v>
      </c>
      <c r="E520" s="2" t="s">
        <v>28</v>
      </c>
      <c r="F520">
        <v>1</v>
      </c>
      <c r="G520" s="84">
        <v>4</v>
      </c>
      <c r="H520" s="121"/>
      <c r="I520" s="117">
        <f t="shared" si="56"/>
        <v>0</v>
      </c>
      <c r="J520">
        <v>599</v>
      </c>
      <c r="K520">
        <f t="shared" si="59"/>
        <v>0</v>
      </c>
      <c r="L520" s="5">
        <f t="shared" si="57"/>
        <v>0</v>
      </c>
      <c r="M520" s="122">
        <f t="shared" si="58"/>
        <v>152</v>
      </c>
    </row>
    <row r="521" spans="1:13">
      <c r="A521">
        <v>5</v>
      </c>
      <c r="B521" s="117" t="s">
        <v>48</v>
      </c>
      <c r="C521" s="117" t="s">
        <v>27</v>
      </c>
      <c r="D521" s="1">
        <v>10</v>
      </c>
      <c r="E521" s="2" t="s">
        <v>28</v>
      </c>
      <c r="F521">
        <v>1</v>
      </c>
      <c r="G521" s="84">
        <v>5.5</v>
      </c>
      <c r="H521" s="121"/>
      <c r="I521" s="117">
        <f t="shared" si="56"/>
        <v>0</v>
      </c>
      <c r="J521">
        <v>506</v>
      </c>
      <c r="K521">
        <f t="shared" si="59"/>
        <v>0</v>
      </c>
      <c r="L521" s="5">
        <f t="shared" si="57"/>
        <v>0</v>
      </c>
      <c r="M521" s="122">
        <f t="shared" si="58"/>
        <v>209</v>
      </c>
    </row>
    <row r="522" spans="1:13">
      <c r="A522">
        <v>6</v>
      </c>
      <c r="B522" s="117" t="s">
        <v>54</v>
      </c>
      <c r="C522" s="117" t="s">
        <v>27</v>
      </c>
      <c r="D522" s="1">
        <v>6</v>
      </c>
      <c r="E522" s="2" t="s">
        <v>28</v>
      </c>
      <c r="F522">
        <v>1</v>
      </c>
      <c r="G522" s="84">
        <v>3.5</v>
      </c>
      <c r="H522" s="121"/>
      <c r="I522" s="117">
        <f t="shared" si="56"/>
        <v>0</v>
      </c>
      <c r="J522">
        <v>511</v>
      </c>
      <c r="K522">
        <f t="shared" si="59"/>
        <v>0</v>
      </c>
      <c r="L522" s="5">
        <f t="shared" si="57"/>
        <v>0</v>
      </c>
      <c r="M522" s="122">
        <f t="shared" si="58"/>
        <v>133</v>
      </c>
    </row>
    <row r="523" spans="1:13">
      <c r="A523">
        <v>7</v>
      </c>
      <c r="B523" s="117" t="s">
        <v>65</v>
      </c>
      <c r="C523" s="117" t="s">
        <v>40</v>
      </c>
      <c r="D523" s="1">
        <v>12</v>
      </c>
      <c r="E523" s="2" t="s">
        <v>28</v>
      </c>
      <c r="F523">
        <v>1</v>
      </c>
      <c r="G523" s="84">
        <v>6</v>
      </c>
      <c r="H523" s="121"/>
      <c r="I523" s="117">
        <f t="shared" si="56"/>
        <v>0</v>
      </c>
      <c r="J523">
        <v>664</v>
      </c>
      <c r="K523">
        <f t="shared" si="59"/>
        <v>0</v>
      </c>
      <c r="L523" s="5">
        <f t="shared" si="57"/>
        <v>0</v>
      </c>
      <c r="M523" s="122">
        <f t="shared" si="58"/>
        <v>228</v>
      </c>
    </row>
    <row r="524" spans="1:13">
      <c r="A524">
        <v>8</v>
      </c>
      <c r="B524" s="117" t="s">
        <v>69</v>
      </c>
      <c r="C524" s="117" t="s">
        <v>27</v>
      </c>
      <c r="D524" s="1">
        <v>12</v>
      </c>
      <c r="E524" s="2" t="s">
        <v>28</v>
      </c>
      <c r="F524">
        <v>1</v>
      </c>
      <c r="G524" s="84">
        <v>6.5</v>
      </c>
      <c r="H524" s="121"/>
      <c r="I524" s="117">
        <f t="shared" si="56"/>
        <v>0</v>
      </c>
      <c r="J524">
        <v>645</v>
      </c>
      <c r="K524">
        <f t="shared" si="59"/>
        <v>0</v>
      </c>
      <c r="L524" s="5">
        <f t="shared" si="57"/>
        <v>0</v>
      </c>
      <c r="M524" s="122">
        <f t="shared" si="58"/>
        <v>247</v>
      </c>
    </row>
    <row r="525" spans="1:13">
      <c r="A525">
        <v>9</v>
      </c>
      <c r="B525" s="117" t="s">
        <v>71</v>
      </c>
      <c r="C525" s="117" t="s">
        <v>40</v>
      </c>
      <c r="D525" s="1">
        <v>10</v>
      </c>
      <c r="E525" s="2" t="s">
        <v>28</v>
      </c>
      <c r="F525">
        <v>1</v>
      </c>
      <c r="G525" s="84">
        <v>5.5</v>
      </c>
      <c r="H525" s="121"/>
      <c r="I525" s="117">
        <f t="shared" si="56"/>
        <v>0</v>
      </c>
      <c r="J525">
        <v>448</v>
      </c>
      <c r="K525">
        <f t="shared" si="59"/>
        <v>0</v>
      </c>
      <c r="L525" s="5">
        <f t="shared" si="57"/>
        <v>0</v>
      </c>
      <c r="M525" s="122">
        <f t="shared" si="58"/>
        <v>209</v>
      </c>
    </row>
    <row r="526" spans="1:13">
      <c r="A526">
        <v>10</v>
      </c>
      <c r="B526" s="117" t="s">
        <v>72</v>
      </c>
      <c r="C526" s="117" t="s">
        <v>27</v>
      </c>
      <c r="D526" s="1">
        <v>10</v>
      </c>
      <c r="E526" s="2" t="s">
        <v>28</v>
      </c>
      <c r="F526">
        <v>1</v>
      </c>
      <c r="G526" s="84">
        <v>5</v>
      </c>
      <c r="H526" s="121"/>
      <c r="I526" s="117">
        <f t="shared" si="56"/>
        <v>0</v>
      </c>
      <c r="J526">
        <v>672</v>
      </c>
      <c r="K526">
        <f t="shared" si="59"/>
        <v>0</v>
      </c>
      <c r="L526" s="5">
        <f t="shared" si="57"/>
        <v>0</v>
      </c>
      <c r="M526" s="122">
        <f t="shared" si="58"/>
        <v>190</v>
      </c>
    </row>
    <row r="527" spans="1:13">
      <c r="A527">
        <v>11</v>
      </c>
      <c r="B527" s="117" t="s">
        <v>73</v>
      </c>
      <c r="C527" s="117" t="s">
        <v>40</v>
      </c>
      <c r="D527" s="1">
        <v>12</v>
      </c>
      <c r="E527" s="2" t="s">
        <v>28</v>
      </c>
      <c r="F527">
        <v>1</v>
      </c>
      <c r="G527" s="84">
        <v>6.5</v>
      </c>
      <c r="H527" s="121"/>
      <c r="I527" s="117">
        <f t="shared" si="56"/>
        <v>0</v>
      </c>
      <c r="J527">
        <v>722</v>
      </c>
      <c r="K527">
        <f t="shared" si="59"/>
        <v>0</v>
      </c>
      <c r="L527" s="5">
        <f t="shared" si="57"/>
        <v>0</v>
      </c>
      <c r="M527" s="122">
        <f t="shared" si="58"/>
        <v>247</v>
      </c>
    </row>
    <row r="528" spans="1:13">
      <c r="A528">
        <v>12</v>
      </c>
      <c r="B528" s="117" t="s">
        <v>76</v>
      </c>
      <c r="C528" s="117" t="s">
        <v>27</v>
      </c>
      <c r="D528" s="1">
        <v>12</v>
      </c>
      <c r="E528" s="2" t="s">
        <v>28</v>
      </c>
      <c r="F528">
        <v>1</v>
      </c>
      <c r="G528" s="84">
        <v>6</v>
      </c>
      <c r="H528" s="121"/>
      <c r="I528" s="117">
        <f t="shared" si="56"/>
        <v>0</v>
      </c>
      <c r="J528">
        <v>789</v>
      </c>
      <c r="K528">
        <f t="shared" si="59"/>
        <v>0</v>
      </c>
      <c r="L528" s="5">
        <f t="shared" si="57"/>
        <v>0</v>
      </c>
      <c r="M528" s="122">
        <f t="shared" si="58"/>
        <v>228</v>
      </c>
    </row>
    <row r="529" spans="1:13">
      <c r="A529">
        <v>13</v>
      </c>
      <c r="B529" s="117" t="s">
        <v>80</v>
      </c>
      <c r="C529" s="117" t="s">
        <v>27</v>
      </c>
      <c r="D529" s="1">
        <v>10</v>
      </c>
      <c r="E529" s="2" t="s">
        <v>28</v>
      </c>
      <c r="F529">
        <v>1</v>
      </c>
      <c r="G529" s="84">
        <v>5</v>
      </c>
      <c r="H529" s="121"/>
      <c r="I529" s="117">
        <f t="shared" si="56"/>
        <v>0</v>
      </c>
      <c r="J529">
        <v>534</v>
      </c>
      <c r="K529">
        <f t="shared" si="59"/>
        <v>0</v>
      </c>
      <c r="L529" s="5">
        <f t="shared" si="57"/>
        <v>0</v>
      </c>
      <c r="M529" s="122">
        <f t="shared" si="58"/>
        <v>190</v>
      </c>
    </row>
    <row r="530" spans="1:13">
      <c r="A530">
        <v>14</v>
      </c>
      <c r="B530" s="117" t="s">
        <v>83</v>
      </c>
      <c r="C530" s="117" t="s">
        <v>40</v>
      </c>
      <c r="D530" s="1">
        <v>14</v>
      </c>
      <c r="E530" s="2" t="s">
        <v>28</v>
      </c>
      <c r="F530">
        <v>1</v>
      </c>
      <c r="G530" s="84">
        <v>7</v>
      </c>
      <c r="H530" s="121"/>
      <c r="I530" s="117">
        <f t="shared" si="56"/>
        <v>0</v>
      </c>
      <c r="J530">
        <v>767</v>
      </c>
      <c r="K530">
        <f t="shared" si="59"/>
        <v>0</v>
      </c>
      <c r="L530" s="5">
        <f t="shared" si="57"/>
        <v>0</v>
      </c>
      <c r="M530" s="122">
        <f t="shared" si="58"/>
        <v>266</v>
      </c>
    </row>
    <row r="531" spans="1:13">
      <c r="A531">
        <v>15</v>
      </c>
      <c r="B531" s="117" t="s">
        <v>85</v>
      </c>
      <c r="C531" s="117" t="s">
        <v>27</v>
      </c>
      <c r="D531" s="1">
        <v>14</v>
      </c>
      <c r="E531" s="2" t="s">
        <v>28</v>
      </c>
      <c r="F531">
        <v>1</v>
      </c>
      <c r="G531" s="84">
        <v>7</v>
      </c>
      <c r="H531" s="121"/>
      <c r="I531" s="117">
        <f t="shared" si="56"/>
        <v>0</v>
      </c>
      <c r="J531">
        <v>875</v>
      </c>
      <c r="K531">
        <f t="shared" si="59"/>
        <v>0</v>
      </c>
      <c r="L531" s="5">
        <f t="shared" si="57"/>
        <v>0</v>
      </c>
      <c r="M531" s="122">
        <f t="shared" si="58"/>
        <v>266</v>
      </c>
    </row>
    <row r="532" spans="1:13">
      <c r="A532">
        <v>16</v>
      </c>
      <c r="B532" s="117" t="s">
        <v>88</v>
      </c>
      <c r="C532" s="117" t="s">
        <v>40</v>
      </c>
      <c r="D532" s="1">
        <v>16</v>
      </c>
      <c r="E532" s="2" t="s">
        <v>28</v>
      </c>
      <c r="F532">
        <v>1</v>
      </c>
      <c r="G532" s="84">
        <v>8.6</v>
      </c>
      <c r="H532" s="121"/>
      <c r="I532" s="117">
        <f t="shared" si="56"/>
        <v>0</v>
      </c>
      <c r="J532">
        <v>855</v>
      </c>
      <c r="K532">
        <f t="shared" si="59"/>
        <v>0</v>
      </c>
      <c r="L532" s="5">
        <f t="shared" si="57"/>
        <v>0</v>
      </c>
      <c r="M532" s="122">
        <f t="shared" si="58"/>
        <v>326.8</v>
      </c>
    </row>
    <row r="533" spans="1:13">
      <c r="A533">
        <v>17</v>
      </c>
      <c r="B533" s="117" t="s">
        <v>92</v>
      </c>
      <c r="C533" s="117" t="s">
        <v>40</v>
      </c>
      <c r="D533" s="1">
        <v>14</v>
      </c>
      <c r="E533" s="2" t="s">
        <v>28</v>
      </c>
      <c r="F533">
        <v>1</v>
      </c>
      <c r="G533" s="84">
        <v>7.5</v>
      </c>
      <c r="H533" s="121"/>
      <c r="I533" s="117">
        <f t="shared" si="56"/>
        <v>0</v>
      </c>
      <c r="J533">
        <v>832</v>
      </c>
      <c r="K533">
        <f t="shared" si="59"/>
        <v>0</v>
      </c>
      <c r="L533" s="5">
        <f t="shared" si="57"/>
        <v>0</v>
      </c>
      <c r="M533" s="122">
        <f t="shared" si="58"/>
        <v>285</v>
      </c>
    </row>
    <row r="534" spans="1:13">
      <c r="A534">
        <v>18</v>
      </c>
      <c r="B534" s="117" t="s">
        <v>94</v>
      </c>
      <c r="C534" s="117" t="s">
        <v>40</v>
      </c>
      <c r="D534" s="1">
        <v>10</v>
      </c>
      <c r="E534" s="2" t="s">
        <v>28</v>
      </c>
      <c r="F534">
        <v>1</v>
      </c>
      <c r="G534" s="84">
        <v>5.5</v>
      </c>
      <c r="H534" s="121"/>
      <c r="I534" s="117">
        <f t="shared" si="56"/>
        <v>0</v>
      </c>
      <c r="J534">
        <v>438</v>
      </c>
      <c r="K534">
        <f t="shared" si="59"/>
        <v>0</v>
      </c>
      <c r="L534" s="5">
        <f t="shared" si="57"/>
        <v>0</v>
      </c>
      <c r="M534" s="122">
        <f t="shared" si="58"/>
        <v>209</v>
      </c>
    </row>
    <row r="535" spans="1:13">
      <c r="A535">
        <v>19</v>
      </c>
      <c r="B535" s="117" t="s">
        <v>97</v>
      </c>
      <c r="C535" s="117" t="s">
        <v>27</v>
      </c>
      <c r="D535" s="1">
        <v>12</v>
      </c>
      <c r="E535" s="2" t="s">
        <v>28</v>
      </c>
      <c r="F535">
        <v>1</v>
      </c>
      <c r="G535" s="84">
        <v>6</v>
      </c>
      <c r="H535" s="121"/>
      <c r="I535" s="117">
        <f t="shared" si="56"/>
        <v>0</v>
      </c>
      <c r="J535">
        <v>756</v>
      </c>
      <c r="K535">
        <f t="shared" si="59"/>
        <v>0</v>
      </c>
      <c r="L535" s="5">
        <f t="shared" si="57"/>
        <v>0</v>
      </c>
      <c r="M535" s="122">
        <f t="shared" si="58"/>
        <v>228</v>
      </c>
    </row>
    <row r="536" spans="1:13">
      <c r="A536">
        <v>20</v>
      </c>
      <c r="B536" s="117" t="s">
        <v>100</v>
      </c>
      <c r="C536" s="117" t="s">
        <v>27</v>
      </c>
      <c r="D536" s="1">
        <v>12</v>
      </c>
      <c r="E536" s="2" t="s">
        <v>28</v>
      </c>
      <c r="F536">
        <v>1</v>
      </c>
      <c r="G536" s="84">
        <v>6</v>
      </c>
      <c r="H536" s="121"/>
      <c r="I536" s="117">
        <f t="shared" si="56"/>
        <v>0</v>
      </c>
      <c r="J536">
        <v>698</v>
      </c>
      <c r="K536">
        <f t="shared" si="59"/>
        <v>0</v>
      </c>
      <c r="L536" s="5">
        <f t="shared" si="57"/>
        <v>0</v>
      </c>
      <c r="M536" s="122">
        <f t="shared" si="58"/>
        <v>228</v>
      </c>
    </row>
    <row r="537" spans="1:13">
      <c r="A537">
        <v>21</v>
      </c>
      <c r="B537" s="117" t="s">
        <v>101</v>
      </c>
      <c r="C537" s="117" t="s">
        <v>27</v>
      </c>
      <c r="D537" s="1">
        <v>12</v>
      </c>
      <c r="E537" s="2" t="s">
        <v>28</v>
      </c>
      <c r="F537">
        <v>1</v>
      </c>
      <c r="G537" s="84">
        <v>6.5</v>
      </c>
      <c r="H537" s="121"/>
      <c r="I537" s="117">
        <f t="shared" si="56"/>
        <v>0</v>
      </c>
      <c r="J537">
        <v>588</v>
      </c>
      <c r="K537">
        <f t="shared" si="59"/>
        <v>0</v>
      </c>
      <c r="L537" s="5">
        <f t="shared" si="57"/>
        <v>0</v>
      </c>
      <c r="M537" s="122">
        <f t="shared" si="58"/>
        <v>247</v>
      </c>
    </row>
    <row r="538" spans="1:13">
      <c r="A538">
        <v>22</v>
      </c>
      <c r="B538" s="117" t="s">
        <v>103</v>
      </c>
      <c r="C538" s="117" t="s">
        <v>27</v>
      </c>
      <c r="D538" s="1">
        <v>10</v>
      </c>
      <c r="E538" s="2" t="s">
        <v>28</v>
      </c>
      <c r="F538">
        <v>1</v>
      </c>
      <c r="G538" s="84">
        <v>5.5</v>
      </c>
      <c r="H538" s="121"/>
      <c r="I538" s="117">
        <f t="shared" si="56"/>
        <v>0</v>
      </c>
      <c r="J538">
        <v>534</v>
      </c>
      <c r="K538">
        <f t="shared" si="59"/>
        <v>0</v>
      </c>
      <c r="L538" s="5">
        <f t="shared" si="57"/>
        <v>0</v>
      </c>
      <c r="M538" s="122">
        <f t="shared" si="58"/>
        <v>209</v>
      </c>
    </row>
    <row r="539" spans="1:13">
      <c r="A539">
        <v>23</v>
      </c>
      <c r="B539" s="117" t="s">
        <v>104</v>
      </c>
      <c r="C539" s="117" t="s">
        <v>105</v>
      </c>
      <c r="D539" s="1">
        <v>15</v>
      </c>
      <c r="E539" s="2" t="s">
        <v>28</v>
      </c>
      <c r="F539">
        <v>1</v>
      </c>
      <c r="G539" s="84">
        <v>7.8</v>
      </c>
      <c r="H539" s="121"/>
      <c r="I539" s="117">
        <f t="shared" si="56"/>
        <v>0</v>
      </c>
      <c r="J539">
        <v>543</v>
      </c>
      <c r="K539">
        <f t="shared" si="59"/>
        <v>0</v>
      </c>
      <c r="L539" s="5">
        <f t="shared" si="57"/>
        <v>0</v>
      </c>
      <c r="M539" s="122">
        <f t="shared" si="58"/>
        <v>296.39999999999998</v>
      </c>
    </row>
    <row r="540" spans="1:13">
      <c r="A540">
        <v>24</v>
      </c>
      <c r="B540" s="117" t="s">
        <v>107</v>
      </c>
      <c r="C540" s="117" t="s">
        <v>105</v>
      </c>
      <c r="D540" s="1">
        <v>10</v>
      </c>
      <c r="E540" s="2" t="s">
        <v>28</v>
      </c>
      <c r="F540">
        <v>1</v>
      </c>
      <c r="G540" s="84">
        <v>5</v>
      </c>
      <c r="H540" s="121"/>
      <c r="I540" s="117">
        <f t="shared" si="56"/>
        <v>0</v>
      </c>
      <c r="J540">
        <v>488</v>
      </c>
      <c r="K540">
        <f t="shared" si="59"/>
        <v>0</v>
      </c>
      <c r="L540" s="5">
        <f t="shared" si="57"/>
        <v>0</v>
      </c>
      <c r="M540" s="122">
        <f t="shared" si="58"/>
        <v>190</v>
      </c>
    </row>
    <row r="541" spans="1:13">
      <c r="A541">
        <v>25</v>
      </c>
      <c r="B541" s="117" t="s">
        <v>108</v>
      </c>
      <c r="C541" s="117" t="s">
        <v>105</v>
      </c>
      <c r="D541" s="1">
        <v>12</v>
      </c>
      <c r="E541" s="2" t="s">
        <v>28</v>
      </c>
      <c r="F541">
        <v>1</v>
      </c>
      <c r="G541" s="84">
        <v>6</v>
      </c>
      <c r="H541" s="121"/>
      <c r="I541" s="117">
        <f t="shared" si="56"/>
        <v>0</v>
      </c>
      <c r="J541">
        <v>650</v>
      </c>
      <c r="K541">
        <f t="shared" si="59"/>
        <v>0</v>
      </c>
      <c r="L541" s="5">
        <f t="shared" si="57"/>
        <v>0</v>
      </c>
      <c r="M541" s="122">
        <f t="shared" si="58"/>
        <v>228</v>
      </c>
    </row>
    <row r="542" spans="1:13">
      <c r="A542">
        <v>26</v>
      </c>
      <c r="B542" s="117" t="s">
        <v>109</v>
      </c>
      <c r="C542" s="117" t="s">
        <v>105</v>
      </c>
      <c r="D542" s="1">
        <v>14</v>
      </c>
      <c r="E542" s="2" t="s">
        <v>28</v>
      </c>
      <c r="F542">
        <v>1</v>
      </c>
      <c r="G542" s="84">
        <v>7</v>
      </c>
      <c r="H542" s="121"/>
      <c r="I542" s="117">
        <f t="shared" si="56"/>
        <v>0</v>
      </c>
      <c r="J542">
        <v>547</v>
      </c>
      <c r="K542">
        <f t="shared" si="59"/>
        <v>0</v>
      </c>
      <c r="L542" s="5">
        <f t="shared" si="57"/>
        <v>0</v>
      </c>
      <c r="M542" s="122">
        <f t="shared" si="58"/>
        <v>266</v>
      </c>
    </row>
    <row r="543" spans="1:13">
      <c r="A543">
        <v>27</v>
      </c>
      <c r="B543" s="117" t="s">
        <v>110</v>
      </c>
      <c r="C543" s="117" t="s">
        <v>105</v>
      </c>
      <c r="D543" s="1">
        <v>8</v>
      </c>
      <c r="E543" s="2" t="s">
        <v>28</v>
      </c>
      <c r="F543">
        <v>1</v>
      </c>
      <c r="G543" s="84">
        <v>4</v>
      </c>
      <c r="H543" s="121"/>
      <c r="I543" s="117">
        <f t="shared" si="56"/>
        <v>0</v>
      </c>
      <c r="J543">
        <v>349</v>
      </c>
      <c r="K543">
        <f t="shared" si="59"/>
        <v>0</v>
      </c>
      <c r="L543" s="5">
        <f t="shared" si="57"/>
        <v>0</v>
      </c>
      <c r="M543" s="122">
        <f t="shared" si="58"/>
        <v>152</v>
      </c>
    </row>
    <row r="544" spans="1:13">
      <c r="A544">
        <v>28</v>
      </c>
      <c r="B544" s="117" t="s">
        <v>111</v>
      </c>
      <c r="C544" s="117" t="s">
        <v>27</v>
      </c>
      <c r="D544" s="1">
        <v>8</v>
      </c>
      <c r="E544" s="2" t="s">
        <v>28</v>
      </c>
      <c r="F544">
        <v>1</v>
      </c>
      <c r="G544" s="84">
        <v>4</v>
      </c>
      <c r="H544" s="121"/>
      <c r="I544" s="117">
        <f t="shared" si="56"/>
        <v>0</v>
      </c>
      <c r="J544">
        <v>432</v>
      </c>
      <c r="K544">
        <f t="shared" si="59"/>
        <v>0</v>
      </c>
      <c r="L544" s="5">
        <f t="shared" si="57"/>
        <v>0</v>
      </c>
      <c r="M544" s="122">
        <f t="shared" si="58"/>
        <v>152</v>
      </c>
    </row>
    <row r="545" spans="1:13">
      <c r="A545">
        <v>29</v>
      </c>
      <c r="B545" s="117" t="s">
        <v>112</v>
      </c>
      <c r="C545" s="117" t="s">
        <v>113</v>
      </c>
      <c r="D545" s="1">
        <v>14</v>
      </c>
      <c r="E545" s="2" t="s">
        <v>114</v>
      </c>
      <c r="F545">
        <v>1</v>
      </c>
      <c r="G545" s="84">
        <v>7</v>
      </c>
      <c r="H545" s="121"/>
      <c r="I545" s="117">
        <f t="shared" ref="I545:I608" si="60">IF(H545=-1,G545+2,MAX(MIN(G545+(H545-9600000)/200000,G545+2),G545+(H545-9500000)/300000,0))</f>
        <v>0</v>
      </c>
      <c r="J545">
        <v>785</v>
      </c>
      <c r="K545">
        <f>IF(H545=-1,J544,FLOOR(H545-FLOOR(H545/5000000*J544,1)*5000000/J544,1)+1-FLOOR(H545/10000000,1))+IF(H545=0,-1,0)</f>
        <v>0</v>
      </c>
      <c r="L545" s="5">
        <f t="shared" ref="L545:L608" si="61">G545*38-M545</f>
        <v>0</v>
      </c>
      <c r="M545" s="122">
        <f>IF(H545=-1,0,MAX(MIN(28.5*G545,(10000000-H545)/10000000*100*28.5*G545),0)+MAX(MIN(9.5*G545,(0.995*J544-K545)/J544*100*G545),0))</f>
        <v>266</v>
      </c>
    </row>
    <row r="546" spans="1:13">
      <c r="A546">
        <v>30</v>
      </c>
      <c r="B546" s="117" t="s">
        <v>115</v>
      </c>
      <c r="C546" s="117" t="s">
        <v>113</v>
      </c>
      <c r="D546" s="1">
        <v>14</v>
      </c>
      <c r="E546" s="2" t="s">
        <v>114</v>
      </c>
      <c r="F546">
        <v>1</v>
      </c>
      <c r="G546" s="84">
        <v>7</v>
      </c>
      <c r="H546" s="121"/>
      <c r="I546" s="117">
        <f t="shared" si="60"/>
        <v>0</v>
      </c>
      <c r="J546">
        <v>823</v>
      </c>
      <c r="K546">
        <f>IF(H546=-1,J561,FLOOR(H546-FLOOR(H546/5000000*J561,1)*5000000/J561,1)+1-FLOOR(H546/10000000,1))+IF(H546=0,-1,0)</f>
        <v>0</v>
      </c>
      <c r="L546" s="5">
        <f t="shared" si="61"/>
        <v>0</v>
      </c>
      <c r="M546" s="122">
        <f>IF(H546=-1,0,MAX(MIN(28.5*G546,(10000000-H546)/10000000*100*28.5*G546),0)+MAX(MIN(9.5*G546,(0.995*J561-K546)/J561*100*G546),0))</f>
        <v>266</v>
      </c>
    </row>
    <row r="547" spans="1:13">
      <c r="A547">
        <v>31</v>
      </c>
      <c r="B547" s="117" t="s">
        <v>116</v>
      </c>
      <c r="C547" s="117" t="s">
        <v>113</v>
      </c>
      <c r="D547" s="1">
        <v>12</v>
      </c>
      <c r="E547" s="2" t="s">
        <v>114</v>
      </c>
      <c r="F547">
        <v>1</v>
      </c>
      <c r="G547" s="84">
        <v>6.5</v>
      </c>
      <c r="H547" s="121"/>
      <c r="I547" s="117">
        <f t="shared" si="60"/>
        <v>0</v>
      </c>
      <c r="J547">
        <v>677</v>
      </c>
      <c r="K547">
        <f>IF(H547=-1,J547,FLOOR(H547-FLOOR(H547/5000000*J547,1)*5000000/J547,1)+1-FLOOR(H547/10000000,1))+IF(H547=0,-1,0)</f>
        <v>0</v>
      </c>
      <c r="L547" s="5">
        <f t="shared" si="61"/>
        <v>0</v>
      </c>
      <c r="M547" s="122">
        <f>IF(H547=-1,0,MAX(MIN(28.5*G547,(10000000-H547)/10000000*100*28.5*G547),0)+MAX(MIN(9.5*G547,(0.995*J547-K547)/J547*100*G547),0))</f>
        <v>247</v>
      </c>
    </row>
    <row r="548" spans="1:13">
      <c r="A548">
        <v>32</v>
      </c>
      <c r="B548" s="117" t="s">
        <v>117</v>
      </c>
      <c r="C548" s="117" t="s">
        <v>27</v>
      </c>
      <c r="D548" s="1">
        <v>14</v>
      </c>
      <c r="E548" s="2" t="s">
        <v>114</v>
      </c>
      <c r="F548">
        <v>1</v>
      </c>
      <c r="G548" s="84">
        <v>7.5</v>
      </c>
      <c r="H548" s="121"/>
      <c r="I548" s="117">
        <f t="shared" si="60"/>
        <v>0</v>
      </c>
      <c r="J548">
        <v>812</v>
      </c>
      <c r="K548">
        <f>IF(H548=-1,J548,FLOOR(H548-FLOOR(H548/5000000*J548,1)*5000000/J548,1)+1-FLOOR(H548/10000000,1))+IF(H548=0,-1,0)</f>
        <v>0</v>
      </c>
      <c r="L548" s="5">
        <f t="shared" si="61"/>
        <v>0</v>
      </c>
      <c r="M548" s="122">
        <f>IF(H548=-1,0,MAX(MIN(28.5*G548,(10000000-H548)/10000000*100*28.5*G548),0)+MAX(MIN(9.5*G548,(0.995*J548-K548)/J548*100*G548),0))</f>
        <v>285</v>
      </c>
    </row>
    <row r="549" spans="1:13">
      <c r="A549">
        <v>33</v>
      </c>
      <c r="B549" s="117" t="s">
        <v>118</v>
      </c>
      <c r="C549" s="117" t="s">
        <v>27</v>
      </c>
      <c r="D549" s="1">
        <v>10</v>
      </c>
      <c r="E549" s="2" t="s">
        <v>114</v>
      </c>
      <c r="F549">
        <v>1</v>
      </c>
      <c r="G549" s="84">
        <v>5.5</v>
      </c>
      <c r="H549" s="121"/>
      <c r="I549" s="117">
        <f t="shared" si="60"/>
        <v>0</v>
      </c>
      <c r="J549">
        <v>707</v>
      </c>
      <c r="K549">
        <f>IF(H549=-1,J549,FLOOR(H549-FLOOR(H549/5000000*J549,1)*5000000/J549,1)+1-FLOOR(H549/10000000,1))+IF(H549=0,-1,0)</f>
        <v>0</v>
      </c>
      <c r="L549" s="5">
        <f t="shared" si="61"/>
        <v>0</v>
      </c>
      <c r="M549" s="122">
        <f>IF(H549=-1,0,MAX(MIN(28.5*G549,(10000000-H549)/10000000*100*28.5*G549),0)+MAX(MIN(9.5*G549,(0.995*J549-K549)/J549*100*G549),0))</f>
        <v>209</v>
      </c>
    </row>
    <row r="550" spans="1:13">
      <c r="A550">
        <v>34</v>
      </c>
      <c r="B550" s="117" t="s">
        <v>119</v>
      </c>
      <c r="C550" s="117" t="s">
        <v>120</v>
      </c>
      <c r="D550" s="1">
        <v>10</v>
      </c>
      <c r="E550" s="2" t="s">
        <v>114</v>
      </c>
      <c r="F550">
        <v>1</v>
      </c>
      <c r="G550" s="84">
        <v>5</v>
      </c>
      <c r="H550" s="121"/>
      <c r="I550" s="117">
        <f t="shared" si="60"/>
        <v>0</v>
      </c>
      <c r="J550">
        <v>394</v>
      </c>
      <c r="K550">
        <f>IF(H550=-1,J550,FLOOR(H550-FLOOR(H550/5000000*J550,1)*5000000/J550,1)+1-FLOOR(H550/10000000,1))+IF(H550=0,-1,0)</f>
        <v>0</v>
      </c>
      <c r="L550" s="5">
        <f t="shared" si="61"/>
        <v>0</v>
      </c>
      <c r="M550" s="122">
        <f>IF(H550=-1,0,MAX(MIN(28.5*G550,(10000000-H550)/10000000*100*28.5*G550),0)+MAX(MIN(9.5*G550,(0.995*J550-K550)/J550*100*G550),0))</f>
        <v>190</v>
      </c>
    </row>
    <row r="551" spans="1:13">
      <c r="A551">
        <v>35</v>
      </c>
      <c r="B551" s="117" t="s">
        <v>121</v>
      </c>
      <c r="C551" s="117" t="s">
        <v>120</v>
      </c>
      <c r="D551" s="1">
        <v>12</v>
      </c>
      <c r="E551" s="2" t="s">
        <v>114</v>
      </c>
      <c r="F551">
        <v>1</v>
      </c>
      <c r="G551" s="84">
        <v>6</v>
      </c>
      <c r="H551" s="121"/>
      <c r="I551" s="117">
        <f t="shared" si="60"/>
        <v>0</v>
      </c>
      <c r="J551">
        <v>469</v>
      </c>
      <c r="K551" s="117">
        <f>IF(H551=-1,J551,FLOOR(H551-FLOOR(H551/5000000*J551,1)*5000000/J551,1)+1-FLOOR(H551/10000000,1))+IF(H551=0,-1,0)</f>
        <v>0</v>
      </c>
      <c r="L551" s="5">
        <f t="shared" si="61"/>
        <v>0</v>
      </c>
      <c r="M551" s="122">
        <f>IF(H551=-1,0,MAX(MIN(28.5*G551,(10000000-H551)/10000000*100*28.5*G551),0)+MAX(MIN(9.5*G551,(0.995*J551-K551)/J551*100*G551),0))</f>
        <v>228</v>
      </c>
    </row>
    <row r="552" spans="1:13">
      <c r="A552">
        <v>36</v>
      </c>
      <c r="B552" s="117" t="s">
        <v>122</v>
      </c>
      <c r="C552" s="117" t="s">
        <v>120</v>
      </c>
      <c r="D552" s="1">
        <v>14</v>
      </c>
      <c r="E552" s="2" t="s">
        <v>114</v>
      </c>
      <c r="F552">
        <v>1</v>
      </c>
      <c r="G552" s="84">
        <v>7</v>
      </c>
      <c r="H552" s="121"/>
      <c r="I552" s="117">
        <f t="shared" si="60"/>
        <v>0</v>
      </c>
      <c r="J552">
        <v>627</v>
      </c>
      <c r="K552">
        <f>IF(H552=-1,J551,FLOOR(H552-FLOOR(H552/5000000*J551,1)*5000000/J551,1)+1-FLOOR(H552/10000000,1))+IF(H552=0,-1,0)</f>
        <v>0</v>
      </c>
      <c r="L552" s="5">
        <f t="shared" si="61"/>
        <v>0</v>
      </c>
      <c r="M552" s="122">
        <f>IF(H552=-1,0,MAX(MIN(28.5*G552,(10000000-H552)/10000000*100*28.5*G552),0)+MAX(MIN(9.5*G552,(0.995*J551-K552)/J551*100*G552),0))</f>
        <v>266</v>
      </c>
    </row>
    <row r="553" spans="1:13">
      <c r="A553">
        <v>37</v>
      </c>
      <c r="B553" s="117" t="s">
        <v>123</v>
      </c>
      <c r="C553" s="117" t="s">
        <v>120</v>
      </c>
      <c r="D553" s="1">
        <v>10</v>
      </c>
      <c r="E553" s="2" t="s">
        <v>114</v>
      </c>
      <c r="F553">
        <v>1</v>
      </c>
      <c r="G553" s="84">
        <v>5.5</v>
      </c>
      <c r="H553" s="121"/>
      <c r="I553" s="117">
        <f t="shared" si="60"/>
        <v>0</v>
      </c>
      <c r="J553">
        <v>508</v>
      </c>
      <c r="K553">
        <f t="shared" ref="K553:K561" si="62">IF(H553=-1,J553,FLOOR(H553-FLOOR(H553/5000000*J553,1)*5000000/J553,1)+1-FLOOR(H553/10000000,1))+IF(H553=0,-1,0)</f>
        <v>0</v>
      </c>
      <c r="L553" s="5">
        <f t="shared" si="61"/>
        <v>0</v>
      </c>
      <c r="M553" s="122">
        <f t="shared" ref="M553:M561" si="63">IF(H553=-1,0,MAX(MIN(28.5*G553,(10000000-H553)/10000000*100*28.5*G553),0)+MAX(MIN(9.5*G553,(0.995*J553-K553)/J553*100*G553),0))</f>
        <v>209</v>
      </c>
    </row>
    <row r="554" spans="1:13">
      <c r="A554">
        <v>38</v>
      </c>
      <c r="B554" s="117" t="s">
        <v>124</v>
      </c>
      <c r="C554" s="117" t="s">
        <v>120</v>
      </c>
      <c r="D554" s="1">
        <v>14</v>
      </c>
      <c r="E554" s="2" t="s">
        <v>114</v>
      </c>
      <c r="F554">
        <v>1</v>
      </c>
      <c r="G554" s="84">
        <v>7.5</v>
      </c>
      <c r="H554" s="121"/>
      <c r="I554" s="117">
        <f t="shared" si="60"/>
        <v>0</v>
      </c>
      <c r="J554">
        <v>668</v>
      </c>
      <c r="K554">
        <f t="shared" si="62"/>
        <v>0</v>
      </c>
      <c r="L554" s="5">
        <f t="shared" si="61"/>
        <v>0</v>
      </c>
      <c r="M554" s="122">
        <f t="shared" si="63"/>
        <v>285</v>
      </c>
    </row>
    <row r="555" spans="1:13">
      <c r="A555">
        <v>39</v>
      </c>
      <c r="B555" s="117" t="s">
        <v>125</v>
      </c>
      <c r="C555" s="117" t="s">
        <v>27</v>
      </c>
      <c r="D555" s="1">
        <v>10</v>
      </c>
      <c r="E555" s="2" t="s">
        <v>114</v>
      </c>
      <c r="F555">
        <v>1</v>
      </c>
      <c r="G555" s="84">
        <v>5</v>
      </c>
      <c r="H555" s="121"/>
      <c r="I555" s="117">
        <f t="shared" si="60"/>
        <v>0</v>
      </c>
      <c r="J555">
        <v>745</v>
      </c>
      <c r="K555">
        <f t="shared" si="62"/>
        <v>0</v>
      </c>
      <c r="L555" s="5">
        <f t="shared" si="61"/>
        <v>0</v>
      </c>
      <c r="M555" s="122">
        <f t="shared" si="63"/>
        <v>190</v>
      </c>
    </row>
    <row r="556" spans="1:13">
      <c r="A556">
        <v>40</v>
      </c>
      <c r="B556" s="117" t="s">
        <v>126</v>
      </c>
      <c r="C556" s="117" t="s">
        <v>113</v>
      </c>
      <c r="D556" s="1">
        <v>10</v>
      </c>
      <c r="E556" s="2" t="s">
        <v>114</v>
      </c>
      <c r="F556">
        <v>1</v>
      </c>
      <c r="G556" s="84">
        <v>5.5</v>
      </c>
      <c r="H556" s="121"/>
      <c r="I556" s="117">
        <f t="shared" si="60"/>
        <v>0</v>
      </c>
      <c r="J556">
        <v>518</v>
      </c>
      <c r="K556">
        <f t="shared" si="62"/>
        <v>0</v>
      </c>
      <c r="L556" s="5">
        <f t="shared" si="61"/>
        <v>0</v>
      </c>
      <c r="M556" s="122">
        <f t="shared" si="63"/>
        <v>209</v>
      </c>
    </row>
    <row r="557" spans="1:13">
      <c r="A557">
        <v>41</v>
      </c>
      <c r="B557" s="117" t="s">
        <v>127</v>
      </c>
      <c r="C557" s="117" t="s">
        <v>27</v>
      </c>
      <c r="D557" s="1">
        <v>12</v>
      </c>
      <c r="E557" s="2" t="s">
        <v>114</v>
      </c>
      <c r="F557">
        <v>1</v>
      </c>
      <c r="G557" s="84">
        <v>6.5</v>
      </c>
      <c r="H557" s="121"/>
      <c r="I557" s="117">
        <f t="shared" si="60"/>
        <v>0</v>
      </c>
      <c r="J557">
        <v>809</v>
      </c>
      <c r="K557">
        <f t="shared" si="62"/>
        <v>0</v>
      </c>
      <c r="L557" s="5">
        <f t="shared" si="61"/>
        <v>0</v>
      </c>
      <c r="M557" s="122">
        <f t="shared" si="63"/>
        <v>247</v>
      </c>
    </row>
    <row r="558" spans="1:13">
      <c r="A558">
        <v>42</v>
      </c>
      <c r="B558" s="117" t="s">
        <v>130</v>
      </c>
      <c r="C558" s="117" t="s">
        <v>131</v>
      </c>
      <c r="D558" s="1">
        <v>12</v>
      </c>
      <c r="E558" s="2" t="s">
        <v>114</v>
      </c>
      <c r="F558">
        <v>1</v>
      </c>
      <c r="G558" s="84">
        <v>6.5</v>
      </c>
      <c r="H558" s="121"/>
      <c r="I558" s="117">
        <f t="shared" si="60"/>
        <v>0</v>
      </c>
      <c r="J558">
        <v>717</v>
      </c>
      <c r="K558">
        <f t="shared" si="62"/>
        <v>0</v>
      </c>
      <c r="L558" s="5">
        <f t="shared" si="61"/>
        <v>0</v>
      </c>
      <c r="M558" s="122">
        <f t="shared" si="63"/>
        <v>247</v>
      </c>
    </row>
    <row r="559" spans="1:13">
      <c r="A559">
        <v>43</v>
      </c>
      <c r="B559" s="117" t="s">
        <v>132</v>
      </c>
      <c r="C559" s="117" t="s">
        <v>131</v>
      </c>
      <c r="D559" s="1">
        <v>8</v>
      </c>
      <c r="E559" s="2" t="s">
        <v>114</v>
      </c>
      <c r="F559">
        <v>1</v>
      </c>
      <c r="G559" s="84">
        <v>4</v>
      </c>
      <c r="H559" s="121"/>
      <c r="I559" s="117">
        <f t="shared" si="60"/>
        <v>0</v>
      </c>
      <c r="J559">
        <v>378</v>
      </c>
      <c r="K559">
        <f t="shared" si="62"/>
        <v>0</v>
      </c>
      <c r="L559" s="5">
        <f t="shared" si="61"/>
        <v>0</v>
      </c>
      <c r="M559" s="122">
        <f t="shared" si="63"/>
        <v>152</v>
      </c>
    </row>
    <row r="560" spans="1:13">
      <c r="A560">
        <v>44</v>
      </c>
      <c r="B560" s="117" t="s">
        <v>133</v>
      </c>
      <c r="C560" s="117" t="s">
        <v>131</v>
      </c>
      <c r="D560" s="1">
        <v>8</v>
      </c>
      <c r="E560" s="2" t="s">
        <v>114</v>
      </c>
      <c r="F560">
        <v>1</v>
      </c>
      <c r="G560" s="84">
        <v>4</v>
      </c>
      <c r="H560" s="121"/>
      <c r="I560" s="117">
        <f t="shared" si="60"/>
        <v>0</v>
      </c>
      <c r="J560">
        <v>383</v>
      </c>
      <c r="K560">
        <f t="shared" si="62"/>
        <v>0</v>
      </c>
      <c r="L560" s="5">
        <f t="shared" si="61"/>
        <v>0</v>
      </c>
      <c r="M560" s="122">
        <f t="shared" si="63"/>
        <v>152</v>
      </c>
    </row>
    <row r="561" spans="1:13">
      <c r="A561">
        <v>45</v>
      </c>
      <c r="B561" s="117" t="s">
        <v>134</v>
      </c>
      <c r="C561" s="117" t="s">
        <v>131</v>
      </c>
      <c r="D561" s="1">
        <v>10</v>
      </c>
      <c r="E561" s="2" t="s">
        <v>114</v>
      </c>
      <c r="F561">
        <v>1</v>
      </c>
      <c r="G561" s="84">
        <v>5.5</v>
      </c>
      <c r="H561" s="121"/>
      <c r="I561" s="117">
        <f t="shared" si="60"/>
        <v>0</v>
      </c>
      <c r="J561">
        <v>566</v>
      </c>
      <c r="K561">
        <f t="shared" si="62"/>
        <v>0</v>
      </c>
      <c r="L561" s="5">
        <f t="shared" si="61"/>
        <v>0</v>
      </c>
      <c r="M561" s="122">
        <f t="shared" si="63"/>
        <v>209</v>
      </c>
    </row>
    <row r="562" spans="1:13">
      <c r="A562">
        <v>46</v>
      </c>
      <c r="B562" s="117" t="s">
        <v>136</v>
      </c>
      <c r="C562" s="117" t="s">
        <v>131</v>
      </c>
      <c r="D562" s="1">
        <v>10</v>
      </c>
      <c r="E562" s="2" t="s">
        <v>114</v>
      </c>
      <c r="F562">
        <v>1</v>
      </c>
      <c r="G562" s="84">
        <v>5.5</v>
      </c>
      <c r="H562" s="121"/>
      <c r="I562" s="117">
        <f t="shared" si="60"/>
        <v>0</v>
      </c>
      <c r="J562">
        <v>399</v>
      </c>
      <c r="K562">
        <f>IF(H562=-1,J561,FLOOR(H562-FLOOR(H562/5000000*J561,1)*5000000/J561,1)+1-FLOOR(H562/10000000,1))+IF(H562=0,-1,0)</f>
        <v>0</v>
      </c>
      <c r="L562" s="5">
        <f t="shared" si="61"/>
        <v>0</v>
      </c>
      <c r="M562" s="122">
        <f>IF(H562=-1,0,MAX(MIN(28.5*G562,(10000000-H562)/10000000*100*28.5*G562),0)+MAX(MIN(9.5*G562,(0.995*J561-K562)/J561*100*G562),0))</f>
        <v>209</v>
      </c>
    </row>
    <row r="563" spans="1:13">
      <c r="A563">
        <v>47</v>
      </c>
      <c r="B563" s="117" t="s">
        <v>137</v>
      </c>
      <c r="C563" s="117" t="s">
        <v>27</v>
      </c>
      <c r="D563" s="1">
        <v>8</v>
      </c>
      <c r="E563" s="2" t="s">
        <v>114</v>
      </c>
      <c r="F563">
        <v>1</v>
      </c>
      <c r="G563" s="84">
        <v>4.5</v>
      </c>
      <c r="H563" s="121"/>
      <c r="I563" s="117">
        <f t="shared" si="60"/>
        <v>0</v>
      </c>
      <c r="J563">
        <v>706</v>
      </c>
      <c r="K563">
        <f t="shared" ref="K563:K626" si="64">IF(H563=-1,J563,FLOOR(H563-FLOOR(H563/5000000*J563,1)*5000000/J563,1)+1-FLOOR(H563/10000000,1))+IF(H563=0,-1,0)</f>
        <v>0</v>
      </c>
      <c r="L563" s="5">
        <f t="shared" si="61"/>
        <v>0</v>
      </c>
      <c r="M563" s="122">
        <f t="shared" ref="M563:M594" si="65">IF(H563=-1,0,MAX(MIN(28.5*G563,(10000000-H563)/10000000*100*28.5*G563),0)+MAX(MIN(9.5*G563,(0.995*J563-K563)/J563*100*G563),0))</f>
        <v>171</v>
      </c>
    </row>
    <row r="564" spans="1:13">
      <c r="A564">
        <v>48</v>
      </c>
      <c r="B564" s="117" t="s">
        <v>138</v>
      </c>
      <c r="C564" s="117" t="s">
        <v>113</v>
      </c>
      <c r="D564" s="1">
        <v>12</v>
      </c>
      <c r="E564" s="2" t="s">
        <v>114</v>
      </c>
      <c r="F564">
        <v>1</v>
      </c>
      <c r="G564" s="84">
        <v>6.5</v>
      </c>
      <c r="H564" s="121"/>
      <c r="I564" s="117">
        <f t="shared" si="60"/>
        <v>0</v>
      </c>
      <c r="J564">
        <v>648</v>
      </c>
      <c r="K564">
        <f t="shared" si="64"/>
        <v>0</v>
      </c>
      <c r="L564" s="5">
        <f t="shared" si="61"/>
        <v>0</v>
      </c>
      <c r="M564" s="122">
        <f t="shared" si="65"/>
        <v>247</v>
      </c>
    </row>
    <row r="565" spans="1:13">
      <c r="A565">
        <v>49</v>
      </c>
      <c r="B565" s="117" t="s">
        <v>139</v>
      </c>
      <c r="C565" s="117" t="s">
        <v>27</v>
      </c>
      <c r="D565" s="1">
        <v>10</v>
      </c>
      <c r="E565" s="2" t="s">
        <v>114</v>
      </c>
      <c r="F565">
        <v>1</v>
      </c>
      <c r="G565" s="84">
        <v>5.5</v>
      </c>
      <c r="H565" s="121"/>
      <c r="I565" s="117">
        <f t="shared" si="60"/>
        <v>0</v>
      </c>
      <c r="J565">
        <v>467</v>
      </c>
      <c r="K565">
        <f t="shared" si="64"/>
        <v>0</v>
      </c>
      <c r="L565" s="5">
        <f t="shared" si="61"/>
        <v>0</v>
      </c>
      <c r="M565" s="122">
        <f t="shared" si="65"/>
        <v>209</v>
      </c>
    </row>
    <row r="566" spans="1:13">
      <c r="A566">
        <v>50</v>
      </c>
      <c r="B566" s="117" t="s">
        <v>140</v>
      </c>
      <c r="C566" s="117" t="s">
        <v>113</v>
      </c>
      <c r="D566" s="1">
        <v>14</v>
      </c>
      <c r="E566" s="2" t="s">
        <v>114</v>
      </c>
      <c r="F566">
        <v>1</v>
      </c>
      <c r="G566" s="84">
        <v>7.5</v>
      </c>
      <c r="H566" s="121"/>
      <c r="I566" s="117">
        <f t="shared" si="60"/>
        <v>0</v>
      </c>
      <c r="J566">
        <v>691</v>
      </c>
      <c r="K566">
        <f t="shared" si="64"/>
        <v>0</v>
      </c>
      <c r="L566" s="5">
        <f t="shared" si="61"/>
        <v>0</v>
      </c>
      <c r="M566" s="122">
        <f t="shared" si="65"/>
        <v>285</v>
      </c>
    </row>
    <row r="567" spans="1:13">
      <c r="A567">
        <v>51</v>
      </c>
      <c r="B567" s="117" t="s">
        <v>141</v>
      </c>
      <c r="C567" s="117" t="s">
        <v>142</v>
      </c>
      <c r="D567" s="1">
        <v>12</v>
      </c>
      <c r="E567" s="2" t="s">
        <v>143</v>
      </c>
      <c r="F567">
        <v>1</v>
      </c>
      <c r="G567" s="84">
        <v>6.5</v>
      </c>
      <c r="H567" s="121"/>
      <c r="I567" s="117">
        <f t="shared" si="60"/>
        <v>0</v>
      </c>
      <c r="J567">
        <v>488</v>
      </c>
      <c r="K567">
        <f t="shared" si="64"/>
        <v>0</v>
      </c>
      <c r="L567" s="5">
        <f t="shared" si="61"/>
        <v>0</v>
      </c>
      <c r="M567" s="122">
        <f t="shared" si="65"/>
        <v>247</v>
      </c>
    </row>
    <row r="568" spans="1:13">
      <c r="A568">
        <v>52</v>
      </c>
      <c r="B568" s="117" t="s">
        <v>146</v>
      </c>
      <c r="C568" s="117" t="s">
        <v>142</v>
      </c>
      <c r="D568" s="1">
        <v>12</v>
      </c>
      <c r="E568" s="2" t="s">
        <v>143</v>
      </c>
      <c r="F568">
        <v>1</v>
      </c>
      <c r="G568" s="84">
        <v>6</v>
      </c>
      <c r="H568" s="121"/>
      <c r="I568" s="117">
        <f t="shared" si="60"/>
        <v>0</v>
      </c>
      <c r="J568">
        <v>541</v>
      </c>
      <c r="K568">
        <f t="shared" si="64"/>
        <v>0</v>
      </c>
      <c r="L568" s="5">
        <f t="shared" si="61"/>
        <v>0</v>
      </c>
      <c r="M568" s="122">
        <f t="shared" si="65"/>
        <v>228</v>
      </c>
    </row>
    <row r="569" spans="1:13">
      <c r="A569">
        <v>53</v>
      </c>
      <c r="B569" s="117" t="s">
        <v>157</v>
      </c>
      <c r="C569" s="117" t="s">
        <v>142</v>
      </c>
      <c r="D569" s="1">
        <v>14</v>
      </c>
      <c r="E569" s="2" t="s">
        <v>143</v>
      </c>
      <c r="F569">
        <v>1</v>
      </c>
      <c r="G569" s="84">
        <v>7</v>
      </c>
      <c r="H569" s="121"/>
      <c r="I569" s="117">
        <f t="shared" si="60"/>
        <v>0</v>
      </c>
      <c r="J569">
        <v>593</v>
      </c>
      <c r="K569">
        <f t="shared" si="64"/>
        <v>0</v>
      </c>
      <c r="L569" s="5">
        <f t="shared" si="61"/>
        <v>0</v>
      </c>
      <c r="M569" s="122">
        <f t="shared" si="65"/>
        <v>266</v>
      </c>
    </row>
    <row r="570" spans="1:13">
      <c r="A570">
        <v>54</v>
      </c>
      <c r="B570" s="117" t="s">
        <v>160</v>
      </c>
      <c r="C570" s="117" t="s">
        <v>142</v>
      </c>
      <c r="D570" s="1">
        <v>14</v>
      </c>
      <c r="E570" s="2" t="s">
        <v>143</v>
      </c>
      <c r="F570">
        <v>1</v>
      </c>
      <c r="G570" s="84">
        <v>7.5</v>
      </c>
      <c r="H570" s="121"/>
      <c r="I570" s="117">
        <f t="shared" si="60"/>
        <v>0</v>
      </c>
      <c r="J570">
        <v>731</v>
      </c>
      <c r="K570">
        <f t="shared" si="64"/>
        <v>0</v>
      </c>
      <c r="L570" s="5">
        <f t="shared" si="61"/>
        <v>0</v>
      </c>
      <c r="M570" s="122">
        <f t="shared" si="65"/>
        <v>285</v>
      </c>
    </row>
    <row r="571" spans="1:13">
      <c r="A571">
        <v>55</v>
      </c>
      <c r="B571" s="117" t="s">
        <v>161</v>
      </c>
      <c r="C571" s="117" t="s">
        <v>142</v>
      </c>
      <c r="D571" s="1">
        <v>16</v>
      </c>
      <c r="E571" s="2" t="s">
        <v>143</v>
      </c>
      <c r="F571">
        <v>1</v>
      </c>
      <c r="G571" s="84">
        <v>8.5</v>
      </c>
      <c r="H571" s="121"/>
      <c r="I571" s="117">
        <f t="shared" si="60"/>
        <v>0</v>
      </c>
      <c r="J571">
        <v>1065</v>
      </c>
      <c r="K571">
        <f t="shared" si="64"/>
        <v>0</v>
      </c>
      <c r="L571" s="5">
        <f t="shared" si="61"/>
        <v>0</v>
      </c>
      <c r="M571" s="122">
        <f t="shared" si="65"/>
        <v>323</v>
      </c>
    </row>
    <row r="572" spans="1:13">
      <c r="A572">
        <v>56</v>
      </c>
      <c r="B572" s="14" t="s">
        <v>162</v>
      </c>
      <c r="C572" s="14" t="s">
        <v>142</v>
      </c>
      <c r="D572" s="15">
        <v>18</v>
      </c>
      <c r="E572" s="16" t="s">
        <v>143</v>
      </c>
      <c r="F572" s="44">
        <v>1</v>
      </c>
      <c r="G572" s="84">
        <v>9.3000000000000007</v>
      </c>
      <c r="H572" s="18"/>
      <c r="I572" s="14">
        <f t="shared" si="60"/>
        <v>0</v>
      </c>
      <c r="J572" s="14">
        <v>1194</v>
      </c>
      <c r="K572" s="47">
        <f t="shared" si="64"/>
        <v>0</v>
      </c>
      <c r="L572" s="48">
        <f t="shared" si="61"/>
        <v>0</v>
      </c>
      <c r="M572" s="122">
        <f t="shared" si="65"/>
        <v>353.40000000000003</v>
      </c>
    </row>
    <row r="573" spans="1:13">
      <c r="A573">
        <v>57</v>
      </c>
      <c r="B573" s="117" t="s">
        <v>163</v>
      </c>
      <c r="C573" s="117" t="s">
        <v>27</v>
      </c>
      <c r="D573" s="1">
        <v>14</v>
      </c>
      <c r="E573" s="2" t="s">
        <v>143</v>
      </c>
      <c r="F573">
        <v>1</v>
      </c>
      <c r="G573" s="84">
        <v>7</v>
      </c>
      <c r="H573" s="121"/>
      <c r="I573" s="117">
        <f t="shared" si="60"/>
        <v>0</v>
      </c>
      <c r="J573">
        <v>785</v>
      </c>
      <c r="K573">
        <f t="shared" si="64"/>
        <v>0</v>
      </c>
      <c r="L573" s="5">
        <f t="shared" si="61"/>
        <v>0</v>
      </c>
      <c r="M573" s="122">
        <f t="shared" si="65"/>
        <v>266</v>
      </c>
    </row>
    <row r="574" spans="1:13">
      <c r="A574">
        <v>58</v>
      </c>
      <c r="B574" s="117" t="s">
        <v>165</v>
      </c>
      <c r="C574" s="117" t="s">
        <v>27</v>
      </c>
      <c r="D574" s="1">
        <v>15</v>
      </c>
      <c r="E574" s="2" t="s">
        <v>143</v>
      </c>
      <c r="F574">
        <v>1</v>
      </c>
      <c r="G574" s="84">
        <v>7.8</v>
      </c>
      <c r="H574" s="121"/>
      <c r="I574" s="117">
        <f t="shared" si="60"/>
        <v>0</v>
      </c>
      <c r="J574">
        <v>597</v>
      </c>
      <c r="K574">
        <f t="shared" si="64"/>
        <v>0</v>
      </c>
      <c r="L574" s="5">
        <f t="shared" si="61"/>
        <v>0</v>
      </c>
      <c r="M574" s="122">
        <f t="shared" si="65"/>
        <v>296.39999999999998</v>
      </c>
    </row>
    <row r="575" spans="1:13">
      <c r="A575">
        <v>59</v>
      </c>
      <c r="B575" s="117" t="s">
        <v>169</v>
      </c>
      <c r="C575" s="117" t="s">
        <v>27</v>
      </c>
      <c r="D575" s="1">
        <v>10</v>
      </c>
      <c r="E575" s="2" t="s">
        <v>143</v>
      </c>
      <c r="F575">
        <v>1</v>
      </c>
      <c r="G575" s="84">
        <v>5.5</v>
      </c>
      <c r="H575" s="121"/>
      <c r="I575" s="117">
        <f t="shared" si="60"/>
        <v>0</v>
      </c>
      <c r="J575">
        <v>564</v>
      </c>
      <c r="K575">
        <f t="shared" si="64"/>
        <v>0</v>
      </c>
      <c r="L575" s="5">
        <f t="shared" si="61"/>
        <v>0</v>
      </c>
      <c r="M575" s="122">
        <f t="shared" si="65"/>
        <v>209</v>
      </c>
    </row>
    <row r="576" spans="1:13">
      <c r="A576">
        <v>60</v>
      </c>
      <c r="B576" s="117" t="s">
        <v>171</v>
      </c>
      <c r="C576" s="117" t="s">
        <v>113</v>
      </c>
      <c r="D576" s="1">
        <v>12</v>
      </c>
      <c r="E576" s="2" t="s">
        <v>143</v>
      </c>
      <c r="F576">
        <v>1</v>
      </c>
      <c r="G576" s="84">
        <v>6.5</v>
      </c>
      <c r="H576" s="121"/>
      <c r="I576" s="117">
        <f t="shared" si="60"/>
        <v>0</v>
      </c>
      <c r="J576">
        <v>721</v>
      </c>
      <c r="K576">
        <f t="shared" si="64"/>
        <v>0</v>
      </c>
      <c r="L576" s="5">
        <f t="shared" si="61"/>
        <v>0</v>
      </c>
      <c r="M576" s="122">
        <f t="shared" si="65"/>
        <v>247</v>
      </c>
    </row>
    <row r="577" spans="1:13">
      <c r="A577">
        <v>61</v>
      </c>
      <c r="B577" s="117" t="s">
        <v>173</v>
      </c>
      <c r="C577" s="117" t="s">
        <v>113</v>
      </c>
      <c r="D577" s="1">
        <v>14</v>
      </c>
      <c r="E577" s="2" t="s">
        <v>143</v>
      </c>
      <c r="F577">
        <v>1</v>
      </c>
      <c r="G577" s="84">
        <v>7</v>
      </c>
      <c r="H577" s="121"/>
      <c r="I577" s="117">
        <f t="shared" si="60"/>
        <v>0</v>
      </c>
      <c r="J577">
        <v>582</v>
      </c>
      <c r="K577">
        <f t="shared" si="64"/>
        <v>0</v>
      </c>
      <c r="L577" s="5">
        <f t="shared" si="61"/>
        <v>0</v>
      </c>
      <c r="M577" s="122">
        <f t="shared" si="65"/>
        <v>266</v>
      </c>
    </row>
    <row r="578" spans="1:13">
      <c r="A578">
        <v>62</v>
      </c>
      <c r="B578" s="117" t="s">
        <v>174</v>
      </c>
      <c r="C578" s="117" t="s">
        <v>175</v>
      </c>
      <c r="D578" s="1">
        <v>15</v>
      </c>
      <c r="E578" s="2" t="s">
        <v>143</v>
      </c>
      <c r="F578">
        <v>1</v>
      </c>
      <c r="G578" s="84">
        <v>7.8</v>
      </c>
      <c r="H578" s="121"/>
      <c r="I578" s="117">
        <f t="shared" si="60"/>
        <v>0</v>
      </c>
      <c r="J578">
        <v>947</v>
      </c>
      <c r="K578">
        <f t="shared" si="64"/>
        <v>0</v>
      </c>
      <c r="L578" s="5">
        <f t="shared" si="61"/>
        <v>0</v>
      </c>
      <c r="M578" s="122">
        <f t="shared" si="65"/>
        <v>296.39999999999998</v>
      </c>
    </row>
    <row r="579" spans="1:13">
      <c r="A579">
        <v>63</v>
      </c>
      <c r="B579" s="117" t="s">
        <v>178</v>
      </c>
      <c r="C579" s="117" t="s">
        <v>175</v>
      </c>
      <c r="D579" s="1">
        <v>10</v>
      </c>
      <c r="E579" s="2" t="s">
        <v>143</v>
      </c>
      <c r="F579">
        <v>1</v>
      </c>
      <c r="G579" s="84">
        <v>5</v>
      </c>
      <c r="H579" s="121"/>
      <c r="I579" s="117">
        <f t="shared" si="60"/>
        <v>0</v>
      </c>
      <c r="J579">
        <v>751</v>
      </c>
      <c r="K579">
        <f t="shared" si="64"/>
        <v>0</v>
      </c>
      <c r="L579" s="5">
        <f t="shared" si="61"/>
        <v>0</v>
      </c>
      <c r="M579" s="122">
        <f t="shared" si="65"/>
        <v>190</v>
      </c>
    </row>
    <row r="580" spans="1:13">
      <c r="A580">
        <v>64</v>
      </c>
      <c r="B580" s="117" t="s">
        <v>179</v>
      </c>
      <c r="C580" s="117" t="s">
        <v>175</v>
      </c>
      <c r="D580" s="1">
        <v>12</v>
      </c>
      <c r="E580" s="2" t="s">
        <v>143</v>
      </c>
      <c r="F580">
        <v>1</v>
      </c>
      <c r="G580" s="84">
        <v>6</v>
      </c>
      <c r="H580" s="121"/>
      <c r="I580" s="117">
        <f t="shared" si="60"/>
        <v>0</v>
      </c>
      <c r="J580">
        <v>778</v>
      </c>
      <c r="K580">
        <f t="shared" si="64"/>
        <v>0</v>
      </c>
      <c r="L580" s="5">
        <f t="shared" si="61"/>
        <v>0</v>
      </c>
      <c r="M580" s="122">
        <f t="shared" si="65"/>
        <v>228</v>
      </c>
    </row>
    <row r="581" spans="1:13">
      <c r="A581">
        <v>65</v>
      </c>
      <c r="B581" s="117" t="s">
        <v>180</v>
      </c>
      <c r="C581" s="117" t="s">
        <v>175</v>
      </c>
      <c r="D581" s="1">
        <v>12</v>
      </c>
      <c r="E581" s="2" t="s">
        <v>143</v>
      </c>
      <c r="F581">
        <v>1</v>
      </c>
      <c r="G581" s="84">
        <v>6.5</v>
      </c>
      <c r="H581" s="121"/>
      <c r="I581" s="117">
        <f t="shared" si="60"/>
        <v>0</v>
      </c>
      <c r="J581">
        <v>706</v>
      </c>
      <c r="K581">
        <f t="shared" si="64"/>
        <v>0</v>
      </c>
      <c r="L581" s="5">
        <f t="shared" si="61"/>
        <v>0</v>
      </c>
      <c r="M581" s="122">
        <f t="shared" si="65"/>
        <v>247</v>
      </c>
    </row>
    <row r="582" spans="1:13">
      <c r="A582">
        <v>66</v>
      </c>
      <c r="B582" s="117" t="s">
        <v>181</v>
      </c>
      <c r="C582" s="117" t="s">
        <v>175</v>
      </c>
      <c r="D582" s="1">
        <v>12</v>
      </c>
      <c r="E582" s="2" t="s">
        <v>143</v>
      </c>
      <c r="F582">
        <v>1</v>
      </c>
      <c r="G582" s="84">
        <v>6.5</v>
      </c>
      <c r="H582" s="121"/>
      <c r="I582" s="117">
        <f t="shared" si="60"/>
        <v>0</v>
      </c>
      <c r="J582">
        <v>718</v>
      </c>
      <c r="K582">
        <f t="shared" si="64"/>
        <v>0</v>
      </c>
      <c r="L582" s="5">
        <f t="shared" si="61"/>
        <v>0</v>
      </c>
      <c r="M582" s="122">
        <f t="shared" si="65"/>
        <v>247</v>
      </c>
    </row>
    <row r="583" spans="1:13">
      <c r="A583">
        <v>67</v>
      </c>
      <c r="B583" s="117" t="s">
        <v>182</v>
      </c>
      <c r="C583" s="117" t="s">
        <v>27</v>
      </c>
      <c r="D583" s="1">
        <v>12</v>
      </c>
      <c r="E583" s="2" t="s">
        <v>143</v>
      </c>
      <c r="F583">
        <v>1</v>
      </c>
      <c r="G583" s="84">
        <v>6.5</v>
      </c>
      <c r="H583" s="121"/>
      <c r="I583" s="117">
        <f t="shared" si="60"/>
        <v>0</v>
      </c>
      <c r="J583">
        <v>829</v>
      </c>
      <c r="K583">
        <f t="shared" si="64"/>
        <v>0</v>
      </c>
      <c r="L583" s="5">
        <f t="shared" si="61"/>
        <v>0</v>
      </c>
      <c r="M583" s="122">
        <f t="shared" si="65"/>
        <v>247</v>
      </c>
    </row>
    <row r="584" spans="1:13">
      <c r="A584">
        <v>68</v>
      </c>
      <c r="B584" s="117" t="s">
        <v>183</v>
      </c>
      <c r="C584" s="117" t="s">
        <v>27</v>
      </c>
      <c r="D584" s="1">
        <v>12</v>
      </c>
      <c r="E584" s="2" t="s">
        <v>143</v>
      </c>
      <c r="F584">
        <v>1</v>
      </c>
      <c r="G584" s="84">
        <v>6.5</v>
      </c>
      <c r="H584" s="121"/>
      <c r="I584" s="117">
        <f t="shared" si="60"/>
        <v>0</v>
      </c>
      <c r="J584">
        <v>703</v>
      </c>
      <c r="K584">
        <f t="shared" si="64"/>
        <v>0</v>
      </c>
      <c r="L584" s="5">
        <f t="shared" si="61"/>
        <v>0</v>
      </c>
      <c r="M584" s="122">
        <f t="shared" si="65"/>
        <v>247</v>
      </c>
    </row>
    <row r="585" spans="1:13">
      <c r="A585">
        <v>69</v>
      </c>
      <c r="B585" s="117" t="s">
        <v>184</v>
      </c>
      <c r="C585" s="117" t="s">
        <v>185</v>
      </c>
      <c r="D585" s="1">
        <v>10</v>
      </c>
      <c r="E585" s="2" t="s">
        <v>186</v>
      </c>
      <c r="F585">
        <v>1</v>
      </c>
      <c r="G585" s="84">
        <v>5</v>
      </c>
      <c r="H585" s="121"/>
      <c r="I585" s="117">
        <f t="shared" si="60"/>
        <v>0</v>
      </c>
      <c r="J585">
        <v>674</v>
      </c>
      <c r="K585">
        <f t="shared" si="64"/>
        <v>0</v>
      </c>
      <c r="L585" s="5">
        <f t="shared" si="61"/>
        <v>0</v>
      </c>
      <c r="M585" s="122">
        <f t="shared" si="65"/>
        <v>190</v>
      </c>
    </row>
    <row r="586" spans="1:13">
      <c r="A586">
        <v>70</v>
      </c>
      <c r="B586" s="117" t="s">
        <v>187</v>
      </c>
      <c r="C586" s="117" t="s">
        <v>185</v>
      </c>
      <c r="D586" s="1">
        <v>15</v>
      </c>
      <c r="E586" s="2" t="s">
        <v>186</v>
      </c>
      <c r="F586">
        <v>1</v>
      </c>
      <c r="G586" s="84">
        <v>7.8</v>
      </c>
      <c r="H586" s="121"/>
      <c r="I586" s="117">
        <f t="shared" si="60"/>
        <v>0</v>
      </c>
      <c r="J586">
        <v>678</v>
      </c>
      <c r="K586">
        <f t="shared" si="64"/>
        <v>0</v>
      </c>
      <c r="L586" s="5">
        <f t="shared" si="61"/>
        <v>0</v>
      </c>
      <c r="M586" s="122">
        <f t="shared" si="65"/>
        <v>296.39999999999998</v>
      </c>
    </row>
    <row r="587" spans="1:13">
      <c r="A587">
        <v>71</v>
      </c>
      <c r="B587" s="117" t="s">
        <v>189</v>
      </c>
      <c r="C587" s="117" t="s">
        <v>185</v>
      </c>
      <c r="D587" s="1">
        <v>12</v>
      </c>
      <c r="E587" s="2" t="s">
        <v>186</v>
      </c>
      <c r="F587">
        <v>1</v>
      </c>
      <c r="G587" s="84">
        <v>6</v>
      </c>
      <c r="H587" s="121"/>
      <c r="I587" s="117">
        <f t="shared" si="60"/>
        <v>0</v>
      </c>
      <c r="J587">
        <v>726</v>
      </c>
      <c r="K587">
        <f t="shared" si="64"/>
        <v>0</v>
      </c>
      <c r="L587" s="5">
        <f t="shared" si="61"/>
        <v>0</v>
      </c>
      <c r="M587" s="122">
        <f t="shared" si="65"/>
        <v>228</v>
      </c>
    </row>
    <row r="588" spans="1:13">
      <c r="A588">
        <v>72</v>
      </c>
      <c r="B588" s="117" t="s">
        <v>190</v>
      </c>
      <c r="C588" s="117" t="s">
        <v>185</v>
      </c>
      <c r="D588" s="1">
        <v>10</v>
      </c>
      <c r="E588" s="2" t="s">
        <v>186</v>
      </c>
      <c r="F588">
        <v>1</v>
      </c>
      <c r="G588" s="84">
        <v>5</v>
      </c>
      <c r="H588" s="121"/>
      <c r="I588" s="117">
        <f t="shared" si="60"/>
        <v>0</v>
      </c>
      <c r="J588">
        <v>778</v>
      </c>
      <c r="K588">
        <f t="shared" si="64"/>
        <v>0</v>
      </c>
      <c r="L588" s="5">
        <f t="shared" si="61"/>
        <v>0</v>
      </c>
      <c r="M588" s="122">
        <f t="shared" si="65"/>
        <v>190</v>
      </c>
    </row>
    <row r="589" spans="1:13">
      <c r="A589">
        <v>73</v>
      </c>
      <c r="B589" s="117" t="s">
        <v>192</v>
      </c>
      <c r="C589" s="117" t="s">
        <v>185</v>
      </c>
      <c r="D589" s="1">
        <v>14</v>
      </c>
      <c r="E589" s="2" t="s">
        <v>186</v>
      </c>
      <c r="F589">
        <v>1</v>
      </c>
      <c r="G589" s="84">
        <v>7</v>
      </c>
      <c r="H589" s="121"/>
      <c r="I589" s="117">
        <f t="shared" si="60"/>
        <v>0</v>
      </c>
      <c r="J589">
        <v>583</v>
      </c>
      <c r="K589">
        <f t="shared" si="64"/>
        <v>0</v>
      </c>
      <c r="L589" s="5">
        <f t="shared" si="61"/>
        <v>0</v>
      </c>
      <c r="M589" s="122">
        <f t="shared" si="65"/>
        <v>266</v>
      </c>
    </row>
    <row r="590" spans="1:13">
      <c r="A590">
        <v>74</v>
      </c>
      <c r="B590" s="117" t="s">
        <v>193</v>
      </c>
      <c r="C590" s="117" t="s">
        <v>113</v>
      </c>
      <c r="D590" s="1">
        <v>14</v>
      </c>
      <c r="E590" s="2" t="s">
        <v>143</v>
      </c>
      <c r="F590">
        <v>1</v>
      </c>
      <c r="G590" s="84">
        <v>7</v>
      </c>
      <c r="H590" s="121"/>
      <c r="I590" s="117">
        <f t="shared" si="60"/>
        <v>0</v>
      </c>
      <c r="J590">
        <v>846</v>
      </c>
      <c r="K590">
        <f t="shared" si="64"/>
        <v>0</v>
      </c>
      <c r="L590" s="5">
        <f t="shared" si="61"/>
        <v>0</v>
      </c>
      <c r="M590" s="122">
        <f t="shared" si="65"/>
        <v>266</v>
      </c>
    </row>
    <row r="591" spans="1:13">
      <c r="A591">
        <v>75</v>
      </c>
      <c r="B591" s="117" t="s">
        <v>194</v>
      </c>
      <c r="C591" s="117" t="s">
        <v>27</v>
      </c>
      <c r="D591" s="1">
        <v>14</v>
      </c>
      <c r="E591" s="2" t="s">
        <v>143</v>
      </c>
      <c r="F591">
        <v>1</v>
      </c>
      <c r="G591" s="84">
        <v>7</v>
      </c>
      <c r="H591" s="121"/>
      <c r="I591" s="117">
        <f t="shared" si="60"/>
        <v>0</v>
      </c>
      <c r="J591">
        <v>635</v>
      </c>
      <c r="K591">
        <f t="shared" si="64"/>
        <v>0</v>
      </c>
      <c r="L591" s="5">
        <f t="shared" si="61"/>
        <v>0</v>
      </c>
      <c r="M591" s="122">
        <f t="shared" si="65"/>
        <v>266</v>
      </c>
    </row>
    <row r="592" spans="1:13">
      <c r="A592">
        <v>76</v>
      </c>
      <c r="B592" s="117" t="s">
        <v>195</v>
      </c>
      <c r="C592" s="117" t="s">
        <v>113</v>
      </c>
      <c r="D592" s="1">
        <v>16</v>
      </c>
      <c r="E592" s="2" t="s">
        <v>186</v>
      </c>
      <c r="F592">
        <v>1</v>
      </c>
      <c r="G592" s="84">
        <v>8</v>
      </c>
      <c r="H592" s="121"/>
      <c r="I592" s="117">
        <f t="shared" si="60"/>
        <v>0</v>
      </c>
      <c r="J592">
        <v>678</v>
      </c>
      <c r="K592">
        <f t="shared" si="64"/>
        <v>0</v>
      </c>
      <c r="L592" s="5">
        <f t="shared" si="61"/>
        <v>0</v>
      </c>
      <c r="M592" s="122">
        <f t="shared" si="65"/>
        <v>304</v>
      </c>
    </row>
    <row r="593" spans="1:13">
      <c r="A593">
        <v>77</v>
      </c>
      <c r="B593" s="117" t="s">
        <v>196</v>
      </c>
      <c r="C593" s="117" t="s">
        <v>113</v>
      </c>
      <c r="D593" s="1">
        <v>15</v>
      </c>
      <c r="E593" s="2" t="s">
        <v>186</v>
      </c>
      <c r="F593">
        <v>1</v>
      </c>
      <c r="G593" s="84">
        <v>7.8</v>
      </c>
      <c r="H593" s="121"/>
      <c r="I593" s="117">
        <f t="shared" si="60"/>
        <v>0</v>
      </c>
      <c r="J593">
        <v>710</v>
      </c>
      <c r="K593">
        <f t="shared" si="64"/>
        <v>0</v>
      </c>
      <c r="L593" s="5">
        <f t="shared" si="61"/>
        <v>0</v>
      </c>
      <c r="M593" s="122">
        <f t="shared" si="65"/>
        <v>296.39999999999998</v>
      </c>
    </row>
    <row r="594" spans="1:13">
      <c r="A594">
        <v>78</v>
      </c>
      <c r="B594" s="117" t="s">
        <v>197</v>
      </c>
      <c r="C594" s="117" t="s">
        <v>113</v>
      </c>
      <c r="D594" s="1">
        <v>14</v>
      </c>
      <c r="E594" s="2" t="s">
        <v>186</v>
      </c>
      <c r="F594">
        <v>1</v>
      </c>
      <c r="G594" s="84">
        <v>7.5</v>
      </c>
      <c r="H594" s="121"/>
      <c r="I594" s="117">
        <f t="shared" si="60"/>
        <v>0</v>
      </c>
      <c r="J594">
        <v>792</v>
      </c>
      <c r="K594">
        <f t="shared" si="64"/>
        <v>0</v>
      </c>
      <c r="L594" s="5">
        <f t="shared" si="61"/>
        <v>0</v>
      </c>
      <c r="M594" s="122">
        <f t="shared" si="65"/>
        <v>285</v>
      </c>
    </row>
    <row r="595" spans="1:13">
      <c r="A595">
        <v>79</v>
      </c>
      <c r="B595" s="117" t="s">
        <v>198</v>
      </c>
      <c r="C595" s="117" t="s">
        <v>27</v>
      </c>
      <c r="D595" s="1">
        <v>14</v>
      </c>
      <c r="E595" s="2" t="s">
        <v>186</v>
      </c>
      <c r="F595">
        <v>1</v>
      </c>
      <c r="G595" s="84">
        <v>7</v>
      </c>
      <c r="H595" s="121"/>
      <c r="I595" s="117">
        <f t="shared" si="60"/>
        <v>0</v>
      </c>
      <c r="J595">
        <v>655</v>
      </c>
      <c r="K595">
        <f t="shared" si="64"/>
        <v>0</v>
      </c>
      <c r="L595" s="5">
        <f t="shared" si="61"/>
        <v>0</v>
      </c>
      <c r="M595" s="122">
        <f t="shared" ref="M595:M626" si="66">IF(H595=-1,0,MAX(MIN(28.5*G595,(10000000-H595)/10000000*100*28.5*G595),0)+MAX(MIN(9.5*G595,(0.995*J595-K595)/J595*100*G595),0))</f>
        <v>266</v>
      </c>
    </row>
    <row r="596" spans="1:13">
      <c r="A596">
        <v>80</v>
      </c>
      <c r="B596" s="117" t="s">
        <v>200</v>
      </c>
      <c r="C596" s="117" t="s">
        <v>113</v>
      </c>
      <c r="D596" s="1">
        <v>12</v>
      </c>
      <c r="E596" s="2" t="s">
        <v>186</v>
      </c>
      <c r="F596">
        <v>1</v>
      </c>
      <c r="G596" s="84">
        <v>6</v>
      </c>
      <c r="H596" s="121"/>
      <c r="I596" s="117">
        <f t="shared" si="60"/>
        <v>0</v>
      </c>
      <c r="J596">
        <v>653</v>
      </c>
      <c r="K596">
        <f t="shared" si="64"/>
        <v>0</v>
      </c>
      <c r="L596" s="5">
        <f t="shared" si="61"/>
        <v>0</v>
      </c>
      <c r="M596" s="122">
        <f t="shared" si="66"/>
        <v>228</v>
      </c>
    </row>
    <row r="597" spans="1:13">
      <c r="A597">
        <v>81</v>
      </c>
      <c r="B597" s="117" t="s">
        <v>201</v>
      </c>
      <c r="C597" s="117" t="s">
        <v>27</v>
      </c>
      <c r="D597" s="1">
        <v>8</v>
      </c>
      <c r="E597" s="2" t="s">
        <v>186</v>
      </c>
      <c r="F597">
        <v>1</v>
      </c>
      <c r="G597" s="84">
        <v>4</v>
      </c>
      <c r="H597" s="121"/>
      <c r="I597" s="117">
        <f t="shared" si="60"/>
        <v>0</v>
      </c>
      <c r="J597">
        <v>326</v>
      </c>
      <c r="K597">
        <f t="shared" si="64"/>
        <v>0</v>
      </c>
      <c r="L597" s="5">
        <f t="shared" si="61"/>
        <v>0</v>
      </c>
      <c r="M597" s="122">
        <f t="shared" si="66"/>
        <v>152</v>
      </c>
    </row>
    <row r="598" spans="1:13">
      <c r="A598">
        <v>82</v>
      </c>
      <c r="B598" s="117" t="s">
        <v>202</v>
      </c>
      <c r="C598" s="117" t="s">
        <v>203</v>
      </c>
      <c r="D598" s="1">
        <v>6</v>
      </c>
      <c r="E598" s="2" t="s">
        <v>204</v>
      </c>
      <c r="F598">
        <v>1</v>
      </c>
      <c r="G598" s="84">
        <v>3.5</v>
      </c>
      <c r="H598" s="121"/>
      <c r="I598" s="117">
        <f t="shared" si="60"/>
        <v>0</v>
      </c>
      <c r="J598">
        <v>445</v>
      </c>
      <c r="K598">
        <f t="shared" si="64"/>
        <v>0</v>
      </c>
      <c r="L598" s="5">
        <f t="shared" si="61"/>
        <v>0</v>
      </c>
      <c r="M598" s="122">
        <f t="shared" si="66"/>
        <v>133</v>
      </c>
    </row>
    <row r="599" spans="1:13">
      <c r="A599">
        <v>83</v>
      </c>
      <c r="B599" s="117" t="s">
        <v>206</v>
      </c>
      <c r="C599" s="117" t="s">
        <v>203</v>
      </c>
      <c r="D599" s="1">
        <v>12</v>
      </c>
      <c r="E599" s="2" t="s">
        <v>204</v>
      </c>
      <c r="F599">
        <v>1</v>
      </c>
      <c r="G599" s="84">
        <v>6.5</v>
      </c>
      <c r="H599" s="121"/>
      <c r="I599" s="117">
        <f t="shared" si="60"/>
        <v>0</v>
      </c>
      <c r="J599">
        <v>630</v>
      </c>
      <c r="K599">
        <f t="shared" si="64"/>
        <v>0</v>
      </c>
      <c r="L599" s="5">
        <f t="shared" si="61"/>
        <v>0</v>
      </c>
      <c r="M599" s="122">
        <f t="shared" si="66"/>
        <v>247</v>
      </c>
    </row>
    <row r="600" spans="1:13">
      <c r="A600">
        <v>84</v>
      </c>
      <c r="B600" s="117" t="s">
        <v>209</v>
      </c>
      <c r="C600" s="117" t="s">
        <v>203</v>
      </c>
      <c r="D600" s="1">
        <v>12</v>
      </c>
      <c r="E600" s="2" t="s">
        <v>204</v>
      </c>
      <c r="F600">
        <v>1</v>
      </c>
      <c r="G600" s="84">
        <v>6</v>
      </c>
      <c r="H600" s="121"/>
      <c r="I600" s="117">
        <f t="shared" si="60"/>
        <v>0</v>
      </c>
      <c r="J600">
        <v>608</v>
      </c>
      <c r="K600">
        <f t="shared" si="64"/>
        <v>0</v>
      </c>
      <c r="L600" s="5">
        <f t="shared" si="61"/>
        <v>0</v>
      </c>
      <c r="M600" s="122">
        <f t="shared" si="66"/>
        <v>228</v>
      </c>
    </row>
    <row r="601" spans="1:13">
      <c r="A601">
        <v>85</v>
      </c>
      <c r="B601" s="117" t="s">
        <v>211</v>
      </c>
      <c r="C601" s="117" t="s">
        <v>203</v>
      </c>
      <c r="D601" s="1">
        <v>16</v>
      </c>
      <c r="E601" s="2" t="s">
        <v>204</v>
      </c>
      <c r="F601">
        <v>1</v>
      </c>
      <c r="G601" s="84">
        <v>8.1999999999999993</v>
      </c>
      <c r="H601" s="121"/>
      <c r="I601" s="117">
        <f t="shared" si="60"/>
        <v>0</v>
      </c>
      <c r="J601">
        <v>943</v>
      </c>
      <c r="K601">
        <f t="shared" si="64"/>
        <v>0</v>
      </c>
      <c r="L601" s="5">
        <f t="shared" si="61"/>
        <v>0</v>
      </c>
      <c r="M601" s="122">
        <f t="shared" si="66"/>
        <v>311.59999999999997</v>
      </c>
    </row>
    <row r="602" spans="1:13">
      <c r="A602">
        <v>86</v>
      </c>
      <c r="B602" s="117" t="s">
        <v>213</v>
      </c>
      <c r="C602" s="117" t="s">
        <v>203</v>
      </c>
      <c r="D602" s="1">
        <v>16</v>
      </c>
      <c r="E602" s="2" t="s">
        <v>204</v>
      </c>
      <c r="F602">
        <v>1</v>
      </c>
      <c r="G602" s="84">
        <v>8.3000000000000007</v>
      </c>
      <c r="H602" s="121"/>
      <c r="I602" s="117">
        <f t="shared" si="60"/>
        <v>0</v>
      </c>
      <c r="J602">
        <v>837</v>
      </c>
      <c r="K602">
        <f t="shared" si="64"/>
        <v>0</v>
      </c>
      <c r="L602" s="5">
        <f t="shared" si="61"/>
        <v>0</v>
      </c>
      <c r="M602" s="122">
        <f t="shared" si="66"/>
        <v>315.40000000000003</v>
      </c>
    </row>
    <row r="603" spans="1:13">
      <c r="A603">
        <v>87</v>
      </c>
      <c r="B603" s="14" t="s">
        <v>215</v>
      </c>
      <c r="C603" s="14" t="s">
        <v>203</v>
      </c>
      <c r="D603" s="15">
        <v>18</v>
      </c>
      <c r="E603" s="16" t="s">
        <v>204</v>
      </c>
      <c r="F603" s="44">
        <v>1</v>
      </c>
      <c r="G603" s="84">
        <v>9.5</v>
      </c>
      <c r="H603" s="18"/>
      <c r="I603" s="14">
        <f t="shared" si="60"/>
        <v>0</v>
      </c>
      <c r="J603" s="14">
        <v>1343</v>
      </c>
      <c r="K603" s="47">
        <f t="shared" si="64"/>
        <v>0</v>
      </c>
      <c r="L603" s="48">
        <f t="shared" si="61"/>
        <v>0</v>
      </c>
      <c r="M603" s="122">
        <f t="shared" si="66"/>
        <v>361</v>
      </c>
    </row>
    <row r="604" spans="1:13">
      <c r="A604">
        <v>88</v>
      </c>
      <c r="B604" s="117" t="s">
        <v>218</v>
      </c>
      <c r="C604" s="117" t="s">
        <v>27</v>
      </c>
      <c r="D604" s="1">
        <v>10</v>
      </c>
      <c r="E604" s="2" t="s">
        <v>204</v>
      </c>
      <c r="F604">
        <v>1</v>
      </c>
      <c r="G604" s="84">
        <v>5</v>
      </c>
      <c r="H604" s="121"/>
      <c r="I604" s="117">
        <f t="shared" si="60"/>
        <v>0</v>
      </c>
      <c r="J604">
        <v>550</v>
      </c>
      <c r="K604">
        <f t="shared" si="64"/>
        <v>0</v>
      </c>
      <c r="L604" s="5">
        <f t="shared" si="61"/>
        <v>0</v>
      </c>
      <c r="M604" s="122">
        <f t="shared" si="66"/>
        <v>190</v>
      </c>
    </row>
    <row r="605" spans="1:13">
      <c r="A605">
        <v>89</v>
      </c>
      <c r="B605" s="117" t="s">
        <v>222</v>
      </c>
      <c r="C605" s="117" t="s">
        <v>27</v>
      </c>
      <c r="D605" s="1">
        <v>12</v>
      </c>
      <c r="E605" s="2" t="s">
        <v>204</v>
      </c>
      <c r="F605">
        <v>1</v>
      </c>
      <c r="G605" s="84">
        <v>6.5</v>
      </c>
      <c r="H605" s="121"/>
      <c r="I605" s="117">
        <f t="shared" si="60"/>
        <v>0</v>
      </c>
      <c r="J605">
        <v>728</v>
      </c>
      <c r="K605">
        <f t="shared" si="64"/>
        <v>0</v>
      </c>
      <c r="L605" s="5">
        <f t="shared" si="61"/>
        <v>0</v>
      </c>
      <c r="M605" s="122">
        <f t="shared" si="66"/>
        <v>247</v>
      </c>
    </row>
    <row r="606" spans="1:13">
      <c r="A606">
        <v>90</v>
      </c>
      <c r="B606" s="117" t="s">
        <v>225</v>
      </c>
      <c r="C606" s="117" t="s">
        <v>27</v>
      </c>
      <c r="D606" s="1">
        <v>14</v>
      </c>
      <c r="E606" s="2" t="s">
        <v>204</v>
      </c>
      <c r="F606">
        <v>1</v>
      </c>
      <c r="G606" s="84">
        <v>7</v>
      </c>
      <c r="H606" s="121"/>
      <c r="I606" s="117">
        <f t="shared" si="60"/>
        <v>0</v>
      </c>
      <c r="J606">
        <v>585</v>
      </c>
      <c r="K606">
        <f t="shared" si="64"/>
        <v>0</v>
      </c>
      <c r="L606" s="5">
        <f t="shared" si="61"/>
        <v>0</v>
      </c>
      <c r="M606" s="122">
        <f t="shared" si="66"/>
        <v>266</v>
      </c>
    </row>
    <row r="607" spans="1:13">
      <c r="A607">
        <v>91</v>
      </c>
      <c r="B607" s="24" t="s">
        <v>227</v>
      </c>
      <c r="C607" s="24" t="s">
        <v>113</v>
      </c>
      <c r="D607" s="25">
        <v>18</v>
      </c>
      <c r="E607" s="26" t="s">
        <v>204</v>
      </c>
      <c r="F607" s="27">
        <v>1</v>
      </c>
      <c r="G607" s="84">
        <v>9.5</v>
      </c>
      <c r="H607" s="29"/>
      <c r="I607" s="24">
        <f t="shared" si="60"/>
        <v>0</v>
      </c>
      <c r="J607" s="24">
        <v>1323</v>
      </c>
      <c r="K607" s="24">
        <f t="shared" si="64"/>
        <v>0</v>
      </c>
      <c r="L607" s="56">
        <f t="shared" si="61"/>
        <v>0</v>
      </c>
      <c r="M607" s="122">
        <f t="shared" si="66"/>
        <v>361</v>
      </c>
    </row>
    <row r="608" spans="1:13">
      <c r="A608">
        <v>92</v>
      </c>
      <c r="B608" s="117" t="s">
        <v>230</v>
      </c>
      <c r="C608" s="117" t="s">
        <v>113</v>
      </c>
      <c r="D608" s="1">
        <v>14</v>
      </c>
      <c r="E608" s="2" t="s">
        <v>204</v>
      </c>
      <c r="F608">
        <v>1</v>
      </c>
      <c r="G608" s="84">
        <v>7.5</v>
      </c>
      <c r="H608" s="121"/>
      <c r="I608" s="117">
        <f t="shared" si="60"/>
        <v>0</v>
      </c>
      <c r="J608">
        <v>486</v>
      </c>
      <c r="K608">
        <f t="shared" si="64"/>
        <v>0</v>
      </c>
      <c r="L608" s="5">
        <f t="shared" si="61"/>
        <v>0</v>
      </c>
      <c r="M608" s="122">
        <f t="shared" si="66"/>
        <v>285</v>
      </c>
    </row>
    <row r="609" spans="1:13">
      <c r="A609">
        <v>93</v>
      </c>
      <c r="B609" s="117" t="s">
        <v>231</v>
      </c>
      <c r="C609" s="117" t="s">
        <v>27</v>
      </c>
      <c r="D609" s="1">
        <v>12</v>
      </c>
      <c r="E609" s="2" t="s">
        <v>204</v>
      </c>
      <c r="F609">
        <v>1</v>
      </c>
      <c r="G609" s="84">
        <v>6.5</v>
      </c>
      <c r="H609" s="121"/>
      <c r="I609" s="117">
        <f t="shared" ref="I609:I642" si="67">IF(H609=-1,G609+2,MAX(MIN(G609+(H609-9600000)/200000,G609+2),G609+(H609-9500000)/300000,0))</f>
        <v>0</v>
      </c>
      <c r="J609">
        <v>916</v>
      </c>
      <c r="K609">
        <f t="shared" si="64"/>
        <v>0</v>
      </c>
      <c r="L609" s="5">
        <f t="shared" ref="L609:L642" si="68">G609*38-M609</f>
        <v>0</v>
      </c>
      <c r="M609" s="122">
        <f t="shared" si="66"/>
        <v>247</v>
      </c>
    </row>
    <row r="610" spans="1:13">
      <c r="A610">
        <v>94</v>
      </c>
      <c r="B610" s="117" t="s">
        <v>232</v>
      </c>
      <c r="C610" s="117" t="s">
        <v>27</v>
      </c>
      <c r="D610" s="1">
        <v>12</v>
      </c>
      <c r="E610" s="2" t="s">
        <v>204</v>
      </c>
      <c r="F610">
        <v>1</v>
      </c>
      <c r="G610" s="84">
        <v>6</v>
      </c>
      <c r="H610" s="121"/>
      <c r="I610" s="117">
        <f t="shared" si="67"/>
        <v>0</v>
      </c>
      <c r="J610">
        <v>757</v>
      </c>
      <c r="K610">
        <f t="shared" si="64"/>
        <v>0</v>
      </c>
      <c r="L610" s="5">
        <f t="shared" si="68"/>
        <v>0</v>
      </c>
      <c r="M610" s="122">
        <f t="shared" si="66"/>
        <v>228</v>
      </c>
    </row>
    <row r="611" spans="1:13">
      <c r="A611">
        <v>95</v>
      </c>
      <c r="B611" s="117" t="s">
        <v>233</v>
      </c>
      <c r="C611" s="117" t="s">
        <v>27</v>
      </c>
      <c r="D611" s="1">
        <v>12</v>
      </c>
      <c r="E611" s="2" t="s">
        <v>204</v>
      </c>
      <c r="F611">
        <v>1</v>
      </c>
      <c r="G611" s="84">
        <v>6</v>
      </c>
      <c r="H611" s="121"/>
      <c r="I611" s="117">
        <f t="shared" si="67"/>
        <v>0</v>
      </c>
      <c r="J611">
        <v>641</v>
      </c>
      <c r="K611">
        <f t="shared" si="64"/>
        <v>0</v>
      </c>
      <c r="L611" s="5">
        <f t="shared" si="68"/>
        <v>0</v>
      </c>
      <c r="M611" s="122">
        <f t="shared" si="66"/>
        <v>228</v>
      </c>
    </row>
    <row r="612" spans="1:13">
      <c r="A612">
        <v>96</v>
      </c>
      <c r="B612" s="117" t="s">
        <v>236</v>
      </c>
      <c r="C612" s="117" t="s">
        <v>237</v>
      </c>
      <c r="D612" s="1">
        <v>12</v>
      </c>
      <c r="E612" s="2" t="s">
        <v>238</v>
      </c>
      <c r="F612">
        <v>1</v>
      </c>
      <c r="G612" s="84">
        <v>6</v>
      </c>
      <c r="H612" s="121"/>
      <c r="I612" s="117">
        <f t="shared" si="67"/>
        <v>0</v>
      </c>
      <c r="J612">
        <v>450</v>
      </c>
      <c r="K612">
        <f t="shared" si="64"/>
        <v>0</v>
      </c>
      <c r="L612" s="5">
        <f t="shared" si="68"/>
        <v>0</v>
      </c>
      <c r="M612" s="122">
        <f t="shared" si="66"/>
        <v>228</v>
      </c>
    </row>
    <row r="613" spans="1:13">
      <c r="A613">
        <v>97</v>
      </c>
      <c r="B613" s="117" t="s">
        <v>241</v>
      </c>
      <c r="C613" s="117" t="s">
        <v>237</v>
      </c>
      <c r="D613" s="1">
        <v>12</v>
      </c>
      <c r="E613" s="2" t="s">
        <v>238</v>
      </c>
      <c r="F613">
        <v>1</v>
      </c>
      <c r="G613" s="84">
        <v>6.5</v>
      </c>
      <c r="H613" s="121"/>
      <c r="I613" s="117">
        <f t="shared" si="67"/>
        <v>0</v>
      </c>
      <c r="J613">
        <v>559</v>
      </c>
      <c r="K613">
        <f t="shared" si="64"/>
        <v>0</v>
      </c>
      <c r="L613" s="5">
        <f t="shared" si="68"/>
        <v>0</v>
      </c>
      <c r="M613" s="122">
        <f t="shared" si="66"/>
        <v>247</v>
      </c>
    </row>
    <row r="614" spans="1:13">
      <c r="A614">
        <v>98</v>
      </c>
      <c r="B614" s="117" t="s">
        <v>244</v>
      </c>
      <c r="C614" s="117" t="s">
        <v>237</v>
      </c>
      <c r="D614" s="1">
        <v>10</v>
      </c>
      <c r="E614" s="2" t="s">
        <v>238</v>
      </c>
      <c r="F614">
        <v>1</v>
      </c>
      <c r="G614" s="84">
        <v>5.5</v>
      </c>
      <c r="H614" s="121"/>
      <c r="I614" s="117">
        <f t="shared" si="67"/>
        <v>0</v>
      </c>
      <c r="J614">
        <v>553</v>
      </c>
      <c r="K614">
        <f t="shared" si="64"/>
        <v>0</v>
      </c>
      <c r="L614" s="5">
        <f t="shared" si="68"/>
        <v>0</v>
      </c>
      <c r="M614" s="122">
        <f t="shared" si="66"/>
        <v>209</v>
      </c>
    </row>
    <row r="615" spans="1:13">
      <c r="A615">
        <v>99</v>
      </c>
      <c r="B615" s="117" t="s">
        <v>247</v>
      </c>
      <c r="C615" s="117" t="s">
        <v>237</v>
      </c>
      <c r="D615" s="1">
        <v>12</v>
      </c>
      <c r="E615" s="2" t="s">
        <v>238</v>
      </c>
      <c r="F615">
        <v>1</v>
      </c>
      <c r="G615" s="84">
        <v>6.5</v>
      </c>
      <c r="H615" s="121"/>
      <c r="I615" s="117">
        <f t="shared" si="67"/>
        <v>0</v>
      </c>
      <c r="J615">
        <v>488</v>
      </c>
      <c r="K615">
        <f t="shared" si="64"/>
        <v>0</v>
      </c>
      <c r="L615" s="5">
        <f t="shared" si="68"/>
        <v>0</v>
      </c>
      <c r="M615" s="122">
        <f t="shared" si="66"/>
        <v>247</v>
      </c>
    </row>
    <row r="616" spans="1:13">
      <c r="A616">
        <v>100</v>
      </c>
      <c r="B616" s="117" t="s">
        <v>249</v>
      </c>
      <c r="C616" s="117" t="s">
        <v>237</v>
      </c>
      <c r="D616" s="1">
        <v>15</v>
      </c>
      <c r="E616" s="2" t="s">
        <v>238</v>
      </c>
      <c r="F616">
        <v>1</v>
      </c>
      <c r="G616" s="84">
        <v>7.8</v>
      </c>
      <c r="H616" s="121"/>
      <c r="I616" s="117">
        <f t="shared" si="67"/>
        <v>0</v>
      </c>
      <c r="J616">
        <v>720</v>
      </c>
      <c r="K616">
        <f t="shared" si="64"/>
        <v>0</v>
      </c>
      <c r="L616" s="5">
        <f t="shared" si="68"/>
        <v>0</v>
      </c>
      <c r="M616" s="122">
        <f t="shared" si="66"/>
        <v>296.39999999999998</v>
      </c>
    </row>
    <row r="617" spans="1:13">
      <c r="A617">
        <v>101</v>
      </c>
      <c r="B617" s="117" t="s">
        <v>251</v>
      </c>
      <c r="C617" s="117" t="s">
        <v>113</v>
      </c>
      <c r="D617" s="1">
        <v>14</v>
      </c>
      <c r="E617" s="2" t="s">
        <v>204</v>
      </c>
      <c r="F617">
        <v>1</v>
      </c>
      <c r="G617" s="84">
        <v>7.5</v>
      </c>
      <c r="H617" s="121"/>
      <c r="I617" s="117">
        <f t="shared" si="67"/>
        <v>0</v>
      </c>
      <c r="J617">
        <v>699</v>
      </c>
      <c r="K617">
        <f t="shared" si="64"/>
        <v>0</v>
      </c>
      <c r="L617" s="5">
        <f t="shared" si="68"/>
        <v>0</v>
      </c>
      <c r="M617" s="122">
        <f t="shared" si="66"/>
        <v>285</v>
      </c>
    </row>
    <row r="618" spans="1:13">
      <c r="A618">
        <v>102</v>
      </c>
      <c r="B618" s="117" t="s">
        <v>252</v>
      </c>
      <c r="C618" s="117" t="s">
        <v>27</v>
      </c>
      <c r="D618" s="1">
        <v>12</v>
      </c>
      <c r="E618" s="2" t="s">
        <v>238</v>
      </c>
      <c r="F618">
        <v>1</v>
      </c>
      <c r="G618" s="84">
        <v>6</v>
      </c>
      <c r="H618" s="121"/>
      <c r="I618" s="117">
        <f t="shared" si="67"/>
        <v>0</v>
      </c>
      <c r="J618">
        <v>754</v>
      </c>
      <c r="K618">
        <f t="shared" si="64"/>
        <v>0</v>
      </c>
      <c r="L618" s="5">
        <f t="shared" si="68"/>
        <v>0</v>
      </c>
      <c r="M618" s="122">
        <f t="shared" si="66"/>
        <v>228</v>
      </c>
    </row>
    <row r="619" spans="1:13">
      <c r="A619">
        <v>103</v>
      </c>
      <c r="B619" s="117" t="s">
        <v>253</v>
      </c>
      <c r="C619" s="117" t="s">
        <v>113</v>
      </c>
      <c r="D619" s="1">
        <v>14</v>
      </c>
      <c r="E619" s="2" t="s">
        <v>238</v>
      </c>
      <c r="F619">
        <v>1</v>
      </c>
      <c r="G619" s="84">
        <v>7</v>
      </c>
      <c r="H619" s="121"/>
      <c r="I619" s="117">
        <f t="shared" si="67"/>
        <v>0</v>
      </c>
      <c r="J619">
        <v>642</v>
      </c>
      <c r="K619">
        <f t="shared" si="64"/>
        <v>0</v>
      </c>
      <c r="L619" s="5">
        <f t="shared" si="68"/>
        <v>0</v>
      </c>
      <c r="M619" s="122">
        <f t="shared" si="66"/>
        <v>266</v>
      </c>
    </row>
    <row r="620" spans="1:13">
      <c r="A620">
        <v>104</v>
      </c>
      <c r="B620" s="117" t="s">
        <v>254</v>
      </c>
      <c r="C620" s="117" t="s">
        <v>113</v>
      </c>
      <c r="D620" s="1">
        <v>10</v>
      </c>
      <c r="E620" s="2" t="s">
        <v>238</v>
      </c>
      <c r="F620">
        <v>1</v>
      </c>
      <c r="G620" s="84">
        <v>5.5</v>
      </c>
      <c r="H620" s="121"/>
      <c r="I620" s="117">
        <f t="shared" si="67"/>
        <v>0</v>
      </c>
      <c r="J620">
        <v>579</v>
      </c>
      <c r="K620">
        <f t="shared" si="64"/>
        <v>0</v>
      </c>
      <c r="L620" s="5">
        <f t="shared" si="68"/>
        <v>0</v>
      </c>
      <c r="M620" s="122">
        <f t="shared" si="66"/>
        <v>209</v>
      </c>
    </row>
    <row r="621" spans="1:13">
      <c r="A621">
        <v>105</v>
      </c>
      <c r="B621" s="117" t="s">
        <v>255</v>
      </c>
      <c r="C621" s="117" t="s">
        <v>113</v>
      </c>
      <c r="D621" s="1">
        <v>12</v>
      </c>
      <c r="E621" s="2" t="s">
        <v>238</v>
      </c>
      <c r="F621">
        <v>1</v>
      </c>
      <c r="G621" s="84">
        <v>6.5</v>
      </c>
      <c r="H621" s="121"/>
      <c r="I621" s="117">
        <f t="shared" si="67"/>
        <v>0</v>
      </c>
      <c r="J621">
        <v>662</v>
      </c>
      <c r="K621">
        <f t="shared" si="64"/>
        <v>0</v>
      </c>
      <c r="L621" s="5">
        <f t="shared" si="68"/>
        <v>0</v>
      </c>
      <c r="M621" s="122">
        <f t="shared" si="66"/>
        <v>247</v>
      </c>
    </row>
    <row r="622" spans="1:13">
      <c r="A622">
        <v>106</v>
      </c>
      <c r="B622" s="117" t="s">
        <v>256</v>
      </c>
      <c r="C622" s="117" t="s">
        <v>257</v>
      </c>
      <c r="D622" s="1">
        <v>10</v>
      </c>
      <c r="E622" s="2" t="s">
        <v>258</v>
      </c>
      <c r="F622">
        <v>1</v>
      </c>
      <c r="G622" s="84">
        <v>5.5</v>
      </c>
      <c r="H622" s="121"/>
      <c r="I622" s="117">
        <f t="shared" si="67"/>
        <v>0</v>
      </c>
      <c r="J622">
        <v>428</v>
      </c>
      <c r="K622">
        <f t="shared" si="64"/>
        <v>0</v>
      </c>
      <c r="L622" s="5">
        <f t="shared" si="68"/>
        <v>0</v>
      </c>
      <c r="M622" s="122">
        <f t="shared" si="66"/>
        <v>209</v>
      </c>
    </row>
    <row r="623" spans="1:13">
      <c r="A623">
        <v>107</v>
      </c>
      <c r="B623" s="117" t="s">
        <v>259</v>
      </c>
      <c r="C623" s="117" t="s">
        <v>257</v>
      </c>
      <c r="D623" s="1">
        <v>12</v>
      </c>
      <c r="E623" s="2" t="s">
        <v>258</v>
      </c>
      <c r="F623">
        <v>1</v>
      </c>
      <c r="G623" s="84">
        <v>6</v>
      </c>
      <c r="H623" s="121"/>
      <c r="I623" s="117">
        <f t="shared" si="67"/>
        <v>0</v>
      </c>
      <c r="J623">
        <v>556</v>
      </c>
      <c r="K623">
        <f t="shared" si="64"/>
        <v>0</v>
      </c>
      <c r="L623" s="5">
        <f t="shared" si="68"/>
        <v>0</v>
      </c>
      <c r="M623" s="122">
        <f t="shared" si="66"/>
        <v>228</v>
      </c>
    </row>
    <row r="624" spans="1:13">
      <c r="A624">
        <v>108</v>
      </c>
      <c r="B624" s="117" t="s">
        <v>260</v>
      </c>
      <c r="C624" s="117" t="s">
        <v>257</v>
      </c>
      <c r="D624" s="1">
        <v>12</v>
      </c>
      <c r="E624" s="2" t="s">
        <v>258</v>
      </c>
      <c r="F624">
        <v>1</v>
      </c>
      <c r="G624" s="84">
        <v>6.5</v>
      </c>
      <c r="H624" s="121"/>
      <c r="I624" s="117">
        <f t="shared" si="67"/>
        <v>0</v>
      </c>
      <c r="J624">
        <v>616</v>
      </c>
      <c r="K624">
        <f t="shared" si="64"/>
        <v>0</v>
      </c>
      <c r="L624" s="5">
        <f t="shared" si="68"/>
        <v>0</v>
      </c>
      <c r="M624" s="122">
        <f t="shared" si="66"/>
        <v>247</v>
      </c>
    </row>
    <row r="625" spans="1:13">
      <c r="A625">
        <v>109</v>
      </c>
      <c r="B625" s="117" t="s">
        <v>261</v>
      </c>
      <c r="C625" s="117" t="s">
        <v>257</v>
      </c>
      <c r="D625" s="1">
        <v>14</v>
      </c>
      <c r="E625" s="2" t="s">
        <v>258</v>
      </c>
      <c r="F625">
        <v>1</v>
      </c>
      <c r="G625" s="84">
        <v>7</v>
      </c>
      <c r="H625" s="121"/>
      <c r="I625" s="117">
        <f t="shared" si="67"/>
        <v>0</v>
      </c>
      <c r="J625">
        <v>644</v>
      </c>
      <c r="K625">
        <f t="shared" si="64"/>
        <v>0</v>
      </c>
      <c r="L625" s="5">
        <f t="shared" si="68"/>
        <v>0</v>
      </c>
      <c r="M625" s="122">
        <f t="shared" si="66"/>
        <v>266</v>
      </c>
    </row>
    <row r="626" spans="1:13">
      <c r="A626">
        <v>110</v>
      </c>
      <c r="B626" s="117" t="s">
        <v>262</v>
      </c>
      <c r="C626" s="117" t="s">
        <v>257</v>
      </c>
      <c r="D626" s="1">
        <v>14</v>
      </c>
      <c r="E626" s="2" t="s">
        <v>258</v>
      </c>
      <c r="F626">
        <v>1</v>
      </c>
      <c r="G626" s="84">
        <v>7.5</v>
      </c>
      <c r="H626" s="121"/>
      <c r="I626" s="117">
        <f t="shared" si="67"/>
        <v>0</v>
      </c>
      <c r="J626">
        <v>832</v>
      </c>
      <c r="K626">
        <f t="shared" si="64"/>
        <v>0</v>
      </c>
      <c r="L626" s="5">
        <f t="shared" si="68"/>
        <v>0</v>
      </c>
      <c r="M626" s="122">
        <f t="shared" si="66"/>
        <v>285</v>
      </c>
    </row>
    <row r="627" spans="1:13">
      <c r="A627">
        <v>111</v>
      </c>
      <c r="B627" s="117" t="s">
        <v>263</v>
      </c>
      <c r="C627" s="117" t="s">
        <v>113</v>
      </c>
      <c r="D627" s="1">
        <v>10</v>
      </c>
      <c r="E627" s="2" t="s">
        <v>258</v>
      </c>
      <c r="F627">
        <v>1</v>
      </c>
      <c r="G627" s="84">
        <v>5.5</v>
      </c>
      <c r="H627" s="121"/>
      <c r="I627" s="117">
        <f t="shared" si="67"/>
        <v>0</v>
      </c>
      <c r="J627">
        <v>514</v>
      </c>
      <c r="K627">
        <f t="shared" ref="K627:K690" si="69">IF(H627=-1,J627,FLOOR(H627-FLOOR(H627/5000000*J627,1)*5000000/J627,1)+1-FLOOR(H627/10000000,1))+IF(H627=0,-1,0)</f>
        <v>0</v>
      </c>
      <c r="L627" s="5">
        <f t="shared" si="68"/>
        <v>0</v>
      </c>
      <c r="M627" s="122">
        <f t="shared" ref="M627:M642" si="70">IF(H627=-1,0,MAX(MIN(28.5*G627,(10000000-H627)/10000000*100*28.5*G627),0)+MAX(MIN(9.5*G627,(0.995*J627-K627)/J627*100*G627),0))</f>
        <v>209</v>
      </c>
    </row>
    <row r="628" spans="1:13">
      <c r="A628">
        <v>112</v>
      </c>
      <c r="B628" s="117" t="s">
        <v>265</v>
      </c>
      <c r="C628" s="117" t="s">
        <v>40</v>
      </c>
      <c r="D628" s="1">
        <v>14</v>
      </c>
      <c r="E628" s="2" t="s">
        <v>258</v>
      </c>
      <c r="F628">
        <v>1</v>
      </c>
      <c r="G628" s="84">
        <v>7</v>
      </c>
      <c r="H628" s="121"/>
      <c r="I628" s="117">
        <f t="shared" si="67"/>
        <v>0</v>
      </c>
      <c r="J628">
        <v>854</v>
      </c>
      <c r="K628">
        <f t="shared" si="69"/>
        <v>0</v>
      </c>
      <c r="L628" s="5">
        <f t="shared" si="68"/>
        <v>0</v>
      </c>
      <c r="M628" s="122">
        <f t="shared" si="70"/>
        <v>266</v>
      </c>
    </row>
    <row r="629" spans="1:13">
      <c r="A629">
        <v>113</v>
      </c>
      <c r="B629" s="117" t="s">
        <v>266</v>
      </c>
      <c r="C629" s="117" t="s">
        <v>267</v>
      </c>
      <c r="D629" s="1">
        <v>10</v>
      </c>
      <c r="E629" s="2" t="s">
        <v>268</v>
      </c>
      <c r="F629">
        <v>1</v>
      </c>
      <c r="G629" s="84">
        <v>5</v>
      </c>
      <c r="H629" s="121"/>
      <c r="I629" s="117">
        <f t="shared" si="67"/>
        <v>0</v>
      </c>
      <c r="J629">
        <v>826</v>
      </c>
      <c r="K629">
        <f t="shared" si="69"/>
        <v>0</v>
      </c>
      <c r="L629" s="5">
        <f t="shared" si="68"/>
        <v>0</v>
      </c>
      <c r="M629" s="122">
        <f t="shared" si="70"/>
        <v>190</v>
      </c>
    </row>
    <row r="630" spans="1:13">
      <c r="A630">
        <v>114</v>
      </c>
      <c r="B630" s="117" t="s">
        <v>269</v>
      </c>
      <c r="C630" s="117" t="s">
        <v>267</v>
      </c>
      <c r="D630" s="1">
        <v>12</v>
      </c>
      <c r="E630" s="2" t="s">
        <v>268</v>
      </c>
      <c r="F630">
        <v>1</v>
      </c>
      <c r="G630" s="84">
        <v>6.5</v>
      </c>
      <c r="H630" s="121"/>
      <c r="I630" s="117">
        <f t="shared" si="67"/>
        <v>0</v>
      </c>
      <c r="J630">
        <v>847</v>
      </c>
      <c r="K630">
        <f t="shared" si="69"/>
        <v>0</v>
      </c>
      <c r="L630" s="5">
        <f t="shared" si="68"/>
        <v>0</v>
      </c>
      <c r="M630" s="122">
        <f t="shared" si="70"/>
        <v>247</v>
      </c>
    </row>
    <row r="631" spans="1:13">
      <c r="A631">
        <v>115</v>
      </c>
      <c r="B631" s="117" t="s">
        <v>270</v>
      </c>
      <c r="C631" s="117" t="s">
        <v>267</v>
      </c>
      <c r="D631" s="1">
        <v>14</v>
      </c>
      <c r="E631" s="2" t="s">
        <v>268</v>
      </c>
      <c r="F631">
        <v>1</v>
      </c>
      <c r="G631" s="84">
        <v>7.5</v>
      </c>
      <c r="H631" s="121"/>
      <c r="I631" s="117">
        <f t="shared" si="67"/>
        <v>0</v>
      </c>
      <c r="J631">
        <v>785</v>
      </c>
      <c r="K631">
        <f t="shared" si="69"/>
        <v>0</v>
      </c>
      <c r="L631" s="5">
        <f t="shared" si="68"/>
        <v>0</v>
      </c>
      <c r="M631" s="122">
        <f t="shared" si="70"/>
        <v>285</v>
      </c>
    </row>
    <row r="632" spans="1:13">
      <c r="A632">
        <v>116</v>
      </c>
      <c r="B632" s="117" t="s">
        <v>271</v>
      </c>
      <c r="C632" s="117" t="s">
        <v>267</v>
      </c>
      <c r="D632" s="1">
        <v>14</v>
      </c>
      <c r="E632" s="2" t="s">
        <v>268</v>
      </c>
      <c r="F632">
        <v>1</v>
      </c>
      <c r="G632" s="84">
        <v>7.5</v>
      </c>
      <c r="H632" s="121"/>
      <c r="I632" s="117">
        <f t="shared" si="67"/>
        <v>0</v>
      </c>
      <c r="J632">
        <v>756</v>
      </c>
      <c r="K632">
        <f t="shared" si="69"/>
        <v>0</v>
      </c>
      <c r="L632" s="5">
        <f t="shared" si="68"/>
        <v>0</v>
      </c>
      <c r="M632" s="122">
        <f t="shared" si="70"/>
        <v>285</v>
      </c>
    </row>
    <row r="633" spans="1:13">
      <c r="A633">
        <v>117</v>
      </c>
      <c r="B633" s="117" t="s">
        <v>273</v>
      </c>
      <c r="C633" s="117" t="s">
        <v>267</v>
      </c>
      <c r="D633" s="1">
        <v>16</v>
      </c>
      <c r="E633" s="2" t="s">
        <v>268</v>
      </c>
      <c r="F633">
        <v>1</v>
      </c>
      <c r="G633" s="84">
        <v>8.4</v>
      </c>
      <c r="H633" s="121"/>
      <c r="I633" s="117">
        <f t="shared" si="67"/>
        <v>0</v>
      </c>
      <c r="J633">
        <v>984</v>
      </c>
      <c r="K633">
        <f t="shared" si="69"/>
        <v>0</v>
      </c>
      <c r="L633" s="5">
        <f t="shared" si="68"/>
        <v>0</v>
      </c>
      <c r="M633" s="122">
        <f t="shared" si="70"/>
        <v>319.2</v>
      </c>
    </row>
    <row r="634" spans="1:13">
      <c r="A634">
        <v>118</v>
      </c>
      <c r="B634" s="117" t="s">
        <v>274</v>
      </c>
      <c r="C634" s="117" t="s">
        <v>27</v>
      </c>
      <c r="D634" s="1">
        <v>14</v>
      </c>
      <c r="E634" s="2" t="s">
        <v>268</v>
      </c>
      <c r="F634">
        <v>1</v>
      </c>
      <c r="G634" s="84">
        <v>7</v>
      </c>
      <c r="H634" s="121"/>
      <c r="I634" s="117">
        <f t="shared" si="67"/>
        <v>0</v>
      </c>
      <c r="J634">
        <v>729</v>
      </c>
      <c r="K634">
        <f t="shared" si="69"/>
        <v>0</v>
      </c>
      <c r="L634" s="5">
        <f t="shared" si="68"/>
        <v>0</v>
      </c>
      <c r="M634" s="122">
        <f t="shared" si="70"/>
        <v>266</v>
      </c>
    </row>
    <row r="635" spans="1:13">
      <c r="A635">
        <v>119</v>
      </c>
      <c r="B635" s="117" t="s">
        <v>275</v>
      </c>
      <c r="C635" s="117" t="s">
        <v>27</v>
      </c>
      <c r="D635" s="1">
        <v>10</v>
      </c>
      <c r="E635" s="2" t="s">
        <v>268</v>
      </c>
      <c r="F635">
        <v>1</v>
      </c>
      <c r="G635" s="84">
        <v>5</v>
      </c>
      <c r="H635" s="121"/>
      <c r="I635" s="117">
        <f t="shared" si="67"/>
        <v>0</v>
      </c>
      <c r="J635">
        <v>699</v>
      </c>
      <c r="K635">
        <f t="shared" si="69"/>
        <v>0</v>
      </c>
      <c r="L635" s="5">
        <f t="shared" si="68"/>
        <v>0</v>
      </c>
      <c r="M635" s="122">
        <f t="shared" si="70"/>
        <v>190</v>
      </c>
    </row>
    <row r="636" spans="1:13">
      <c r="A636">
        <v>120</v>
      </c>
      <c r="B636" s="117" t="s">
        <v>277</v>
      </c>
      <c r="C636" s="117" t="s">
        <v>27</v>
      </c>
      <c r="D636" s="1">
        <v>14</v>
      </c>
      <c r="E636" s="2" t="s">
        <v>268</v>
      </c>
      <c r="F636">
        <v>1</v>
      </c>
      <c r="G636" s="84">
        <v>7</v>
      </c>
      <c r="H636" s="121"/>
      <c r="I636" s="117">
        <f t="shared" si="67"/>
        <v>0</v>
      </c>
      <c r="J636">
        <v>1002</v>
      </c>
      <c r="K636">
        <f t="shared" si="69"/>
        <v>0</v>
      </c>
      <c r="L636" s="5">
        <f t="shared" si="68"/>
        <v>0</v>
      </c>
      <c r="M636" s="122">
        <f t="shared" si="70"/>
        <v>266</v>
      </c>
    </row>
    <row r="637" spans="1:13">
      <c r="A637">
        <v>121</v>
      </c>
      <c r="B637" s="117" t="s">
        <v>278</v>
      </c>
      <c r="C637" s="117" t="s">
        <v>27</v>
      </c>
      <c r="D637" s="1">
        <v>12</v>
      </c>
      <c r="E637" s="2" t="s">
        <v>268</v>
      </c>
      <c r="F637">
        <v>1</v>
      </c>
      <c r="G637" s="84">
        <v>6</v>
      </c>
      <c r="H637" s="121"/>
      <c r="I637" s="117">
        <f t="shared" si="67"/>
        <v>0</v>
      </c>
      <c r="J637">
        <v>564</v>
      </c>
      <c r="K637">
        <f t="shared" si="69"/>
        <v>0</v>
      </c>
      <c r="L637" s="5">
        <f t="shared" si="68"/>
        <v>0</v>
      </c>
      <c r="M637" s="122">
        <f t="shared" si="70"/>
        <v>228</v>
      </c>
    </row>
    <row r="638" spans="1:13">
      <c r="A638">
        <v>122</v>
      </c>
      <c r="B638" s="117" t="s">
        <v>279</v>
      </c>
      <c r="C638" s="117" t="s">
        <v>113</v>
      </c>
      <c r="D638" s="1">
        <v>12</v>
      </c>
      <c r="E638" s="2" t="s">
        <v>268</v>
      </c>
      <c r="F638">
        <v>1</v>
      </c>
      <c r="G638" s="84">
        <v>6</v>
      </c>
      <c r="H638" s="121"/>
      <c r="I638" s="117">
        <f t="shared" si="67"/>
        <v>0</v>
      </c>
      <c r="J638">
        <v>522</v>
      </c>
      <c r="K638">
        <f t="shared" si="69"/>
        <v>0</v>
      </c>
      <c r="L638" s="5">
        <f t="shared" si="68"/>
        <v>0</v>
      </c>
      <c r="M638" s="122">
        <f t="shared" si="70"/>
        <v>228</v>
      </c>
    </row>
    <row r="639" spans="1:13">
      <c r="A639">
        <v>123</v>
      </c>
      <c r="B639" s="117" t="s">
        <v>280</v>
      </c>
      <c r="C639" s="117" t="s">
        <v>281</v>
      </c>
      <c r="D639" s="1">
        <v>12</v>
      </c>
      <c r="E639" s="2" t="s">
        <v>282</v>
      </c>
      <c r="F639">
        <v>1</v>
      </c>
      <c r="G639" s="84">
        <v>6.5</v>
      </c>
      <c r="H639" s="121"/>
      <c r="I639" s="117">
        <f t="shared" si="67"/>
        <v>0</v>
      </c>
      <c r="J639">
        <v>572</v>
      </c>
      <c r="K639">
        <f t="shared" si="69"/>
        <v>0</v>
      </c>
      <c r="L639" s="5">
        <f t="shared" si="68"/>
        <v>0</v>
      </c>
      <c r="M639" s="122">
        <f t="shared" si="70"/>
        <v>247</v>
      </c>
    </row>
    <row r="640" spans="1:13">
      <c r="A640">
        <v>124</v>
      </c>
      <c r="B640" s="117" t="s">
        <v>283</v>
      </c>
      <c r="C640" s="117" t="s">
        <v>281</v>
      </c>
      <c r="D640" s="1">
        <v>14</v>
      </c>
      <c r="E640" s="2" t="s">
        <v>282</v>
      </c>
      <c r="F640">
        <v>1</v>
      </c>
      <c r="G640" s="84">
        <v>7.5</v>
      </c>
      <c r="H640" s="121"/>
      <c r="I640" s="117">
        <f t="shared" si="67"/>
        <v>0</v>
      </c>
      <c r="J640">
        <v>976</v>
      </c>
      <c r="K640">
        <f t="shared" si="69"/>
        <v>0</v>
      </c>
      <c r="L640" s="5">
        <f t="shared" si="68"/>
        <v>0</v>
      </c>
      <c r="M640" s="122">
        <f t="shared" si="70"/>
        <v>285</v>
      </c>
    </row>
    <row r="641" spans="1:13">
      <c r="A641">
        <v>125</v>
      </c>
      <c r="B641" s="117" t="s">
        <v>284</v>
      </c>
      <c r="C641" s="117" t="s">
        <v>281</v>
      </c>
      <c r="D641" s="1">
        <v>10</v>
      </c>
      <c r="E641" s="2" t="s">
        <v>282</v>
      </c>
      <c r="F641">
        <v>1</v>
      </c>
      <c r="G641" s="84">
        <v>5.5</v>
      </c>
      <c r="H641" s="121"/>
      <c r="I641" s="117">
        <f t="shared" si="67"/>
        <v>0</v>
      </c>
      <c r="J641">
        <v>759</v>
      </c>
      <c r="K641">
        <f t="shared" si="69"/>
        <v>0</v>
      </c>
      <c r="L641" s="5">
        <f t="shared" si="68"/>
        <v>0</v>
      </c>
      <c r="M641" s="122">
        <f t="shared" si="70"/>
        <v>209</v>
      </c>
    </row>
    <row r="642" spans="1:13">
      <c r="A642">
        <v>126</v>
      </c>
      <c r="B642" s="117" t="s">
        <v>285</v>
      </c>
      <c r="C642" s="117" t="s">
        <v>113</v>
      </c>
      <c r="D642" s="1">
        <v>14</v>
      </c>
      <c r="E642" s="2" t="s">
        <v>286</v>
      </c>
      <c r="F642">
        <v>1</v>
      </c>
      <c r="G642" s="84">
        <v>7</v>
      </c>
      <c r="H642" s="121"/>
      <c r="I642" s="117">
        <f t="shared" si="67"/>
        <v>0</v>
      </c>
      <c r="J642">
        <v>897</v>
      </c>
      <c r="K642">
        <f t="shared" si="69"/>
        <v>0</v>
      </c>
      <c r="L642" s="5">
        <f t="shared" si="68"/>
        <v>0</v>
      </c>
      <c r="M642" s="122">
        <f t="shared" si="70"/>
        <v>266</v>
      </c>
    </row>
    <row r="643" spans="1:13">
      <c r="A643">
        <v>127</v>
      </c>
      <c r="B643" s="117" t="s">
        <v>287</v>
      </c>
      <c r="C643" s="117" t="s">
        <v>288</v>
      </c>
      <c r="D643" s="1">
        <v>0</v>
      </c>
      <c r="E643" s="2" t="s">
        <v>286</v>
      </c>
      <c r="F643">
        <v>1</v>
      </c>
      <c r="G643" s="84" t="s">
        <v>289</v>
      </c>
      <c r="H643" s="121"/>
      <c r="I643" s="117" t="s">
        <v>289</v>
      </c>
      <c r="J643">
        <v>637</v>
      </c>
      <c r="K643">
        <f t="shared" si="69"/>
        <v>0</v>
      </c>
      <c r="L643" s="5" t="s">
        <v>289</v>
      </c>
      <c r="M643" s="6" t="s">
        <v>289</v>
      </c>
    </row>
    <row r="644" spans="1:13">
      <c r="A644">
        <v>128</v>
      </c>
      <c r="B644" s="117" t="s">
        <v>290</v>
      </c>
      <c r="C644" s="117" t="s">
        <v>288</v>
      </c>
      <c r="D644" s="1">
        <v>12</v>
      </c>
      <c r="E644" s="2" t="s">
        <v>286</v>
      </c>
      <c r="F644">
        <v>1</v>
      </c>
      <c r="G644" s="84">
        <v>6.5</v>
      </c>
      <c r="H644" s="121"/>
      <c r="I644" s="117">
        <f t="shared" ref="I644:I707" si="71">IF(H644=-1,G644+2,MAX(MIN(G644+(H644-9600000)/200000,G644+2),G644+(H644-9500000)/300000,0))</f>
        <v>0</v>
      </c>
      <c r="J644">
        <v>899</v>
      </c>
      <c r="K644" s="117">
        <f t="shared" si="69"/>
        <v>0</v>
      </c>
      <c r="L644" s="5">
        <f t="shared" ref="L644:L707" si="72">G644*38-M644</f>
        <v>0</v>
      </c>
      <c r="M644" s="122">
        <f t="shared" ref="M644:M707" si="73">IF(H644=-1,0,MAX(MIN(28.5*G644,(10000000-H644)/10000000*100*28.5*G644),0)+MAX(MIN(9.5*G644,(0.995*J644-K644)/J644*100*G644),0))</f>
        <v>247</v>
      </c>
    </row>
    <row r="645" spans="1:13">
      <c r="A645">
        <v>129</v>
      </c>
      <c r="B645" s="117" t="s">
        <v>291</v>
      </c>
      <c r="C645" s="117" t="s">
        <v>288</v>
      </c>
      <c r="D645" s="1">
        <v>14</v>
      </c>
      <c r="E645" s="2" t="s">
        <v>286</v>
      </c>
      <c r="F645">
        <v>1</v>
      </c>
      <c r="G645" s="84">
        <v>7.5</v>
      </c>
      <c r="H645" s="121"/>
      <c r="I645" s="117">
        <f t="shared" si="71"/>
        <v>0</v>
      </c>
      <c r="J645">
        <v>869</v>
      </c>
      <c r="K645">
        <f t="shared" si="69"/>
        <v>0</v>
      </c>
      <c r="L645" s="5">
        <f t="shared" si="72"/>
        <v>0</v>
      </c>
      <c r="M645" s="122">
        <f t="shared" si="73"/>
        <v>285</v>
      </c>
    </row>
    <row r="646" spans="1:13">
      <c r="A646">
        <v>130</v>
      </c>
      <c r="B646" s="117" t="s">
        <v>292</v>
      </c>
      <c r="C646" s="117" t="s">
        <v>288</v>
      </c>
      <c r="D646" s="1">
        <v>16</v>
      </c>
      <c r="E646" s="2" t="s">
        <v>286</v>
      </c>
      <c r="F646">
        <v>1</v>
      </c>
      <c r="G646" s="84">
        <v>8.4</v>
      </c>
      <c r="H646" s="121"/>
      <c r="I646" s="117">
        <f t="shared" si="71"/>
        <v>0</v>
      </c>
      <c r="J646">
        <v>860</v>
      </c>
      <c r="K646">
        <f t="shared" si="69"/>
        <v>0</v>
      </c>
      <c r="L646" s="5">
        <f t="shared" si="72"/>
        <v>0</v>
      </c>
      <c r="M646" s="122">
        <f t="shared" si="73"/>
        <v>319.2</v>
      </c>
    </row>
    <row r="647" spans="1:13">
      <c r="A647">
        <v>131</v>
      </c>
      <c r="B647" s="117" t="s">
        <v>293</v>
      </c>
      <c r="C647" s="117" t="s">
        <v>294</v>
      </c>
      <c r="D647" s="1">
        <v>12</v>
      </c>
      <c r="E647" s="2" t="s">
        <v>295</v>
      </c>
      <c r="F647">
        <v>1</v>
      </c>
      <c r="G647" s="84">
        <v>6</v>
      </c>
      <c r="H647" s="121"/>
      <c r="I647" s="117">
        <f t="shared" si="71"/>
        <v>0</v>
      </c>
      <c r="J647">
        <v>503</v>
      </c>
      <c r="K647">
        <f t="shared" si="69"/>
        <v>0</v>
      </c>
      <c r="L647" s="5">
        <f t="shared" si="72"/>
        <v>0</v>
      </c>
      <c r="M647" s="122">
        <f t="shared" si="73"/>
        <v>228</v>
      </c>
    </row>
    <row r="648" spans="1:13">
      <c r="A648">
        <v>132</v>
      </c>
      <c r="B648" s="117" t="s">
        <v>296</v>
      </c>
      <c r="C648" s="117" t="s">
        <v>294</v>
      </c>
      <c r="D648" s="1">
        <v>12</v>
      </c>
      <c r="E648" s="2" t="s">
        <v>295</v>
      </c>
      <c r="F648">
        <v>1</v>
      </c>
      <c r="G648" s="84">
        <v>6.5</v>
      </c>
      <c r="H648" s="121"/>
      <c r="I648" s="117">
        <f t="shared" si="71"/>
        <v>0</v>
      </c>
      <c r="J648">
        <v>623</v>
      </c>
      <c r="K648">
        <f t="shared" si="69"/>
        <v>0</v>
      </c>
      <c r="L648" s="5">
        <f t="shared" si="72"/>
        <v>0</v>
      </c>
      <c r="M648" s="122">
        <f t="shared" si="73"/>
        <v>247</v>
      </c>
    </row>
    <row r="649" spans="1:13">
      <c r="A649">
        <v>133</v>
      </c>
      <c r="B649" s="117" t="s">
        <v>297</v>
      </c>
      <c r="C649" s="117" t="s">
        <v>294</v>
      </c>
      <c r="D649" s="1">
        <v>14</v>
      </c>
      <c r="E649" s="2" t="s">
        <v>295</v>
      </c>
      <c r="F649">
        <v>1</v>
      </c>
      <c r="G649" s="84">
        <v>7.5</v>
      </c>
      <c r="H649" s="121"/>
      <c r="I649" s="117">
        <f t="shared" si="71"/>
        <v>0</v>
      </c>
      <c r="J649">
        <v>670</v>
      </c>
      <c r="K649">
        <f t="shared" si="69"/>
        <v>0</v>
      </c>
      <c r="L649" s="5">
        <f t="shared" si="72"/>
        <v>0</v>
      </c>
      <c r="M649" s="122">
        <f t="shared" si="73"/>
        <v>285</v>
      </c>
    </row>
    <row r="650" spans="1:13">
      <c r="A650">
        <v>134</v>
      </c>
      <c r="B650" s="117" t="s">
        <v>298</v>
      </c>
      <c r="C650" s="117" t="s">
        <v>294</v>
      </c>
      <c r="D650" s="1">
        <v>10</v>
      </c>
      <c r="E650" s="2" t="s">
        <v>295</v>
      </c>
      <c r="F650">
        <v>1</v>
      </c>
      <c r="G650" s="84">
        <v>5.5</v>
      </c>
      <c r="H650" s="121"/>
      <c r="I650" s="117">
        <f t="shared" si="71"/>
        <v>0</v>
      </c>
      <c r="J650">
        <v>535</v>
      </c>
      <c r="K650">
        <f t="shared" si="69"/>
        <v>0</v>
      </c>
      <c r="L650" s="5">
        <f t="shared" si="72"/>
        <v>0</v>
      </c>
      <c r="M650" s="122">
        <f t="shared" si="73"/>
        <v>209</v>
      </c>
    </row>
    <row r="651" spans="1:13">
      <c r="A651">
        <v>135</v>
      </c>
      <c r="B651" s="117" t="s">
        <v>299</v>
      </c>
      <c r="C651" s="117" t="s">
        <v>294</v>
      </c>
      <c r="D651" s="1">
        <v>14</v>
      </c>
      <c r="E651" s="2" t="s">
        <v>295</v>
      </c>
      <c r="F651">
        <v>1</v>
      </c>
      <c r="G651" s="84">
        <v>7.5</v>
      </c>
      <c r="H651" s="121"/>
      <c r="I651" s="117">
        <f t="shared" si="71"/>
        <v>0</v>
      </c>
      <c r="J651">
        <v>893</v>
      </c>
      <c r="K651">
        <f t="shared" si="69"/>
        <v>0</v>
      </c>
      <c r="L651" s="5">
        <f t="shared" si="72"/>
        <v>0</v>
      </c>
      <c r="M651" s="122">
        <f t="shared" si="73"/>
        <v>285</v>
      </c>
    </row>
    <row r="652" spans="1:13">
      <c r="A652">
        <v>136</v>
      </c>
      <c r="B652" s="117" t="s">
        <v>300</v>
      </c>
      <c r="C652" s="117" t="s">
        <v>113</v>
      </c>
      <c r="D652" s="1">
        <v>14</v>
      </c>
      <c r="E652" s="2" t="s">
        <v>295</v>
      </c>
      <c r="F652">
        <v>1</v>
      </c>
      <c r="G652" s="84">
        <v>7.5</v>
      </c>
      <c r="H652" s="121"/>
      <c r="I652" s="117">
        <f t="shared" si="71"/>
        <v>0</v>
      </c>
      <c r="J652">
        <v>885</v>
      </c>
      <c r="K652">
        <f t="shared" si="69"/>
        <v>0</v>
      </c>
      <c r="L652" s="5">
        <f t="shared" si="72"/>
        <v>0</v>
      </c>
      <c r="M652" s="122">
        <f t="shared" si="73"/>
        <v>285</v>
      </c>
    </row>
    <row r="653" spans="1:13">
      <c r="A653">
        <v>137</v>
      </c>
      <c r="B653" s="117" t="s">
        <v>301</v>
      </c>
      <c r="C653" s="117" t="s">
        <v>27</v>
      </c>
      <c r="D653" s="1">
        <v>10</v>
      </c>
      <c r="E653" s="2" t="s">
        <v>302</v>
      </c>
      <c r="F653">
        <v>1</v>
      </c>
      <c r="G653" s="84">
        <v>5.5</v>
      </c>
      <c r="H653" s="121"/>
      <c r="I653" s="117">
        <f t="shared" si="71"/>
        <v>0</v>
      </c>
      <c r="J653">
        <v>472</v>
      </c>
      <c r="K653">
        <f t="shared" si="69"/>
        <v>0</v>
      </c>
      <c r="L653" s="5">
        <f t="shared" si="72"/>
        <v>0</v>
      </c>
      <c r="M653" s="122">
        <f t="shared" si="73"/>
        <v>209</v>
      </c>
    </row>
    <row r="654" spans="1:13">
      <c r="A654">
        <v>138</v>
      </c>
      <c r="B654" s="117" t="s">
        <v>303</v>
      </c>
      <c r="C654" s="117" t="s">
        <v>27</v>
      </c>
      <c r="D654" s="1">
        <v>14</v>
      </c>
      <c r="E654" s="2" t="s">
        <v>302</v>
      </c>
      <c r="F654">
        <v>1</v>
      </c>
      <c r="G654" s="84">
        <v>7</v>
      </c>
      <c r="H654" s="121"/>
      <c r="I654" s="117">
        <f t="shared" si="71"/>
        <v>0</v>
      </c>
      <c r="J654">
        <v>782</v>
      </c>
      <c r="K654">
        <f t="shared" si="69"/>
        <v>0</v>
      </c>
      <c r="L654" s="5">
        <f t="shared" si="72"/>
        <v>0</v>
      </c>
      <c r="M654" s="122">
        <f t="shared" si="73"/>
        <v>266</v>
      </c>
    </row>
    <row r="655" spans="1:13">
      <c r="A655">
        <v>139</v>
      </c>
      <c r="B655" s="117" t="s">
        <v>304</v>
      </c>
      <c r="C655" s="117" t="s">
        <v>105</v>
      </c>
      <c r="D655" s="1">
        <v>14</v>
      </c>
      <c r="E655" s="2" t="s">
        <v>302</v>
      </c>
      <c r="F655">
        <v>1</v>
      </c>
      <c r="G655" s="84">
        <v>7</v>
      </c>
      <c r="H655" s="121"/>
      <c r="I655" s="117">
        <f t="shared" si="71"/>
        <v>0</v>
      </c>
      <c r="J655">
        <v>999</v>
      </c>
      <c r="K655">
        <f t="shared" si="69"/>
        <v>0</v>
      </c>
      <c r="L655" s="5">
        <f t="shared" si="72"/>
        <v>0</v>
      </c>
      <c r="M655" s="122">
        <f t="shared" si="73"/>
        <v>266</v>
      </c>
    </row>
    <row r="656" spans="1:13">
      <c r="A656">
        <v>140</v>
      </c>
      <c r="B656" s="117" t="s">
        <v>305</v>
      </c>
      <c r="C656" s="117" t="s">
        <v>27</v>
      </c>
      <c r="D656" s="1">
        <v>15</v>
      </c>
      <c r="E656" s="2" t="s">
        <v>302</v>
      </c>
      <c r="F656">
        <v>1</v>
      </c>
      <c r="G656" s="84">
        <v>7.8</v>
      </c>
      <c r="H656" s="121"/>
      <c r="I656" s="117">
        <f t="shared" si="71"/>
        <v>0</v>
      </c>
      <c r="J656">
        <v>756</v>
      </c>
      <c r="K656">
        <f t="shared" si="69"/>
        <v>0</v>
      </c>
      <c r="L656" s="5">
        <f t="shared" si="72"/>
        <v>0</v>
      </c>
      <c r="M656" s="122">
        <f t="shared" si="73"/>
        <v>296.39999999999998</v>
      </c>
    </row>
    <row r="657" spans="1:13">
      <c r="A657">
        <v>141</v>
      </c>
      <c r="B657" s="117" t="s">
        <v>306</v>
      </c>
      <c r="C657" s="117" t="s">
        <v>113</v>
      </c>
      <c r="D657" s="1">
        <v>14</v>
      </c>
      <c r="E657" s="2" t="s">
        <v>302</v>
      </c>
      <c r="F657">
        <v>1</v>
      </c>
      <c r="G657" s="84">
        <v>7.5</v>
      </c>
      <c r="H657" s="121"/>
      <c r="I657" s="117">
        <f t="shared" si="71"/>
        <v>0</v>
      </c>
      <c r="J657">
        <v>909</v>
      </c>
      <c r="K657">
        <f t="shared" si="69"/>
        <v>0</v>
      </c>
      <c r="L657" s="5">
        <f t="shared" si="72"/>
        <v>0</v>
      </c>
      <c r="M657" s="122">
        <f t="shared" si="73"/>
        <v>285</v>
      </c>
    </row>
    <row r="658" spans="1:13">
      <c r="A658">
        <v>142</v>
      </c>
      <c r="B658" s="117" t="s">
        <v>307</v>
      </c>
      <c r="C658" s="117" t="s">
        <v>27</v>
      </c>
      <c r="D658" s="1">
        <v>10</v>
      </c>
      <c r="E658" s="2" t="s">
        <v>302</v>
      </c>
      <c r="F658">
        <v>1</v>
      </c>
      <c r="G658" s="84">
        <v>5.5</v>
      </c>
      <c r="H658" s="121"/>
      <c r="I658" s="117">
        <f t="shared" si="71"/>
        <v>0</v>
      </c>
      <c r="J658">
        <v>722</v>
      </c>
      <c r="K658">
        <f t="shared" si="69"/>
        <v>0</v>
      </c>
      <c r="L658" s="5">
        <f t="shared" si="72"/>
        <v>0</v>
      </c>
      <c r="M658" s="122">
        <f t="shared" si="73"/>
        <v>209</v>
      </c>
    </row>
    <row r="659" spans="1:13">
      <c r="A659">
        <v>143</v>
      </c>
      <c r="B659" s="117" t="s">
        <v>308</v>
      </c>
      <c r="C659" s="117" t="s">
        <v>113</v>
      </c>
      <c r="D659" s="1">
        <v>15</v>
      </c>
      <c r="E659" s="2" t="s">
        <v>302</v>
      </c>
      <c r="F659">
        <v>1</v>
      </c>
      <c r="G659" s="84">
        <v>7.8</v>
      </c>
      <c r="H659" s="121"/>
      <c r="I659" s="117">
        <f t="shared" si="71"/>
        <v>0</v>
      </c>
      <c r="J659">
        <v>780</v>
      </c>
      <c r="K659">
        <f t="shared" si="69"/>
        <v>0</v>
      </c>
      <c r="L659" s="5">
        <f t="shared" si="72"/>
        <v>0</v>
      </c>
      <c r="M659" s="122">
        <f t="shared" si="73"/>
        <v>296.39999999999998</v>
      </c>
    </row>
    <row r="660" spans="1:13">
      <c r="A660">
        <v>144</v>
      </c>
      <c r="B660" s="117" t="s">
        <v>309</v>
      </c>
      <c r="C660" s="117" t="s">
        <v>113</v>
      </c>
      <c r="D660" s="1">
        <v>12</v>
      </c>
      <c r="E660" s="2" t="s">
        <v>302</v>
      </c>
      <c r="F660">
        <v>1</v>
      </c>
      <c r="G660" s="84">
        <v>6.5</v>
      </c>
      <c r="H660" s="121"/>
      <c r="I660" s="117">
        <f t="shared" si="71"/>
        <v>0</v>
      </c>
      <c r="J660">
        <v>727</v>
      </c>
      <c r="K660">
        <f t="shared" si="69"/>
        <v>0</v>
      </c>
      <c r="L660" s="5">
        <f t="shared" si="72"/>
        <v>0</v>
      </c>
      <c r="M660" s="122">
        <f t="shared" si="73"/>
        <v>247</v>
      </c>
    </row>
    <row r="661" spans="1:13">
      <c r="A661">
        <v>145</v>
      </c>
      <c r="B661" s="117" t="s">
        <v>310</v>
      </c>
      <c r="C661" s="117" t="s">
        <v>113</v>
      </c>
      <c r="D661" s="1">
        <v>12</v>
      </c>
      <c r="E661" s="2" t="s">
        <v>302</v>
      </c>
      <c r="F661">
        <v>1</v>
      </c>
      <c r="G661" s="84">
        <v>6.5</v>
      </c>
      <c r="H661" s="121"/>
      <c r="I661" s="117">
        <f t="shared" si="71"/>
        <v>0</v>
      </c>
      <c r="J661">
        <v>677</v>
      </c>
      <c r="K661">
        <f t="shared" si="69"/>
        <v>0</v>
      </c>
      <c r="L661" s="5">
        <f t="shared" si="72"/>
        <v>0</v>
      </c>
      <c r="M661" s="122">
        <f t="shared" si="73"/>
        <v>247</v>
      </c>
    </row>
    <row r="662" spans="1:13">
      <c r="A662">
        <v>146</v>
      </c>
      <c r="B662" s="117" t="s">
        <v>311</v>
      </c>
      <c r="C662" s="117" t="s">
        <v>113</v>
      </c>
      <c r="D662" s="1">
        <v>12</v>
      </c>
      <c r="E662" s="2" t="s">
        <v>312</v>
      </c>
      <c r="F662">
        <v>1</v>
      </c>
      <c r="G662" s="84">
        <v>6.5</v>
      </c>
      <c r="H662" s="121"/>
      <c r="I662" s="117">
        <f t="shared" si="71"/>
        <v>0</v>
      </c>
      <c r="J662">
        <v>651</v>
      </c>
      <c r="K662">
        <f t="shared" si="69"/>
        <v>0</v>
      </c>
      <c r="L662" s="5">
        <f t="shared" si="72"/>
        <v>0</v>
      </c>
      <c r="M662" s="122">
        <f t="shared" si="73"/>
        <v>247</v>
      </c>
    </row>
    <row r="663" spans="1:13">
      <c r="A663">
        <v>147</v>
      </c>
      <c r="B663" s="117" t="s">
        <v>313</v>
      </c>
      <c r="C663" s="117" t="s">
        <v>113</v>
      </c>
      <c r="D663" s="1">
        <v>14</v>
      </c>
      <c r="E663" s="2" t="s">
        <v>312</v>
      </c>
      <c r="F663">
        <v>1</v>
      </c>
      <c r="G663" s="84">
        <v>7</v>
      </c>
      <c r="H663" s="121"/>
      <c r="I663" s="117">
        <f t="shared" si="71"/>
        <v>0</v>
      </c>
      <c r="J663">
        <v>767</v>
      </c>
      <c r="K663">
        <f t="shared" si="69"/>
        <v>0</v>
      </c>
      <c r="L663" s="5">
        <f t="shared" si="72"/>
        <v>0</v>
      </c>
      <c r="M663" s="122">
        <f t="shared" si="73"/>
        <v>266</v>
      </c>
    </row>
    <row r="664" spans="1:13">
      <c r="A664">
        <v>148</v>
      </c>
      <c r="B664" s="117" t="s">
        <v>314</v>
      </c>
      <c r="C664" s="117" t="s">
        <v>113</v>
      </c>
      <c r="D664" s="1">
        <v>16</v>
      </c>
      <c r="E664" s="2" t="s">
        <v>312</v>
      </c>
      <c r="F664">
        <v>1</v>
      </c>
      <c r="G664" s="84">
        <v>8.3000000000000007</v>
      </c>
      <c r="H664" s="121"/>
      <c r="I664" s="117">
        <f t="shared" si="71"/>
        <v>0</v>
      </c>
      <c r="J664">
        <v>836</v>
      </c>
      <c r="K664">
        <f t="shared" si="69"/>
        <v>0</v>
      </c>
      <c r="L664" s="5">
        <f t="shared" si="72"/>
        <v>0</v>
      </c>
      <c r="M664" s="122">
        <f t="shared" si="73"/>
        <v>315.40000000000003</v>
      </c>
    </row>
    <row r="665" spans="1:13">
      <c r="A665">
        <v>149</v>
      </c>
      <c r="B665" s="30" t="s">
        <v>315</v>
      </c>
      <c r="C665" s="30" t="s">
        <v>113</v>
      </c>
      <c r="D665" s="31">
        <v>18</v>
      </c>
      <c r="E665" s="32" t="s">
        <v>312</v>
      </c>
      <c r="F665" s="33">
        <v>1</v>
      </c>
      <c r="G665" s="84">
        <v>9.4</v>
      </c>
      <c r="H665" s="34"/>
      <c r="I665" s="30">
        <f t="shared" si="71"/>
        <v>0</v>
      </c>
      <c r="J665" s="30">
        <v>1067</v>
      </c>
      <c r="K665" s="58">
        <f t="shared" si="69"/>
        <v>0</v>
      </c>
      <c r="L665" s="59">
        <f t="shared" si="72"/>
        <v>0</v>
      </c>
      <c r="M665" s="122">
        <f t="shared" si="73"/>
        <v>357.20000000000005</v>
      </c>
    </row>
    <row r="666" spans="1:13">
      <c r="A666">
        <v>150</v>
      </c>
      <c r="B666" s="117" t="s">
        <v>316</v>
      </c>
      <c r="C666" s="117" t="s">
        <v>27</v>
      </c>
      <c r="D666" s="1">
        <v>10</v>
      </c>
      <c r="E666" s="2" t="s">
        <v>312</v>
      </c>
      <c r="F666">
        <v>1</v>
      </c>
      <c r="G666" s="84">
        <v>5</v>
      </c>
      <c r="H666" s="121"/>
      <c r="I666" s="117">
        <f t="shared" si="71"/>
        <v>0</v>
      </c>
      <c r="J666">
        <v>582</v>
      </c>
      <c r="K666">
        <f t="shared" si="69"/>
        <v>0</v>
      </c>
      <c r="L666" s="5">
        <f t="shared" si="72"/>
        <v>0</v>
      </c>
      <c r="M666" s="122">
        <f t="shared" si="73"/>
        <v>190</v>
      </c>
    </row>
    <row r="667" spans="1:13">
      <c r="A667">
        <v>151</v>
      </c>
      <c r="B667" s="117" t="s">
        <v>317</v>
      </c>
      <c r="C667" s="117" t="s">
        <v>288</v>
      </c>
      <c r="D667" s="1">
        <v>15</v>
      </c>
      <c r="E667" s="2" t="s">
        <v>312</v>
      </c>
      <c r="F667">
        <v>1</v>
      </c>
      <c r="G667" s="84">
        <v>7.8</v>
      </c>
      <c r="H667" s="121"/>
      <c r="I667" s="117">
        <f t="shared" si="71"/>
        <v>0</v>
      </c>
      <c r="J667">
        <v>683</v>
      </c>
      <c r="K667">
        <f t="shared" si="69"/>
        <v>0</v>
      </c>
      <c r="L667" s="5">
        <f t="shared" si="72"/>
        <v>0</v>
      </c>
      <c r="M667" s="122">
        <f t="shared" si="73"/>
        <v>296.39999999999998</v>
      </c>
    </row>
    <row r="668" spans="1:13">
      <c r="A668">
        <v>152</v>
      </c>
      <c r="B668" s="117" t="s">
        <v>318</v>
      </c>
      <c r="C668" s="117" t="s">
        <v>27</v>
      </c>
      <c r="D668" s="1">
        <v>10</v>
      </c>
      <c r="E668" s="2" t="s">
        <v>319</v>
      </c>
      <c r="F668">
        <v>1</v>
      </c>
      <c r="G668" s="84">
        <v>5</v>
      </c>
      <c r="H668" s="121"/>
      <c r="I668" s="117">
        <f t="shared" si="71"/>
        <v>0</v>
      </c>
      <c r="J668">
        <v>517</v>
      </c>
      <c r="K668">
        <f t="shared" si="69"/>
        <v>0</v>
      </c>
      <c r="L668" s="5">
        <f t="shared" si="72"/>
        <v>0</v>
      </c>
      <c r="M668" s="122">
        <f t="shared" si="73"/>
        <v>190</v>
      </c>
    </row>
    <row r="669" spans="1:13">
      <c r="A669">
        <v>153</v>
      </c>
      <c r="B669" s="117" t="s">
        <v>320</v>
      </c>
      <c r="C669" s="117" t="s">
        <v>113</v>
      </c>
      <c r="D669" s="1">
        <v>14</v>
      </c>
      <c r="E669" s="2" t="s">
        <v>319</v>
      </c>
      <c r="F669">
        <v>1</v>
      </c>
      <c r="G669" s="84">
        <v>7.5</v>
      </c>
      <c r="H669" s="121"/>
      <c r="I669" s="117">
        <f t="shared" si="71"/>
        <v>0</v>
      </c>
      <c r="J669">
        <v>711</v>
      </c>
      <c r="K669">
        <f t="shared" si="69"/>
        <v>0</v>
      </c>
      <c r="L669" s="5">
        <f t="shared" si="72"/>
        <v>0</v>
      </c>
      <c r="M669" s="122">
        <f t="shared" si="73"/>
        <v>285</v>
      </c>
    </row>
    <row r="670" spans="1:13">
      <c r="A670">
        <v>154</v>
      </c>
      <c r="B670" s="117" t="s">
        <v>321</v>
      </c>
      <c r="C670" s="117" t="s">
        <v>131</v>
      </c>
      <c r="D670" s="1">
        <v>15</v>
      </c>
      <c r="E670" s="2" t="s">
        <v>319</v>
      </c>
      <c r="F670">
        <v>1</v>
      </c>
      <c r="G670" s="84">
        <v>7.8</v>
      </c>
      <c r="H670" s="121"/>
      <c r="I670" s="117">
        <f t="shared" si="71"/>
        <v>0</v>
      </c>
      <c r="J670">
        <v>615</v>
      </c>
      <c r="K670">
        <f t="shared" si="69"/>
        <v>0</v>
      </c>
      <c r="L670" s="5">
        <f t="shared" si="72"/>
        <v>0</v>
      </c>
      <c r="M670" s="122">
        <f t="shared" si="73"/>
        <v>296.39999999999998</v>
      </c>
    </row>
    <row r="671" spans="1:13">
      <c r="A671">
        <v>155</v>
      </c>
      <c r="B671" s="117" t="s">
        <v>322</v>
      </c>
      <c r="C671" s="117" t="s">
        <v>323</v>
      </c>
      <c r="D671" s="1">
        <v>12</v>
      </c>
      <c r="E671" s="2" t="s">
        <v>37</v>
      </c>
      <c r="F671">
        <v>1</v>
      </c>
      <c r="G671" s="84">
        <v>6.5</v>
      </c>
      <c r="H671" s="121"/>
      <c r="I671" s="117">
        <f t="shared" si="71"/>
        <v>0</v>
      </c>
      <c r="J671">
        <v>724</v>
      </c>
      <c r="K671">
        <f t="shared" si="69"/>
        <v>0</v>
      </c>
      <c r="L671" s="5">
        <f t="shared" si="72"/>
        <v>0</v>
      </c>
      <c r="M671" s="122">
        <f t="shared" si="73"/>
        <v>247</v>
      </c>
    </row>
    <row r="672" spans="1:13">
      <c r="A672">
        <v>156</v>
      </c>
      <c r="B672" s="117" t="s">
        <v>324</v>
      </c>
      <c r="C672" s="117" t="s">
        <v>323</v>
      </c>
      <c r="D672" s="1">
        <v>15</v>
      </c>
      <c r="E672" s="2" t="s">
        <v>37</v>
      </c>
      <c r="F672">
        <v>1</v>
      </c>
      <c r="G672" s="84">
        <v>7.8</v>
      </c>
      <c r="H672" s="121"/>
      <c r="I672" s="117">
        <f t="shared" si="71"/>
        <v>0</v>
      </c>
      <c r="J672">
        <v>738</v>
      </c>
      <c r="K672">
        <f t="shared" si="69"/>
        <v>0</v>
      </c>
      <c r="L672" s="5">
        <f t="shared" si="72"/>
        <v>0</v>
      </c>
      <c r="M672" s="122">
        <f t="shared" si="73"/>
        <v>296.39999999999998</v>
      </c>
    </row>
    <row r="673" spans="1:13">
      <c r="A673">
        <v>157</v>
      </c>
      <c r="B673" s="117" t="s">
        <v>325</v>
      </c>
      <c r="C673" s="117" t="s">
        <v>323</v>
      </c>
      <c r="D673" s="1">
        <v>15</v>
      </c>
      <c r="E673" s="2" t="s">
        <v>37</v>
      </c>
      <c r="F673">
        <v>1</v>
      </c>
      <c r="G673" s="84">
        <v>7.8</v>
      </c>
      <c r="H673" s="121"/>
      <c r="I673" s="117">
        <f t="shared" si="71"/>
        <v>0</v>
      </c>
      <c r="J673">
        <v>871</v>
      </c>
      <c r="K673">
        <f t="shared" si="69"/>
        <v>0</v>
      </c>
      <c r="L673" s="5">
        <f t="shared" si="72"/>
        <v>0</v>
      </c>
      <c r="M673" s="122">
        <f t="shared" si="73"/>
        <v>296.39999999999998</v>
      </c>
    </row>
    <row r="674" spans="1:13">
      <c r="A674">
        <v>158</v>
      </c>
      <c r="B674" s="117" t="s">
        <v>326</v>
      </c>
      <c r="C674" s="117" t="s">
        <v>323</v>
      </c>
      <c r="D674" s="1">
        <v>16</v>
      </c>
      <c r="E674" s="2" t="s">
        <v>37</v>
      </c>
      <c r="F674">
        <v>1</v>
      </c>
      <c r="G674" s="84">
        <v>8.1999999999999993</v>
      </c>
      <c r="H674" s="121"/>
      <c r="I674" s="117">
        <f t="shared" si="71"/>
        <v>0</v>
      </c>
      <c r="J674">
        <v>843</v>
      </c>
      <c r="K674">
        <f t="shared" si="69"/>
        <v>0</v>
      </c>
      <c r="L674" s="5">
        <f t="shared" si="72"/>
        <v>0</v>
      </c>
      <c r="M674" s="122">
        <f t="shared" si="73"/>
        <v>311.59999999999997</v>
      </c>
    </row>
    <row r="675" spans="1:13">
      <c r="A675">
        <v>159</v>
      </c>
      <c r="B675" s="14" t="s">
        <v>327</v>
      </c>
      <c r="C675" s="14" t="s">
        <v>323</v>
      </c>
      <c r="D675" s="15">
        <v>18</v>
      </c>
      <c r="E675" s="16" t="s">
        <v>37</v>
      </c>
      <c r="F675" s="44">
        <v>1</v>
      </c>
      <c r="G675" s="84">
        <v>9.1999999999999993</v>
      </c>
      <c r="H675" s="18"/>
      <c r="I675" s="14">
        <f t="shared" si="71"/>
        <v>0</v>
      </c>
      <c r="J675" s="14">
        <v>1144</v>
      </c>
      <c r="K675" s="47">
        <f t="shared" si="69"/>
        <v>0</v>
      </c>
      <c r="L675" s="48">
        <f t="shared" si="72"/>
        <v>0</v>
      </c>
      <c r="M675" s="122">
        <f t="shared" si="73"/>
        <v>349.59999999999997</v>
      </c>
    </row>
    <row r="676" spans="1:13">
      <c r="A676">
        <v>160</v>
      </c>
      <c r="B676" s="24" t="s">
        <v>328</v>
      </c>
      <c r="C676" s="24" t="s">
        <v>323</v>
      </c>
      <c r="D676" s="25">
        <v>18</v>
      </c>
      <c r="E676" s="26" t="s">
        <v>37</v>
      </c>
      <c r="F676" s="27">
        <v>1</v>
      </c>
      <c r="G676" s="84">
        <v>9.5</v>
      </c>
      <c r="H676" s="29"/>
      <c r="I676" s="24">
        <f t="shared" si="71"/>
        <v>0</v>
      </c>
      <c r="J676" s="24">
        <v>1034</v>
      </c>
      <c r="K676" s="24">
        <f t="shared" si="69"/>
        <v>0</v>
      </c>
      <c r="L676" s="56">
        <f t="shared" si="72"/>
        <v>0</v>
      </c>
      <c r="M676" s="122">
        <f t="shared" si="73"/>
        <v>361</v>
      </c>
    </row>
    <row r="677" spans="1:13">
      <c r="A677">
        <v>161</v>
      </c>
      <c r="B677" s="117" t="s">
        <v>329</v>
      </c>
      <c r="C677" s="117" t="s">
        <v>323</v>
      </c>
      <c r="D677" s="1">
        <v>15</v>
      </c>
      <c r="E677" s="2" t="s">
        <v>37</v>
      </c>
      <c r="F677">
        <v>1</v>
      </c>
      <c r="G677" s="84">
        <v>7.8</v>
      </c>
      <c r="H677" s="121"/>
      <c r="I677" s="117">
        <f t="shared" si="71"/>
        <v>0</v>
      </c>
      <c r="J677">
        <v>884</v>
      </c>
      <c r="K677">
        <f t="shared" si="69"/>
        <v>0</v>
      </c>
      <c r="L677" s="5">
        <f t="shared" si="72"/>
        <v>0</v>
      </c>
      <c r="M677" s="122">
        <f t="shared" si="73"/>
        <v>296.39999999999998</v>
      </c>
    </row>
    <row r="678" spans="1:13">
      <c r="A678">
        <v>162</v>
      </c>
      <c r="B678" s="117" t="s">
        <v>330</v>
      </c>
      <c r="C678" s="117" t="s">
        <v>113</v>
      </c>
      <c r="D678" s="1">
        <v>10</v>
      </c>
      <c r="E678" s="2" t="s">
        <v>37</v>
      </c>
      <c r="F678">
        <v>1</v>
      </c>
      <c r="G678" s="84">
        <v>5.5</v>
      </c>
      <c r="H678" s="121"/>
      <c r="I678" s="117">
        <f t="shared" si="71"/>
        <v>0</v>
      </c>
      <c r="J678">
        <v>424</v>
      </c>
      <c r="K678">
        <f t="shared" si="69"/>
        <v>0</v>
      </c>
      <c r="L678" s="5">
        <f t="shared" si="72"/>
        <v>0</v>
      </c>
      <c r="M678" s="122">
        <f t="shared" si="73"/>
        <v>209</v>
      </c>
    </row>
    <row r="679" spans="1:13">
      <c r="A679">
        <v>163</v>
      </c>
      <c r="B679" s="117" t="s">
        <v>331</v>
      </c>
      <c r="C679" s="117" t="s">
        <v>332</v>
      </c>
      <c r="D679" s="1">
        <v>10</v>
      </c>
      <c r="E679" s="2" t="s">
        <v>37</v>
      </c>
      <c r="F679">
        <v>1</v>
      </c>
      <c r="G679" s="84">
        <v>5.5</v>
      </c>
      <c r="H679" s="121"/>
      <c r="I679" s="117">
        <f t="shared" si="71"/>
        <v>0</v>
      </c>
      <c r="J679">
        <v>817</v>
      </c>
      <c r="K679">
        <f t="shared" si="69"/>
        <v>0</v>
      </c>
      <c r="L679" s="5">
        <f t="shared" si="72"/>
        <v>0</v>
      </c>
      <c r="M679" s="122">
        <f t="shared" si="73"/>
        <v>209</v>
      </c>
    </row>
    <row r="680" spans="1:13">
      <c r="A680">
        <v>164</v>
      </c>
      <c r="B680" s="117" t="s">
        <v>333</v>
      </c>
      <c r="C680" s="117" t="s">
        <v>332</v>
      </c>
      <c r="D680" s="1">
        <v>12</v>
      </c>
      <c r="E680" s="2" t="s">
        <v>37</v>
      </c>
      <c r="F680">
        <v>1</v>
      </c>
      <c r="G680" s="84">
        <v>6.5</v>
      </c>
      <c r="H680" s="121"/>
      <c r="I680" s="117">
        <f t="shared" si="71"/>
        <v>0</v>
      </c>
      <c r="J680">
        <v>687</v>
      </c>
      <c r="K680">
        <f t="shared" si="69"/>
        <v>0</v>
      </c>
      <c r="L680" s="5">
        <f t="shared" si="72"/>
        <v>0</v>
      </c>
      <c r="M680" s="122">
        <f t="shared" si="73"/>
        <v>247</v>
      </c>
    </row>
    <row r="681" spans="1:13">
      <c r="A681">
        <v>165</v>
      </c>
      <c r="B681" s="117" t="s">
        <v>334</v>
      </c>
      <c r="C681" s="117" t="s">
        <v>332</v>
      </c>
      <c r="D681" s="1">
        <v>12</v>
      </c>
      <c r="E681" s="2" t="s">
        <v>37</v>
      </c>
      <c r="F681">
        <v>1</v>
      </c>
      <c r="G681" s="84">
        <v>6.5</v>
      </c>
      <c r="H681" s="121"/>
      <c r="I681" s="117">
        <f t="shared" si="71"/>
        <v>0</v>
      </c>
      <c r="J681">
        <v>628</v>
      </c>
      <c r="K681">
        <f t="shared" si="69"/>
        <v>0</v>
      </c>
      <c r="L681" s="5">
        <f t="shared" si="72"/>
        <v>0</v>
      </c>
      <c r="M681" s="122">
        <f t="shared" si="73"/>
        <v>247</v>
      </c>
    </row>
    <row r="682" spans="1:13">
      <c r="A682">
        <v>166</v>
      </c>
      <c r="B682" s="117" t="s">
        <v>335</v>
      </c>
      <c r="C682" s="117" t="s">
        <v>332</v>
      </c>
      <c r="D682" s="1">
        <v>10</v>
      </c>
      <c r="E682" s="2" t="s">
        <v>37</v>
      </c>
      <c r="F682">
        <v>1</v>
      </c>
      <c r="G682" s="84">
        <v>5</v>
      </c>
      <c r="H682" s="121"/>
      <c r="I682" s="117">
        <f t="shared" si="71"/>
        <v>0</v>
      </c>
      <c r="J682">
        <v>658</v>
      </c>
      <c r="K682">
        <f t="shared" si="69"/>
        <v>0</v>
      </c>
      <c r="L682" s="5">
        <f t="shared" si="72"/>
        <v>0</v>
      </c>
      <c r="M682" s="122">
        <f t="shared" si="73"/>
        <v>190</v>
      </c>
    </row>
    <row r="683" spans="1:13">
      <c r="A683">
        <v>167</v>
      </c>
      <c r="B683" s="117" t="s">
        <v>336</v>
      </c>
      <c r="C683" s="117" t="s">
        <v>332</v>
      </c>
      <c r="D683" s="1">
        <v>12</v>
      </c>
      <c r="E683" s="2" t="s">
        <v>37</v>
      </c>
      <c r="F683">
        <v>1</v>
      </c>
      <c r="G683" s="84">
        <v>6.5</v>
      </c>
      <c r="H683" s="121"/>
      <c r="I683" s="117">
        <f t="shared" si="71"/>
        <v>0</v>
      </c>
      <c r="J683">
        <v>539</v>
      </c>
      <c r="K683">
        <f t="shared" si="69"/>
        <v>0</v>
      </c>
      <c r="L683" s="5">
        <f t="shared" si="72"/>
        <v>0</v>
      </c>
      <c r="M683" s="122">
        <f t="shared" si="73"/>
        <v>247</v>
      </c>
    </row>
    <row r="684" spans="1:13">
      <c r="A684">
        <v>168</v>
      </c>
      <c r="B684" s="117" t="s">
        <v>337</v>
      </c>
      <c r="C684" s="117" t="s">
        <v>113</v>
      </c>
      <c r="D684" s="1">
        <v>14</v>
      </c>
      <c r="E684" s="2" t="s">
        <v>37</v>
      </c>
      <c r="F684">
        <v>1</v>
      </c>
      <c r="G684" s="84">
        <v>7.5</v>
      </c>
      <c r="H684" s="121"/>
      <c r="I684" s="117">
        <f t="shared" si="71"/>
        <v>0</v>
      </c>
      <c r="J684">
        <v>711</v>
      </c>
      <c r="K684">
        <f t="shared" si="69"/>
        <v>0</v>
      </c>
      <c r="L684" s="5">
        <f t="shared" si="72"/>
        <v>0</v>
      </c>
      <c r="M684" s="122">
        <f t="shared" si="73"/>
        <v>285</v>
      </c>
    </row>
    <row r="685" spans="1:13">
      <c r="A685">
        <v>169</v>
      </c>
      <c r="B685" s="117" t="s">
        <v>338</v>
      </c>
      <c r="C685" s="117" t="s">
        <v>332</v>
      </c>
      <c r="D685" s="1">
        <v>12</v>
      </c>
      <c r="E685" s="2" t="s">
        <v>37</v>
      </c>
      <c r="F685">
        <v>1</v>
      </c>
      <c r="G685" s="84">
        <v>6</v>
      </c>
      <c r="H685" s="121"/>
      <c r="I685" s="117">
        <f t="shared" si="71"/>
        <v>0</v>
      </c>
      <c r="J685">
        <v>711</v>
      </c>
      <c r="K685">
        <f t="shared" si="69"/>
        <v>0</v>
      </c>
      <c r="L685" s="5">
        <f t="shared" si="72"/>
        <v>0</v>
      </c>
      <c r="M685" s="122">
        <f t="shared" si="73"/>
        <v>228</v>
      </c>
    </row>
    <row r="686" spans="1:13">
      <c r="A686">
        <v>170</v>
      </c>
      <c r="B686" s="117" t="s">
        <v>339</v>
      </c>
      <c r="C686" s="117" t="s">
        <v>113</v>
      </c>
      <c r="D686" s="1">
        <v>12</v>
      </c>
      <c r="E686" s="2" t="s">
        <v>37</v>
      </c>
      <c r="F686">
        <v>1</v>
      </c>
      <c r="G686" s="84">
        <v>6.5</v>
      </c>
      <c r="H686" s="121"/>
      <c r="I686" s="117">
        <f t="shared" si="71"/>
        <v>0</v>
      </c>
      <c r="J686">
        <v>636</v>
      </c>
      <c r="K686">
        <f t="shared" si="69"/>
        <v>0</v>
      </c>
      <c r="L686" s="5">
        <f t="shared" si="72"/>
        <v>0</v>
      </c>
      <c r="M686" s="122">
        <f t="shared" si="73"/>
        <v>247</v>
      </c>
    </row>
    <row r="687" spans="1:13">
      <c r="A687">
        <v>171</v>
      </c>
      <c r="B687" s="117" t="s">
        <v>340</v>
      </c>
      <c r="C687" s="117" t="s">
        <v>113</v>
      </c>
      <c r="D687" s="1">
        <v>12</v>
      </c>
      <c r="E687" s="2" t="s">
        <v>37</v>
      </c>
      <c r="F687">
        <v>1</v>
      </c>
      <c r="G687" s="84">
        <v>6.5</v>
      </c>
      <c r="H687" s="121"/>
      <c r="I687" s="117">
        <f t="shared" si="71"/>
        <v>0</v>
      </c>
      <c r="J687">
        <v>579</v>
      </c>
      <c r="K687">
        <f t="shared" si="69"/>
        <v>0</v>
      </c>
      <c r="L687" s="5">
        <f t="shared" si="72"/>
        <v>0</v>
      </c>
      <c r="M687" s="122">
        <f t="shared" si="73"/>
        <v>247</v>
      </c>
    </row>
    <row r="688" spans="1:13">
      <c r="A688">
        <v>172</v>
      </c>
      <c r="B688" s="117" t="s">
        <v>342</v>
      </c>
      <c r="C688" s="117" t="s">
        <v>113</v>
      </c>
      <c r="D688" s="1">
        <v>12</v>
      </c>
      <c r="E688" s="2" t="s">
        <v>37</v>
      </c>
      <c r="F688">
        <v>1</v>
      </c>
      <c r="G688" s="84">
        <v>6.5</v>
      </c>
      <c r="H688" s="121"/>
      <c r="I688" s="117">
        <f t="shared" si="71"/>
        <v>0</v>
      </c>
      <c r="J688">
        <v>632</v>
      </c>
      <c r="K688">
        <f t="shared" si="69"/>
        <v>0</v>
      </c>
      <c r="L688" s="5">
        <f t="shared" si="72"/>
        <v>0</v>
      </c>
      <c r="M688" s="122">
        <f t="shared" si="73"/>
        <v>247</v>
      </c>
    </row>
    <row r="689" spans="1:13">
      <c r="A689">
        <v>173</v>
      </c>
      <c r="B689" s="117" t="s">
        <v>343</v>
      </c>
      <c r="C689" s="117" t="s">
        <v>113</v>
      </c>
      <c r="D689" s="1">
        <v>14</v>
      </c>
      <c r="E689" s="2" t="s">
        <v>98</v>
      </c>
      <c r="F689">
        <v>1</v>
      </c>
      <c r="G689" s="84">
        <v>7</v>
      </c>
      <c r="H689" s="121"/>
      <c r="I689" s="117">
        <f t="shared" si="71"/>
        <v>0</v>
      </c>
      <c r="J689">
        <v>595</v>
      </c>
      <c r="K689">
        <f t="shared" si="69"/>
        <v>0</v>
      </c>
      <c r="L689" s="5">
        <f t="shared" si="72"/>
        <v>0</v>
      </c>
      <c r="M689" s="122">
        <f t="shared" si="73"/>
        <v>266</v>
      </c>
    </row>
    <row r="690" spans="1:13">
      <c r="A690">
        <v>174</v>
      </c>
      <c r="B690" s="117" t="s">
        <v>344</v>
      </c>
      <c r="C690" s="117" t="s">
        <v>113</v>
      </c>
      <c r="D690" s="1">
        <v>15</v>
      </c>
      <c r="E690" s="2" t="s">
        <v>98</v>
      </c>
      <c r="F690">
        <v>1</v>
      </c>
      <c r="G690" s="84">
        <v>7.8</v>
      </c>
      <c r="H690" s="121"/>
      <c r="I690" s="117">
        <f t="shared" si="71"/>
        <v>0</v>
      </c>
      <c r="J690">
        <v>706</v>
      </c>
      <c r="K690">
        <f t="shared" si="69"/>
        <v>0</v>
      </c>
      <c r="L690" s="5">
        <f t="shared" si="72"/>
        <v>0</v>
      </c>
      <c r="M690" s="122">
        <f t="shared" si="73"/>
        <v>296.39999999999998</v>
      </c>
    </row>
    <row r="691" spans="1:13">
      <c r="A691">
        <v>175</v>
      </c>
      <c r="B691" s="117" t="s">
        <v>345</v>
      </c>
      <c r="C691" s="117" t="s">
        <v>257</v>
      </c>
      <c r="D691" s="1">
        <v>12</v>
      </c>
      <c r="E691" s="2" t="s">
        <v>96</v>
      </c>
      <c r="F691">
        <v>1</v>
      </c>
      <c r="G691" s="84">
        <v>6.5</v>
      </c>
      <c r="H691" s="121"/>
      <c r="I691" s="117">
        <f t="shared" si="71"/>
        <v>0</v>
      </c>
      <c r="J691">
        <v>509</v>
      </c>
      <c r="K691">
        <f t="shared" ref="K691:K754" si="74">IF(H691=-1,J691,FLOOR(H691-FLOOR(H691/5000000*J691,1)*5000000/J691,1)+1-FLOOR(H691/10000000,1))+IF(H691=0,-1,0)</f>
        <v>0</v>
      </c>
      <c r="L691" s="5">
        <f t="shared" si="72"/>
        <v>0</v>
      </c>
      <c r="M691" s="122">
        <f t="shared" si="73"/>
        <v>247</v>
      </c>
    </row>
    <row r="692" spans="1:13">
      <c r="A692">
        <v>176</v>
      </c>
      <c r="B692" s="117" t="s">
        <v>346</v>
      </c>
      <c r="C692" s="117" t="s">
        <v>113</v>
      </c>
      <c r="D692" s="1">
        <v>16</v>
      </c>
      <c r="E692" s="2" t="s">
        <v>96</v>
      </c>
      <c r="F692">
        <v>1</v>
      </c>
      <c r="G692" s="84">
        <v>8.6</v>
      </c>
      <c r="H692" s="121"/>
      <c r="I692" s="117">
        <f t="shared" si="71"/>
        <v>0</v>
      </c>
      <c r="J692">
        <v>1046</v>
      </c>
      <c r="K692">
        <f t="shared" si="74"/>
        <v>0</v>
      </c>
      <c r="L692" s="5">
        <f t="shared" si="72"/>
        <v>0</v>
      </c>
      <c r="M692" s="122">
        <f t="shared" si="73"/>
        <v>326.8</v>
      </c>
    </row>
    <row r="693" spans="1:13">
      <c r="A693">
        <v>177</v>
      </c>
      <c r="B693" s="117" t="s">
        <v>347</v>
      </c>
      <c r="C693" s="117" t="s">
        <v>113</v>
      </c>
      <c r="D693" s="1">
        <v>12</v>
      </c>
      <c r="E693" s="2" t="s">
        <v>96</v>
      </c>
      <c r="F693">
        <v>1</v>
      </c>
      <c r="G693" s="84">
        <v>6</v>
      </c>
      <c r="H693" s="121"/>
      <c r="I693" s="117">
        <f t="shared" si="71"/>
        <v>0</v>
      </c>
      <c r="J693">
        <v>572</v>
      </c>
      <c r="K693">
        <f t="shared" si="74"/>
        <v>0</v>
      </c>
      <c r="L693" s="5">
        <f t="shared" si="72"/>
        <v>0</v>
      </c>
      <c r="M693" s="122">
        <f t="shared" si="73"/>
        <v>228</v>
      </c>
    </row>
    <row r="694" spans="1:13">
      <c r="A694">
        <v>178</v>
      </c>
      <c r="B694" s="117" t="s">
        <v>348</v>
      </c>
      <c r="C694" s="117" t="s">
        <v>332</v>
      </c>
      <c r="D694" s="1">
        <v>12</v>
      </c>
      <c r="E694" s="2" t="s">
        <v>96</v>
      </c>
      <c r="F694">
        <v>1</v>
      </c>
      <c r="G694" s="84">
        <v>6.5</v>
      </c>
      <c r="H694" s="121"/>
      <c r="I694" s="117">
        <f t="shared" si="71"/>
        <v>0</v>
      </c>
      <c r="J694">
        <v>810</v>
      </c>
      <c r="K694">
        <f t="shared" si="74"/>
        <v>0</v>
      </c>
      <c r="L694" s="5">
        <f t="shared" si="72"/>
        <v>0</v>
      </c>
      <c r="M694" s="122">
        <f t="shared" si="73"/>
        <v>247</v>
      </c>
    </row>
    <row r="695" spans="1:13">
      <c r="A695">
        <v>179</v>
      </c>
      <c r="B695" s="117" t="s">
        <v>349</v>
      </c>
      <c r="C695" s="117" t="s">
        <v>113</v>
      </c>
      <c r="D695" s="1">
        <v>14</v>
      </c>
      <c r="E695" s="2" t="s">
        <v>96</v>
      </c>
      <c r="F695">
        <v>1</v>
      </c>
      <c r="G695" s="84">
        <v>7.5</v>
      </c>
      <c r="H695" s="121"/>
      <c r="I695" s="117">
        <f t="shared" si="71"/>
        <v>0</v>
      </c>
      <c r="J695">
        <v>643</v>
      </c>
      <c r="K695">
        <f t="shared" si="74"/>
        <v>0</v>
      </c>
      <c r="L695" s="5">
        <f t="shared" si="72"/>
        <v>0</v>
      </c>
      <c r="M695" s="122">
        <f t="shared" si="73"/>
        <v>285</v>
      </c>
    </row>
    <row r="696" spans="1:13">
      <c r="A696">
        <v>180</v>
      </c>
      <c r="B696" s="117" t="s">
        <v>350</v>
      </c>
      <c r="C696" s="117" t="s">
        <v>332</v>
      </c>
      <c r="D696" s="1">
        <v>12</v>
      </c>
      <c r="E696" s="2" t="s">
        <v>96</v>
      </c>
      <c r="F696">
        <v>1</v>
      </c>
      <c r="G696" s="84">
        <v>6</v>
      </c>
      <c r="H696" s="121"/>
      <c r="I696" s="117">
        <f t="shared" si="71"/>
        <v>0</v>
      </c>
      <c r="J696">
        <v>520</v>
      </c>
      <c r="K696">
        <f t="shared" si="74"/>
        <v>0</v>
      </c>
      <c r="L696" s="5">
        <f t="shared" si="72"/>
        <v>0</v>
      </c>
      <c r="M696" s="122">
        <f t="shared" si="73"/>
        <v>228</v>
      </c>
    </row>
    <row r="697" spans="1:13">
      <c r="A697">
        <v>181</v>
      </c>
      <c r="B697" s="117" t="s">
        <v>351</v>
      </c>
      <c r="C697" s="117" t="s">
        <v>113</v>
      </c>
      <c r="D697" s="1">
        <v>14</v>
      </c>
      <c r="E697" s="2" t="s">
        <v>96</v>
      </c>
      <c r="F697">
        <v>1</v>
      </c>
      <c r="G697" s="84">
        <v>7.5</v>
      </c>
      <c r="H697" s="121"/>
      <c r="I697" s="117">
        <f t="shared" si="71"/>
        <v>0</v>
      </c>
      <c r="J697">
        <v>938</v>
      </c>
      <c r="K697">
        <f t="shared" si="74"/>
        <v>0</v>
      </c>
      <c r="L697" s="5">
        <f t="shared" si="72"/>
        <v>0</v>
      </c>
      <c r="M697" s="122">
        <f t="shared" si="73"/>
        <v>285</v>
      </c>
    </row>
    <row r="698" spans="1:13">
      <c r="A698">
        <v>182</v>
      </c>
      <c r="B698" s="117" t="s">
        <v>352</v>
      </c>
      <c r="C698" s="117" t="s">
        <v>332</v>
      </c>
      <c r="D698" s="1">
        <v>14</v>
      </c>
      <c r="E698" s="2" t="s">
        <v>353</v>
      </c>
      <c r="F698">
        <v>1</v>
      </c>
      <c r="G698" s="84">
        <v>7.5</v>
      </c>
      <c r="H698" s="121"/>
      <c r="I698" s="117">
        <f t="shared" si="71"/>
        <v>0</v>
      </c>
      <c r="J698">
        <v>664</v>
      </c>
      <c r="K698">
        <f t="shared" si="74"/>
        <v>0</v>
      </c>
      <c r="L698" s="5">
        <f t="shared" si="72"/>
        <v>0</v>
      </c>
      <c r="M698" s="122">
        <f t="shared" si="73"/>
        <v>285</v>
      </c>
    </row>
    <row r="699" spans="1:13">
      <c r="A699">
        <v>183</v>
      </c>
      <c r="B699" s="117" t="s">
        <v>354</v>
      </c>
      <c r="C699" s="117" t="s">
        <v>355</v>
      </c>
      <c r="D699" s="1">
        <v>12</v>
      </c>
      <c r="E699" s="2" t="s">
        <v>353</v>
      </c>
      <c r="F699">
        <v>1</v>
      </c>
      <c r="G699" s="84">
        <v>6.5</v>
      </c>
      <c r="H699" s="121"/>
      <c r="I699" s="117">
        <f t="shared" si="71"/>
        <v>0</v>
      </c>
      <c r="J699">
        <v>618</v>
      </c>
      <c r="K699">
        <f t="shared" si="74"/>
        <v>0</v>
      </c>
      <c r="L699" s="5">
        <f t="shared" si="72"/>
        <v>0</v>
      </c>
      <c r="M699" s="122">
        <f t="shared" si="73"/>
        <v>247</v>
      </c>
    </row>
    <row r="700" spans="1:13">
      <c r="A700">
        <v>184</v>
      </c>
      <c r="B700" s="117" t="s">
        <v>356</v>
      </c>
      <c r="C700" s="117" t="s">
        <v>355</v>
      </c>
      <c r="D700" s="1">
        <v>10</v>
      </c>
      <c r="E700" s="2" t="s">
        <v>353</v>
      </c>
      <c r="F700">
        <v>1</v>
      </c>
      <c r="G700" s="84">
        <v>5.5</v>
      </c>
      <c r="H700" s="121"/>
      <c r="I700" s="117">
        <f t="shared" si="71"/>
        <v>0</v>
      </c>
      <c r="J700">
        <v>483</v>
      </c>
      <c r="K700">
        <f t="shared" si="74"/>
        <v>0</v>
      </c>
      <c r="L700" s="5">
        <f t="shared" si="72"/>
        <v>0</v>
      </c>
      <c r="M700" s="122">
        <f t="shared" si="73"/>
        <v>209</v>
      </c>
    </row>
    <row r="701" spans="1:13">
      <c r="A701">
        <v>185</v>
      </c>
      <c r="B701" s="117" t="s">
        <v>357</v>
      </c>
      <c r="C701" s="117" t="s">
        <v>355</v>
      </c>
      <c r="D701" s="1">
        <v>12</v>
      </c>
      <c r="E701" s="2" t="s">
        <v>353</v>
      </c>
      <c r="F701">
        <v>1</v>
      </c>
      <c r="G701" s="84">
        <v>6</v>
      </c>
      <c r="H701" s="121"/>
      <c r="I701" s="117">
        <f t="shared" si="71"/>
        <v>0</v>
      </c>
      <c r="J701">
        <v>660</v>
      </c>
      <c r="K701">
        <f t="shared" si="74"/>
        <v>0</v>
      </c>
      <c r="L701" s="5">
        <f t="shared" si="72"/>
        <v>0</v>
      </c>
      <c r="M701" s="122">
        <f t="shared" si="73"/>
        <v>228</v>
      </c>
    </row>
    <row r="702" spans="1:13">
      <c r="A702">
        <v>186</v>
      </c>
      <c r="B702" s="117" t="s">
        <v>358</v>
      </c>
      <c r="C702" s="117" t="s">
        <v>355</v>
      </c>
      <c r="D702" s="1">
        <v>12</v>
      </c>
      <c r="E702" s="2" t="s">
        <v>353</v>
      </c>
      <c r="F702">
        <v>1</v>
      </c>
      <c r="G702" s="84">
        <v>6</v>
      </c>
      <c r="H702" s="121"/>
      <c r="I702" s="117">
        <f t="shared" si="71"/>
        <v>0</v>
      </c>
      <c r="J702">
        <v>622</v>
      </c>
      <c r="K702">
        <f t="shared" si="74"/>
        <v>0</v>
      </c>
      <c r="L702" s="5">
        <f t="shared" si="72"/>
        <v>0</v>
      </c>
      <c r="M702" s="122">
        <f t="shared" si="73"/>
        <v>228</v>
      </c>
    </row>
    <row r="703" spans="1:13">
      <c r="A703">
        <v>187</v>
      </c>
      <c r="B703" s="117" t="s">
        <v>359</v>
      </c>
      <c r="C703" s="117" t="s">
        <v>355</v>
      </c>
      <c r="D703" s="1">
        <v>14</v>
      </c>
      <c r="E703" s="2" t="s">
        <v>353</v>
      </c>
      <c r="F703">
        <v>1</v>
      </c>
      <c r="G703" s="84">
        <v>7.5</v>
      </c>
      <c r="H703" s="121"/>
      <c r="I703" s="117">
        <f t="shared" si="71"/>
        <v>0</v>
      </c>
      <c r="J703">
        <v>624</v>
      </c>
      <c r="K703">
        <f t="shared" si="74"/>
        <v>0</v>
      </c>
      <c r="L703" s="5">
        <f t="shared" si="72"/>
        <v>0</v>
      </c>
      <c r="M703" s="122">
        <f t="shared" si="73"/>
        <v>285</v>
      </c>
    </row>
    <row r="704" spans="1:13">
      <c r="A704">
        <v>188</v>
      </c>
      <c r="B704" s="117" t="s">
        <v>360</v>
      </c>
      <c r="C704" s="117" t="s">
        <v>361</v>
      </c>
      <c r="D704" s="1">
        <v>12</v>
      </c>
      <c r="E704" s="2" t="s">
        <v>353</v>
      </c>
      <c r="F704">
        <v>1</v>
      </c>
      <c r="G704" s="84">
        <v>6</v>
      </c>
      <c r="H704" s="121"/>
      <c r="I704" s="117">
        <f t="shared" si="71"/>
        <v>0</v>
      </c>
      <c r="J704">
        <v>634</v>
      </c>
      <c r="K704">
        <f t="shared" si="74"/>
        <v>0</v>
      </c>
      <c r="L704" s="5">
        <f t="shared" si="72"/>
        <v>0</v>
      </c>
      <c r="M704" s="122">
        <f t="shared" si="73"/>
        <v>228</v>
      </c>
    </row>
    <row r="705" spans="1:19">
      <c r="A705">
        <v>189</v>
      </c>
      <c r="B705" s="117" t="s">
        <v>362</v>
      </c>
      <c r="C705" s="117" t="s">
        <v>361</v>
      </c>
      <c r="D705" s="1">
        <v>10</v>
      </c>
      <c r="E705" s="2" t="s">
        <v>353</v>
      </c>
      <c r="F705">
        <v>1</v>
      </c>
      <c r="G705" s="84">
        <v>5.5</v>
      </c>
      <c r="H705" s="121"/>
      <c r="I705" s="117">
        <f t="shared" si="71"/>
        <v>0</v>
      </c>
      <c r="J705">
        <v>543</v>
      </c>
      <c r="K705">
        <f t="shared" si="74"/>
        <v>0</v>
      </c>
      <c r="L705" s="5">
        <f t="shared" si="72"/>
        <v>0</v>
      </c>
      <c r="M705" s="122">
        <f t="shared" si="73"/>
        <v>209</v>
      </c>
    </row>
    <row r="706" spans="1:19">
      <c r="A706">
        <v>190</v>
      </c>
      <c r="B706" s="117" t="s">
        <v>363</v>
      </c>
      <c r="C706" s="117" t="s">
        <v>361</v>
      </c>
      <c r="D706" s="1">
        <v>14</v>
      </c>
      <c r="E706" s="2" t="s">
        <v>353</v>
      </c>
      <c r="F706">
        <v>1</v>
      </c>
      <c r="G706" s="84">
        <v>7.5</v>
      </c>
      <c r="H706" s="121"/>
      <c r="I706" s="117">
        <f t="shared" si="71"/>
        <v>0</v>
      </c>
      <c r="J706">
        <v>674</v>
      </c>
      <c r="K706">
        <f t="shared" si="74"/>
        <v>0</v>
      </c>
      <c r="L706" s="5">
        <f t="shared" si="72"/>
        <v>0</v>
      </c>
      <c r="M706" s="122">
        <f t="shared" si="73"/>
        <v>285</v>
      </c>
    </row>
    <row r="707" spans="1:19">
      <c r="A707">
        <v>191</v>
      </c>
      <c r="B707" s="117" t="s">
        <v>364</v>
      </c>
      <c r="C707" s="117" t="s">
        <v>365</v>
      </c>
      <c r="D707" s="1">
        <v>12</v>
      </c>
      <c r="E707" s="2" t="s">
        <v>135</v>
      </c>
      <c r="F707">
        <v>1</v>
      </c>
      <c r="G707" s="84">
        <v>6</v>
      </c>
      <c r="H707" s="121"/>
      <c r="I707" s="117">
        <f t="shared" si="71"/>
        <v>0</v>
      </c>
      <c r="J707">
        <v>647</v>
      </c>
      <c r="K707">
        <f t="shared" si="74"/>
        <v>0</v>
      </c>
      <c r="L707" s="5">
        <f t="shared" si="72"/>
        <v>0</v>
      </c>
      <c r="M707" s="122">
        <f t="shared" si="73"/>
        <v>228</v>
      </c>
    </row>
    <row r="708" spans="1:19">
      <c r="A708">
        <v>192</v>
      </c>
      <c r="B708" s="117" t="s">
        <v>366</v>
      </c>
      <c r="C708" s="117" t="s">
        <v>365</v>
      </c>
      <c r="D708" s="1">
        <v>12</v>
      </c>
      <c r="E708" s="2" t="s">
        <v>135</v>
      </c>
      <c r="F708">
        <v>1</v>
      </c>
      <c r="G708" s="84">
        <v>6.5</v>
      </c>
      <c r="H708" s="121"/>
      <c r="I708" s="117">
        <f t="shared" ref="I708:I771" si="75">IF(H708=-1,G708+2,MAX(MIN(G708+(H708-9600000)/200000,G708+2),G708+(H708-9500000)/300000,0))</f>
        <v>0</v>
      </c>
      <c r="J708">
        <v>571</v>
      </c>
      <c r="K708">
        <f t="shared" si="74"/>
        <v>0</v>
      </c>
      <c r="L708" s="5">
        <f t="shared" ref="L708:L771" si="76">G708*38-M708</f>
        <v>0</v>
      </c>
      <c r="M708" s="122">
        <f t="shared" ref="M708:M771" si="77">IF(H708=-1,0,MAX(MIN(28.5*G708,(10000000-H708)/10000000*100*28.5*G708),0)+MAX(MIN(9.5*G708,(0.995*J708-K708)/J708*100*G708),0))</f>
        <v>247</v>
      </c>
    </row>
    <row r="709" spans="1:19">
      <c r="A709">
        <v>193</v>
      </c>
      <c r="B709" s="117" t="s">
        <v>367</v>
      </c>
      <c r="C709" s="117" t="s">
        <v>365</v>
      </c>
      <c r="D709" s="1">
        <v>15</v>
      </c>
      <c r="E709" s="2" t="s">
        <v>135</v>
      </c>
      <c r="F709">
        <v>1</v>
      </c>
      <c r="G709" s="84">
        <v>7.8</v>
      </c>
      <c r="H709" s="121"/>
      <c r="I709" s="117">
        <f t="shared" si="75"/>
        <v>0</v>
      </c>
      <c r="J709">
        <v>942</v>
      </c>
      <c r="K709">
        <f t="shared" si="74"/>
        <v>0</v>
      </c>
      <c r="L709" s="5">
        <f t="shared" si="76"/>
        <v>0</v>
      </c>
      <c r="M709" s="122">
        <f t="shared" si="77"/>
        <v>296.39999999999998</v>
      </c>
    </row>
    <row r="710" spans="1:19">
      <c r="A710">
        <v>194</v>
      </c>
      <c r="B710" s="117" t="s">
        <v>368</v>
      </c>
      <c r="C710" s="117" t="s">
        <v>365</v>
      </c>
      <c r="D710" s="1">
        <v>15</v>
      </c>
      <c r="E710" s="2" t="s">
        <v>135</v>
      </c>
      <c r="F710">
        <v>1</v>
      </c>
      <c r="G710" s="84">
        <v>7.8</v>
      </c>
      <c r="H710" s="121"/>
      <c r="I710" s="117">
        <f t="shared" si="75"/>
        <v>0</v>
      </c>
      <c r="J710">
        <v>943</v>
      </c>
      <c r="K710">
        <f t="shared" si="74"/>
        <v>0</v>
      </c>
      <c r="L710" s="5">
        <f t="shared" si="76"/>
        <v>0</v>
      </c>
      <c r="M710" s="122">
        <f t="shared" si="77"/>
        <v>296.39999999999998</v>
      </c>
    </row>
    <row r="711" spans="1:19">
      <c r="A711">
        <v>195</v>
      </c>
      <c r="B711" s="117" t="s">
        <v>369</v>
      </c>
      <c r="C711" s="117" t="s">
        <v>370</v>
      </c>
      <c r="D711" s="1">
        <v>10</v>
      </c>
      <c r="E711" s="2" t="s">
        <v>135</v>
      </c>
      <c r="F711">
        <v>1</v>
      </c>
      <c r="G711" s="84">
        <v>5.5</v>
      </c>
      <c r="H711" s="121"/>
      <c r="I711" s="117">
        <f t="shared" si="75"/>
        <v>0</v>
      </c>
      <c r="J711">
        <v>544</v>
      </c>
      <c r="K711">
        <f t="shared" si="74"/>
        <v>0</v>
      </c>
      <c r="L711" s="5">
        <f t="shared" si="76"/>
        <v>0</v>
      </c>
      <c r="M711" s="122">
        <f t="shared" si="77"/>
        <v>209</v>
      </c>
    </row>
    <row r="712" spans="1:19">
      <c r="A712">
        <v>196</v>
      </c>
      <c r="B712" s="117" t="s">
        <v>371</v>
      </c>
      <c r="C712" s="117" t="s">
        <v>370</v>
      </c>
      <c r="D712" s="1">
        <v>15</v>
      </c>
      <c r="E712" s="2" t="s">
        <v>135</v>
      </c>
      <c r="F712">
        <v>1</v>
      </c>
      <c r="G712" s="84">
        <v>7.8</v>
      </c>
      <c r="H712" s="121"/>
      <c r="I712" s="117">
        <f t="shared" si="75"/>
        <v>0</v>
      </c>
      <c r="J712">
        <v>739</v>
      </c>
      <c r="K712">
        <f t="shared" si="74"/>
        <v>0</v>
      </c>
      <c r="L712" s="5">
        <f t="shared" si="76"/>
        <v>0</v>
      </c>
      <c r="M712" s="122">
        <f t="shared" si="77"/>
        <v>296.39999999999998</v>
      </c>
      <c r="S712"/>
    </row>
    <row r="713" spans="1:19">
      <c r="A713">
        <v>197</v>
      </c>
      <c r="B713" s="117" t="s">
        <v>372</v>
      </c>
      <c r="C713" s="117" t="s">
        <v>370</v>
      </c>
      <c r="D713" s="1">
        <v>12</v>
      </c>
      <c r="E713" s="2" t="s">
        <v>135</v>
      </c>
      <c r="F713">
        <v>1</v>
      </c>
      <c r="G713" s="84">
        <v>6.5</v>
      </c>
      <c r="H713" s="121"/>
      <c r="I713" s="117">
        <f t="shared" si="75"/>
        <v>0</v>
      </c>
      <c r="J713">
        <v>568</v>
      </c>
      <c r="K713" s="117">
        <f t="shared" si="74"/>
        <v>0</v>
      </c>
      <c r="L713" s="5">
        <f t="shared" si="76"/>
        <v>0</v>
      </c>
      <c r="M713" s="122">
        <f t="shared" si="77"/>
        <v>247</v>
      </c>
      <c r="S713"/>
    </row>
    <row r="714" spans="1:19">
      <c r="A714">
        <v>198</v>
      </c>
      <c r="B714" s="117" t="s">
        <v>373</v>
      </c>
      <c r="C714" s="117" t="s">
        <v>370</v>
      </c>
      <c r="D714" s="1">
        <v>15</v>
      </c>
      <c r="E714" s="2" t="s">
        <v>135</v>
      </c>
      <c r="F714">
        <v>1</v>
      </c>
      <c r="G714" s="84">
        <v>7.8</v>
      </c>
      <c r="H714" s="121"/>
      <c r="I714" s="117">
        <f t="shared" si="75"/>
        <v>0</v>
      </c>
      <c r="J714">
        <v>776</v>
      </c>
      <c r="K714">
        <f t="shared" si="74"/>
        <v>0</v>
      </c>
      <c r="L714" s="5">
        <f t="shared" si="76"/>
        <v>0</v>
      </c>
      <c r="M714" s="122">
        <f t="shared" si="77"/>
        <v>296.39999999999998</v>
      </c>
      <c r="S714"/>
    </row>
    <row r="715" spans="1:19">
      <c r="A715">
        <v>199</v>
      </c>
      <c r="B715" s="117" t="s">
        <v>374</v>
      </c>
      <c r="C715" s="117" t="s">
        <v>375</v>
      </c>
      <c r="D715" s="1">
        <v>15</v>
      </c>
      <c r="E715" s="2" t="s">
        <v>376</v>
      </c>
      <c r="F715">
        <v>1</v>
      </c>
      <c r="G715" s="84">
        <v>7.8</v>
      </c>
      <c r="H715" s="121"/>
      <c r="I715" s="117">
        <f t="shared" si="75"/>
        <v>0</v>
      </c>
      <c r="J715">
        <v>988</v>
      </c>
      <c r="K715">
        <f t="shared" si="74"/>
        <v>0</v>
      </c>
      <c r="L715" s="5">
        <f t="shared" si="76"/>
        <v>0</v>
      </c>
      <c r="M715" s="122">
        <f t="shared" si="77"/>
        <v>296.39999999999998</v>
      </c>
      <c r="S715"/>
    </row>
    <row r="716" spans="1:19">
      <c r="A716">
        <v>200</v>
      </c>
      <c r="B716" s="117" t="s">
        <v>377</v>
      </c>
      <c r="C716" s="117" t="s">
        <v>375</v>
      </c>
      <c r="D716" s="1">
        <v>12</v>
      </c>
      <c r="E716" s="2" t="s">
        <v>376</v>
      </c>
      <c r="F716">
        <v>1</v>
      </c>
      <c r="G716" s="84">
        <v>6.5</v>
      </c>
      <c r="H716" s="121"/>
      <c r="I716" s="117">
        <f t="shared" si="75"/>
        <v>0</v>
      </c>
      <c r="J716">
        <v>994</v>
      </c>
      <c r="K716">
        <f t="shared" si="74"/>
        <v>0</v>
      </c>
      <c r="L716" s="5">
        <f t="shared" si="76"/>
        <v>0</v>
      </c>
      <c r="M716" s="122">
        <f t="shared" si="77"/>
        <v>247</v>
      </c>
      <c r="S716"/>
    </row>
    <row r="717" spans="1:19">
      <c r="A717">
        <v>201</v>
      </c>
      <c r="B717" s="117" t="s">
        <v>378</v>
      </c>
      <c r="C717" s="117" t="s">
        <v>375</v>
      </c>
      <c r="D717" s="1">
        <v>16</v>
      </c>
      <c r="E717" s="2" t="s">
        <v>376</v>
      </c>
      <c r="F717">
        <v>1</v>
      </c>
      <c r="G717" s="84">
        <v>8.5</v>
      </c>
      <c r="H717" s="121"/>
      <c r="I717" s="117">
        <f t="shared" si="75"/>
        <v>0</v>
      </c>
      <c r="J717">
        <v>1070</v>
      </c>
      <c r="K717">
        <f t="shared" si="74"/>
        <v>0</v>
      </c>
      <c r="L717" s="5">
        <f t="shared" si="76"/>
        <v>0</v>
      </c>
      <c r="M717" s="122">
        <f t="shared" si="77"/>
        <v>323</v>
      </c>
      <c r="S717"/>
    </row>
    <row r="718" spans="1:19">
      <c r="A718">
        <v>202</v>
      </c>
      <c r="B718" s="117" t="s">
        <v>379</v>
      </c>
      <c r="C718" s="117" t="s">
        <v>332</v>
      </c>
      <c r="D718" s="1">
        <v>14</v>
      </c>
      <c r="E718" s="2" t="s">
        <v>376</v>
      </c>
      <c r="F718">
        <v>1</v>
      </c>
      <c r="G718" s="84">
        <v>7.5</v>
      </c>
      <c r="H718" s="121"/>
      <c r="I718" s="117">
        <f t="shared" si="75"/>
        <v>0</v>
      </c>
      <c r="J718">
        <v>666</v>
      </c>
      <c r="K718">
        <f t="shared" si="74"/>
        <v>0</v>
      </c>
      <c r="L718" s="5">
        <f t="shared" si="76"/>
        <v>0</v>
      </c>
      <c r="M718" s="122">
        <f t="shared" si="77"/>
        <v>285</v>
      </c>
      <c r="S718"/>
    </row>
    <row r="719" spans="1:19">
      <c r="A719">
        <v>203</v>
      </c>
      <c r="B719" s="117" t="s">
        <v>380</v>
      </c>
      <c r="C719" s="117" t="s">
        <v>113</v>
      </c>
      <c r="D719" s="1">
        <v>16</v>
      </c>
      <c r="E719" s="2" t="s">
        <v>376</v>
      </c>
      <c r="F719">
        <v>1</v>
      </c>
      <c r="G719" s="84">
        <v>8.3000000000000007</v>
      </c>
      <c r="H719" s="121"/>
      <c r="I719" s="117">
        <f t="shared" si="75"/>
        <v>0</v>
      </c>
      <c r="J719">
        <v>1002</v>
      </c>
      <c r="K719">
        <f t="shared" si="74"/>
        <v>0</v>
      </c>
      <c r="L719" s="5">
        <f t="shared" si="76"/>
        <v>0</v>
      </c>
      <c r="M719" s="122">
        <f t="shared" si="77"/>
        <v>315.40000000000003</v>
      </c>
      <c r="S719"/>
    </row>
    <row r="720" spans="1:19">
      <c r="A720">
        <v>204</v>
      </c>
      <c r="B720" s="117" t="s">
        <v>381</v>
      </c>
      <c r="C720" s="117" t="s">
        <v>332</v>
      </c>
      <c r="D720" s="1">
        <v>8</v>
      </c>
      <c r="E720" s="2" t="s">
        <v>376</v>
      </c>
      <c r="F720">
        <v>1</v>
      </c>
      <c r="G720" s="84">
        <v>4.5</v>
      </c>
      <c r="H720" s="121"/>
      <c r="I720" s="117">
        <f t="shared" si="75"/>
        <v>0</v>
      </c>
      <c r="J720">
        <v>617</v>
      </c>
      <c r="K720">
        <f t="shared" si="74"/>
        <v>0</v>
      </c>
      <c r="L720" s="5">
        <f t="shared" si="76"/>
        <v>0</v>
      </c>
      <c r="M720" s="122">
        <f t="shared" si="77"/>
        <v>171</v>
      </c>
      <c r="S720"/>
    </row>
    <row r="721" spans="1:19">
      <c r="A721">
        <v>205</v>
      </c>
      <c r="B721" s="117" t="s">
        <v>382</v>
      </c>
      <c r="C721" s="117" t="s">
        <v>332</v>
      </c>
      <c r="D721" s="1">
        <v>12</v>
      </c>
      <c r="E721" s="2" t="s">
        <v>376</v>
      </c>
      <c r="F721">
        <v>1</v>
      </c>
      <c r="G721" s="84">
        <v>6.5</v>
      </c>
      <c r="H721" s="121"/>
      <c r="I721" s="117">
        <f t="shared" si="75"/>
        <v>0</v>
      </c>
      <c r="J721">
        <v>631</v>
      </c>
      <c r="K721">
        <f t="shared" si="74"/>
        <v>0</v>
      </c>
      <c r="L721" s="5">
        <f t="shared" si="76"/>
        <v>0</v>
      </c>
      <c r="M721" s="122">
        <f t="shared" si="77"/>
        <v>247</v>
      </c>
      <c r="S721"/>
    </row>
    <row r="722" spans="1:19">
      <c r="A722">
        <v>206</v>
      </c>
      <c r="B722" s="117" t="s">
        <v>383</v>
      </c>
      <c r="C722" s="117" t="s">
        <v>113</v>
      </c>
      <c r="D722" s="1">
        <v>14</v>
      </c>
      <c r="E722" s="2" t="s">
        <v>376</v>
      </c>
      <c r="F722">
        <v>1</v>
      </c>
      <c r="G722" s="84">
        <v>7.5</v>
      </c>
      <c r="H722" s="121"/>
      <c r="I722" s="117">
        <f t="shared" si="75"/>
        <v>0</v>
      </c>
      <c r="J722">
        <v>737</v>
      </c>
      <c r="K722">
        <f t="shared" si="74"/>
        <v>0</v>
      </c>
      <c r="L722" s="5">
        <f t="shared" si="76"/>
        <v>0</v>
      </c>
      <c r="M722" s="122">
        <f t="shared" si="77"/>
        <v>285</v>
      </c>
      <c r="S722"/>
    </row>
    <row r="723" spans="1:19">
      <c r="A723">
        <v>207</v>
      </c>
      <c r="B723" s="117" t="s">
        <v>384</v>
      </c>
      <c r="C723" s="117" t="s">
        <v>113</v>
      </c>
      <c r="D723" s="1">
        <v>12</v>
      </c>
      <c r="E723" s="2" t="s">
        <v>376</v>
      </c>
      <c r="F723">
        <v>1</v>
      </c>
      <c r="G723" s="84">
        <v>6.5</v>
      </c>
      <c r="H723" s="121"/>
      <c r="I723" s="117">
        <f t="shared" si="75"/>
        <v>0</v>
      </c>
      <c r="J723">
        <v>548</v>
      </c>
      <c r="K723">
        <f t="shared" si="74"/>
        <v>0</v>
      </c>
      <c r="L723" s="5">
        <f t="shared" si="76"/>
        <v>0</v>
      </c>
      <c r="M723" s="122">
        <f t="shared" si="77"/>
        <v>247</v>
      </c>
      <c r="S723"/>
    </row>
    <row r="724" spans="1:19">
      <c r="A724">
        <v>208</v>
      </c>
      <c r="B724" s="117" t="s">
        <v>385</v>
      </c>
      <c r="C724" s="117" t="s">
        <v>332</v>
      </c>
      <c r="D724" s="1">
        <v>12</v>
      </c>
      <c r="E724" s="2" t="s">
        <v>376</v>
      </c>
      <c r="F724">
        <v>1</v>
      </c>
      <c r="G724" s="84">
        <v>6</v>
      </c>
      <c r="H724" s="121"/>
      <c r="I724" s="117">
        <f t="shared" si="75"/>
        <v>0</v>
      </c>
      <c r="J724">
        <v>437</v>
      </c>
      <c r="K724">
        <f t="shared" si="74"/>
        <v>0</v>
      </c>
      <c r="L724" s="5">
        <f t="shared" si="76"/>
        <v>0</v>
      </c>
      <c r="M724" s="122">
        <f t="shared" si="77"/>
        <v>228</v>
      </c>
      <c r="S724"/>
    </row>
    <row r="725" spans="1:19">
      <c r="A725">
        <v>209</v>
      </c>
      <c r="B725" s="117" t="s">
        <v>386</v>
      </c>
      <c r="C725" s="117" t="s">
        <v>387</v>
      </c>
      <c r="D725" s="1">
        <v>10</v>
      </c>
      <c r="E725" s="2" t="s">
        <v>34</v>
      </c>
      <c r="F725">
        <v>1</v>
      </c>
      <c r="G725" s="84">
        <v>5</v>
      </c>
      <c r="H725" s="121"/>
      <c r="I725" s="117">
        <f t="shared" si="75"/>
        <v>0</v>
      </c>
      <c r="J725">
        <v>487</v>
      </c>
      <c r="K725">
        <f t="shared" si="74"/>
        <v>0</v>
      </c>
      <c r="L725" s="5">
        <f t="shared" si="76"/>
        <v>0</v>
      </c>
      <c r="M725" s="122">
        <f t="shared" si="77"/>
        <v>190</v>
      </c>
      <c r="S725"/>
    </row>
    <row r="726" spans="1:19">
      <c r="A726">
        <v>210</v>
      </c>
      <c r="B726" s="117" t="s">
        <v>388</v>
      </c>
      <c r="C726" s="117" t="s">
        <v>387</v>
      </c>
      <c r="D726" s="1">
        <v>12</v>
      </c>
      <c r="E726" s="2" t="s">
        <v>34</v>
      </c>
      <c r="F726">
        <v>1</v>
      </c>
      <c r="G726" s="84">
        <v>6.5</v>
      </c>
      <c r="H726" s="121"/>
      <c r="I726" s="117">
        <f t="shared" si="75"/>
        <v>0</v>
      </c>
      <c r="J726">
        <v>653</v>
      </c>
      <c r="K726">
        <f t="shared" si="74"/>
        <v>0</v>
      </c>
      <c r="L726" s="5">
        <f t="shared" si="76"/>
        <v>0</v>
      </c>
      <c r="M726" s="122">
        <f t="shared" si="77"/>
        <v>247</v>
      </c>
      <c r="S726"/>
    </row>
    <row r="727" spans="1:19">
      <c r="A727">
        <v>211</v>
      </c>
      <c r="B727" s="117" t="s">
        <v>389</v>
      </c>
      <c r="C727" s="117" t="s">
        <v>387</v>
      </c>
      <c r="D727" s="1">
        <v>15</v>
      </c>
      <c r="E727" s="2" t="s">
        <v>34</v>
      </c>
      <c r="F727">
        <v>1</v>
      </c>
      <c r="G727" s="84">
        <v>7.8</v>
      </c>
      <c r="H727" s="121"/>
      <c r="I727" s="117">
        <f t="shared" si="75"/>
        <v>0</v>
      </c>
      <c r="J727">
        <v>769</v>
      </c>
      <c r="K727">
        <f t="shared" si="74"/>
        <v>0</v>
      </c>
      <c r="L727" s="5">
        <f t="shared" si="76"/>
        <v>0</v>
      </c>
      <c r="M727" s="122">
        <f t="shared" si="77"/>
        <v>296.39999999999998</v>
      </c>
      <c r="S727"/>
    </row>
    <row r="728" spans="1:19">
      <c r="A728">
        <v>212</v>
      </c>
      <c r="B728" s="117" t="s">
        <v>390</v>
      </c>
      <c r="C728" s="117" t="s">
        <v>387</v>
      </c>
      <c r="D728" s="1">
        <v>14</v>
      </c>
      <c r="E728" s="2" t="s">
        <v>34</v>
      </c>
      <c r="F728">
        <v>1</v>
      </c>
      <c r="G728" s="84">
        <v>7</v>
      </c>
      <c r="H728" s="121"/>
      <c r="I728" s="117">
        <f t="shared" si="75"/>
        <v>0</v>
      </c>
      <c r="J728">
        <v>850</v>
      </c>
      <c r="K728">
        <f t="shared" si="74"/>
        <v>0</v>
      </c>
      <c r="L728" s="5">
        <f t="shared" si="76"/>
        <v>0</v>
      </c>
      <c r="M728" s="122">
        <f t="shared" si="77"/>
        <v>266</v>
      </c>
      <c r="S728"/>
    </row>
    <row r="729" spans="1:19">
      <c r="A729">
        <v>213</v>
      </c>
      <c r="B729" s="30" t="s">
        <v>391</v>
      </c>
      <c r="C729" s="30" t="s">
        <v>387</v>
      </c>
      <c r="D729" s="31">
        <v>18</v>
      </c>
      <c r="E729" s="32" t="s">
        <v>34</v>
      </c>
      <c r="F729" s="33">
        <v>1</v>
      </c>
      <c r="G729" s="84">
        <v>9.1</v>
      </c>
      <c r="H729" s="34"/>
      <c r="I729" s="30">
        <f t="shared" si="75"/>
        <v>0</v>
      </c>
      <c r="J729" s="30">
        <v>1235</v>
      </c>
      <c r="K729" s="58">
        <f t="shared" si="74"/>
        <v>0</v>
      </c>
      <c r="L729" s="59">
        <f t="shared" si="76"/>
        <v>0</v>
      </c>
      <c r="M729" s="122">
        <f t="shared" si="77"/>
        <v>345.79999999999995</v>
      </c>
      <c r="S729"/>
    </row>
    <row r="730" spans="1:19">
      <c r="A730">
        <v>214</v>
      </c>
      <c r="B730" s="117" t="s">
        <v>392</v>
      </c>
      <c r="C730" s="117" t="s">
        <v>393</v>
      </c>
      <c r="D730" s="1">
        <v>12</v>
      </c>
      <c r="E730" s="2" t="s">
        <v>34</v>
      </c>
      <c r="F730">
        <v>1</v>
      </c>
      <c r="G730" s="84">
        <v>6</v>
      </c>
      <c r="H730" s="121"/>
      <c r="I730" s="117">
        <f t="shared" si="75"/>
        <v>0</v>
      </c>
      <c r="J730">
        <v>479</v>
      </c>
      <c r="K730">
        <f t="shared" si="74"/>
        <v>0</v>
      </c>
      <c r="L730" s="5">
        <f t="shared" si="76"/>
        <v>0</v>
      </c>
      <c r="M730" s="122">
        <f t="shared" si="77"/>
        <v>228</v>
      </c>
      <c r="Q730" s="7"/>
      <c r="S730"/>
    </row>
    <row r="731" spans="1:19">
      <c r="A731">
        <v>215</v>
      </c>
      <c r="B731" s="117" t="s">
        <v>394</v>
      </c>
      <c r="C731" s="117" t="s">
        <v>393</v>
      </c>
      <c r="D731" s="1">
        <v>15</v>
      </c>
      <c r="E731" s="2" t="s">
        <v>34</v>
      </c>
      <c r="F731">
        <v>1</v>
      </c>
      <c r="G731" s="84">
        <v>7.8</v>
      </c>
      <c r="H731" s="121"/>
      <c r="I731" s="117">
        <f t="shared" si="75"/>
        <v>0</v>
      </c>
      <c r="J731">
        <v>909</v>
      </c>
      <c r="K731">
        <f t="shared" si="74"/>
        <v>0</v>
      </c>
      <c r="L731" s="5">
        <f t="shared" si="76"/>
        <v>0</v>
      </c>
      <c r="M731" s="122">
        <f t="shared" si="77"/>
        <v>296.39999999999998</v>
      </c>
      <c r="Q731" s="7"/>
      <c r="S731"/>
    </row>
    <row r="732" spans="1:19">
      <c r="A732">
        <v>216</v>
      </c>
      <c r="B732" s="117" t="s">
        <v>395</v>
      </c>
      <c r="C732" s="117" t="s">
        <v>393</v>
      </c>
      <c r="D732" s="1">
        <v>16</v>
      </c>
      <c r="E732" s="2" t="s">
        <v>34</v>
      </c>
      <c r="F732">
        <v>1</v>
      </c>
      <c r="G732" s="84">
        <v>8.5</v>
      </c>
      <c r="H732" s="121"/>
      <c r="I732" s="117">
        <f t="shared" si="75"/>
        <v>0</v>
      </c>
      <c r="J732">
        <v>1038</v>
      </c>
      <c r="K732">
        <f t="shared" si="74"/>
        <v>0</v>
      </c>
      <c r="L732" s="5">
        <f t="shared" si="76"/>
        <v>0</v>
      </c>
      <c r="M732" s="122">
        <f t="shared" si="77"/>
        <v>323</v>
      </c>
      <c r="Q732" s="7"/>
      <c r="S732"/>
    </row>
    <row r="733" spans="1:19">
      <c r="A733">
        <v>217</v>
      </c>
      <c r="B733" s="117" t="s">
        <v>396</v>
      </c>
      <c r="C733" s="117" t="s">
        <v>332</v>
      </c>
      <c r="D733" s="1">
        <v>14</v>
      </c>
      <c r="E733" s="2" t="s">
        <v>34</v>
      </c>
      <c r="F733">
        <v>1</v>
      </c>
      <c r="G733" s="84">
        <v>7</v>
      </c>
      <c r="H733" s="121"/>
      <c r="I733" s="117">
        <f t="shared" si="75"/>
        <v>0</v>
      </c>
      <c r="J733">
        <v>685</v>
      </c>
      <c r="K733">
        <f t="shared" si="74"/>
        <v>0</v>
      </c>
      <c r="L733" s="5">
        <f t="shared" si="76"/>
        <v>0</v>
      </c>
      <c r="M733" s="122">
        <f t="shared" si="77"/>
        <v>266</v>
      </c>
      <c r="Q733" s="7"/>
      <c r="S733"/>
    </row>
    <row r="734" spans="1:19">
      <c r="A734">
        <v>218</v>
      </c>
      <c r="B734" s="117" t="s">
        <v>397</v>
      </c>
      <c r="C734" s="117" t="s">
        <v>332</v>
      </c>
      <c r="D734" s="1">
        <v>12</v>
      </c>
      <c r="E734" s="2" t="s">
        <v>34</v>
      </c>
      <c r="F734">
        <v>1</v>
      </c>
      <c r="G734" s="84">
        <v>6</v>
      </c>
      <c r="H734" s="121"/>
      <c r="I734" s="117">
        <f t="shared" si="75"/>
        <v>0</v>
      </c>
      <c r="J734">
        <v>659</v>
      </c>
      <c r="K734">
        <f t="shared" si="74"/>
        <v>0</v>
      </c>
      <c r="L734" s="5">
        <f t="shared" si="76"/>
        <v>0</v>
      </c>
      <c r="M734" s="122">
        <f t="shared" si="77"/>
        <v>228</v>
      </c>
      <c r="Q734" s="7"/>
      <c r="S734"/>
    </row>
    <row r="735" spans="1:19">
      <c r="A735">
        <v>219</v>
      </c>
      <c r="B735" s="117" t="s">
        <v>398</v>
      </c>
      <c r="C735" s="117" t="s">
        <v>113</v>
      </c>
      <c r="D735" s="1">
        <v>14</v>
      </c>
      <c r="E735" s="2" t="s">
        <v>34</v>
      </c>
      <c r="F735">
        <v>1</v>
      </c>
      <c r="G735" s="84">
        <v>7</v>
      </c>
      <c r="H735" s="121"/>
      <c r="I735" s="117">
        <f t="shared" si="75"/>
        <v>0</v>
      </c>
      <c r="J735">
        <v>919</v>
      </c>
      <c r="K735">
        <f t="shared" si="74"/>
        <v>0</v>
      </c>
      <c r="L735" s="5">
        <f t="shared" si="76"/>
        <v>0</v>
      </c>
      <c r="M735" s="122">
        <f t="shared" si="77"/>
        <v>266</v>
      </c>
      <c r="Q735" s="7"/>
      <c r="S735"/>
    </row>
    <row r="736" spans="1:19">
      <c r="A736">
        <v>220</v>
      </c>
      <c r="B736" s="117" t="s">
        <v>399</v>
      </c>
      <c r="C736" s="117" t="s">
        <v>113</v>
      </c>
      <c r="D736" s="1">
        <v>16</v>
      </c>
      <c r="E736" s="2" t="s">
        <v>34</v>
      </c>
      <c r="F736">
        <v>1</v>
      </c>
      <c r="G736" s="84">
        <v>8.9</v>
      </c>
      <c r="H736" s="121"/>
      <c r="I736" s="117">
        <f t="shared" si="75"/>
        <v>0</v>
      </c>
      <c r="J736">
        <v>1051</v>
      </c>
      <c r="K736">
        <f t="shared" si="74"/>
        <v>0</v>
      </c>
      <c r="L736" s="5">
        <f t="shared" si="76"/>
        <v>0</v>
      </c>
      <c r="M736" s="122">
        <f t="shared" si="77"/>
        <v>338.2</v>
      </c>
      <c r="Q736" s="7"/>
      <c r="S736"/>
    </row>
    <row r="737" spans="1:19">
      <c r="A737">
        <v>221</v>
      </c>
      <c r="B737" s="117" t="s">
        <v>400</v>
      </c>
      <c r="C737" s="117" t="s">
        <v>332</v>
      </c>
      <c r="D737" s="1">
        <v>12</v>
      </c>
      <c r="E737" s="2" t="s">
        <v>401</v>
      </c>
      <c r="F737">
        <v>1</v>
      </c>
      <c r="G737" s="84">
        <v>6.5</v>
      </c>
      <c r="H737" s="121"/>
      <c r="I737" s="117">
        <f t="shared" si="75"/>
        <v>0</v>
      </c>
      <c r="J737">
        <v>684</v>
      </c>
      <c r="K737">
        <f t="shared" si="74"/>
        <v>0</v>
      </c>
      <c r="L737" s="5">
        <f t="shared" si="76"/>
        <v>0</v>
      </c>
      <c r="M737" s="122">
        <f t="shared" si="77"/>
        <v>247</v>
      </c>
      <c r="Q737" s="7"/>
      <c r="S737"/>
    </row>
    <row r="738" spans="1:19">
      <c r="A738">
        <v>222</v>
      </c>
      <c r="B738" s="117" t="s">
        <v>402</v>
      </c>
      <c r="C738" s="117" t="s">
        <v>332</v>
      </c>
      <c r="D738" s="1">
        <v>16</v>
      </c>
      <c r="E738" s="2" t="s">
        <v>401</v>
      </c>
      <c r="F738">
        <v>1</v>
      </c>
      <c r="G738" s="84">
        <v>8.6</v>
      </c>
      <c r="H738" s="121"/>
      <c r="I738" s="117">
        <f t="shared" si="75"/>
        <v>0</v>
      </c>
      <c r="J738">
        <v>988</v>
      </c>
      <c r="K738">
        <f t="shared" si="74"/>
        <v>0</v>
      </c>
      <c r="L738" s="5">
        <f t="shared" si="76"/>
        <v>0</v>
      </c>
      <c r="M738" s="122">
        <f t="shared" si="77"/>
        <v>326.8</v>
      </c>
      <c r="Q738" s="7"/>
      <c r="S738"/>
    </row>
    <row r="739" spans="1:19">
      <c r="A739">
        <v>223</v>
      </c>
      <c r="B739" s="117" t="s">
        <v>403</v>
      </c>
      <c r="C739" s="117" t="s">
        <v>387</v>
      </c>
      <c r="D739" s="1">
        <v>14</v>
      </c>
      <c r="E739" s="2" t="s">
        <v>401</v>
      </c>
      <c r="F739">
        <v>1</v>
      </c>
      <c r="G739" s="84">
        <v>7.5</v>
      </c>
      <c r="H739" s="121"/>
      <c r="I739" s="117">
        <f t="shared" si="75"/>
        <v>0</v>
      </c>
      <c r="J739">
        <v>765</v>
      </c>
      <c r="K739">
        <f t="shared" si="74"/>
        <v>0</v>
      </c>
      <c r="L739" s="5">
        <f t="shared" si="76"/>
        <v>0</v>
      </c>
      <c r="M739" s="122">
        <f t="shared" si="77"/>
        <v>285</v>
      </c>
      <c r="Q739" s="7"/>
      <c r="S739"/>
    </row>
    <row r="740" spans="1:19">
      <c r="A740">
        <v>224</v>
      </c>
      <c r="B740" s="117" t="s">
        <v>404</v>
      </c>
      <c r="C740" s="117" t="s">
        <v>405</v>
      </c>
      <c r="D740" s="1">
        <v>12</v>
      </c>
      <c r="E740" s="2" t="s">
        <v>401</v>
      </c>
      <c r="F740">
        <v>1</v>
      </c>
      <c r="G740" s="84">
        <v>6.5</v>
      </c>
      <c r="H740" s="121"/>
      <c r="I740" s="117">
        <f t="shared" si="75"/>
        <v>0</v>
      </c>
      <c r="J740">
        <v>727</v>
      </c>
      <c r="K740">
        <f t="shared" si="74"/>
        <v>0</v>
      </c>
      <c r="L740" s="5">
        <f t="shared" si="76"/>
        <v>0</v>
      </c>
      <c r="M740" s="122">
        <f t="shared" si="77"/>
        <v>247</v>
      </c>
      <c r="Q740" s="7"/>
      <c r="S740"/>
    </row>
    <row r="741" spans="1:19">
      <c r="A741">
        <v>225</v>
      </c>
      <c r="B741" s="117" t="s">
        <v>406</v>
      </c>
      <c r="C741" s="117" t="s">
        <v>405</v>
      </c>
      <c r="D741" s="1">
        <v>12</v>
      </c>
      <c r="E741" s="2" t="s">
        <v>401</v>
      </c>
      <c r="F741">
        <v>1</v>
      </c>
      <c r="G741" s="84">
        <v>6</v>
      </c>
      <c r="H741" s="121"/>
      <c r="I741" s="117">
        <f t="shared" si="75"/>
        <v>0</v>
      </c>
      <c r="J741">
        <v>881</v>
      </c>
      <c r="K741">
        <f t="shared" si="74"/>
        <v>0</v>
      </c>
      <c r="L741" s="5">
        <f t="shared" si="76"/>
        <v>0</v>
      </c>
      <c r="M741" s="122">
        <f t="shared" si="77"/>
        <v>228</v>
      </c>
      <c r="Q741" s="7"/>
      <c r="S741"/>
    </row>
    <row r="742" spans="1:19">
      <c r="A742">
        <v>226</v>
      </c>
      <c r="B742" s="117" t="s">
        <v>407</v>
      </c>
      <c r="C742" s="117" t="s">
        <v>405</v>
      </c>
      <c r="D742" s="1">
        <v>15</v>
      </c>
      <c r="E742" s="2" t="s">
        <v>401</v>
      </c>
      <c r="F742">
        <v>1</v>
      </c>
      <c r="G742" s="84">
        <v>7.8</v>
      </c>
      <c r="H742" s="121"/>
      <c r="I742" s="117">
        <f t="shared" si="75"/>
        <v>0</v>
      </c>
      <c r="J742">
        <v>835</v>
      </c>
      <c r="K742">
        <f t="shared" si="74"/>
        <v>0</v>
      </c>
      <c r="L742" s="5">
        <f t="shared" si="76"/>
        <v>0</v>
      </c>
      <c r="M742" s="122">
        <f t="shared" si="77"/>
        <v>296.39999999999998</v>
      </c>
      <c r="Q742" s="7"/>
      <c r="S742"/>
    </row>
    <row r="743" spans="1:19">
      <c r="A743">
        <v>227</v>
      </c>
      <c r="B743" s="117" t="s">
        <v>408</v>
      </c>
      <c r="C743" s="117" t="s">
        <v>409</v>
      </c>
      <c r="D743" s="1">
        <v>15</v>
      </c>
      <c r="E743" s="2" t="s">
        <v>410</v>
      </c>
      <c r="F743">
        <v>1</v>
      </c>
      <c r="G743" s="84">
        <v>7.8</v>
      </c>
      <c r="H743" s="121"/>
      <c r="I743" s="117">
        <f t="shared" si="75"/>
        <v>0</v>
      </c>
      <c r="J743">
        <v>704</v>
      </c>
      <c r="K743">
        <f t="shared" si="74"/>
        <v>0</v>
      </c>
      <c r="L743" s="5">
        <f t="shared" si="76"/>
        <v>0</v>
      </c>
      <c r="M743" s="122">
        <f t="shared" si="77"/>
        <v>296.39999999999998</v>
      </c>
      <c r="Q743" s="7"/>
      <c r="S743"/>
    </row>
    <row r="744" spans="1:19">
      <c r="A744">
        <v>228</v>
      </c>
      <c r="B744" s="117" t="s">
        <v>411</v>
      </c>
      <c r="C744" s="117" t="s">
        <v>409</v>
      </c>
      <c r="D744" s="1">
        <v>12</v>
      </c>
      <c r="E744" s="2" t="s">
        <v>410</v>
      </c>
      <c r="F744">
        <v>1</v>
      </c>
      <c r="G744" s="84">
        <v>6</v>
      </c>
      <c r="H744" s="121"/>
      <c r="I744" s="117">
        <f t="shared" si="75"/>
        <v>0</v>
      </c>
      <c r="J744">
        <v>496</v>
      </c>
      <c r="K744">
        <f t="shared" si="74"/>
        <v>0</v>
      </c>
      <c r="L744" s="5">
        <f t="shared" si="76"/>
        <v>0</v>
      </c>
      <c r="M744" s="122">
        <f t="shared" si="77"/>
        <v>228</v>
      </c>
      <c r="Q744" s="7"/>
      <c r="S744"/>
    </row>
    <row r="745" spans="1:19">
      <c r="A745">
        <v>229</v>
      </c>
      <c r="B745" s="117" t="s">
        <v>412</v>
      </c>
      <c r="C745" s="117" t="s">
        <v>409</v>
      </c>
      <c r="D745" s="1">
        <v>12</v>
      </c>
      <c r="E745" s="2" t="s">
        <v>410</v>
      </c>
      <c r="F745">
        <v>1</v>
      </c>
      <c r="G745" s="84">
        <v>6.5</v>
      </c>
      <c r="H745" s="121"/>
      <c r="I745" s="117">
        <f t="shared" si="75"/>
        <v>0</v>
      </c>
      <c r="J745">
        <v>649</v>
      </c>
      <c r="K745">
        <f t="shared" si="74"/>
        <v>0</v>
      </c>
      <c r="L745" s="5">
        <f t="shared" si="76"/>
        <v>0</v>
      </c>
      <c r="M745" s="122">
        <f t="shared" si="77"/>
        <v>247</v>
      </c>
      <c r="Q745" s="7"/>
      <c r="S745"/>
    </row>
    <row r="746" spans="1:19">
      <c r="A746">
        <v>230</v>
      </c>
      <c r="B746" s="117" t="s">
        <v>413</v>
      </c>
      <c r="C746" s="117" t="s">
        <v>409</v>
      </c>
      <c r="D746" s="1">
        <v>17</v>
      </c>
      <c r="E746" s="2" t="s">
        <v>410</v>
      </c>
      <c r="F746">
        <v>1</v>
      </c>
      <c r="G746" s="84">
        <v>8.9</v>
      </c>
      <c r="H746" s="121"/>
      <c r="I746" s="117">
        <f t="shared" si="75"/>
        <v>0</v>
      </c>
      <c r="J746">
        <v>1025</v>
      </c>
      <c r="K746">
        <f t="shared" si="74"/>
        <v>0</v>
      </c>
      <c r="L746" s="5">
        <f t="shared" si="76"/>
        <v>0</v>
      </c>
      <c r="M746" s="122">
        <f t="shared" si="77"/>
        <v>338.2</v>
      </c>
      <c r="Q746" s="7"/>
      <c r="S746"/>
    </row>
    <row r="747" spans="1:19">
      <c r="A747">
        <v>231</v>
      </c>
      <c r="B747" s="117" t="s">
        <v>414</v>
      </c>
      <c r="C747" s="117" t="s">
        <v>409</v>
      </c>
      <c r="D747" s="1">
        <v>12</v>
      </c>
      <c r="E747" s="2" t="s">
        <v>410</v>
      </c>
      <c r="F747">
        <v>1</v>
      </c>
      <c r="G747" s="84">
        <v>6.5</v>
      </c>
      <c r="H747" s="121"/>
      <c r="I747" s="117">
        <f t="shared" si="75"/>
        <v>0</v>
      </c>
      <c r="J747">
        <v>819</v>
      </c>
      <c r="K747">
        <f t="shared" si="74"/>
        <v>0</v>
      </c>
      <c r="L747" s="5">
        <f t="shared" si="76"/>
        <v>0</v>
      </c>
      <c r="M747" s="122">
        <f t="shared" si="77"/>
        <v>247</v>
      </c>
      <c r="Q747" s="7"/>
      <c r="S747"/>
    </row>
    <row r="748" spans="1:19">
      <c r="A748">
        <v>232</v>
      </c>
      <c r="B748" s="117" t="s">
        <v>415</v>
      </c>
      <c r="C748" s="117" t="s">
        <v>113</v>
      </c>
      <c r="D748" s="1">
        <v>15</v>
      </c>
      <c r="E748" s="2" t="s">
        <v>410</v>
      </c>
      <c r="F748">
        <v>1</v>
      </c>
      <c r="G748" s="84">
        <v>7.8</v>
      </c>
      <c r="H748" s="121"/>
      <c r="I748" s="117">
        <f t="shared" si="75"/>
        <v>0</v>
      </c>
      <c r="J748">
        <v>795</v>
      </c>
      <c r="K748">
        <f t="shared" si="74"/>
        <v>0</v>
      </c>
      <c r="L748" s="5">
        <f t="shared" si="76"/>
        <v>0</v>
      </c>
      <c r="M748" s="122">
        <f t="shared" si="77"/>
        <v>296.39999999999998</v>
      </c>
      <c r="Q748" s="7"/>
      <c r="S748"/>
    </row>
    <row r="749" spans="1:19">
      <c r="A749">
        <v>233</v>
      </c>
      <c r="B749" s="117" t="s">
        <v>416</v>
      </c>
      <c r="C749" s="117" t="s">
        <v>113</v>
      </c>
      <c r="D749" s="1">
        <v>14</v>
      </c>
      <c r="E749" s="2" t="s">
        <v>410</v>
      </c>
      <c r="F749">
        <v>1</v>
      </c>
      <c r="G749" s="84">
        <v>7</v>
      </c>
      <c r="H749" s="121"/>
      <c r="I749" s="117">
        <f t="shared" si="75"/>
        <v>0</v>
      </c>
      <c r="J749">
        <v>638</v>
      </c>
      <c r="K749">
        <f t="shared" si="74"/>
        <v>0</v>
      </c>
      <c r="L749" s="5">
        <f t="shared" si="76"/>
        <v>0</v>
      </c>
      <c r="M749" s="122">
        <f t="shared" si="77"/>
        <v>266</v>
      </c>
      <c r="Q749" s="7"/>
      <c r="S749"/>
    </row>
    <row r="750" spans="1:19">
      <c r="A750">
        <v>234</v>
      </c>
      <c r="B750" s="117" t="s">
        <v>417</v>
      </c>
      <c r="C750" s="117" t="s">
        <v>332</v>
      </c>
      <c r="D750" s="1">
        <v>10</v>
      </c>
      <c r="E750" s="2" t="s">
        <v>410</v>
      </c>
      <c r="F750">
        <v>1</v>
      </c>
      <c r="G750" s="84">
        <v>5</v>
      </c>
      <c r="H750" s="121"/>
      <c r="I750" s="117">
        <f t="shared" si="75"/>
        <v>0</v>
      </c>
      <c r="J750">
        <v>645</v>
      </c>
      <c r="K750">
        <f t="shared" si="74"/>
        <v>0</v>
      </c>
      <c r="L750" s="5">
        <f t="shared" si="76"/>
        <v>0</v>
      </c>
      <c r="M750" s="122">
        <f t="shared" si="77"/>
        <v>190</v>
      </c>
      <c r="Q750" s="7"/>
      <c r="S750"/>
    </row>
    <row r="751" spans="1:19">
      <c r="A751">
        <v>235</v>
      </c>
      <c r="B751" s="117" t="s">
        <v>418</v>
      </c>
      <c r="C751" s="117" t="s">
        <v>332</v>
      </c>
      <c r="D751" s="1">
        <v>14</v>
      </c>
      <c r="E751" s="2" t="s">
        <v>410</v>
      </c>
      <c r="F751">
        <v>1</v>
      </c>
      <c r="G751" s="84">
        <v>7</v>
      </c>
      <c r="H751" s="121"/>
      <c r="I751" s="117">
        <f t="shared" si="75"/>
        <v>0</v>
      </c>
      <c r="J751">
        <v>608</v>
      </c>
      <c r="K751">
        <f t="shared" si="74"/>
        <v>0</v>
      </c>
      <c r="L751" s="5">
        <f t="shared" si="76"/>
        <v>0</v>
      </c>
      <c r="M751" s="122">
        <f t="shared" si="77"/>
        <v>266</v>
      </c>
      <c r="Q751" s="7"/>
      <c r="S751"/>
    </row>
    <row r="752" spans="1:19">
      <c r="A752">
        <v>236</v>
      </c>
      <c r="B752" s="117" t="s">
        <v>419</v>
      </c>
      <c r="C752" s="117" t="s">
        <v>332</v>
      </c>
      <c r="D752" s="1">
        <v>16</v>
      </c>
      <c r="E752" s="2" t="s">
        <v>410</v>
      </c>
      <c r="F752">
        <v>1</v>
      </c>
      <c r="G752" s="84">
        <v>8.1</v>
      </c>
      <c r="H752" s="121"/>
      <c r="I752" s="117">
        <f t="shared" si="75"/>
        <v>0</v>
      </c>
      <c r="J752">
        <v>870</v>
      </c>
      <c r="K752">
        <f t="shared" si="74"/>
        <v>0</v>
      </c>
      <c r="L752" s="5">
        <f t="shared" si="76"/>
        <v>0</v>
      </c>
      <c r="M752" s="122">
        <f t="shared" si="77"/>
        <v>307.8</v>
      </c>
      <c r="Q752" s="7"/>
      <c r="S752"/>
    </row>
    <row r="753" spans="1:19">
      <c r="A753">
        <v>237</v>
      </c>
      <c r="B753" s="117" t="s">
        <v>420</v>
      </c>
      <c r="C753" s="117" t="s">
        <v>113</v>
      </c>
      <c r="D753" s="1">
        <v>12</v>
      </c>
      <c r="E753" s="2" t="s">
        <v>410</v>
      </c>
      <c r="F753">
        <v>1</v>
      </c>
      <c r="G753" s="84">
        <v>6.5</v>
      </c>
      <c r="H753" s="121"/>
      <c r="I753" s="117">
        <f t="shared" si="75"/>
        <v>0</v>
      </c>
      <c r="J753">
        <v>880</v>
      </c>
      <c r="K753">
        <f t="shared" si="74"/>
        <v>0</v>
      </c>
      <c r="L753" s="5">
        <f t="shared" si="76"/>
        <v>0</v>
      </c>
      <c r="M753" s="122">
        <f t="shared" si="77"/>
        <v>247</v>
      </c>
      <c r="Q753" s="7"/>
      <c r="S753"/>
    </row>
    <row r="754" spans="1:19">
      <c r="A754">
        <v>238</v>
      </c>
      <c r="B754" s="117" t="s">
        <v>421</v>
      </c>
      <c r="C754" s="117" t="s">
        <v>113</v>
      </c>
      <c r="D754" s="1">
        <v>14</v>
      </c>
      <c r="E754" s="2" t="s">
        <v>410</v>
      </c>
      <c r="F754">
        <v>1</v>
      </c>
      <c r="G754" s="84">
        <v>7.5</v>
      </c>
      <c r="H754" s="121"/>
      <c r="I754" s="117">
        <f t="shared" si="75"/>
        <v>0</v>
      </c>
      <c r="J754">
        <v>901</v>
      </c>
      <c r="K754">
        <f t="shared" si="74"/>
        <v>0</v>
      </c>
      <c r="L754" s="5">
        <f t="shared" si="76"/>
        <v>0</v>
      </c>
      <c r="M754" s="122">
        <f t="shared" si="77"/>
        <v>285</v>
      </c>
      <c r="Q754" s="7"/>
      <c r="S754"/>
    </row>
    <row r="755" spans="1:19">
      <c r="A755">
        <v>239</v>
      </c>
      <c r="B755" s="117" t="s">
        <v>422</v>
      </c>
      <c r="C755" s="117" t="s">
        <v>113</v>
      </c>
      <c r="D755" s="1">
        <v>14</v>
      </c>
      <c r="E755" s="2" t="s">
        <v>410</v>
      </c>
      <c r="F755">
        <v>1</v>
      </c>
      <c r="G755" s="84">
        <v>7.5</v>
      </c>
      <c r="H755" s="121"/>
      <c r="I755" s="117">
        <f t="shared" si="75"/>
        <v>0</v>
      </c>
      <c r="J755">
        <v>717</v>
      </c>
      <c r="K755">
        <f t="shared" ref="K755:K818" si="78">IF(H755=-1,J755,FLOOR(H755-FLOOR(H755/5000000*J755,1)*5000000/J755,1)+1-FLOOR(H755/10000000,1))+IF(H755=0,-1,0)</f>
        <v>0</v>
      </c>
      <c r="L755" s="5">
        <f t="shared" si="76"/>
        <v>0</v>
      </c>
      <c r="M755" s="122">
        <f t="shared" si="77"/>
        <v>285</v>
      </c>
      <c r="Q755" s="7"/>
      <c r="S755"/>
    </row>
    <row r="756" spans="1:19">
      <c r="A756">
        <v>240</v>
      </c>
      <c r="B756" s="117" t="s">
        <v>423</v>
      </c>
      <c r="C756" s="117" t="s">
        <v>424</v>
      </c>
      <c r="D756" s="1">
        <v>10</v>
      </c>
      <c r="E756" s="2" t="s">
        <v>425</v>
      </c>
      <c r="F756">
        <v>1</v>
      </c>
      <c r="G756" s="84">
        <v>5</v>
      </c>
      <c r="H756" s="121"/>
      <c r="I756" s="117">
        <f t="shared" si="75"/>
        <v>0</v>
      </c>
      <c r="J756">
        <v>566</v>
      </c>
      <c r="K756">
        <f t="shared" si="78"/>
        <v>0</v>
      </c>
      <c r="L756" s="5">
        <f t="shared" si="76"/>
        <v>0</v>
      </c>
      <c r="M756" s="122">
        <f t="shared" si="77"/>
        <v>190</v>
      </c>
      <c r="Q756" s="7"/>
      <c r="S756"/>
    </row>
    <row r="757" spans="1:19">
      <c r="A757">
        <v>241</v>
      </c>
      <c r="B757" s="117" t="s">
        <v>426</v>
      </c>
      <c r="C757" s="117" t="s">
        <v>424</v>
      </c>
      <c r="D757" s="1">
        <v>12</v>
      </c>
      <c r="E757" s="2" t="s">
        <v>425</v>
      </c>
      <c r="F757">
        <v>1</v>
      </c>
      <c r="G757" s="84">
        <v>6</v>
      </c>
      <c r="H757" s="121"/>
      <c r="I757" s="117">
        <f t="shared" si="75"/>
        <v>0</v>
      </c>
      <c r="J757">
        <v>626</v>
      </c>
      <c r="K757">
        <f t="shared" si="78"/>
        <v>0</v>
      </c>
      <c r="L757" s="5">
        <f t="shared" si="76"/>
        <v>0</v>
      </c>
      <c r="M757" s="122">
        <f t="shared" si="77"/>
        <v>228</v>
      </c>
      <c r="Q757" s="7"/>
      <c r="S757"/>
    </row>
    <row r="758" spans="1:19">
      <c r="A758">
        <v>242</v>
      </c>
      <c r="B758" s="117" t="s">
        <v>427</v>
      </c>
      <c r="C758" s="117" t="s">
        <v>424</v>
      </c>
      <c r="D758" s="1">
        <v>16</v>
      </c>
      <c r="E758" s="2" t="s">
        <v>425</v>
      </c>
      <c r="F758">
        <v>1</v>
      </c>
      <c r="G758" s="84">
        <v>8.5</v>
      </c>
      <c r="H758" s="121"/>
      <c r="I758" s="117">
        <f t="shared" si="75"/>
        <v>0</v>
      </c>
      <c r="J758">
        <v>837</v>
      </c>
      <c r="K758">
        <f t="shared" si="78"/>
        <v>0</v>
      </c>
      <c r="L758" s="5">
        <f t="shared" si="76"/>
        <v>0</v>
      </c>
      <c r="M758" s="122">
        <f t="shared" si="77"/>
        <v>323</v>
      </c>
      <c r="Q758" s="7"/>
      <c r="S758"/>
    </row>
    <row r="759" spans="1:19">
      <c r="A759">
        <v>243</v>
      </c>
      <c r="B759" s="117" t="s">
        <v>428</v>
      </c>
      <c r="C759" s="117" t="s">
        <v>113</v>
      </c>
      <c r="D759" s="1">
        <v>12</v>
      </c>
      <c r="E759" s="2" t="s">
        <v>425</v>
      </c>
      <c r="F759">
        <v>1</v>
      </c>
      <c r="G759" s="84">
        <v>6.5</v>
      </c>
      <c r="H759" s="121"/>
      <c r="I759" s="117">
        <f t="shared" si="75"/>
        <v>0</v>
      </c>
      <c r="J759">
        <v>641</v>
      </c>
      <c r="K759">
        <f t="shared" si="78"/>
        <v>0</v>
      </c>
      <c r="L759" s="5">
        <f t="shared" si="76"/>
        <v>0</v>
      </c>
      <c r="M759" s="122">
        <f t="shared" si="77"/>
        <v>247</v>
      </c>
      <c r="Q759" s="7"/>
      <c r="S759"/>
    </row>
    <row r="760" spans="1:19">
      <c r="A760">
        <v>244</v>
      </c>
      <c r="B760" s="117" t="s">
        <v>429</v>
      </c>
      <c r="C760" s="117" t="s">
        <v>430</v>
      </c>
      <c r="D760" s="1">
        <v>8</v>
      </c>
      <c r="E760" s="2" t="s">
        <v>87</v>
      </c>
      <c r="F760">
        <v>1</v>
      </c>
      <c r="G760" s="84">
        <v>4.5</v>
      </c>
      <c r="H760" s="121"/>
      <c r="I760" s="117">
        <f t="shared" si="75"/>
        <v>0</v>
      </c>
      <c r="J760">
        <v>442</v>
      </c>
      <c r="K760">
        <f t="shared" si="78"/>
        <v>0</v>
      </c>
      <c r="L760" s="5">
        <f t="shared" si="76"/>
        <v>0</v>
      </c>
      <c r="M760" s="122">
        <f t="shared" si="77"/>
        <v>171</v>
      </c>
      <c r="Q760" s="7"/>
      <c r="S760"/>
    </row>
    <row r="761" spans="1:19">
      <c r="A761">
        <v>245</v>
      </c>
      <c r="B761" s="117" t="s">
        <v>431</v>
      </c>
      <c r="C761" s="117" t="s">
        <v>430</v>
      </c>
      <c r="D761" s="1">
        <v>12</v>
      </c>
      <c r="E761" s="2" t="s">
        <v>87</v>
      </c>
      <c r="F761">
        <v>1</v>
      </c>
      <c r="G761" s="84">
        <v>6</v>
      </c>
      <c r="H761" s="121"/>
      <c r="I761" s="117">
        <f t="shared" si="75"/>
        <v>0</v>
      </c>
      <c r="J761">
        <v>669</v>
      </c>
      <c r="K761">
        <f t="shared" si="78"/>
        <v>0</v>
      </c>
      <c r="L761" s="5">
        <f t="shared" si="76"/>
        <v>0</v>
      </c>
      <c r="M761" s="122">
        <f t="shared" si="77"/>
        <v>228</v>
      </c>
      <c r="Q761" s="7"/>
      <c r="S761"/>
    </row>
    <row r="762" spans="1:19">
      <c r="A762">
        <v>246</v>
      </c>
      <c r="B762" s="117" t="s">
        <v>432</v>
      </c>
      <c r="C762" s="117" t="s">
        <v>430</v>
      </c>
      <c r="D762" s="1">
        <v>12</v>
      </c>
      <c r="E762" s="2" t="s">
        <v>87</v>
      </c>
      <c r="F762">
        <v>1</v>
      </c>
      <c r="G762" s="84">
        <v>6.5</v>
      </c>
      <c r="H762" s="121"/>
      <c r="I762" s="117">
        <f t="shared" si="75"/>
        <v>0</v>
      </c>
      <c r="J762">
        <v>622</v>
      </c>
      <c r="K762">
        <f t="shared" si="78"/>
        <v>0</v>
      </c>
      <c r="L762" s="5">
        <f t="shared" si="76"/>
        <v>0</v>
      </c>
      <c r="M762" s="122">
        <f t="shared" si="77"/>
        <v>247</v>
      </c>
      <c r="Q762" s="7"/>
      <c r="S762"/>
    </row>
    <row r="763" spans="1:19">
      <c r="A763">
        <v>247</v>
      </c>
      <c r="B763" s="117" t="s">
        <v>433</v>
      </c>
      <c r="C763" s="117" t="s">
        <v>430</v>
      </c>
      <c r="D763" s="1">
        <v>15</v>
      </c>
      <c r="E763" s="2" t="s">
        <v>87</v>
      </c>
      <c r="F763">
        <v>1</v>
      </c>
      <c r="G763" s="84">
        <v>7.8</v>
      </c>
      <c r="H763" s="121"/>
      <c r="I763" s="117">
        <f t="shared" si="75"/>
        <v>0</v>
      </c>
      <c r="J763">
        <v>791</v>
      </c>
      <c r="K763">
        <f t="shared" si="78"/>
        <v>0</v>
      </c>
      <c r="L763" s="5">
        <f t="shared" si="76"/>
        <v>0</v>
      </c>
      <c r="M763" s="122">
        <f t="shared" si="77"/>
        <v>296.39999999999998</v>
      </c>
      <c r="Q763" s="7"/>
      <c r="S763"/>
    </row>
    <row r="764" spans="1:19">
      <c r="A764">
        <v>248</v>
      </c>
      <c r="B764" s="117" t="s">
        <v>434</v>
      </c>
      <c r="C764" s="117" t="s">
        <v>430</v>
      </c>
      <c r="D764" s="1">
        <v>15</v>
      </c>
      <c r="E764" s="2" t="s">
        <v>87</v>
      </c>
      <c r="F764">
        <v>1</v>
      </c>
      <c r="G764" s="84">
        <v>7.8</v>
      </c>
      <c r="H764" s="121"/>
      <c r="I764" s="117">
        <f t="shared" si="75"/>
        <v>0</v>
      </c>
      <c r="J764">
        <v>811</v>
      </c>
      <c r="K764">
        <f t="shared" si="78"/>
        <v>0</v>
      </c>
      <c r="L764" s="5">
        <f t="shared" si="76"/>
        <v>0</v>
      </c>
      <c r="M764" s="122">
        <f t="shared" si="77"/>
        <v>296.39999999999998</v>
      </c>
      <c r="Q764" s="7"/>
      <c r="S764"/>
    </row>
    <row r="765" spans="1:19">
      <c r="A765">
        <v>249</v>
      </c>
      <c r="B765" s="117" t="s">
        <v>435</v>
      </c>
      <c r="C765" s="117" t="s">
        <v>436</v>
      </c>
      <c r="D765" s="1">
        <v>12</v>
      </c>
      <c r="E765" s="2" t="s">
        <v>437</v>
      </c>
      <c r="F765">
        <v>1</v>
      </c>
      <c r="G765" s="84">
        <v>6</v>
      </c>
      <c r="H765" s="121"/>
      <c r="I765" s="117">
        <f t="shared" si="75"/>
        <v>0</v>
      </c>
      <c r="J765">
        <v>438</v>
      </c>
      <c r="K765">
        <f t="shared" si="78"/>
        <v>0</v>
      </c>
      <c r="L765" s="5">
        <f t="shared" si="76"/>
        <v>0</v>
      </c>
      <c r="M765" s="122">
        <f t="shared" si="77"/>
        <v>228</v>
      </c>
      <c r="Q765" s="7"/>
      <c r="S765"/>
    </row>
    <row r="766" spans="1:19">
      <c r="A766">
        <v>250</v>
      </c>
      <c r="B766" s="117" t="s">
        <v>438</v>
      </c>
      <c r="C766" s="117" t="s">
        <v>436</v>
      </c>
      <c r="D766" s="1">
        <v>12</v>
      </c>
      <c r="E766" s="2" t="s">
        <v>437</v>
      </c>
      <c r="F766">
        <v>1</v>
      </c>
      <c r="G766" s="84">
        <v>6.5</v>
      </c>
      <c r="H766" s="121"/>
      <c r="I766" s="117">
        <f t="shared" si="75"/>
        <v>0</v>
      </c>
      <c r="J766">
        <v>684</v>
      </c>
      <c r="K766">
        <f t="shared" si="78"/>
        <v>0</v>
      </c>
      <c r="L766" s="5">
        <f t="shared" si="76"/>
        <v>0</v>
      </c>
      <c r="M766" s="122">
        <f t="shared" si="77"/>
        <v>247</v>
      </c>
      <c r="Q766" s="7"/>
      <c r="S766"/>
    </row>
    <row r="767" spans="1:19">
      <c r="A767">
        <v>251</v>
      </c>
      <c r="B767" s="117" t="s">
        <v>439</v>
      </c>
      <c r="C767" s="117" t="s">
        <v>436</v>
      </c>
      <c r="D767" s="1">
        <v>14</v>
      </c>
      <c r="E767" s="2" t="s">
        <v>437</v>
      </c>
      <c r="F767">
        <v>1</v>
      </c>
      <c r="G767" s="84">
        <v>7</v>
      </c>
      <c r="H767" s="121"/>
      <c r="I767" s="117">
        <f t="shared" si="75"/>
        <v>0</v>
      </c>
      <c r="J767">
        <v>733</v>
      </c>
      <c r="K767">
        <f t="shared" si="78"/>
        <v>0</v>
      </c>
      <c r="L767" s="5">
        <f t="shared" si="76"/>
        <v>0</v>
      </c>
      <c r="M767" s="122">
        <f t="shared" si="77"/>
        <v>266</v>
      </c>
      <c r="Q767" s="7"/>
      <c r="S767"/>
    </row>
    <row r="768" spans="1:19">
      <c r="A768">
        <v>252</v>
      </c>
      <c r="B768" s="117" t="s">
        <v>440</v>
      </c>
      <c r="C768" s="117" t="s">
        <v>436</v>
      </c>
      <c r="D768" s="1">
        <v>14</v>
      </c>
      <c r="E768" s="2" t="s">
        <v>437</v>
      </c>
      <c r="F768">
        <v>1</v>
      </c>
      <c r="G768" s="84">
        <v>7</v>
      </c>
      <c r="H768" s="121"/>
      <c r="I768" s="117">
        <f t="shared" si="75"/>
        <v>0</v>
      </c>
      <c r="J768">
        <v>645</v>
      </c>
      <c r="K768">
        <f t="shared" si="78"/>
        <v>0</v>
      </c>
      <c r="L768" s="5">
        <f t="shared" si="76"/>
        <v>0</v>
      </c>
      <c r="M768" s="122">
        <f t="shared" si="77"/>
        <v>266</v>
      </c>
      <c r="Q768" s="7"/>
      <c r="S768"/>
    </row>
    <row r="769" spans="1:19">
      <c r="A769">
        <v>253</v>
      </c>
      <c r="B769" s="117" t="s">
        <v>441</v>
      </c>
      <c r="C769" s="117" t="s">
        <v>113</v>
      </c>
      <c r="D769" s="1">
        <v>14</v>
      </c>
      <c r="E769" s="2" t="s">
        <v>437</v>
      </c>
      <c r="F769">
        <v>1</v>
      </c>
      <c r="G769" s="84">
        <v>7.5</v>
      </c>
      <c r="H769" s="121"/>
      <c r="I769" s="117">
        <f t="shared" si="75"/>
        <v>0</v>
      </c>
      <c r="J769">
        <v>957</v>
      </c>
      <c r="K769">
        <f t="shared" si="78"/>
        <v>0</v>
      </c>
      <c r="L769" s="5">
        <f t="shared" si="76"/>
        <v>0</v>
      </c>
      <c r="M769" s="122">
        <f t="shared" si="77"/>
        <v>285</v>
      </c>
      <c r="Q769" s="7"/>
      <c r="S769"/>
    </row>
    <row r="770" spans="1:19">
      <c r="A770">
        <v>254</v>
      </c>
      <c r="B770" s="117" t="s">
        <v>442</v>
      </c>
      <c r="C770" s="117" t="s">
        <v>113</v>
      </c>
      <c r="D770" s="1">
        <v>12</v>
      </c>
      <c r="E770" s="2" t="s">
        <v>129</v>
      </c>
      <c r="F770">
        <v>1</v>
      </c>
      <c r="G770" s="84">
        <v>6.5</v>
      </c>
      <c r="H770" s="121"/>
      <c r="I770" s="117">
        <f t="shared" si="75"/>
        <v>0</v>
      </c>
      <c r="J770">
        <v>578</v>
      </c>
      <c r="K770">
        <f t="shared" si="78"/>
        <v>0</v>
      </c>
      <c r="L770" s="5">
        <f t="shared" si="76"/>
        <v>0</v>
      </c>
      <c r="M770" s="122">
        <f t="shared" si="77"/>
        <v>247</v>
      </c>
      <c r="Q770" s="7"/>
      <c r="S770"/>
    </row>
    <row r="771" spans="1:19">
      <c r="A771">
        <v>255</v>
      </c>
      <c r="B771" s="117" t="s">
        <v>443</v>
      </c>
      <c r="C771" s="117" t="s">
        <v>27</v>
      </c>
      <c r="D771" s="1">
        <v>12</v>
      </c>
      <c r="E771" s="2" t="s">
        <v>129</v>
      </c>
      <c r="F771">
        <v>1</v>
      </c>
      <c r="G771" s="84">
        <v>6.5</v>
      </c>
      <c r="H771" s="121"/>
      <c r="I771" s="117">
        <f t="shared" si="75"/>
        <v>0</v>
      </c>
      <c r="J771">
        <v>571</v>
      </c>
      <c r="K771">
        <f t="shared" si="78"/>
        <v>0</v>
      </c>
      <c r="L771" s="5">
        <f t="shared" si="76"/>
        <v>0</v>
      </c>
      <c r="M771" s="122">
        <f t="shared" si="77"/>
        <v>247</v>
      </c>
      <c r="Q771" s="7"/>
      <c r="S771"/>
    </row>
    <row r="772" spans="1:19">
      <c r="A772">
        <v>256</v>
      </c>
      <c r="B772" s="117" t="s">
        <v>444</v>
      </c>
      <c r="C772" s="117" t="s">
        <v>27</v>
      </c>
      <c r="D772" s="1">
        <v>14</v>
      </c>
      <c r="E772" s="2" t="s">
        <v>129</v>
      </c>
      <c r="F772">
        <v>1</v>
      </c>
      <c r="G772" s="84">
        <v>7.5</v>
      </c>
      <c r="H772" s="121"/>
      <c r="I772" s="117">
        <f t="shared" ref="I772:I835" si="79">IF(H772=-1,G772+2,MAX(MIN(G772+(H772-9600000)/200000,G772+2),G772+(H772-9500000)/300000,0))</f>
        <v>0</v>
      </c>
      <c r="J772">
        <v>410</v>
      </c>
      <c r="K772">
        <f t="shared" si="78"/>
        <v>0</v>
      </c>
      <c r="L772" s="5">
        <f t="shared" ref="L772:L835" si="80">G772*38-M772</f>
        <v>0</v>
      </c>
      <c r="M772" s="122">
        <f t="shared" ref="M772:M835" si="81">IF(H772=-1,0,MAX(MIN(28.5*G772,(10000000-H772)/10000000*100*28.5*G772),0)+MAX(MIN(9.5*G772,(0.995*J772-K772)/J772*100*G772),0))</f>
        <v>285</v>
      </c>
      <c r="Q772" s="7"/>
      <c r="S772"/>
    </row>
    <row r="773" spans="1:19">
      <c r="A773">
        <v>257</v>
      </c>
      <c r="B773" s="117" t="s">
        <v>445</v>
      </c>
      <c r="C773" s="117" t="s">
        <v>113</v>
      </c>
      <c r="D773" s="1">
        <v>15</v>
      </c>
      <c r="E773" s="2" t="s">
        <v>129</v>
      </c>
      <c r="F773">
        <v>1</v>
      </c>
      <c r="G773" s="84">
        <v>7.8</v>
      </c>
      <c r="H773" s="121"/>
      <c r="I773" s="117">
        <f t="shared" si="79"/>
        <v>0</v>
      </c>
      <c r="J773">
        <v>794</v>
      </c>
      <c r="K773">
        <f t="shared" si="78"/>
        <v>0</v>
      </c>
      <c r="L773" s="5">
        <f t="shared" si="80"/>
        <v>0</v>
      </c>
      <c r="M773" s="122">
        <f t="shared" si="81"/>
        <v>296.39999999999998</v>
      </c>
      <c r="Q773" s="7"/>
      <c r="S773"/>
    </row>
    <row r="774" spans="1:19">
      <c r="A774">
        <v>258</v>
      </c>
      <c r="B774" s="117" t="s">
        <v>446</v>
      </c>
      <c r="C774" s="117" t="s">
        <v>113</v>
      </c>
      <c r="D774" s="1">
        <v>14</v>
      </c>
      <c r="E774" s="2" t="s">
        <v>129</v>
      </c>
      <c r="F774">
        <v>1</v>
      </c>
      <c r="G774" s="84">
        <v>7.5</v>
      </c>
      <c r="H774" s="121"/>
      <c r="I774" s="117">
        <f t="shared" si="79"/>
        <v>0</v>
      </c>
      <c r="J774">
        <v>840</v>
      </c>
      <c r="K774">
        <f t="shared" si="78"/>
        <v>0</v>
      </c>
      <c r="L774" s="5">
        <f t="shared" si="80"/>
        <v>0</v>
      </c>
      <c r="M774" s="122">
        <f t="shared" si="81"/>
        <v>285</v>
      </c>
      <c r="Q774" s="7"/>
      <c r="S774"/>
    </row>
    <row r="775" spans="1:19">
      <c r="A775">
        <v>259</v>
      </c>
      <c r="B775" s="117" t="s">
        <v>447</v>
      </c>
      <c r="C775" s="117" t="s">
        <v>113</v>
      </c>
      <c r="D775" s="1">
        <v>15</v>
      </c>
      <c r="E775" s="2" t="s">
        <v>129</v>
      </c>
      <c r="F775">
        <v>1</v>
      </c>
      <c r="G775" s="84">
        <v>7.8</v>
      </c>
      <c r="H775" s="121"/>
      <c r="I775" s="117">
        <f t="shared" si="79"/>
        <v>0</v>
      </c>
      <c r="J775">
        <v>770</v>
      </c>
      <c r="K775">
        <f t="shared" si="78"/>
        <v>0</v>
      </c>
      <c r="L775" s="5">
        <f t="shared" si="80"/>
        <v>0</v>
      </c>
      <c r="M775" s="122">
        <f t="shared" si="81"/>
        <v>296.39999999999998</v>
      </c>
      <c r="Q775" s="7"/>
      <c r="S775"/>
    </row>
    <row r="776" spans="1:19">
      <c r="A776">
        <v>260</v>
      </c>
      <c r="B776" s="117" t="s">
        <v>448</v>
      </c>
      <c r="C776" s="117" t="s">
        <v>27</v>
      </c>
      <c r="D776" s="1">
        <v>12</v>
      </c>
      <c r="E776" s="2" t="s">
        <v>129</v>
      </c>
      <c r="F776">
        <v>1</v>
      </c>
      <c r="G776" s="84">
        <v>6</v>
      </c>
      <c r="H776" s="121"/>
      <c r="I776" s="117">
        <f t="shared" si="79"/>
        <v>0</v>
      </c>
      <c r="J776">
        <v>607</v>
      </c>
      <c r="K776">
        <f t="shared" si="78"/>
        <v>0</v>
      </c>
      <c r="L776" s="5">
        <f t="shared" si="80"/>
        <v>0</v>
      </c>
      <c r="M776" s="122">
        <f t="shared" si="81"/>
        <v>228</v>
      </c>
      <c r="Q776" s="7"/>
      <c r="S776"/>
    </row>
    <row r="777" spans="1:19">
      <c r="A777">
        <v>261</v>
      </c>
      <c r="B777" s="117" t="s">
        <v>449</v>
      </c>
      <c r="C777" s="117" t="s">
        <v>113</v>
      </c>
      <c r="D777" s="1">
        <v>16</v>
      </c>
      <c r="E777" s="2" t="s">
        <v>129</v>
      </c>
      <c r="F777">
        <v>1</v>
      </c>
      <c r="G777" s="84">
        <v>8.5</v>
      </c>
      <c r="H777" s="121"/>
      <c r="I777" s="117">
        <f t="shared" si="79"/>
        <v>0</v>
      </c>
      <c r="J777">
        <v>765</v>
      </c>
      <c r="K777">
        <f t="shared" si="78"/>
        <v>0</v>
      </c>
      <c r="L777" s="5">
        <f t="shared" si="80"/>
        <v>0</v>
      </c>
      <c r="M777" s="122">
        <f t="shared" si="81"/>
        <v>323</v>
      </c>
      <c r="Q777" s="7"/>
      <c r="S777"/>
    </row>
    <row r="778" spans="1:19">
      <c r="A778">
        <v>262</v>
      </c>
      <c r="B778" s="117" t="s">
        <v>450</v>
      </c>
      <c r="C778" s="117" t="s">
        <v>113</v>
      </c>
      <c r="D778" s="1">
        <v>14</v>
      </c>
      <c r="E778" s="2" t="s">
        <v>129</v>
      </c>
      <c r="F778">
        <v>1</v>
      </c>
      <c r="G778" s="84">
        <v>7</v>
      </c>
      <c r="H778" s="121"/>
      <c r="I778" s="117">
        <f t="shared" si="79"/>
        <v>0</v>
      </c>
      <c r="J778">
        <v>725</v>
      </c>
      <c r="K778">
        <f t="shared" si="78"/>
        <v>0</v>
      </c>
      <c r="L778" s="5">
        <f t="shared" si="80"/>
        <v>0</v>
      </c>
      <c r="M778" s="122">
        <f t="shared" si="81"/>
        <v>266</v>
      </c>
      <c r="Q778" s="7"/>
      <c r="S778"/>
    </row>
    <row r="779" spans="1:19">
      <c r="A779">
        <v>263</v>
      </c>
      <c r="B779" s="117" t="s">
        <v>451</v>
      </c>
      <c r="C779" s="117" t="s">
        <v>27</v>
      </c>
      <c r="D779" s="1">
        <v>12</v>
      </c>
      <c r="E779" s="2" t="s">
        <v>129</v>
      </c>
      <c r="F779">
        <v>1</v>
      </c>
      <c r="G779" s="84">
        <v>6.5</v>
      </c>
      <c r="H779" s="121"/>
      <c r="I779" s="117">
        <f t="shared" si="79"/>
        <v>0</v>
      </c>
      <c r="J779">
        <v>484</v>
      </c>
      <c r="K779">
        <f t="shared" si="78"/>
        <v>0</v>
      </c>
      <c r="L779" s="5">
        <f t="shared" si="80"/>
        <v>0</v>
      </c>
      <c r="M779" s="122">
        <f t="shared" si="81"/>
        <v>247</v>
      </c>
      <c r="Q779" s="7"/>
      <c r="S779"/>
    </row>
    <row r="780" spans="1:19">
      <c r="A780">
        <v>264</v>
      </c>
      <c r="B780" t="s">
        <v>452</v>
      </c>
      <c r="C780" t="s">
        <v>453</v>
      </c>
      <c r="D780" s="1">
        <v>10</v>
      </c>
      <c r="E780" s="2" t="s">
        <v>129</v>
      </c>
      <c r="F780">
        <v>1</v>
      </c>
      <c r="G780" s="84">
        <v>5</v>
      </c>
      <c r="I780" s="117">
        <f t="shared" si="79"/>
        <v>0</v>
      </c>
      <c r="J780">
        <v>544</v>
      </c>
      <c r="K780">
        <f t="shared" si="78"/>
        <v>0</v>
      </c>
      <c r="L780" s="5">
        <f t="shared" si="80"/>
        <v>0</v>
      </c>
      <c r="M780" s="122">
        <f t="shared" si="81"/>
        <v>190</v>
      </c>
      <c r="Q780" s="7"/>
      <c r="S780"/>
    </row>
    <row r="781" spans="1:19">
      <c r="A781">
        <v>265</v>
      </c>
      <c r="B781" t="s">
        <v>454</v>
      </c>
      <c r="C781" t="s">
        <v>453</v>
      </c>
      <c r="D781" s="1">
        <v>14</v>
      </c>
      <c r="E781" s="2" t="s">
        <v>129</v>
      </c>
      <c r="F781">
        <v>1</v>
      </c>
      <c r="G781" s="84">
        <v>7</v>
      </c>
      <c r="I781" s="117">
        <f t="shared" si="79"/>
        <v>0</v>
      </c>
      <c r="J781">
        <v>633</v>
      </c>
      <c r="K781">
        <f t="shared" si="78"/>
        <v>0</v>
      </c>
      <c r="L781" s="5">
        <f t="shared" si="80"/>
        <v>0</v>
      </c>
      <c r="M781" s="122">
        <f t="shared" si="81"/>
        <v>266</v>
      </c>
      <c r="Q781" s="7"/>
      <c r="S781"/>
    </row>
    <row r="782" spans="1:19">
      <c r="A782">
        <v>266</v>
      </c>
      <c r="B782" s="117" t="s">
        <v>455</v>
      </c>
      <c r="C782" s="117" t="s">
        <v>453</v>
      </c>
      <c r="D782" s="1">
        <v>14</v>
      </c>
      <c r="E782" s="2" t="s">
        <v>129</v>
      </c>
      <c r="F782">
        <v>1</v>
      </c>
      <c r="G782" s="84">
        <v>7</v>
      </c>
      <c r="H782" s="121"/>
      <c r="I782" s="117">
        <f t="shared" si="79"/>
        <v>0</v>
      </c>
      <c r="J782">
        <v>935</v>
      </c>
      <c r="K782">
        <f t="shared" si="78"/>
        <v>0</v>
      </c>
      <c r="L782" s="5">
        <f t="shared" si="80"/>
        <v>0</v>
      </c>
      <c r="M782" s="122">
        <f t="shared" si="81"/>
        <v>266</v>
      </c>
      <c r="Q782" s="7"/>
      <c r="S782"/>
    </row>
    <row r="783" spans="1:19">
      <c r="A783">
        <v>267</v>
      </c>
      <c r="B783" s="117" t="s">
        <v>456</v>
      </c>
      <c r="C783" s="117" t="s">
        <v>113</v>
      </c>
      <c r="D783" s="1">
        <v>12</v>
      </c>
      <c r="E783" s="2" t="s">
        <v>129</v>
      </c>
      <c r="F783">
        <v>1</v>
      </c>
      <c r="G783" s="84">
        <v>6</v>
      </c>
      <c r="H783" s="121"/>
      <c r="I783" s="117">
        <f t="shared" si="79"/>
        <v>0</v>
      </c>
      <c r="J783">
        <v>723</v>
      </c>
      <c r="K783">
        <f t="shared" si="78"/>
        <v>0</v>
      </c>
      <c r="L783" s="5">
        <f t="shared" si="80"/>
        <v>0</v>
      </c>
      <c r="M783" s="122">
        <f t="shared" si="81"/>
        <v>228</v>
      </c>
      <c r="Q783" s="7"/>
      <c r="S783"/>
    </row>
    <row r="784" spans="1:19">
      <c r="A784">
        <v>268</v>
      </c>
      <c r="B784" s="117" t="s">
        <v>457</v>
      </c>
      <c r="C784" s="117" t="s">
        <v>27</v>
      </c>
      <c r="D784" s="1">
        <v>12</v>
      </c>
      <c r="E784" s="2" t="s">
        <v>129</v>
      </c>
      <c r="F784">
        <v>1</v>
      </c>
      <c r="G784" s="84">
        <v>6</v>
      </c>
      <c r="H784" s="121"/>
      <c r="I784" s="117">
        <f t="shared" si="79"/>
        <v>0</v>
      </c>
      <c r="J784">
        <v>593</v>
      </c>
      <c r="K784">
        <f t="shared" si="78"/>
        <v>0</v>
      </c>
      <c r="L784" s="5">
        <f t="shared" si="80"/>
        <v>0</v>
      </c>
      <c r="M784" s="122">
        <f t="shared" si="81"/>
        <v>228</v>
      </c>
      <c r="Q784" s="7"/>
      <c r="S784"/>
    </row>
    <row r="785" spans="1:19">
      <c r="A785">
        <v>269</v>
      </c>
      <c r="B785" s="117" t="s">
        <v>458</v>
      </c>
      <c r="C785" s="117" t="s">
        <v>113</v>
      </c>
      <c r="D785" s="1">
        <v>14</v>
      </c>
      <c r="E785" s="2" t="s">
        <v>129</v>
      </c>
      <c r="F785">
        <v>1</v>
      </c>
      <c r="G785" s="84">
        <v>7.5</v>
      </c>
      <c r="H785" s="121"/>
      <c r="I785" s="117">
        <f t="shared" si="79"/>
        <v>0</v>
      </c>
      <c r="J785">
        <v>986</v>
      </c>
      <c r="K785">
        <f t="shared" si="78"/>
        <v>0</v>
      </c>
      <c r="L785" s="5">
        <f t="shared" si="80"/>
        <v>0</v>
      </c>
      <c r="M785" s="122">
        <f t="shared" si="81"/>
        <v>285</v>
      </c>
      <c r="Q785" s="7"/>
      <c r="S785"/>
    </row>
    <row r="786" spans="1:19">
      <c r="A786">
        <v>270</v>
      </c>
      <c r="B786" s="117" t="s">
        <v>459</v>
      </c>
      <c r="C786" s="117" t="s">
        <v>27</v>
      </c>
      <c r="D786" s="1">
        <v>12</v>
      </c>
      <c r="E786" s="2" t="s">
        <v>129</v>
      </c>
      <c r="F786">
        <v>1</v>
      </c>
      <c r="G786" s="84">
        <v>6</v>
      </c>
      <c r="H786" s="121"/>
      <c r="I786" s="117">
        <f t="shared" si="79"/>
        <v>0</v>
      </c>
      <c r="J786">
        <v>783</v>
      </c>
      <c r="K786">
        <f t="shared" si="78"/>
        <v>0</v>
      </c>
      <c r="L786" s="5">
        <f t="shared" si="80"/>
        <v>0</v>
      </c>
      <c r="M786" s="122">
        <f t="shared" si="81"/>
        <v>228</v>
      </c>
      <c r="Q786" s="7"/>
      <c r="S786"/>
    </row>
    <row r="787" spans="1:19">
      <c r="A787">
        <v>271</v>
      </c>
      <c r="B787" s="117" t="s">
        <v>460</v>
      </c>
      <c r="C787" s="117" t="s">
        <v>27</v>
      </c>
      <c r="D787" s="1">
        <v>12</v>
      </c>
      <c r="E787" s="2" t="s">
        <v>461</v>
      </c>
      <c r="F787">
        <v>1</v>
      </c>
      <c r="G787" s="84">
        <v>6</v>
      </c>
      <c r="H787" s="121"/>
      <c r="I787" s="117">
        <f t="shared" si="79"/>
        <v>0</v>
      </c>
      <c r="J787">
        <v>828</v>
      </c>
      <c r="K787">
        <f t="shared" si="78"/>
        <v>0</v>
      </c>
      <c r="L787" s="5">
        <f t="shared" si="80"/>
        <v>0</v>
      </c>
      <c r="M787" s="122">
        <f t="shared" si="81"/>
        <v>228</v>
      </c>
      <c r="Q787" s="7"/>
      <c r="S787"/>
    </row>
    <row r="788" spans="1:19">
      <c r="A788">
        <v>272</v>
      </c>
      <c r="B788" t="s">
        <v>462</v>
      </c>
      <c r="C788" t="s">
        <v>27</v>
      </c>
      <c r="D788" s="1">
        <v>12</v>
      </c>
      <c r="E788" s="2" t="s">
        <v>461</v>
      </c>
      <c r="F788">
        <v>1</v>
      </c>
      <c r="G788" s="84">
        <v>6.5</v>
      </c>
      <c r="I788" s="117">
        <f t="shared" si="79"/>
        <v>0</v>
      </c>
      <c r="J788">
        <v>680</v>
      </c>
      <c r="K788">
        <f t="shared" si="78"/>
        <v>0</v>
      </c>
      <c r="L788" s="5">
        <f t="shared" si="80"/>
        <v>0</v>
      </c>
      <c r="M788" s="122">
        <f t="shared" si="81"/>
        <v>247</v>
      </c>
      <c r="Q788" s="7"/>
      <c r="S788"/>
    </row>
    <row r="789" spans="1:19">
      <c r="A789">
        <v>273</v>
      </c>
      <c r="B789" s="117" t="s">
        <v>463</v>
      </c>
      <c r="C789" s="117" t="s">
        <v>27</v>
      </c>
      <c r="D789" s="1">
        <v>15</v>
      </c>
      <c r="E789" s="2" t="s">
        <v>461</v>
      </c>
      <c r="F789">
        <v>1</v>
      </c>
      <c r="G789" s="84">
        <v>7.8</v>
      </c>
      <c r="H789" s="121"/>
      <c r="I789" s="117">
        <f t="shared" si="79"/>
        <v>0</v>
      </c>
      <c r="J789">
        <v>898</v>
      </c>
      <c r="K789">
        <f t="shared" si="78"/>
        <v>0</v>
      </c>
      <c r="L789" s="5">
        <f t="shared" si="80"/>
        <v>0</v>
      </c>
      <c r="M789" s="122">
        <f t="shared" si="81"/>
        <v>296.39999999999998</v>
      </c>
      <c r="Q789" s="7"/>
      <c r="S789"/>
    </row>
    <row r="790" spans="1:19">
      <c r="A790">
        <v>274</v>
      </c>
      <c r="B790" t="s">
        <v>464</v>
      </c>
      <c r="C790" t="s">
        <v>113</v>
      </c>
      <c r="D790" s="1">
        <v>15</v>
      </c>
      <c r="E790" s="2" t="s">
        <v>461</v>
      </c>
      <c r="F790">
        <v>1</v>
      </c>
      <c r="G790" s="84">
        <v>7.8</v>
      </c>
      <c r="I790" s="117">
        <f t="shared" si="79"/>
        <v>0</v>
      </c>
      <c r="J790">
        <v>684</v>
      </c>
      <c r="K790">
        <f t="shared" si="78"/>
        <v>0</v>
      </c>
      <c r="L790" s="5">
        <f t="shared" si="80"/>
        <v>0</v>
      </c>
      <c r="M790" s="122">
        <f t="shared" si="81"/>
        <v>296.39999999999998</v>
      </c>
      <c r="Q790" s="7"/>
      <c r="S790"/>
    </row>
    <row r="791" spans="1:19">
      <c r="A791">
        <v>275</v>
      </c>
      <c r="B791" t="s">
        <v>465</v>
      </c>
      <c r="C791" t="s">
        <v>466</v>
      </c>
      <c r="D791" s="1">
        <v>12</v>
      </c>
      <c r="E791" s="2" t="s">
        <v>461</v>
      </c>
      <c r="F791">
        <v>1</v>
      </c>
      <c r="G791" s="84">
        <v>6.5</v>
      </c>
      <c r="I791">
        <f t="shared" si="79"/>
        <v>0</v>
      </c>
      <c r="J791">
        <v>800</v>
      </c>
      <c r="K791">
        <f t="shared" si="78"/>
        <v>0</v>
      </c>
      <c r="L791" s="5">
        <f t="shared" si="80"/>
        <v>0</v>
      </c>
      <c r="M791" s="122">
        <f t="shared" si="81"/>
        <v>247</v>
      </c>
      <c r="Q791" s="7"/>
      <c r="S791"/>
    </row>
    <row r="792" spans="1:19">
      <c r="A792">
        <v>276</v>
      </c>
      <c r="B792" t="s">
        <v>467</v>
      </c>
      <c r="C792" t="s">
        <v>466</v>
      </c>
      <c r="D792" s="1">
        <v>14</v>
      </c>
      <c r="E792" s="2" t="s">
        <v>461</v>
      </c>
      <c r="F792">
        <v>1</v>
      </c>
      <c r="G792" s="84">
        <v>7.5</v>
      </c>
      <c r="I792">
        <f t="shared" si="79"/>
        <v>0</v>
      </c>
      <c r="J792">
        <v>1081</v>
      </c>
      <c r="K792">
        <f t="shared" si="78"/>
        <v>0</v>
      </c>
      <c r="L792" s="5">
        <f t="shared" si="80"/>
        <v>0</v>
      </c>
      <c r="M792" s="122">
        <f t="shared" si="81"/>
        <v>285</v>
      </c>
      <c r="Q792" s="7"/>
      <c r="S792"/>
    </row>
    <row r="793" spans="1:19">
      <c r="A793">
        <v>277</v>
      </c>
      <c r="B793" t="s">
        <v>468</v>
      </c>
      <c r="C793" t="s">
        <v>466</v>
      </c>
      <c r="D793" s="1">
        <v>15</v>
      </c>
      <c r="E793" s="2" t="s">
        <v>461</v>
      </c>
      <c r="F793">
        <v>1</v>
      </c>
      <c r="G793" s="84">
        <v>7.8</v>
      </c>
      <c r="I793">
        <f t="shared" si="79"/>
        <v>0</v>
      </c>
      <c r="J793">
        <v>850</v>
      </c>
      <c r="K793">
        <f t="shared" si="78"/>
        <v>0</v>
      </c>
      <c r="L793" s="5">
        <f t="shared" si="80"/>
        <v>0</v>
      </c>
      <c r="M793" s="122">
        <f t="shared" si="81"/>
        <v>296.39999999999998</v>
      </c>
      <c r="Q793" s="7"/>
      <c r="S793"/>
    </row>
    <row r="794" spans="1:19">
      <c r="A794">
        <v>278</v>
      </c>
      <c r="B794" t="s">
        <v>469</v>
      </c>
      <c r="C794" t="s">
        <v>466</v>
      </c>
      <c r="D794" s="1">
        <v>15</v>
      </c>
      <c r="E794" s="2" t="s">
        <v>461</v>
      </c>
      <c r="F794">
        <v>1</v>
      </c>
      <c r="G794" s="84">
        <v>8.6999999999999993</v>
      </c>
      <c r="I794">
        <f t="shared" si="79"/>
        <v>0</v>
      </c>
      <c r="J794">
        <v>1055</v>
      </c>
      <c r="K794">
        <f t="shared" si="78"/>
        <v>0</v>
      </c>
      <c r="L794" s="5">
        <f t="shared" si="80"/>
        <v>0</v>
      </c>
      <c r="M794" s="122">
        <f t="shared" si="81"/>
        <v>330.59999999999997</v>
      </c>
      <c r="Q794" s="7"/>
      <c r="S794"/>
    </row>
    <row r="795" spans="1:19">
      <c r="A795">
        <v>279</v>
      </c>
      <c r="B795" t="s">
        <v>470</v>
      </c>
      <c r="C795" t="s">
        <v>466</v>
      </c>
      <c r="D795" s="1">
        <v>17</v>
      </c>
      <c r="E795" s="2" t="s">
        <v>461</v>
      </c>
      <c r="F795">
        <v>1</v>
      </c>
      <c r="G795" s="84">
        <v>8.6999999999999993</v>
      </c>
      <c r="I795">
        <f t="shared" si="79"/>
        <v>0</v>
      </c>
      <c r="J795">
        <v>1310</v>
      </c>
      <c r="K795">
        <f t="shared" si="78"/>
        <v>0</v>
      </c>
      <c r="L795" s="5">
        <f t="shared" si="80"/>
        <v>0</v>
      </c>
      <c r="M795" s="122">
        <f t="shared" si="81"/>
        <v>330.59999999999997</v>
      </c>
      <c r="Q795" s="7"/>
      <c r="S795"/>
    </row>
    <row r="796" spans="1:19">
      <c r="A796">
        <v>280</v>
      </c>
      <c r="B796" s="24" t="s">
        <v>471</v>
      </c>
      <c r="C796" s="24" t="s">
        <v>466</v>
      </c>
      <c r="D796" s="25">
        <v>18</v>
      </c>
      <c r="E796" s="26" t="s">
        <v>461</v>
      </c>
      <c r="F796" s="27">
        <v>1</v>
      </c>
      <c r="G796" s="84">
        <v>9.4</v>
      </c>
      <c r="H796" s="29"/>
      <c r="I796" s="24">
        <f t="shared" si="79"/>
        <v>0</v>
      </c>
      <c r="J796" s="24">
        <v>1225</v>
      </c>
      <c r="K796" s="24">
        <f t="shared" si="78"/>
        <v>0</v>
      </c>
      <c r="L796" s="56">
        <f t="shared" si="80"/>
        <v>0</v>
      </c>
      <c r="M796" s="122">
        <f t="shared" si="81"/>
        <v>357.20000000000005</v>
      </c>
      <c r="Q796" s="7"/>
      <c r="S796"/>
    </row>
    <row r="797" spans="1:19">
      <c r="A797">
        <v>281</v>
      </c>
      <c r="B797" t="s">
        <v>472</v>
      </c>
      <c r="C797" t="s">
        <v>473</v>
      </c>
      <c r="D797" s="1">
        <v>12</v>
      </c>
      <c r="E797" s="2" t="s">
        <v>461</v>
      </c>
      <c r="F797">
        <v>1</v>
      </c>
      <c r="G797" s="84">
        <v>6.5</v>
      </c>
      <c r="I797">
        <f t="shared" si="79"/>
        <v>0</v>
      </c>
      <c r="J797">
        <v>630</v>
      </c>
      <c r="K797">
        <f t="shared" si="78"/>
        <v>0</v>
      </c>
      <c r="L797" s="5">
        <f t="shared" si="80"/>
        <v>0</v>
      </c>
      <c r="M797" s="122">
        <f t="shared" si="81"/>
        <v>247</v>
      </c>
      <c r="Q797" s="7"/>
      <c r="S797"/>
    </row>
    <row r="798" spans="1:19">
      <c r="A798">
        <v>282</v>
      </c>
      <c r="B798" t="s">
        <v>474</v>
      </c>
      <c r="C798" t="s">
        <v>473</v>
      </c>
      <c r="D798" s="1">
        <v>14</v>
      </c>
      <c r="E798" s="2" t="s">
        <v>461</v>
      </c>
      <c r="F798">
        <v>1</v>
      </c>
      <c r="G798" s="84">
        <v>7</v>
      </c>
      <c r="I798">
        <f t="shared" si="79"/>
        <v>0</v>
      </c>
      <c r="J798">
        <v>781</v>
      </c>
      <c r="K798">
        <f t="shared" si="78"/>
        <v>0</v>
      </c>
      <c r="L798" s="5">
        <f t="shared" si="80"/>
        <v>0</v>
      </c>
      <c r="M798" s="122">
        <f t="shared" si="81"/>
        <v>266</v>
      </c>
      <c r="Q798" s="7"/>
      <c r="S798"/>
    </row>
    <row r="799" spans="1:19">
      <c r="A799">
        <v>284</v>
      </c>
      <c r="B799" t="s">
        <v>477</v>
      </c>
      <c r="C799" t="s">
        <v>473</v>
      </c>
      <c r="D799" s="1">
        <v>14</v>
      </c>
      <c r="E799" s="2" t="s">
        <v>461</v>
      </c>
      <c r="F799">
        <v>1</v>
      </c>
      <c r="G799" s="84">
        <v>7.5</v>
      </c>
      <c r="I799" s="117">
        <f t="shared" si="79"/>
        <v>0</v>
      </c>
      <c r="J799">
        <v>989</v>
      </c>
      <c r="K799">
        <f t="shared" si="78"/>
        <v>0</v>
      </c>
      <c r="L799" s="5">
        <f t="shared" si="80"/>
        <v>0</v>
      </c>
      <c r="M799" s="122">
        <f t="shared" si="81"/>
        <v>285</v>
      </c>
      <c r="Q799" s="7"/>
      <c r="S799"/>
    </row>
    <row r="800" spans="1:19">
      <c r="A800">
        <v>285</v>
      </c>
      <c r="B800" t="s">
        <v>478</v>
      </c>
      <c r="C800" t="s">
        <v>479</v>
      </c>
      <c r="D800" s="1">
        <v>10</v>
      </c>
      <c r="E800" s="2" t="s">
        <v>106</v>
      </c>
      <c r="F800">
        <v>1</v>
      </c>
      <c r="G800" s="84">
        <v>5</v>
      </c>
      <c r="I800">
        <f t="shared" si="79"/>
        <v>0</v>
      </c>
      <c r="J800">
        <v>575</v>
      </c>
      <c r="K800">
        <f t="shared" si="78"/>
        <v>0</v>
      </c>
      <c r="L800" s="5">
        <f t="shared" si="80"/>
        <v>0</v>
      </c>
      <c r="M800" s="122">
        <f t="shared" si="81"/>
        <v>190</v>
      </c>
      <c r="Q800" s="7"/>
      <c r="S800"/>
    </row>
    <row r="801" spans="1:19">
      <c r="A801">
        <v>286</v>
      </c>
      <c r="B801" t="s">
        <v>480</v>
      </c>
      <c r="C801" t="s">
        <v>479</v>
      </c>
      <c r="D801" s="1">
        <v>12</v>
      </c>
      <c r="E801" s="2" t="s">
        <v>106</v>
      </c>
      <c r="F801">
        <v>1</v>
      </c>
      <c r="G801" s="84">
        <v>6.5</v>
      </c>
      <c r="I801">
        <f t="shared" si="79"/>
        <v>0</v>
      </c>
      <c r="J801">
        <v>732</v>
      </c>
      <c r="K801">
        <f t="shared" si="78"/>
        <v>0</v>
      </c>
      <c r="L801" s="5">
        <f t="shared" si="80"/>
        <v>0</v>
      </c>
      <c r="M801" s="122">
        <f t="shared" si="81"/>
        <v>247</v>
      </c>
      <c r="Q801" s="7"/>
      <c r="S801"/>
    </row>
    <row r="802" spans="1:19">
      <c r="A802">
        <v>287</v>
      </c>
      <c r="B802" t="s">
        <v>481</v>
      </c>
      <c r="C802" t="s">
        <v>479</v>
      </c>
      <c r="D802" s="1">
        <v>12</v>
      </c>
      <c r="E802" s="2" t="s">
        <v>106</v>
      </c>
      <c r="F802">
        <v>1</v>
      </c>
      <c r="G802" s="84">
        <v>6.5</v>
      </c>
      <c r="I802">
        <f t="shared" si="79"/>
        <v>0</v>
      </c>
      <c r="J802">
        <v>939</v>
      </c>
      <c r="K802">
        <f t="shared" si="78"/>
        <v>0</v>
      </c>
      <c r="L802" s="5">
        <f t="shared" si="80"/>
        <v>0</v>
      </c>
      <c r="M802" s="122">
        <f t="shared" si="81"/>
        <v>247</v>
      </c>
      <c r="Q802" s="7"/>
      <c r="S802"/>
    </row>
    <row r="803" spans="1:19">
      <c r="A803">
        <v>288</v>
      </c>
      <c r="B803" t="s">
        <v>482</v>
      </c>
      <c r="C803" t="s">
        <v>479</v>
      </c>
      <c r="D803" s="1">
        <v>14</v>
      </c>
      <c r="E803" s="2" t="s">
        <v>106</v>
      </c>
      <c r="F803">
        <v>1</v>
      </c>
      <c r="G803" s="84">
        <v>7.5</v>
      </c>
      <c r="I803">
        <f t="shared" si="79"/>
        <v>0</v>
      </c>
      <c r="J803">
        <v>696</v>
      </c>
      <c r="K803">
        <f t="shared" si="78"/>
        <v>0</v>
      </c>
      <c r="L803" s="5">
        <f t="shared" si="80"/>
        <v>0</v>
      </c>
      <c r="M803" s="122">
        <f t="shared" si="81"/>
        <v>285</v>
      </c>
      <c r="Q803" s="7"/>
      <c r="S803"/>
    </row>
    <row r="804" spans="1:19">
      <c r="A804">
        <v>289</v>
      </c>
      <c r="B804" t="s">
        <v>483</v>
      </c>
      <c r="C804" t="s">
        <v>479</v>
      </c>
      <c r="D804" s="1">
        <v>16</v>
      </c>
      <c r="E804" s="2" t="s">
        <v>106</v>
      </c>
      <c r="F804">
        <v>1</v>
      </c>
      <c r="G804" s="84">
        <v>8.5</v>
      </c>
      <c r="I804">
        <f t="shared" si="79"/>
        <v>0</v>
      </c>
      <c r="J804">
        <v>885</v>
      </c>
      <c r="K804">
        <f t="shared" si="78"/>
        <v>0</v>
      </c>
      <c r="L804" s="5">
        <f t="shared" si="80"/>
        <v>0</v>
      </c>
      <c r="M804" s="122">
        <f t="shared" si="81"/>
        <v>323</v>
      </c>
      <c r="Q804" s="7"/>
      <c r="S804"/>
    </row>
    <row r="805" spans="1:19">
      <c r="A805">
        <v>290</v>
      </c>
      <c r="B805" t="s">
        <v>484</v>
      </c>
      <c r="C805" t="s">
        <v>113</v>
      </c>
      <c r="D805" s="1">
        <v>14</v>
      </c>
      <c r="E805" s="2" t="s">
        <v>106</v>
      </c>
      <c r="F805">
        <v>1</v>
      </c>
      <c r="G805" s="84">
        <v>7.5</v>
      </c>
      <c r="I805">
        <f t="shared" si="79"/>
        <v>0</v>
      </c>
      <c r="J805">
        <v>785</v>
      </c>
      <c r="K805">
        <f t="shared" si="78"/>
        <v>0</v>
      </c>
      <c r="L805" s="5">
        <f t="shared" si="80"/>
        <v>0</v>
      </c>
      <c r="M805" s="122">
        <f t="shared" si="81"/>
        <v>285</v>
      </c>
      <c r="Q805" s="7"/>
      <c r="S805"/>
    </row>
    <row r="806" spans="1:19">
      <c r="A806">
        <v>291</v>
      </c>
      <c r="B806" t="s">
        <v>485</v>
      </c>
      <c r="C806" t="s">
        <v>113</v>
      </c>
      <c r="D806" s="1">
        <v>14</v>
      </c>
      <c r="E806" s="2" t="s">
        <v>106</v>
      </c>
      <c r="F806">
        <v>1</v>
      </c>
      <c r="G806" s="84">
        <v>7</v>
      </c>
      <c r="I806">
        <f t="shared" si="79"/>
        <v>0</v>
      </c>
      <c r="J806">
        <v>687</v>
      </c>
      <c r="K806">
        <f t="shared" si="78"/>
        <v>0</v>
      </c>
      <c r="L806" s="5">
        <f t="shared" si="80"/>
        <v>0</v>
      </c>
      <c r="M806" s="122">
        <f t="shared" si="81"/>
        <v>266</v>
      </c>
      <c r="Q806" s="7"/>
      <c r="S806"/>
    </row>
    <row r="807" spans="1:19">
      <c r="A807">
        <v>292</v>
      </c>
      <c r="B807" t="s">
        <v>486</v>
      </c>
      <c r="C807" t="s">
        <v>113</v>
      </c>
      <c r="D807" s="1">
        <v>15</v>
      </c>
      <c r="E807" s="2" t="s">
        <v>106</v>
      </c>
      <c r="F807">
        <v>1</v>
      </c>
      <c r="G807" s="84">
        <v>7.8</v>
      </c>
      <c r="I807" s="117">
        <f t="shared" si="79"/>
        <v>0</v>
      </c>
      <c r="J807">
        <v>904</v>
      </c>
      <c r="K807">
        <f t="shared" si="78"/>
        <v>0</v>
      </c>
      <c r="L807" s="5">
        <f t="shared" si="80"/>
        <v>0</v>
      </c>
      <c r="M807" s="122">
        <f t="shared" si="81"/>
        <v>296.39999999999998</v>
      </c>
      <c r="Q807" s="7"/>
      <c r="S807"/>
    </row>
    <row r="808" spans="1:19">
      <c r="A808">
        <v>293</v>
      </c>
      <c r="B808" s="117" t="s">
        <v>487</v>
      </c>
      <c r="C808" s="117" t="s">
        <v>27</v>
      </c>
      <c r="D808" s="1">
        <v>12</v>
      </c>
      <c r="E808" s="2" t="s">
        <v>106</v>
      </c>
      <c r="F808">
        <v>1</v>
      </c>
      <c r="G808" s="84">
        <v>6</v>
      </c>
      <c r="I808">
        <f t="shared" si="79"/>
        <v>0</v>
      </c>
      <c r="J808">
        <v>548</v>
      </c>
      <c r="K808">
        <f t="shared" si="78"/>
        <v>0</v>
      </c>
      <c r="L808" s="5">
        <f t="shared" si="80"/>
        <v>0</v>
      </c>
      <c r="M808" s="122">
        <f t="shared" si="81"/>
        <v>228</v>
      </c>
      <c r="Q808" s="7"/>
      <c r="S808"/>
    </row>
    <row r="809" spans="1:19">
      <c r="A809">
        <v>294</v>
      </c>
      <c r="B809" s="117" t="s">
        <v>488</v>
      </c>
      <c r="C809" s="117" t="s">
        <v>489</v>
      </c>
      <c r="D809" s="1">
        <v>12</v>
      </c>
      <c r="E809" s="2" t="s">
        <v>490</v>
      </c>
      <c r="F809">
        <v>1</v>
      </c>
      <c r="G809" s="84">
        <v>6</v>
      </c>
      <c r="H809" s="121"/>
      <c r="I809" s="117">
        <f t="shared" si="79"/>
        <v>0</v>
      </c>
      <c r="J809">
        <v>610</v>
      </c>
      <c r="K809">
        <f t="shared" si="78"/>
        <v>0</v>
      </c>
      <c r="L809" s="5">
        <f t="shared" si="80"/>
        <v>0</v>
      </c>
      <c r="M809" s="122">
        <f t="shared" si="81"/>
        <v>228</v>
      </c>
      <c r="Q809" s="7"/>
      <c r="S809"/>
    </row>
    <row r="810" spans="1:19">
      <c r="A810">
        <v>295</v>
      </c>
      <c r="B810" s="117" t="s">
        <v>491</v>
      </c>
      <c r="C810" s="117" t="s">
        <v>489</v>
      </c>
      <c r="D810" s="1">
        <v>14</v>
      </c>
      <c r="E810" s="2" t="s">
        <v>490</v>
      </c>
      <c r="F810">
        <v>1</v>
      </c>
      <c r="G810" s="84">
        <v>7</v>
      </c>
      <c r="H810" s="121"/>
      <c r="I810" s="117">
        <f t="shared" si="79"/>
        <v>0</v>
      </c>
      <c r="J810">
        <v>760</v>
      </c>
      <c r="K810">
        <f t="shared" si="78"/>
        <v>0</v>
      </c>
      <c r="L810" s="5">
        <f t="shared" si="80"/>
        <v>0</v>
      </c>
      <c r="M810" s="122">
        <f t="shared" si="81"/>
        <v>266</v>
      </c>
      <c r="Q810" s="7"/>
      <c r="S810"/>
    </row>
    <row r="811" spans="1:19">
      <c r="A811">
        <v>296</v>
      </c>
      <c r="B811" s="117" t="s">
        <v>492</v>
      </c>
      <c r="C811" s="117" t="s">
        <v>489</v>
      </c>
      <c r="D811" s="1">
        <v>14</v>
      </c>
      <c r="E811" s="2" t="s">
        <v>490</v>
      </c>
      <c r="F811">
        <v>1</v>
      </c>
      <c r="G811" s="84">
        <v>7</v>
      </c>
      <c r="H811" s="121"/>
      <c r="I811" s="117">
        <f t="shared" si="79"/>
        <v>0</v>
      </c>
      <c r="J811">
        <v>999</v>
      </c>
      <c r="K811">
        <f t="shared" si="78"/>
        <v>0</v>
      </c>
      <c r="L811" s="5">
        <f t="shared" si="80"/>
        <v>0</v>
      </c>
      <c r="M811" s="122">
        <f t="shared" si="81"/>
        <v>266</v>
      </c>
      <c r="Q811" s="7"/>
      <c r="S811"/>
    </row>
    <row r="812" spans="1:19">
      <c r="A812">
        <v>297</v>
      </c>
      <c r="B812" s="117" t="s">
        <v>493</v>
      </c>
      <c r="C812" s="117" t="s">
        <v>489</v>
      </c>
      <c r="D812" s="1">
        <v>15</v>
      </c>
      <c r="E812" s="2" t="s">
        <v>490</v>
      </c>
      <c r="F812">
        <v>1</v>
      </c>
      <c r="G812" s="84">
        <v>7.8</v>
      </c>
      <c r="H812" s="121"/>
      <c r="I812" s="117">
        <f t="shared" si="79"/>
        <v>0</v>
      </c>
      <c r="J812">
        <v>886</v>
      </c>
      <c r="K812">
        <f t="shared" si="78"/>
        <v>0</v>
      </c>
      <c r="L812" s="5">
        <f t="shared" si="80"/>
        <v>0</v>
      </c>
      <c r="M812" s="122">
        <f t="shared" si="81"/>
        <v>296.39999999999998</v>
      </c>
      <c r="Q812" s="7"/>
      <c r="S812"/>
    </row>
    <row r="813" spans="1:19">
      <c r="A813">
        <v>298</v>
      </c>
      <c r="B813" s="117" t="s">
        <v>494</v>
      </c>
      <c r="C813" s="117" t="s">
        <v>489</v>
      </c>
      <c r="D813" s="1">
        <v>17</v>
      </c>
      <c r="E813" s="2" t="s">
        <v>490</v>
      </c>
      <c r="F813">
        <v>1</v>
      </c>
      <c r="G813" s="84">
        <v>8.9</v>
      </c>
      <c r="H813" s="121"/>
      <c r="I813" s="117">
        <f t="shared" si="79"/>
        <v>0</v>
      </c>
      <c r="J813">
        <v>1077</v>
      </c>
      <c r="K813">
        <f t="shared" si="78"/>
        <v>0</v>
      </c>
      <c r="L813" s="5">
        <f t="shared" si="80"/>
        <v>0</v>
      </c>
      <c r="M813" s="122">
        <f t="shared" si="81"/>
        <v>338.2</v>
      </c>
      <c r="Q813" s="7"/>
      <c r="S813"/>
    </row>
    <row r="814" spans="1:19">
      <c r="A814">
        <v>299</v>
      </c>
      <c r="B814" s="117" t="s">
        <v>495</v>
      </c>
      <c r="C814" s="117" t="s">
        <v>113</v>
      </c>
      <c r="D814" s="1">
        <v>17</v>
      </c>
      <c r="E814" s="2" t="s">
        <v>490</v>
      </c>
      <c r="F814">
        <v>1</v>
      </c>
      <c r="G814" s="84">
        <v>8.8000000000000007</v>
      </c>
      <c r="H814" s="121"/>
      <c r="I814" s="117">
        <f t="shared" si="79"/>
        <v>0</v>
      </c>
      <c r="J814">
        <v>1098</v>
      </c>
      <c r="K814">
        <f t="shared" si="78"/>
        <v>0</v>
      </c>
      <c r="L814" s="5">
        <f t="shared" si="80"/>
        <v>0</v>
      </c>
      <c r="M814" s="122">
        <f t="shared" si="81"/>
        <v>334.40000000000003</v>
      </c>
      <c r="Q814" s="7"/>
      <c r="S814"/>
    </row>
    <row r="815" spans="1:19">
      <c r="A815">
        <v>300</v>
      </c>
      <c r="B815" s="2" t="s">
        <v>496</v>
      </c>
      <c r="C815" s="2" t="s">
        <v>113</v>
      </c>
      <c r="D815" s="123">
        <v>16</v>
      </c>
      <c r="E815" s="2" t="s">
        <v>78</v>
      </c>
      <c r="F815">
        <v>1</v>
      </c>
      <c r="G815" s="84">
        <v>8</v>
      </c>
      <c r="H815" s="121"/>
      <c r="I815" s="117">
        <f t="shared" si="79"/>
        <v>0</v>
      </c>
      <c r="J815">
        <v>1079</v>
      </c>
      <c r="K815">
        <f t="shared" si="78"/>
        <v>0</v>
      </c>
      <c r="L815" s="5">
        <f t="shared" si="80"/>
        <v>0</v>
      </c>
      <c r="M815" s="122">
        <f t="shared" si="81"/>
        <v>304</v>
      </c>
      <c r="Q815" s="7"/>
      <c r="S815"/>
    </row>
    <row r="816" spans="1:19">
      <c r="A816">
        <v>301</v>
      </c>
      <c r="B816" s="2" t="s">
        <v>497</v>
      </c>
      <c r="C816" s="2" t="s">
        <v>113</v>
      </c>
      <c r="D816" s="123">
        <v>15</v>
      </c>
      <c r="E816" s="2" t="s">
        <v>78</v>
      </c>
      <c r="F816">
        <v>1</v>
      </c>
      <c r="G816" s="84">
        <v>7.8</v>
      </c>
      <c r="H816" s="121"/>
      <c r="I816" s="117">
        <f t="shared" si="79"/>
        <v>0</v>
      </c>
      <c r="J816">
        <v>875</v>
      </c>
      <c r="K816">
        <f t="shared" si="78"/>
        <v>0</v>
      </c>
      <c r="L816" s="5">
        <f t="shared" si="80"/>
        <v>0</v>
      </c>
      <c r="M816" s="122">
        <f t="shared" si="81"/>
        <v>296.39999999999998</v>
      </c>
      <c r="Q816" s="7"/>
      <c r="S816"/>
    </row>
    <row r="817" spans="1:19">
      <c r="A817">
        <v>302</v>
      </c>
      <c r="B817" s="2" t="s">
        <v>498</v>
      </c>
      <c r="C817" s="2" t="s">
        <v>113</v>
      </c>
      <c r="D817" s="123">
        <v>12</v>
      </c>
      <c r="E817" s="2" t="s">
        <v>78</v>
      </c>
      <c r="F817">
        <v>1</v>
      </c>
      <c r="G817" s="84">
        <v>6.5</v>
      </c>
      <c r="H817" s="121"/>
      <c r="I817" s="117">
        <f t="shared" si="79"/>
        <v>0</v>
      </c>
      <c r="J817">
        <v>709</v>
      </c>
      <c r="K817">
        <f t="shared" si="78"/>
        <v>0</v>
      </c>
      <c r="L817" s="5">
        <f t="shared" si="80"/>
        <v>0</v>
      </c>
      <c r="M817" s="122">
        <f t="shared" si="81"/>
        <v>247</v>
      </c>
      <c r="Q817" s="7"/>
      <c r="S817"/>
    </row>
    <row r="818" spans="1:19">
      <c r="A818">
        <v>303</v>
      </c>
      <c r="B818" s="2" t="s">
        <v>499</v>
      </c>
      <c r="C818" s="2" t="s">
        <v>489</v>
      </c>
      <c r="D818" s="123">
        <v>14</v>
      </c>
      <c r="E818" s="2" t="s">
        <v>78</v>
      </c>
      <c r="F818">
        <v>1</v>
      </c>
      <c r="G818" s="84">
        <v>7</v>
      </c>
      <c r="H818" s="121"/>
      <c r="I818" s="117">
        <f t="shared" si="79"/>
        <v>0</v>
      </c>
      <c r="J818">
        <v>963</v>
      </c>
      <c r="K818">
        <f t="shared" si="78"/>
        <v>0</v>
      </c>
      <c r="L818" s="5">
        <f t="shared" si="80"/>
        <v>0</v>
      </c>
      <c r="M818" s="122">
        <f t="shared" si="81"/>
        <v>266</v>
      </c>
      <c r="Q818" s="7"/>
      <c r="S818"/>
    </row>
    <row r="819" spans="1:19">
      <c r="A819">
        <v>304</v>
      </c>
      <c r="B819" s="2" t="s">
        <v>500</v>
      </c>
      <c r="C819" s="2" t="s">
        <v>501</v>
      </c>
      <c r="D819" s="123">
        <v>10</v>
      </c>
      <c r="E819" s="2" t="s">
        <v>78</v>
      </c>
      <c r="F819">
        <v>1</v>
      </c>
      <c r="G819" s="84">
        <v>5</v>
      </c>
      <c r="H819" s="121"/>
      <c r="I819" s="117">
        <f t="shared" si="79"/>
        <v>0</v>
      </c>
      <c r="J819">
        <v>430</v>
      </c>
      <c r="K819">
        <f t="shared" ref="K819:K882" si="82">IF(H819=-1,J819,FLOOR(H819-FLOOR(H819/5000000*J819,1)*5000000/J819,1)+1-FLOOR(H819/10000000,1))+IF(H819=0,-1,0)</f>
        <v>0</v>
      </c>
      <c r="L819" s="5">
        <f t="shared" si="80"/>
        <v>0</v>
      </c>
      <c r="M819" s="122">
        <f t="shared" si="81"/>
        <v>190</v>
      </c>
      <c r="Q819" s="7"/>
      <c r="S819"/>
    </row>
    <row r="820" spans="1:19">
      <c r="A820">
        <v>305</v>
      </c>
      <c r="B820" s="2" t="s">
        <v>502</v>
      </c>
      <c r="C820" s="2" t="s">
        <v>501</v>
      </c>
      <c r="D820" s="123">
        <v>12</v>
      </c>
      <c r="E820" s="2" t="s">
        <v>78</v>
      </c>
      <c r="F820">
        <v>1</v>
      </c>
      <c r="G820" s="84">
        <v>6.5</v>
      </c>
      <c r="H820" s="121"/>
      <c r="I820" s="117">
        <f t="shared" si="79"/>
        <v>0</v>
      </c>
      <c r="J820">
        <v>760</v>
      </c>
      <c r="K820">
        <f t="shared" si="82"/>
        <v>0</v>
      </c>
      <c r="L820" s="5">
        <f t="shared" si="80"/>
        <v>0</v>
      </c>
      <c r="M820" s="122">
        <f t="shared" si="81"/>
        <v>247</v>
      </c>
      <c r="Q820" s="7"/>
      <c r="S820"/>
    </row>
    <row r="821" spans="1:19">
      <c r="A821">
        <v>306</v>
      </c>
      <c r="B821" s="2" t="s">
        <v>503</v>
      </c>
      <c r="C821" s="2" t="s">
        <v>501</v>
      </c>
      <c r="D821" s="123">
        <v>15</v>
      </c>
      <c r="E821" s="2" t="s">
        <v>78</v>
      </c>
      <c r="F821">
        <v>1</v>
      </c>
      <c r="G821" s="84">
        <v>7.8</v>
      </c>
      <c r="H821" s="121"/>
      <c r="I821" s="117">
        <f t="shared" si="79"/>
        <v>0</v>
      </c>
      <c r="J821">
        <v>782</v>
      </c>
      <c r="K821">
        <f t="shared" si="82"/>
        <v>0</v>
      </c>
      <c r="L821" s="5">
        <f t="shared" si="80"/>
        <v>0</v>
      </c>
      <c r="M821" s="122">
        <f t="shared" si="81"/>
        <v>296.39999999999998</v>
      </c>
      <c r="Q821" s="7"/>
      <c r="S821"/>
    </row>
    <row r="822" spans="1:19">
      <c r="A822">
        <v>307</v>
      </c>
      <c r="B822" s="2" t="s">
        <v>504</v>
      </c>
      <c r="C822" s="2" t="s">
        <v>501</v>
      </c>
      <c r="D822" s="123">
        <v>16</v>
      </c>
      <c r="E822" s="2" t="s">
        <v>78</v>
      </c>
      <c r="F822">
        <v>1</v>
      </c>
      <c r="G822" s="84">
        <v>8.1999999999999993</v>
      </c>
      <c r="H822" s="121"/>
      <c r="I822" s="117">
        <f t="shared" si="79"/>
        <v>0</v>
      </c>
      <c r="J822">
        <v>768</v>
      </c>
      <c r="K822">
        <f t="shared" si="82"/>
        <v>0</v>
      </c>
      <c r="L822" s="5">
        <f t="shared" si="80"/>
        <v>0</v>
      </c>
      <c r="M822" s="122">
        <f t="shared" si="81"/>
        <v>311.59999999999997</v>
      </c>
      <c r="Q822" s="7"/>
      <c r="S822"/>
    </row>
    <row r="823" spans="1:19">
      <c r="A823">
        <v>308</v>
      </c>
      <c r="B823" s="2" t="s">
        <v>505</v>
      </c>
      <c r="C823" s="2" t="s">
        <v>113</v>
      </c>
      <c r="D823" s="123">
        <v>17</v>
      </c>
      <c r="E823" s="2" t="s">
        <v>78</v>
      </c>
      <c r="F823">
        <v>1</v>
      </c>
      <c r="G823" s="84">
        <v>8.8000000000000007</v>
      </c>
      <c r="H823" s="121"/>
      <c r="I823" s="117">
        <f t="shared" si="79"/>
        <v>0</v>
      </c>
      <c r="J823">
        <v>1073</v>
      </c>
      <c r="K823">
        <f t="shared" si="82"/>
        <v>0</v>
      </c>
      <c r="L823" s="5">
        <f t="shared" si="80"/>
        <v>0</v>
      </c>
      <c r="M823" s="122">
        <f t="shared" si="81"/>
        <v>334.40000000000003</v>
      </c>
      <c r="Q823" s="7"/>
      <c r="S823"/>
    </row>
    <row r="824" spans="1:19">
      <c r="A824">
        <v>309</v>
      </c>
      <c r="B824" s="2" t="s">
        <v>506</v>
      </c>
      <c r="C824" s="2" t="s">
        <v>507</v>
      </c>
      <c r="D824" s="123">
        <v>12</v>
      </c>
      <c r="E824" s="2" t="s">
        <v>341</v>
      </c>
      <c r="F824">
        <v>1</v>
      </c>
      <c r="G824" s="84">
        <v>6</v>
      </c>
      <c r="H824" s="121"/>
      <c r="I824" s="117">
        <f t="shared" si="79"/>
        <v>0</v>
      </c>
      <c r="J824">
        <v>591</v>
      </c>
      <c r="K824">
        <f t="shared" si="82"/>
        <v>0</v>
      </c>
      <c r="L824" s="5">
        <f t="shared" si="80"/>
        <v>0</v>
      </c>
      <c r="M824" s="122">
        <f t="shared" si="81"/>
        <v>228</v>
      </c>
      <c r="Q824" s="7"/>
      <c r="S824"/>
    </row>
    <row r="825" spans="1:19">
      <c r="A825">
        <v>310</v>
      </c>
      <c r="B825" s="2" t="s">
        <v>508</v>
      </c>
      <c r="C825" s="2" t="s">
        <v>507</v>
      </c>
      <c r="D825" s="123">
        <v>15</v>
      </c>
      <c r="E825" s="2" t="s">
        <v>341</v>
      </c>
      <c r="F825">
        <v>1</v>
      </c>
      <c r="G825" s="84">
        <v>7.8</v>
      </c>
      <c r="H825" s="121"/>
      <c r="I825" s="117">
        <f t="shared" si="79"/>
        <v>0</v>
      </c>
      <c r="J825">
        <v>913</v>
      </c>
      <c r="K825">
        <f t="shared" si="82"/>
        <v>0</v>
      </c>
      <c r="L825" s="5">
        <f t="shared" si="80"/>
        <v>0</v>
      </c>
      <c r="M825" s="122">
        <f t="shared" si="81"/>
        <v>296.39999999999998</v>
      </c>
      <c r="Q825" s="7"/>
      <c r="S825"/>
    </row>
    <row r="826" spans="1:19">
      <c r="A826">
        <v>311</v>
      </c>
      <c r="B826" s="2" t="s">
        <v>509</v>
      </c>
      <c r="C826" s="2" t="s">
        <v>507</v>
      </c>
      <c r="D826" s="123">
        <v>14</v>
      </c>
      <c r="E826" s="2" t="s">
        <v>341</v>
      </c>
      <c r="F826">
        <v>1</v>
      </c>
      <c r="G826" s="84">
        <v>7</v>
      </c>
      <c r="H826" s="121"/>
      <c r="I826" s="117">
        <f t="shared" si="79"/>
        <v>0</v>
      </c>
      <c r="J826">
        <v>838</v>
      </c>
      <c r="K826">
        <f t="shared" si="82"/>
        <v>0</v>
      </c>
      <c r="L826" s="5">
        <f t="shared" si="80"/>
        <v>0</v>
      </c>
      <c r="M826" s="122">
        <f t="shared" si="81"/>
        <v>266</v>
      </c>
      <c r="Q826" s="7"/>
      <c r="S826"/>
    </row>
    <row r="827" spans="1:19">
      <c r="A827">
        <v>312</v>
      </c>
      <c r="B827" s="2" t="s">
        <v>510</v>
      </c>
      <c r="C827" s="2" t="s">
        <v>507</v>
      </c>
      <c r="D827" s="123">
        <v>14</v>
      </c>
      <c r="E827" s="2" t="s">
        <v>341</v>
      </c>
      <c r="F827">
        <v>1</v>
      </c>
      <c r="G827" s="84">
        <v>7.5</v>
      </c>
      <c r="H827" s="121"/>
      <c r="I827" s="117">
        <f t="shared" si="79"/>
        <v>0</v>
      </c>
      <c r="J827">
        <v>784</v>
      </c>
      <c r="K827">
        <f t="shared" si="82"/>
        <v>0</v>
      </c>
      <c r="L827" s="5">
        <f t="shared" si="80"/>
        <v>0</v>
      </c>
      <c r="M827" s="122">
        <f t="shared" si="81"/>
        <v>285</v>
      </c>
      <c r="Q827" s="7"/>
      <c r="S827"/>
    </row>
    <row r="828" spans="1:19">
      <c r="A828">
        <v>313</v>
      </c>
      <c r="B828" s="2" t="s">
        <v>511</v>
      </c>
      <c r="C828" s="2" t="s">
        <v>507</v>
      </c>
      <c r="D828" s="123">
        <v>15</v>
      </c>
      <c r="E828" s="2" t="s">
        <v>341</v>
      </c>
      <c r="F828">
        <v>1</v>
      </c>
      <c r="G828" s="84">
        <v>7.8</v>
      </c>
      <c r="H828" s="121"/>
      <c r="I828" s="117">
        <f t="shared" si="79"/>
        <v>0</v>
      </c>
      <c r="J828">
        <v>764</v>
      </c>
      <c r="K828">
        <f t="shared" si="82"/>
        <v>0</v>
      </c>
      <c r="L828" s="5">
        <f t="shared" si="80"/>
        <v>0</v>
      </c>
      <c r="M828" s="122">
        <f t="shared" si="81"/>
        <v>296.39999999999998</v>
      </c>
      <c r="Q828" s="7"/>
      <c r="S828"/>
    </row>
    <row r="829" spans="1:19">
      <c r="A829">
        <v>314</v>
      </c>
      <c r="B829" s="2" t="s">
        <v>512</v>
      </c>
      <c r="C829" s="2" t="s">
        <v>489</v>
      </c>
      <c r="D829" s="123">
        <v>14</v>
      </c>
      <c r="E829" s="2" t="s">
        <v>341</v>
      </c>
      <c r="F829">
        <v>1</v>
      </c>
      <c r="G829" s="84">
        <v>7</v>
      </c>
      <c r="H829" s="121"/>
      <c r="I829" s="117">
        <f t="shared" si="79"/>
        <v>0</v>
      </c>
      <c r="J829">
        <v>780</v>
      </c>
      <c r="K829">
        <f t="shared" si="82"/>
        <v>0</v>
      </c>
      <c r="L829" s="5">
        <f t="shared" si="80"/>
        <v>0</v>
      </c>
      <c r="M829" s="122">
        <f t="shared" si="81"/>
        <v>266</v>
      </c>
      <c r="Q829" s="7"/>
      <c r="S829"/>
    </row>
    <row r="830" spans="1:19">
      <c r="A830">
        <v>315</v>
      </c>
      <c r="B830" s="2" t="s">
        <v>513</v>
      </c>
      <c r="C830" s="2" t="s">
        <v>489</v>
      </c>
      <c r="D830" s="123">
        <v>12</v>
      </c>
      <c r="E830" s="2" t="s">
        <v>341</v>
      </c>
      <c r="F830">
        <v>1</v>
      </c>
      <c r="G830" s="84">
        <v>6.5</v>
      </c>
      <c r="H830" s="121"/>
      <c r="I830" s="117">
        <f t="shared" si="79"/>
        <v>0</v>
      </c>
      <c r="J830">
        <v>598</v>
      </c>
      <c r="K830">
        <f t="shared" si="82"/>
        <v>0</v>
      </c>
      <c r="L830" s="5">
        <f t="shared" si="80"/>
        <v>0</v>
      </c>
      <c r="M830" s="122">
        <f t="shared" si="81"/>
        <v>247</v>
      </c>
      <c r="Q830" s="7"/>
      <c r="S830"/>
    </row>
    <row r="831" spans="1:19">
      <c r="A831">
        <v>316</v>
      </c>
      <c r="B831" s="2" t="s">
        <v>514</v>
      </c>
      <c r="C831" s="2" t="s">
        <v>113</v>
      </c>
      <c r="D831" s="123">
        <v>12</v>
      </c>
      <c r="E831" s="2" t="s">
        <v>341</v>
      </c>
      <c r="F831">
        <v>1</v>
      </c>
      <c r="G831" s="84">
        <v>6.5</v>
      </c>
      <c r="H831" s="121"/>
      <c r="I831" s="117">
        <f t="shared" si="79"/>
        <v>0</v>
      </c>
      <c r="J831">
        <v>750</v>
      </c>
      <c r="K831">
        <f t="shared" si="82"/>
        <v>0</v>
      </c>
      <c r="L831" s="5">
        <f t="shared" si="80"/>
        <v>0</v>
      </c>
      <c r="M831" s="122">
        <f t="shared" si="81"/>
        <v>247</v>
      </c>
      <c r="Q831" s="7"/>
      <c r="S831"/>
    </row>
    <row r="832" spans="1:19">
      <c r="A832">
        <v>317</v>
      </c>
      <c r="B832" s="2" t="s">
        <v>515</v>
      </c>
      <c r="C832" s="2" t="s">
        <v>113</v>
      </c>
      <c r="D832" s="123">
        <v>14</v>
      </c>
      <c r="E832" s="2" t="s">
        <v>341</v>
      </c>
      <c r="F832">
        <v>1</v>
      </c>
      <c r="G832" s="84">
        <v>7</v>
      </c>
      <c r="H832" s="121"/>
      <c r="I832" s="117">
        <f t="shared" si="79"/>
        <v>0</v>
      </c>
      <c r="J832">
        <v>803</v>
      </c>
      <c r="K832">
        <f t="shared" si="82"/>
        <v>0</v>
      </c>
      <c r="L832" s="5">
        <f t="shared" si="80"/>
        <v>0</v>
      </c>
      <c r="M832" s="122">
        <f t="shared" si="81"/>
        <v>266</v>
      </c>
      <c r="Q832" s="7"/>
      <c r="S832"/>
    </row>
    <row r="833" spans="1:19">
      <c r="A833">
        <v>318</v>
      </c>
      <c r="B833" s="2" t="s">
        <v>516</v>
      </c>
      <c r="C833" s="2" t="s">
        <v>113</v>
      </c>
      <c r="D833" s="123">
        <v>12</v>
      </c>
      <c r="E833" s="2" t="s">
        <v>341</v>
      </c>
      <c r="F833">
        <v>1</v>
      </c>
      <c r="G833" s="84">
        <v>6.5</v>
      </c>
      <c r="H833" s="121"/>
      <c r="I833" s="117">
        <f t="shared" si="79"/>
        <v>0</v>
      </c>
      <c r="J833">
        <v>694</v>
      </c>
      <c r="K833">
        <f t="shared" si="82"/>
        <v>0</v>
      </c>
      <c r="L833" s="5">
        <f t="shared" si="80"/>
        <v>0</v>
      </c>
      <c r="M833" s="122">
        <f t="shared" si="81"/>
        <v>247</v>
      </c>
      <c r="Q833" s="7"/>
      <c r="S833"/>
    </row>
    <row r="834" spans="1:19">
      <c r="A834">
        <v>319</v>
      </c>
      <c r="B834" s="2" t="s">
        <v>517</v>
      </c>
      <c r="C834" s="2" t="s">
        <v>489</v>
      </c>
      <c r="D834" s="123">
        <v>12</v>
      </c>
      <c r="E834" s="2" t="s">
        <v>341</v>
      </c>
      <c r="F834">
        <v>1</v>
      </c>
      <c r="G834" s="84">
        <v>6</v>
      </c>
      <c r="H834" s="121"/>
      <c r="I834" s="117">
        <f t="shared" si="79"/>
        <v>0</v>
      </c>
      <c r="J834">
        <v>630</v>
      </c>
      <c r="K834">
        <f t="shared" si="82"/>
        <v>0</v>
      </c>
      <c r="L834" s="5">
        <f t="shared" si="80"/>
        <v>0</v>
      </c>
      <c r="M834" s="122">
        <f t="shared" si="81"/>
        <v>228</v>
      </c>
      <c r="Q834" s="7"/>
      <c r="S834"/>
    </row>
    <row r="835" spans="1:19">
      <c r="A835">
        <v>320</v>
      </c>
      <c r="B835" s="2" t="s">
        <v>518</v>
      </c>
      <c r="C835" s="2" t="s">
        <v>113</v>
      </c>
      <c r="D835" s="123">
        <v>12</v>
      </c>
      <c r="E835" s="2" t="s">
        <v>341</v>
      </c>
      <c r="F835">
        <v>1</v>
      </c>
      <c r="G835" s="84">
        <v>6.5</v>
      </c>
      <c r="H835" s="121"/>
      <c r="I835" s="117">
        <f t="shared" si="79"/>
        <v>0</v>
      </c>
      <c r="J835">
        <v>908</v>
      </c>
      <c r="K835">
        <f t="shared" si="82"/>
        <v>0</v>
      </c>
      <c r="L835" s="5">
        <f t="shared" si="80"/>
        <v>0</v>
      </c>
      <c r="M835" s="122">
        <f t="shared" si="81"/>
        <v>247</v>
      </c>
      <c r="Q835" s="7"/>
      <c r="S835"/>
    </row>
    <row r="836" spans="1:19">
      <c r="A836">
        <v>321</v>
      </c>
      <c r="B836" s="2" t="s">
        <v>519</v>
      </c>
      <c r="C836" s="2" t="s">
        <v>489</v>
      </c>
      <c r="D836" s="123">
        <v>15</v>
      </c>
      <c r="E836" s="2" t="s">
        <v>341</v>
      </c>
      <c r="F836">
        <v>1</v>
      </c>
      <c r="G836" s="84">
        <v>7.8</v>
      </c>
      <c r="H836" s="121"/>
      <c r="I836" s="117">
        <f t="shared" ref="I836:I899" si="83">IF(H836=-1,G836+2,MAX(MIN(G836+(H836-9600000)/200000,G836+2),G836+(H836-9500000)/300000,0))</f>
        <v>0</v>
      </c>
      <c r="J836">
        <v>973</v>
      </c>
      <c r="K836">
        <f t="shared" si="82"/>
        <v>0</v>
      </c>
      <c r="L836" s="5">
        <f t="shared" ref="L836:L899" si="84">G836*38-M836</f>
        <v>0</v>
      </c>
      <c r="M836" s="122">
        <f t="shared" ref="M836:M899" si="85">IF(H836=-1,0,MAX(MIN(28.5*G836,(10000000-H836)/10000000*100*28.5*G836),0)+MAX(MIN(9.5*G836,(0.995*J836-K836)/J836*100*G836),0))</f>
        <v>296.39999999999998</v>
      </c>
      <c r="Q836" s="7"/>
      <c r="S836"/>
    </row>
    <row r="837" spans="1:19">
      <c r="A837">
        <v>322</v>
      </c>
      <c r="B837" s="2" t="s">
        <v>520</v>
      </c>
      <c r="C837" s="2" t="s">
        <v>113</v>
      </c>
      <c r="D837" s="123">
        <v>17</v>
      </c>
      <c r="E837" s="2" t="s">
        <v>341</v>
      </c>
      <c r="F837">
        <v>1</v>
      </c>
      <c r="G837" s="84">
        <v>8.9</v>
      </c>
      <c r="H837" s="121"/>
      <c r="I837" s="117">
        <f t="shared" si="83"/>
        <v>0</v>
      </c>
      <c r="J837">
        <v>1154</v>
      </c>
      <c r="K837">
        <f t="shared" si="82"/>
        <v>0</v>
      </c>
      <c r="L837" s="5">
        <f t="shared" si="84"/>
        <v>0</v>
      </c>
      <c r="M837" s="122">
        <f t="shared" si="85"/>
        <v>338.2</v>
      </c>
      <c r="Q837" s="7"/>
      <c r="S837"/>
    </row>
    <row r="838" spans="1:19">
      <c r="A838">
        <v>323</v>
      </c>
      <c r="B838" s="2" t="s">
        <v>521</v>
      </c>
      <c r="C838" s="2" t="s">
        <v>113</v>
      </c>
      <c r="D838" s="123">
        <v>15</v>
      </c>
      <c r="E838" s="2" t="s">
        <v>522</v>
      </c>
      <c r="F838">
        <v>1</v>
      </c>
      <c r="G838" s="84">
        <v>7.8</v>
      </c>
      <c r="H838" s="121"/>
      <c r="I838" s="117">
        <f t="shared" si="83"/>
        <v>0</v>
      </c>
      <c r="J838">
        <v>987</v>
      </c>
      <c r="K838">
        <f t="shared" si="82"/>
        <v>0</v>
      </c>
      <c r="L838" s="5">
        <f t="shared" si="84"/>
        <v>0</v>
      </c>
      <c r="M838" s="122">
        <f t="shared" si="85"/>
        <v>296.39999999999998</v>
      </c>
      <c r="Q838" s="7"/>
      <c r="S838"/>
    </row>
    <row r="839" spans="1:19">
      <c r="A839">
        <v>324</v>
      </c>
      <c r="B839" s="2" t="s">
        <v>523</v>
      </c>
      <c r="C839" s="2" t="s">
        <v>524</v>
      </c>
      <c r="D839" s="123">
        <v>8</v>
      </c>
      <c r="E839" s="2" t="s">
        <v>522</v>
      </c>
      <c r="F839">
        <v>1</v>
      </c>
      <c r="G839" s="84">
        <v>4.5</v>
      </c>
      <c r="H839" s="121"/>
      <c r="I839" s="117">
        <f t="shared" si="83"/>
        <v>0</v>
      </c>
      <c r="J839">
        <v>390</v>
      </c>
      <c r="K839">
        <f t="shared" si="82"/>
        <v>0</v>
      </c>
      <c r="L839" s="5">
        <f t="shared" si="84"/>
        <v>0</v>
      </c>
      <c r="M839" s="122">
        <f t="shared" si="85"/>
        <v>171</v>
      </c>
      <c r="Q839" s="7"/>
      <c r="S839"/>
    </row>
    <row r="840" spans="1:19">
      <c r="A840">
        <v>325</v>
      </c>
      <c r="B840" s="2" t="s">
        <v>525</v>
      </c>
      <c r="C840" s="2" t="s">
        <v>524</v>
      </c>
      <c r="D840" s="1">
        <v>15</v>
      </c>
      <c r="E840" s="2" t="s">
        <v>522</v>
      </c>
      <c r="F840">
        <v>1</v>
      </c>
      <c r="G840" s="84">
        <v>7.8</v>
      </c>
      <c r="H840" s="121"/>
      <c r="I840" s="117">
        <f t="shared" si="83"/>
        <v>0</v>
      </c>
      <c r="J840">
        <v>692</v>
      </c>
      <c r="K840">
        <f t="shared" si="82"/>
        <v>0</v>
      </c>
      <c r="L840" s="5">
        <f t="shared" si="84"/>
        <v>0</v>
      </c>
      <c r="M840" s="122">
        <f t="shared" si="85"/>
        <v>296.39999999999998</v>
      </c>
      <c r="Q840" s="7"/>
      <c r="S840"/>
    </row>
    <row r="841" spans="1:19">
      <c r="A841">
        <v>326</v>
      </c>
      <c r="B841" s="2" t="s">
        <v>526</v>
      </c>
      <c r="C841" s="2" t="s">
        <v>524</v>
      </c>
      <c r="D841" s="123">
        <v>17</v>
      </c>
      <c r="E841" s="2" t="s">
        <v>522</v>
      </c>
      <c r="F841">
        <v>1</v>
      </c>
      <c r="G841" s="84">
        <v>8.9</v>
      </c>
      <c r="H841" s="121"/>
      <c r="I841" s="117">
        <f t="shared" si="83"/>
        <v>0</v>
      </c>
      <c r="J841">
        <v>1006</v>
      </c>
      <c r="K841">
        <f t="shared" si="82"/>
        <v>0</v>
      </c>
      <c r="L841" s="5">
        <f t="shared" si="84"/>
        <v>0</v>
      </c>
      <c r="M841" s="122">
        <f t="shared" si="85"/>
        <v>338.2</v>
      </c>
      <c r="Q841" s="7"/>
      <c r="S841"/>
    </row>
    <row r="842" spans="1:19">
      <c r="A842">
        <v>327</v>
      </c>
      <c r="B842" s="2" t="s">
        <v>527</v>
      </c>
      <c r="C842" s="2" t="s">
        <v>524</v>
      </c>
      <c r="D842" s="123">
        <v>14</v>
      </c>
      <c r="E842" s="2" t="s">
        <v>522</v>
      </c>
      <c r="F842">
        <v>1</v>
      </c>
      <c r="G842" s="84">
        <v>7.5</v>
      </c>
      <c r="H842" s="121"/>
      <c r="I842" s="117">
        <f t="shared" si="83"/>
        <v>0</v>
      </c>
      <c r="J842">
        <v>848</v>
      </c>
      <c r="K842">
        <f t="shared" si="82"/>
        <v>0</v>
      </c>
      <c r="L842" s="5">
        <f t="shared" si="84"/>
        <v>0</v>
      </c>
      <c r="M842" s="122">
        <f t="shared" si="85"/>
        <v>285</v>
      </c>
      <c r="Q842" s="7"/>
      <c r="S842"/>
    </row>
    <row r="843" spans="1:19">
      <c r="A843">
        <v>328</v>
      </c>
      <c r="B843" s="2" t="s">
        <v>528</v>
      </c>
      <c r="C843" s="2" t="s">
        <v>524</v>
      </c>
      <c r="D843" s="123">
        <v>12</v>
      </c>
      <c r="E843" s="2" t="s">
        <v>522</v>
      </c>
      <c r="F843">
        <v>1</v>
      </c>
      <c r="G843" s="84">
        <v>6.5</v>
      </c>
      <c r="H843" s="121"/>
      <c r="I843" s="117">
        <f t="shared" si="83"/>
        <v>0</v>
      </c>
      <c r="J843">
        <v>675</v>
      </c>
      <c r="K843">
        <f t="shared" si="82"/>
        <v>0</v>
      </c>
      <c r="L843" s="5">
        <f t="shared" si="84"/>
        <v>0</v>
      </c>
      <c r="M843" s="122">
        <f t="shared" si="85"/>
        <v>247</v>
      </c>
      <c r="Q843" s="7"/>
      <c r="S843"/>
    </row>
    <row r="844" spans="1:19">
      <c r="A844">
        <v>329</v>
      </c>
      <c r="B844" s="2" t="s">
        <v>529</v>
      </c>
      <c r="C844" s="2" t="s">
        <v>489</v>
      </c>
      <c r="D844" s="123">
        <v>12</v>
      </c>
      <c r="E844" s="2" t="s">
        <v>530</v>
      </c>
      <c r="F844">
        <v>1</v>
      </c>
      <c r="G844" s="84">
        <v>6.5</v>
      </c>
      <c r="H844" s="121"/>
      <c r="I844" s="117">
        <f t="shared" si="83"/>
        <v>0</v>
      </c>
      <c r="J844">
        <v>1008</v>
      </c>
      <c r="K844">
        <f t="shared" si="82"/>
        <v>0</v>
      </c>
      <c r="L844" s="5">
        <f t="shared" si="84"/>
        <v>0</v>
      </c>
      <c r="M844" s="122">
        <f t="shared" si="85"/>
        <v>247</v>
      </c>
      <c r="Q844" s="7"/>
      <c r="S844"/>
    </row>
    <row r="845" spans="1:19">
      <c r="A845">
        <v>330</v>
      </c>
      <c r="B845" s="2" t="s">
        <v>531</v>
      </c>
      <c r="C845" s="2" t="s">
        <v>532</v>
      </c>
      <c r="D845" s="123">
        <v>10</v>
      </c>
      <c r="E845" s="2" t="s">
        <v>530</v>
      </c>
      <c r="F845">
        <v>1</v>
      </c>
      <c r="G845" s="84">
        <v>5</v>
      </c>
      <c r="H845" s="121"/>
      <c r="I845" s="117">
        <f t="shared" si="83"/>
        <v>0</v>
      </c>
      <c r="J845">
        <v>446</v>
      </c>
      <c r="K845">
        <f t="shared" si="82"/>
        <v>0</v>
      </c>
      <c r="L845" s="5">
        <f t="shared" si="84"/>
        <v>0</v>
      </c>
      <c r="M845" s="122">
        <f t="shared" si="85"/>
        <v>190</v>
      </c>
      <c r="Q845" s="7"/>
      <c r="S845"/>
    </row>
    <row r="846" spans="1:19">
      <c r="A846">
        <v>331</v>
      </c>
      <c r="B846" s="2" t="s">
        <v>533</v>
      </c>
      <c r="C846" s="2" t="s">
        <v>532</v>
      </c>
      <c r="D846" s="123">
        <v>14</v>
      </c>
      <c r="E846" s="2" t="s">
        <v>530</v>
      </c>
      <c r="F846">
        <v>1</v>
      </c>
      <c r="G846" s="84">
        <v>7</v>
      </c>
      <c r="H846" s="121"/>
      <c r="I846" s="117">
        <f t="shared" si="83"/>
        <v>0</v>
      </c>
      <c r="J846">
        <v>624</v>
      </c>
      <c r="K846">
        <f t="shared" si="82"/>
        <v>0</v>
      </c>
      <c r="L846" s="5">
        <f t="shared" si="84"/>
        <v>0</v>
      </c>
      <c r="M846" s="122">
        <f t="shared" si="85"/>
        <v>266</v>
      </c>
      <c r="Q846" s="7"/>
      <c r="S846"/>
    </row>
    <row r="847" spans="1:19">
      <c r="A847">
        <v>332</v>
      </c>
      <c r="B847" s="2" t="s">
        <v>534</v>
      </c>
      <c r="C847" s="2" t="s">
        <v>532</v>
      </c>
      <c r="D847" s="123">
        <v>15</v>
      </c>
      <c r="E847" s="2" t="s">
        <v>530</v>
      </c>
      <c r="F847">
        <v>1</v>
      </c>
      <c r="G847" s="84">
        <v>7.8</v>
      </c>
      <c r="H847" s="121"/>
      <c r="I847" s="117">
        <f t="shared" si="83"/>
        <v>0</v>
      </c>
      <c r="J847">
        <v>774</v>
      </c>
      <c r="K847">
        <f t="shared" si="82"/>
        <v>0</v>
      </c>
      <c r="L847" s="5">
        <f t="shared" si="84"/>
        <v>0</v>
      </c>
      <c r="M847" s="122">
        <f t="shared" si="85"/>
        <v>296.39999999999998</v>
      </c>
      <c r="Q847" s="7"/>
      <c r="S847"/>
    </row>
    <row r="848" spans="1:19">
      <c r="A848">
        <v>333</v>
      </c>
      <c r="B848" s="2" t="s">
        <v>535</v>
      </c>
      <c r="C848" s="2" t="s">
        <v>532</v>
      </c>
      <c r="D848" s="123">
        <v>17</v>
      </c>
      <c r="E848" s="2" t="s">
        <v>530</v>
      </c>
      <c r="F848">
        <v>1</v>
      </c>
      <c r="G848" s="84">
        <v>8.9</v>
      </c>
      <c r="H848" s="121"/>
      <c r="I848" s="117">
        <f t="shared" si="83"/>
        <v>0</v>
      </c>
      <c r="J848">
        <v>816</v>
      </c>
      <c r="K848">
        <f t="shared" si="82"/>
        <v>0</v>
      </c>
      <c r="L848" s="5">
        <f t="shared" si="84"/>
        <v>0</v>
      </c>
      <c r="M848" s="122">
        <f t="shared" si="85"/>
        <v>338.2</v>
      </c>
      <c r="Q848" s="7"/>
      <c r="S848"/>
    </row>
    <row r="849" spans="1:19">
      <c r="A849">
        <v>334</v>
      </c>
      <c r="B849" s="2" t="s">
        <v>536</v>
      </c>
      <c r="C849" s="2" t="s">
        <v>532</v>
      </c>
      <c r="D849" s="123">
        <v>15</v>
      </c>
      <c r="E849" s="2" t="s">
        <v>530</v>
      </c>
      <c r="F849">
        <v>1</v>
      </c>
      <c r="G849" s="84">
        <v>7.8</v>
      </c>
      <c r="H849" s="121"/>
      <c r="I849" s="117">
        <f t="shared" si="83"/>
        <v>0</v>
      </c>
      <c r="J849">
        <v>726</v>
      </c>
      <c r="K849">
        <f t="shared" si="82"/>
        <v>0</v>
      </c>
      <c r="L849" s="5">
        <f t="shared" si="84"/>
        <v>0</v>
      </c>
      <c r="M849" s="122">
        <f t="shared" si="85"/>
        <v>296.39999999999998</v>
      </c>
      <c r="Q849" s="7"/>
      <c r="S849"/>
    </row>
    <row r="850" spans="1:19">
      <c r="A850">
        <v>335</v>
      </c>
      <c r="B850" s="2" t="s">
        <v>537</v>
      </c>
      <c r="C850" s="2" t="s">
        <v>113</v>
      </c>
      <c r="D850" s="123">
        <v>14</v>
      </c>
      <c r="E850" s="2" t="s">
        <v>538</v>
      </c>
      <c r="F850">
        <v>1</v>
      </c>
      <c r="G850" s="84">
        <v>7.5</v>
      </c>
      <c r="H850" s="121"/>
      <c r="I850" s="117">
        <f t="shared" si="83"/>
        <v>0</v>
      </c>
      <c r="J850">
        <v>779</v>
      </c>
      <c r="K850">
        <f t="shared" si="82"/>
        <v>0</v>
      </c>
      <c r="L850" s="5">
        <f t="shared" si="84"/>
        <v>0</v>
      </c>
      <c r="M850" s="122">
        <f t="shared" si="85"/>
        <v>285</v>
      </c>
      <c r="Q850" s="7"/>
      <c r="S850"/>
    </row>
    <row r="851" spans="1:19">
      <c r="A851">
        <v>336</v>
      </c>
      <c r="B851" s="2" t="s">
        <v>539</v>
      </c>
      <c r="C851" s="2" t="s">
        <v>489</v>
      </c>
      <c r="D851" s="123">
        <v>15</v>
      </c>
      <c r="E851" s="2" t="s">
        <v>538</v>
      </c>
      <c r="F851">
        <v>1</v>
      </c>
      <c r="G851" s="84">
        <v>7.8</v>
      </c>
      <c r="H851" s="121"/>
      <c r="I851" s="117">
        <f t="shared" si="83"/>
        <v>0</v>
      </c>
      <c r="J851">
        <v>803</v>
      </c>
      <c r="K851">
        <f t="shared" si="82"/>
        <v>0</v>
      </c>
      <c r="L851" s="5">
        <f t="shared" si="84"/>
        <v>0</v>
      </c>
      <c r="M851" s="122">
        <f t="shared" si="85"/>
        <v>296.39999999999998</v>
      </c>
      <c r="Q851" s="7"/>
      <c r="S851"/>
    </row>
    <row r="852" spans="1:19">
      <c r="A852">
        <v>337</v>
      </c>
      <c r="B852" s="2" t="s">
        <v>540</v>
      </c>
      <c r="C852" s="2" t="s">
        <v>541</v>
      </c>
      <c r="D852" s="123">
        <v>15</v>
      </c>
      <c r="E852" s="2" t="s">
        <v>538</v>
      </c>
      <c r="F852">
        <v>1</v>
      </c>
      <c r="G852" s="84">
        <v>7.8</v>
      </c>
      <c r="H852" s="121"/>
      <c r="I852" s="117">
        <f t="shared" si="83"/>
        <v>0</v>
      </c>
      <c r="J852">
        <v>636</v>
      </c>
      <c r="K852">
        <f t="shared" si="82"/>
        <v>0</v>
      </c>
      <c r="L852" s="5">
        <f t="shared" si="84"/>
        <v>0</v>
      </c>
      <c r="M852" s="122">
        <f t="shared" si="85"/>
        <v>296.39999999999998</v>
      </c>
      <c r="Q852" s="7"/>
      <c r="S852"/>
    </row>
    <row r="853" spans="1:19">
      <c r="A853">
        <v>338</v>
      </c>
      <c r="B853" s="2" t="s">
        <v>542</v>
      </c>
      <c r="C853" s="2" t="s">
        <v>541</v>
      </c>
      <c r="D853" s="123">
        <v>14</v>
      </c>
      <c r="E853" s="2" t="s">
        <v>538</v>
      </c>
      <c r="F853">
        <v>1</v>
      </c>
      <c r="G853" s="84">
        <v>7</v>
      </c>
      <c r="H853" s="121"/>
      <c r="I853" s="117">
        <f t="shared" si="83"/>
        <v>0</v>
      </c>
      <c r="J853">
        <v>797</v>
      </c>
      <c r="K853">
        <f t="shared" si="82"/>
        <v>0</v>
      </c>
      <c r="L853" s="5">
        <f t="shared" si="84"/>
        <v>0</v>
      </c>
      <c r="M853" s="122">
        <f t="shared" si="85"/>
        <v>266</v>
      </c>
      <c r="Q853" s="7"/>
      <c r="S853"/>
    </row>
    <row r="854" spans="1:19">
      <c r="A854">
        <v>339</v>
      </c>
      <c r="B854" s="2" t="s">
        <v>543</v>
      </c>
      <c r="C854" s="2" t="s">
        <v>541</v>
      </c>
      <c r="D854" s="123">
        <v>16</v>
      </c>
      <c r="E854" s="2" t="s">
        <v>538</v>
      </c>
      <c r="F854">
        <v>1</v>
      </c>
      <c r="G854" s="84">
        <v>8.1</v>
      </c>
      <c r="H854" s="121"/>
      <c r="I854" s="117">
        <f t="shared" si="83"/>
        <v>0</v>
      </c>
      <c r="J854">
        <v>843</v>
      </c>
      <c r="K854">
        <f t="shared" si="82"/>
        <v>0</v>
      </c>
      <c r="L854" s="5">
        <f t="shared" si="84"/>
        <v>0</v>
      </c>
      <c r="M854" s="122">
        <f t="shared" si="85"/>
        <v>307.8</v>
      </c>
      <c r="Q854" s="7"/>
      <c r="S854"/>
    </row>
    <row r="855" spans="1:19">
      <c r="A855">
        <v>340</v>
      </c>
      <c r="B855" s="2" t="s">
        <v>544</v>
      </c>
      <c r="C855" s="2" t="s">
        <v>541</v>
      </c>
      <c r="D855" s="123">
        <v>16</v>
      </c>
      <c r="E855" s="2" t="s">
        <v>538</v>
      </c>
      <c r="F855">
        <v>1</v>
      </c>
      <c r="G855" s="84">
        <v>8.1</v>
      </c>
      <c r="H855" s="121"/>
      <c r="I855" s="117">
        <f t="shared" si="83"/>
        <v>0</v>
      </c>
      <c r="J855">
        <v>771</v>
      </c>
      <c r="K855">
        <f t="shared" si="82"/>
        <v>0</v>
      </c>
      <c r="L855" s="5">
        <f t="shared" si="84"/>
        <v>0</v>
      </c>
      <c r="M855" s="122">
        <f t="shared" si="85"/>
        <v>307.8</v>
      </c>
      <c r="Q855" s="7"/>
      <c r="S855"/>
    </row>
    <row r="856" spans="1:19">
      <c r="A856">
        <v>341</v>
      </c>
      <c r="B856" s="2" t="s">
        <v>545</v>
      </c>
      <c r="C856" s="2" t="s">
        <v>541</v>
      </c>
      <c r="D856" s="123">
        <v>17</v>
      </c>
      <c r="E856" s="2" t="s">
        <v>538</v>
      </c>
      <c r="F856">
        <v>1</v>
      </c>
      <c r="G856" s="84">
        <v>8.9</v>
      </c>
      <c r="H856" s="121"/>
      <c r="I856" s="117">
        <f t="shared" si="83"/>
        <v>0</v>
      </c>
      <c r="J856">
        <v>1127</v>
      </c>
      <c r="K856">
        <f t="shared" si="82"/>
        <v>0</v>
      </c>
      <c r="L856" s="5">
        <f t="shared" si="84"/>
        <v>0</v>
      </c>
      <c r="M856" s="122">
        <f t="shared" si="85"/>
        <v>338.2</v>
      </c>
      <c r="Q856" s="7"/>
      <c r="S856"/>
    </row>
    <row r="857" spans="1:19">
      <c r="A857">
        <v>342</v>
      </c>
      <c r="B857" s="124" t="s">
        <v>546</v>
      </c>
      <c r="C857" s="124" t="s">
        <v>489</v>
      </c>
      <c r="D857" s="123">
        <v>12</v>
      </c>
      <c r="E857" s="2" t="s">
        <v>538</v>
      </c>
      <c r="F857" s="125">
        <v>1</v>
      </c>
      <c r="G857" s="84">
        <v>6.5</v>
      </c>
      <c r="H857" s="121"/>
      <c r="I857" s="124">
        <f t="shared" si="83"/>
        <v>0</v>
      </c>
      <c r="J857" s="125">
        <v>929</v>
      </c>
      <c r="K857" s="125">
        <f t="shared" si="82"/>
        <v>0</v>
      </c>
      <c r="L857" s="5">
        <f t="shared" si="84"/>
        <v>0</v>
      </c>
      <c r="M857" s="122">
        <f t="shared" si="85"/>
        <v>247</v>
      </c>
      <c r="Q857" s="7"/>
      <c r="S857"/>
    </row>
    <row r="858" spans="1:19">
      <c r="A858">
        <v>343</v>
      </c>
      <c r="B858" s="124" t="s">
        <v>547</v>
      </c>
      <c r="C858" s="124" t="s">
        <v>113</v>
      </c>
      <c r="D858" s="123">
        <v>16</v>
      </c>
      <c r="E858" s="2" t="s">
        <v>538</v>
      </c>
      <c r="F858">
        <v>1</v>
      </c>
      <c r="G858" s="84">
        <v>8.5</v>
      </c>
      <c r="H858" s="121"/>
      <c r="I858" s="117">
        <f t="shared" si="83"/>
        <v>0</v>
      </c>
      <c r="J858">
        <v>994</v>
      </c>
      <c r="K858">
        <f t="shared" si="82"/>
        <v>0</v>
      </c>
      <c r="L858" s="5">
        <f t="shared" si="84"/>
        <v>0</v>
      </c>
      <c r="M858" s="122">
        <f t="shared" si="85"/>
        <v>323</v>
      </c>
      <c r="Q858" s="7"/>
      <c r="S858"/>
    </row>
    <row r="859" spans="1:19">
      <c r="A859">
        <v>344</v>
      </c>
      <c r="B859" s="124" t="s">
        <v>548</v>
      </c>
      <c r="C859" s="124" t="s">
        <v>27</v>
      </c>
      <c r="D859" s="123">
        <v>14</v>
      </c>
      <c r="E859" s="2" t="s">
        <v>549</v>
      </c>
      <c r="F859">
        <v>1</v>
      </c>
      <c r="G859" s="84">
        <v>7</v>
      </c>
      <c r="H859" s="121"/>
      <c r="I859" s="117">
        <f t="shared" si="83"/>
        <v>0</v>
      </c>
      <c r="J859" s="125">
        <v>756</v>
      </c>
      <c r="K859">
        <f t="shared" si="82"/>
        <v>0</v>
      </c>
      <c r="L859" s="5">
        <f t="shared" si="84"/>
        <v>0</v>
      </c>
      <c r="M859" s="122">
        <f t="shared" si="85"/>
        <v>266</v>
      </c>
      <c r="Q859" s="7"/>
      <c r="S859"/>
    </row>
    <row r="860" spans="1:19">
      <c r="A860">
        <v>345</v>
      </c>
      <c r="B860" s="124" t="s">
        <v>550</v>
      </c>
      <c r="C860" s="124" t="s">
        <v>489</v>
      </c>
      <c r="D860" s="123">
        <v>14</v>
      </c>
      <c r="E860" s="2" t="s">
        <v>549</v>
      </c>
      <c r="F860">
        <v>1</v>
      </c>
      <c r="G860" s="84">
        <v>7.5</v>
      </c>
      <c r="H860" s="121"/>
      <c r="I860" s="117">
        <f t="shared" si="83"/>
        <v>0</v>
      </c>
      <c r="J860" s="125">
        <v>894</v>
      </c>
      <c r="K860">
        <f t="shared" si="82"/>
        <v>0</v>
      </c>
      <c r="L860" s="5">
        <f t="shared" si="84"/>
        <v>0</v>
      </c>
      <c r="M860" s="122">
        <f t="shared" si="85"/>
        <v>285</v>
      </c>
      <c r="Q860" s="7"/>
      <c r="S860"/>
    </row>
    <row r="861" spans="1:19">
      <c r="A861">
        <v>346</v>
      </c>
      <c r="B861" s="124" t="s">
        <v>551</v>
      </c>
      <c r="C861" s="124" t="s">
        <v>489</v>
      </c>
      <c r="D861" s="123">
        <v>15</v>
      </c>
      <c r="E861" s="2" t="s">
        <v>549</v>
      </c>
      <c r="F861">
        <v>1</v>
      </c>
      <c r="G861" s="84">
        <v>7.5</v>
      </c>
      <c r="H861" s="121"/>
      <c r="I861" s="117">
        <f t="shared" si="83"/>
        <v>0</v>
      </c>
      <c r="J861" s="125">
        <v>851</v>
      </c>
      <c r="K861">
        <f t="shared" si="82"/>
        <v>0</v>
      </c>
      <c r="L861" s="5">
        <f t="shared" si="84"/>
        <v>0</v>
      </c>
      <c r="M861" s="122">
        <f t="shared" si="85"/>
        <v>285</v>
      </c>
      <c r="Q861" s="7"/>
      <c r="S861"/>
    </row>
    <row r="862" spans="1:19">
      <c r="A862">
        <v>347</v>
      </c>
      <c r="B862" s="124" t="s">
        <v>552</v>
      </c>
      <c r="C862" s="124" t="s">
        <v>113</v>
      </c>
      <c r="D862" s="123">
        <v>14</v>
      </c>
      <c r="E862" s="2" t="s">
        <v>549</v>
      </c>
      <c r="F862">
        <v>1</v>
      </c>
      <c r="G862" s="84">
        <v>7</v>
      </c>
      <c r="H862" s="121"/>
      <c r="I862" s="117">
        <f t="shared" si="83"/>
        <v>0</v>
      </c>
      <c r="J862" s="125">
        <v>708</v>
      </c>
      <c r="K862">
        <f t="shared" si="82"/>
        <v>0</v>
      </c>
      <c r="L862" s="5">
        <f t="shared" si="84"/>
        <v>0</v>
      </c>
      <c r="M862" s="122">
        <f t="shared" si="85"/>
        <v>266</v>
      </c>
      <c r="Q862" s="7"/>
      <c r="S862"/>
    </row>
    <row r="863" spans="1:19">
      <c r="A863">
        <v>348</v>
      </c>
      <c r="B863" s="124" t="s">
        <v>553</v>
      </c>
      <c r="C863" s="124" t="s">
        <v>554</v>
      </c>
      <c r="D863" s="123">
        <v>14</v>
      </c>
      <c r="E863" s="2" t="s">
        <v>549</v>
      </c>
      <c r="F863">
        <v>1</v>
      </c>
      <c r="G863" s="84">
        <v>7.5</v>
      </c>
      <c r="H863" s="121"/>
      <c r="I863" s="117">
        <f t="shared" si="83"/>
        <v>0</v>
      </c>
      <c r="J863" s="125">
        <v>525</v>
      </c>
      <c r="K863">
        <f t="shared" si="82"/>
        <v>0</v>
      </c>
      <c r="L863" s="5">
        <f t="shared" si="84"/>
        <v>0</v>
      </c>
      <c r="M863" s="122">
        <f t="shared" si="85"/>
        <v>285</v>
      </c>
      <c r="Q863" s="7"/>
      <c r="S863"/>
    </row>
    <row r="864" spans="1:19">
      <c r="A864">
        <v>349</v>
      </c>
      <c r="B864" s="124" t="s">
        <v>555</v>
      </c>
      <c r="C864" s="124" t="s">
        <v>554</v>
      </c>
      <c r="D864" s="123">
        <v>14</v>
      </c>
      <c r="E864" s="2" t="s">
        <v>549</v>
      </c>
      <c r="F864">
        <v>1</v>
      </c>
      <c r="G864" s="84">
        <v>7</v>
      </c>
      <c r="H864" s="121"/>
      <c r="I864" s="117">
        <f t="shared" si="83"/>
        <v>0</v>
      </c>
      <c r="J864" s="125">
        <v>812</v>
      </c>
      <c r="K864">
        <f t="shared" si="82"/>
        <v>0</v>
      </c>
      <c r="L864" s="5">
        <f t="shared" si="84"/>
        <v>0</v>
      </c>
      <c r="M864" s="122">
        <f t="shared" si="85"/>
        <v>266</v>
      </c>
      <c r="Q864" s="7"/>
      <c r="S864"/>
    </row>
    <row r="865" spans="1:19">
      <c r="A865">
        <v>350</v>
      </c>
      <c r="B865" s="124" t="s">
        <v>556</v>
      </c>
      <c r="C865" s="124" t="s">
        <v>554</v>
      </c>
      <c r="D865" s="123">
        <v>15</v>
      </c>
      <c r="E865" s="2" t="s">
        <v>549</v>
      </c>
      <c r="F865">
        <v>1</v>
      </c>
      <c r="G865" s="84">
        <v>7.8</v>
      </c>
      <c r="H865" s="121"/>
      <c r="I865" s="117">
        <f t="shared" si="83"/>
        <v>0</v>
      </c>
      <c r="J865" s="125">
        <v>798</v>
      </c>
      <c r="K865">
        <f t="shared" si="82"/>
        <v>0</v>
      </c>
      <c r="L865" s="5">
        <f t="shared" si="84"/>
        <v>0</v>
      </c>
      <c r="M865" s="122">
        <f t="shared" si="85"/>
        <v>296.39999999999998</v>
      </c>
      <c r="Q865" s="7"/>
      <c r="S865"/>
    </row>
    <row r="866" spans="1:19">
      <c r="A866">
        <v>351</v>
      </c>
      <c r="B866" s="124" t="s">
        <v>557</v>
      </c>
      <c r="C866" s="124" t="s">
        <v>554</v>
      </c>
      <c r="D866" s="123">
        <v>16</v>
      </c>
      <c r="E866" s="2" t="s">
        <v>549</v>
      </c>
      <c r="F866">
        <v>1</v>
      </c>
      <c r="G866" s="84">
        <v>8.6</v>
      </c>
      <c r="H866" s="121"/>
      <c r="I866" s="117">
        <f t="shared" si="83"/>
        <v>0</v>
      </c>
      <c r="J866" s="125">
        <v>937</v>
      </c>
      <c r="K866">
        <f t="shared" si="82"/>
        <v>0</v>
      </c>
      <c r="L866" s="5">
        <f t="shared" si="84"/>
        <v>0</v>
      </c>
      <c r="M866" s="122">
        <f t="shared" si="85"/>
        <v>326.8</v>
      </c>
      <c r="Q866" s="7"/>
      <c r="S866"/>
    </row>
    <row r="867" spans="1:19">
      <c r="A867">
        <v>352</v>
      </c>
      <c r="B867" s="24" t="s">
        <v>558</v>
      </c>
      <c r="C867" s="24" t="s">
        <v>554</v>
      </c>
      <c r="D867" s="25">
        <v>18</v>
      </c>
      <c r="E867" s="26" t="s">
        <v>549</v>
      </c>
      <c r="F867" s="27">
        <v>1</v>
      </c>
      <c r="G867" s="84">
        <v>9.6</v>
      </c>
      <c r="H867" s="29"/>
      <c r="I867" s="24">
        <f t="shared" si="83"/>
        <v>0</v>
      </c>
      <c r="J867" s="24">
        <v>1082</v>
      </c>
      <c r="K867" s="24">
        <f t="shared" si="82"/>
        <v>0</v>
      </c>
      <c r="L867" s="56">
        <f t="shared" si="84"/>
        <v>0</v>
      </c>
      <c r="M867" s="122">
        <f t="shared" si="85"/>
        <v>364.79999999999995</v>
      </c>
      <c r="Q867" s="7"/>
      <c r="S867"/>
    </row>
    <row r="868" spans="1:19">
      <c r="A868">
        <v>353</v>
      </c>
      <c r="B868" s="117" t="s">
        <v>559</v>
      </c>
      <c r="C868" s="117" t="s">
        <v>489</v>
      </c>
      <c r="D868" s="1">
        <v>14</v>
      </c>
      <c r="E868" s="2" t="s">
        <v>560</v>
      </c>
      <c r="F868">
        <v>1</v>
      </c>
      <c r="G868" s="84">
        <v>7</v>
      </c>
      <c r="H868" s="121"/>
      <c r="I868" s="117">
        <f t="shared" si="83"/>
        <v>0</v>
      </c>
      <c r="J868">
        <v>715</v>
      </c>
      <c r="K868">
        <f t="shared" si="82"/>
        <v>0</v>
      </c>
      <c r="L868" s="5">
        <f t="shared" si="84"/>
        <v>0</v>
      </c>
      <c r="M868" s="122">
        <f t="shared" si="85"/>
        <v>266</v>
      </c>
      <c r="Q868" s="7"/>
      <c r="S868"/>
    </row>
    <row r="869" spans="1:19">
      <c r="A869">
        <v>354</v>
      </c>
      <c r="B869" s="117" t="s">
        <v>561</v>
      </c>
      <c r="C869" s="117" t="s">
        <v>562</v>
      </c>
      <c r="D869" s="1">
        <v>14</v>
      </c>
      <c r="E869" s="2" t="s">
        <v>560</v>
      </c>
      <c r="F869">
        <v>1</v>
      </c>
      <c r="G869" s="84">
        <v>7</v>
      </c>
      <c r="H869" s="121"/>
      <c r="I869" s="117">
        <f t="shared" si="83"/>
        <v>0</v>
      </c>
      <c r="J869">
        <v>607</v>
      </c>
      <c r="K869">
        <f t="shared" si="82"/>
        <v>0</v>
      </c>
      <c r="L869" s="5">
        <f t="shared" si="84"/>
        <v>0</v>
      </c>
      <c r="M869" s="122">
        <f t="shared" si="85"/>
        <v>266</v>
      </c>
      <c r="Q869" s="7"/>
      <c r="S869"/>
    </row>
    <row r="870" spans="1:19">
      <c r="A870">
        <v>355</v>
      </c>
      <c r="B870" s="117" t="s">
        <v>563</v>
      </c>
      <c r="C870" s="117" t="s">
        <v>562</v>
      </c>
      <c r="D870" s="1">
        <v>14</v>
      </c>
      <c r="E870" s="2" t="s">
        <v>560</v>
      </c>
      <c r="F870">
        <v>1</v>
      </c>
      <c r="G870" s="84">
        <v>7</v>
      </c>
      <c r="H870" s="121"/>
      <c r="I870" s="117">
        <f t="shared" si="83"/>
        <v>0</v>
      </c>
      <c r="J870">
        <v>890</v>
      </c>
      <c r="K870">
        <f t="shared" si="82"/>
        <v>0</v>
      </c>
      <c r="L870" s="5">
        <f t="shared" si="84"/>
        <v>0</v>
      </c>
      <c r="M870" s="122">
        <f t="shared" si="85"/>
        <v>266</v>
      </c>
      <c r="Q870" s="7"/>
      <c r="S870"/>
    </row>
    <row r="871" spans="1:19">
      <c r="A871">
        <v>356</v>
      </c>
      <c r="B871" s="117" t="s">
        <v>564</v>
      </c>
      <c r="C871" s="117" t="s">
        <v>562</v>
      </c>
      <c r="D871" s="1">
        <v>17</v>
      </c>
      <c r="E871" s="2" t="s">
        <v>560</v>
      </c>
      <c r="F871">
        <v>1</v>
      </c>
      <c r="G871" s="84">
        <v>8.9</v>
      </c>
      <c r="H871" s="121"/>
      <c r="I871" s="117">
        <f t="shared" si="83"/>
        <v>0</v>
      </c>
      <c r="J871">
        <v>804</v>
      </c>
      <c r="K871">
        <f t="shared" si="82"/>
        <v>0</v>
      </c>
      <c r="L871" s="5">
        <f t="shared" si="84"/>
        <v>0</v>
      </c>
      <c r="M871" s="122">
        <f t="shared" si="85"/>
        <v>338.2</v>
      </c>
      <c r="Q871" s="7"/>
      <c r="S871"/>
    </row>
    <row r="872" spans="1:19">
      <c r="A872">
        <v>357</v>
      </c>
      <c r="B872" s="117" t="s">
        <v>565</v>
      </c>
      <c r="C872" s="117" t="s">
        <v>566</v>
      </c>
      <c r="D872" s="1">
        <v>12</v>
      </c>
      <c r="E872" s="2" t="s">
        <v>567</v>
      </c>
      <c r="F872">
        <v>1</v>
      </c>
      <c r="G872" s="84">
        <v>6.5</v>
      </c>
      <c r="H872" s="121"/>
      <c r="I872" s="117">
        <f t="shared" si="83"/>
        <v>0</v>
      </c>
      <c r="J872">
        <v>702</v>
      </c>
      <c r="K872">
        <f t="shared" si="82"/>
        <v>0</v>
      </c>
      <c r="L872" s="5">
        <f t="shared" si="84"/>
        <v>0</v>
      </c>
      <c r="M872" s="122">
        <f t="shared" si="85"/>
        <v>247</v>
      </c>
      <c r="Q872" s="7"/>
      <c r="S872"/>
    </row>
    <row r="873" spans="1:19">
      <c r="A873">
        <v>358</v>
      </c>
      <c r="B873" s="117" t="s">
        <v>658</v>
      </c>
      <c r="C873" s="117" t="s">
        <v>566</v>
      </c>
      <c r="D873" s="1">
        <v>14</v>
      </c>
      <c r="E873" s="2" t="s">
        <v>567</v>
      </c>
      <c r="F873">
        <v>1</v>
      </c>
      <c r="G873" s="84">
        <v>7.5</v>
      </c>
      <c r="H873" s="121"/>
      <c r="I873" s="117">
        <f t="shared" si="83"/>
        <v>0</v>
      </c>
      <c r="J873">
        <v>786</v>
      </c>
      <c r="K873">
        <f t="shared" si="82"/>
        <v>0</v>
      </c>
      <c r="L873" s="5">
        <f t="shared" si="84"/>
        <v>0</v>
      </c>
      <c r="M873" s="122">
        <f t="shared" si="85"/>
        <v>285</v>
      </c>
      <c r="Q873" s="7"/>
      <c r="S873"/>
    </row>
    <row r="874" spans="1:19">
      <c r="A874">
        <v>359</v>
      </c>
      <c r="B874" s="117" t="s">
        <v>569</v>
      </c>
      <c r="C874" s="117" t="s">
        <v>566</v>
      </c>
      <c r="D874" s="1">
        <v>15</v>
      </c>
      <c r="E874" s="2" t="s">
        <v>567</v>
      </c>
      <c r="F874">
        <v>1</v>
      </c>
      <c r="G874" s="84">
        <v>7.8</v>
      </c>
      <c r="H874" s="121"/>
      <c r="I874" s="117">
        <f t="shared" si="83"/>
        <v>0</v>
      </c>
      <c r="J874">
        <v>831</v>
      </c>
      <c r="K874">
        <f t="shared" si="82"/>
        <v>0</v>
      </c>
      <c r="L874" s="5">
        <f t="shared" si="84"/>
        <v>0</v>
      </c>
      <c r="M874" s="122">
        <f t="shared" si="85"/>
        <v>296.39999999999998</v>
      </c>
      <c r="Q874" s="7"/>
      <c r="S874"/>
    </row>
    <row r="875" spans="1:19">
      <c r="A875">
        <v>360</v>
      </c>
      <c r="B875" s="117" t="s">
        <v>570</v>
      </c>
      <c r="C875" s="117" t="s">
        <v>566</v>
      </c>
      <c r="D875" s="1">
        <v>16</v>
      </c>
      <c r="E875" s="2" t="s">
        <v>567</v>
      </c>
      <c r="F875">
        <v>1</v>
      </c>
      <c r="G875" s="84">
        <v>8.1999999999999993</v>
      </c>
      <c r="H875" s="121"/>
      <c r="I875" s="117">
        <f t="shared" si="83"/>
        <v>0</v>
      </c>
      <c r="J875">
        <v>1194</v>
      </c>
      <c r="K875">
        <f t="shared" si="82"/>
        <v>0</v>
      </c>
      <c r="L875" s="5">
        <f t="shared" si="84"/>
        <v>0</v>
      </c>
      <c r="M875" s="122">
        <f t="shared" si="85"/>
        <v>311.59999999999997</v>
      </c>
      <c r="Q875" s="7"/>
      <c r="S875"/>
    </row>
    <row r="876" spans="1:19">
      <c r="A876">
        <v>361</v>
      </c>
      <c r="B876" s="117" t="s">
        <v>571</v>
      </c>
      <c r="C876" s="117" t="s">
        <v>566</v>
      </c>
      <c r="D876" s="1">
        <v>15</v>
      </c>
      <c r="E876" s="2" t="s">
        <v>567</v>
      </c>
      <c r="F876">
        <v>1</v>
      </c>
      <c r="G876" s="84">
        <v>7.8</v>
      </c>
      <c r="H876" s="121"/>
      <c r="I876" s="117">
        <f t="shared" si="83"/>
        <v>0</v>
      </c>
      <c r="J876">
        <v>905</v>
      </c>
      <c r="K876">
        <f t="shared" si="82"/>
        <v>0</v>
      </c>
      <c r="L876" s="5">
        <f t="shared" si="84"/>
        <v>0</v>
      </c>
      <c r="M876" s="122">
        <f t="shared" si="85"/>
        <v>296.39999999999998</v>
      </c>
      <c r="Q876" s="7"/>
      <c r="S876"/>
    </row>
    <row r="877" spans="1:19">
      <c r="A877">
        <v>362</v>
      </c>
      <c r="B877" s="117" t="s">
        <v>572</v>
      </c>
      <c r="C877" s="117" t="s">
        <v>489</v>
      </c>
      <c r="D877" s="1">
        <v>12</v>
      </c>
      <c r="E877" s="2" t="s">
        <v>567</v>
      </c>
      <c r="F877">
        <v>1</v>
      </c>
      <c r="G877" s="84">
        <v>6.5</v>
      </c>
      <c r="H877" s="121"/>
      <c r="I877" s="117">
        <f t="shared" si="83"/>
        <v>0</v>
      </c>
      <c r="J877">
        <v>742</v>
      </c>
      <c r="K877">
        <f t="shared" si="82"/>
        <v>0</v>
      </c>
      <c r="L877" s="5">
        <f t="shared" si="84"/>
        <v>0</v>
      </c>
      <c r="M877" s="122">
        <f t="shared" si="85"/>
        <v>247</v>
      </c>
      <c r="Q877" s="7"/>
      <c r="S877"/>
    </row>
    <row r="878" spans="1:19">
      <c r="A878">
        <v>363</v>
      </c>
      <c r="B878" s="117" t="s">
        <v>573</v>
      </c>
      <c r="C878" s="117" t="s">
        <v>113</v>
      </c>
      <c r="D878" s="1">
        <v>14</v>
      </c>
      <c r="E878" s="2" t="s">
        <v>567</v>
      </c>
      <c r="F878">
        <v>1</v>
      </c>
      <c r="G878" s="84">
        <v>7.5</v>
      </c>
      <c r="H878" s="121"/>
      <c r="I878" s="117">
        <f t="shared" si="83"/>
        <v>0</v>
      </c>
      <c r="J878">
        <v>1095</v>
      </c>
      <c r="K878">
        <f t="shared" si="82"/>
        <v>0</v>
      </c>
      <c r="L878" s="5">
        <f t="shared" si="84"/>
        <v>0</v>
      </c>
      <c r="M878" s="122">
        <f t="shared" si="85"/>
        <v>285</v>
      </c>
      <c r="Q878" s="7"/>
      <c r="S878"/>
    </row>
    <row r="879" spans="1:19">
      <c r="A879">
        <v>364</v>
      </c>
      <c r="B879" s="126" t="s">
        <v>574</v>
      </c>
      <c r="C879" s="126" t="s">
        <v>113</v>
      </c>
      <c r="D879" s="127">
        <v>14</v>
      </c>
      <c r="E879" s="128" t="s">
        <v>567</v>
      </c>
      <c r="F879">
        <v>1</v>
      </c>
      <c r="G879" s="84">
        <v>7.5</v>
      </c>
      <c r="H879" s="121"/>
      <c r="I879" s="117">
        <f t="shared" si="83"/>
        <v>0</v>
      </c>
      <c r="J879">
        <v>714</v>
      </c>
      <c r="K879">
        <f t="shared" si="82"/>
        <v>0</v>
      </c>
      <c r="L879" s="5">
        <f t="shared" si="84"/>
        <v>0</v>
      </c>
      <c r="M879" s="122">
        <f t="shared" si="85"/>
        <v>285</v>
      </c>
      <c r="Q879" s="7"/>
      <c r="S879"/>
    </row>
    <row r="880" spans="1:19">
      <c r="A880">
        <v>365</v>
      </c>
      <c r="B880" s="129" t="s">
        <v>575</v>
      </c>
      <c r="C880" s="129" t="s">
        <v>489</v>
      </c>
      <c r="D880" s="127">
        <v>12</v>
      </c>
      <c r="E880" s="128" t="s">
        <v>567</v>
      </c>
      <c r="F880">
        <v>1</v>
      </c>
      <c r="G880" s="84">
        <v>6.5</v>
      </c>
      <c r="H880" s="121"/>
      <c r="I880" s="117">
        <f t="shared" si="83"/>
        <v>0</v>
      </c>
      <c r="J880">
        <v>771</v>
      </c>
      <c r="K880">
        <f t="shared" si="82"/>
        <v>0</v>
      </c>
      <c r="L880" s="5">
        <f t="shared" si="84"/>
        <v>0</v>
      </c>
      <c r="M880" s="122">
        <f t="shared" si="85"/>
        <v>247</v>
      </c>
      <c r="Q880" s="7"/>
      <c r="S880"/>
    </row>
    <row r="881" spans="1:19">
      <c r="A881">
        <v>366</v>
      </c>
      <c r="B881" s="129" t="s">
        <v>576</v>
      </c>
      <c r="C881" s="129" t="s">
        <v>113</v>
      </c>
      <c r="D881" s="127">
        <v>14</v>
      </c>
      <c r="E881" s="128" t="s">
        <v>567</v>
      </c>
      <c r="F881">
        <v>1</v>
      </c>
      <c r="G881" s="84">
        <v>7</v>
      </c>
      <c r="H881" s="121"/>
      <c r="I881" s="117">
        <f t="shared" si="83"/>
        <v>0</v>
      </c>
      <c r="J881">
        <v>616</v>
      </c>
      <c r="K881">
        <f t="shared" si="82"/>
        <v>0</v>
      </c>
      <c r="L881" s="5">
        <f t="shared" si="84"/>
        <v>0</v>
      </c>
      <c r="M881" s="122">
        <f t="shared" si="85"/>
        <v>266</v>
      </c>
      <c r="Q881" s="7"/>
      <c r="S881"/>
    </row>
    <row r="882" spans="1:19">
      <c r="A882">
        <v>367</v>
      </c>
      <c r="B882" s="129" t="s">
        <v>577</v>
      </c>
      <c r="C882" s="129" t="s">
        <v>113</v>
      </c>
      <c r="D882" s="127">
        <v>14</v>
      </c>
      <c r="E882" s="128" t="s">
        <v>567</v>
      </c>
      <c r="F882">
        <v>1</v>
      </c>
      <c r="G882" s="84">
        <v>7.5</v>
      </c>
      <c r="H882" s="121"/>
      <c r="I882" s="117">
        <f t="shared" si="83"/>
        <v>0</v>
      </c>
      <c r="J882">
        <v>738</v>
      </c>
      <c r="K882">
        <f t="shared" si="82"/>
        <v>0</v>
      </c>
      <c r="L882" s="5">
        <f t="shared" si="84"/>
        <v>0</v>
      </c>
      <c r="M882" s="122">
        <f t="shared" si="85"/>
        <v>285</v>
      </c>
      <c r="Q882" s="7"/>
      <c r="S882"/>
    </row>
    <row r="883" spans="1:19">
      <c r="A883">
        <v>368</v>
      </c>
      <c r="B883" s="117" t="s">
        <v>578</v>
      </c>
      <c r="C883" s="117" t="s">
        <v>294</v>
      </c>
      <c r="D883" s="1">
        <v>14</v>
      </c>
      <c r="E883" s="2" t="s">
        <v>567</v>
      </c>
      <c r="F883">
        <v>1</v>
      </c>
      <c r="G883" s="84">
        <v>7</v>
      </c>
      <c r="H883" s="121"/>
      <c r="I883" s="117">
        <f t="shared" si="83"/>
        <v>0</v>
      </c>
      <c r="J883">
        <v>733</v>
      </c>
      <c r="K883">
        <f t="shared" ref="K883:K946" si="86">IF(H883=-1,J883,FLOOR(H883-FLOOR(H883/5000000*J883,1)*5000000/J883,1)+1-FLOOR(H883/10000000,1))+IF(H883=0,-1,0)</f>
        <v>0</v>
      </c>
      <c r="L883" s="5">
        <f t="shared" si="84"/>
        <v>0</v>
      </c>
      <c r="M883" s="122">
        <f t="shared" si="85"/>
        <v>266</v>
      </c>
      <c r="Q883" s="7"/>
      <c r="S883"/>
    </row>
    <row r="884" spans="1:19">
      <c r="A884">
        <v>369</v>
      </c>
      <c r="B884" t="s">
        <v>579</v>
      </c>
      <c r="C884" t="s">
        <v>27</v>
      </c>
      <c r="D884" s="123">
        <v>12</v>
      </c>
      <c r="E884" s="2" t="s">
        <v>199</v>
      </c>
      <c r="F884">
        <v>1</v>
      </c>
      <c r="G884" s="84">
        <v>6</v>
      </c>
      <c r="H884" s="121"/>
      <c r="I884" s="117">
        <f t="shared" si="83"/>
        <v>0</v>
      </c>
      <c r="J884">
        <v>587</v>
      </c>
      <c r="K884">
        <f t="shared" si="86"/>
        <v>0</v>
      </c>
      <c r="L884" s="5">
        <f t="shared" si="84"/>
        <v>0</v>
      </c>
      <c r="M884" s="122">
        <f t="shared" si="85"/>
        <v>228</v>
      </c>
      <c r="Q884" s="7"/>
      <c r="S884"/>
    </row>
    <row r="885" spans="1:19">
      <c r="A885">
        <v>370</v>
      </c>
      <c r="B885" t="s">
        <v>580</v>
      </c>
      <c r="C885" t="s">
        <v>113</v>
      </c>
      <c r="D885" s="123">
        <v>12</v>
      </c>
      <c r="E885" s="2" t="s">
        <v>199</v>
      </c>
      <c r="F885">
        <v>1</v>
      </c>
      <c r="G885" s="84">
        <v>6</v>
      </c>
      <c r="H885" s="121"/>
      <c r="I885" s="117">
        <f t="shared" si="83"/>
        <v>0</v>
      </c>
      <c r="J885">
        <v>578</v>
      </c>
      <c r="K885">
        <f t="shared" si="86"/>
        <v>0</v>
      </c>
      <c r="L885" s="5">
        <f t="shared" si="84"/>
        <v>0</v>
      </c>
      <c r="M885" s="122">
        <f t="shared" si="85"/>
        <v>228</v>
      </c>
      <c r="Q885" s="7"/>
      <c r="S885"/>
    </row>
    <row r="886" spans="1:19">
      <c r="A886">
        <v>371</v>
      </c>
      <c r="B886" s="2" t="s">
        <v>581</v>
      </c>
      <c r="C886" s="2" t="s">
        <v>27</v>
      </c>
      <c r="D886" s="123">
        <v>10</v>
      </c>
      <c r="E886" s="2" t="s">
        <v>30</v>
      </c>
      <c r="F886">
        <v>1</v>
      </c>
      <c r="G886" s="84">
        <v>5.5</v>
      </c>
      <c r="H886" s="121"/>
      <c r="I886" s="117">
        <f t="shared" si="83"/>
        <v>0</v>
      </c>
      <c r="J886">
        <v>741</v>
      </c>
      <c r="K886">
        <f t="shared" si="86"/>
        <v>0</v>
      </c>
      <c r="L886" s="5">
        <f t="shared" si="84"/>
        <v>0</v>
      </c>
      <c r="M886" s="122">
        <f t="shared" si="85"/>
        <v>209</v>
      </c>
      <c r="Q886" s="7"/>
      <c r="S886"/>
    </row>
    <row r="887" spans="1:19">
      <c r="A887">
        <v>372</v>
      </c>
      <c r="B887" s="2" t="s">
        <v>582</v>
      </c>
      <c r="C887" s="2" t="s">
        <v>113</v>
      </c>
      <c r="D887" s="123">
        <v>12</v>
      </c>
      <c r="E887" s="2" t="s">
        <v>30</v>
      </c>
      <c r="F887">
        <v>1</v>
      </c>
      <c r="G887" s="84">
        <v>6.5</v>
      </c>
      <c r="H887" s="121"/>
      <c r="I887" s="117">
        <f t="shared" si="83"/>
        <v>0</v>
      </c>
      <c r="J887">
        <v>811</v>
      </c>
      <c r="K887">
        <f t="shared" si="86"/>
        <v>0</v>
      </c>
      <c r="L887" s="5">
        <f t="shared" si="84"/>
        <v>0</v>
      </c>
      <c r="M887" s="122">
        <f t="shared" si="85"/>
        <v>247</v>
      </c>
      <c r="Q887" s="7"/>
      <c r="S887"/>
    </row>
    <row r="888" spans="1:19">
      <c r="A888">
        <v>373</v>
      </c>
      <c r="B888" s="2" t="s">
        <v>583</v>
      </c>
      <c r="C888" s="2" t="s">
        <v>113</v>
      </c>
      <c r="D888" s="123">
        <v>12</v>
      </c>
      <c r="E888" s="2" t="s">
        <v>30</v>
      </c>
      <c r="F888">
        <v>1</v>
      </c>
      <c r="G888" s="84">
        <v>6</v>
      </c>
      <c r="H888" s="121"/>
      <c r="I888" s="117">
        <f t="shared" si="83"/>
        <v>0</v>
      </c>
      <c r="J888">
        <v>890</v>
      </c>
      <c r="K888">
        <f t="shared" si="86"/>
        <v>0</v>
      </c>
      <c r="L888" s="5">
        <f t="shared" si="84"/>
        <v>0</v>
      </c>
      <c r="M888" s="122">
        <f t="shared" si="85"/>
        <v>228</v>
      </c>
      <c r="Q888" s="7"/>
      <c r="S888"/>
    </row>
    <row r="889" spans="1:19">
      <c r="A889">
        <v>374</v>
      </c>
      <c r="B889" s="2" t="s">
        <v>584</v>
      </c>
      <c r="C889" s="2" t="s">
        <v>489</v>
      </c>
      <c r="D889" s="123">
        <v>17</v>
      </c>
      <c r="E889" s="2" t="s">
        <v>30</v>
      </c>
      <c r="F889">
        <v>1</v>
      </c>
      <c r="G889" s="84">
        <v>8.8000000000000007</v>
      </c>
      <c r="H889" s="121"/>
      <c r="I889" s="117">
        <f t="shared" si="83"/>
        <v>0</v>
      </c>
      <c r="J889">
        <v>579</v>
      </c>
      <c r="K889">
        <f t="shared" si="86"/>
        <v>0</v>
      </c>
      <c r="L889" s="5">
        <f t="shared" si="84"/>
        <v>0</v>
      </c>
      <c r="M889" s="122">
        <f t="shared" si="85"/>
        <v>334.40000000000003</v>
      </c>
      <c r="Q889" s="7"/>
      <c r="S889"/>
    </row>
    <row r="890" spans="1:19">
      <c r="A890">
        <v>375</v>
      </c>
      <c r="B890" s="2" t="s">
        <v>585</v>
      </c>
      <c r="C890" s="2" t="s">
        <v>113</v>
      </c>
      <c r="D890" s="123">
        <v>12</v>
      </c>
      <c r="E890" s="2" t="s">
        <v>30</v>
      </c>
      <c r="F890">
        <v>1</v>
      </c>
      <c r="G890" s="84">
        <v>6.5</v>
      </c>
      <c r="H890" s="121"/>
      <c r="I890" s="117">
        <f t="shared" si="83"/>
        <v>0</v>
      </c>
      <c r="J890">
        <v>698</v>
      </c>
      <c r="K890">
        <f t="shared" si="86"/>
        <v>0</v>
      </c>
      <c r="L890" s="5">
        <f t="shared" si="84"/>
        <v>0</v>
      </c>
      <c r="M890" s="122">
        <f t="shared" si="85"/>
        <v>247</v>
      </c>
      <c r="Q890" s="7"/>
      <c r="S890"/>
    </row>
    <row r="891" spans="1:19">
      <c r="A891">
        <v>376</v>
      </c>
      <c r="B891" s="2" t="s">
        <v>586</v>
      </c>
      <c r="C891" s="2" t="s">
        <v>113</v>
      </c>
      <c r="D891" s="123">
        <v>15</v>
      </c>
      <c r="E891" s="2" t="s">
        <v>30</v>
      </c>
      <c r="F891">
        <v>1</v>
      </c>
      <c r="G891" s="84">
        <v>7.8</v>
      </c>
      <c r="H891" s="121"/>
      <c r="I891" s="117">
        <f t="shared" si="83"/>
        <v>0</v>
      </c>
      <c r="J891">
        <v>982</v>
      </c>
      <c r="K891">
        <f t="shared" si="86"/>
        <v>0</v>
      </c>
      <c r="L891" s="5">
        <f t="shared" si="84"/>
        <v>0</v>
      </c>
      <c r="M891" s="122">
        <f t="shared" si="85"/>
        <v>296.39999999999998</v>
      </c>
      <c r="Q891" s="7"/>
      <c r="S891"/>
    </row>
    <row r="892" spans="1:19">
      <c r="A892">
        <v>377</v>
      </c>
      <c r="B892" s="2" t="s">
        <v>587</v>
      </c>
      <c r="C892" s="2" t="s">
        <v>113</v>
      </c>
      <c r="D892" s="123">
        <v>16</v>
      </c>
      <c r="E892" s="2" t="s">
        <v>30</v>
      </c>
      <c r="F892">
        <v>1</v>
      </c>
      <c r="G892" s="84">
        <v>8.1999999999999993</v>
      </c>
      <c r="H892" s="121"/>
      <c r="I892" s="117">
        <f t="shared" si="83"/>
        <v>0</v>
      </c>
      <c r="J892">
        <v>765</v>
      </c>
      <c r="K892">
        <f t="shared" si="86"/>
        <v>0</v>
      </c>
      <c r="L892" s="5">
        <f t="shared" si="84"/>
        <v>0</v>
      </c>
      <c r="M892" s="122">
        <f t="shared" si="85"/>
        <v>311.59999999999997</v>
      </c>
      <c r="Q892" s="7"/>
      <c r="S892"/>
    </row>
    <row r="893" spans="1:19">
      <c r="A893">
        <v>378</v>
      </c>
      <c r="B893" s="117" t="s">
        <v>588</v>
      </c>
      <c r="C893" s="117" t="s">
        <v>589</v>
      </c>
      <c r="D893" s="1">
        <v>10</v>
      </c>
      <c r="E893" s="2" t="s">
        <v>590</v>
      </c>
      <c r="F893">
        <v>1</v>
      </c>
      <c r="G893" s="84">
        <v>5</v>
      </c>
      <c r="H893" s="121"/>
      <c r="I893" s="117">
        <f t="shared" si="83"/>
        <v>0</v>
      </c>
      <c r="J893">
        <v>445</v>
      </c>
      <c r="K893">
        <f t="shared" si="86"/>
        <v>0</v>
      </c>
      <c r="L893" s="5">
        <f t="shared" si="84"/>
        <v>0</v>
      </c>
      <c r="M893" s="122">
        <f t="shared" si="85"/>
        <v>190</v>
      </c>
      <c r="Q893" s="7"/>
      <c r="S893"/>
    </row>
    <row r="894" spans="1:19">
      <c r="A894">
        <v>379</v>
      </c>
      <c r="B894" s="117" t="s">
        <v>591</v>
      </c>
      <c r="C894" s="117" t="s">
        <v>589</v>
      </c>
      <c r="D894" s="1">
        <v>12</v>
      </c>
      <c r="E894" s="2" t="s">
        <v>590</v>
      </c>
      <c r="F894">
        <v>1</v>
      </c>
      <c r="G894" s="84">
        <v>6.5</v>
      </c>
      <c r="H894" s="121"/>
      <c r="I894" s="117">
        <f t="shared" si="83"/>
        <v>0</v>
      </c>
      <c r="J894">
        <v>519</v>
      </c>
      <c r="K894">
        <f t="shared" si="86"/>
        <v>0</v>
      </c>
      <c r="L894" s="5">
        <f t="shared" si="84"/>
        <v>0</v>
      </c>
      <c r="M894" s="122">
        <f t="shared" si="85"/>
        <v>247</v>
      </c>
      <c r="Q894" s="7"/>
      <c r="S894"/>
    </row>
    <row r="895" spans="1:19">
      <c r="A895">
        <v>380</v>
      </c>
      <c r="B895" s="117" t="s">
        <v>592</v>
      </c>
      <c r="C895" s="117" t="s">
        <v>589</v>
      </c>
      <c r="D895" s="1">
        <v>14</v>
      </c>
      <c r="E895" s="2" t="s">
        <v>590</v>
      </c>
      <c r="F895">
        <v>1</v>
      </c>
      <c r="G895" s="84">
        <v>7.5</v>
      </c>
      <c r="H895" s="121"/>
      <c r="I895" s="117">
        <f t="shared" si="83"/>
        <v>0</v>
      </c>
      <c r="J895">
        <v>570</v>
      </c>
      <c r="K895">
        <f t="shared" si="86"/>
        <v>0</v>
      </c>
      <c r="L895" s="5">
        <f t="shared" si="84"/>
        <v>0</v>
      </c>
      <c r="M895" s="122">
        <f t="shared" si="85"/>
        <v>285</v>
      </c>
      <c r="Q895" s="7"/>
      <c r="S895"/>
    </row>
    <row r="896" spans="1:19">
      <c r="A896">
        <v>381</v>
      </c>
      <c r="B896" s="117" t="s">
        <v>593</v>
      </c>
      <c r="C896" s="117" t="s">
        <v>589</v>
      </c>
      <c r="D896" s="1">
        <v>12</v>
      </c>
      <c r="E896" s="2" t="s">
        <v>590</v>
      </c>
      <c r="F896">
        <v>1</v>
      </c>
      <c r="G896" s="84">
        <v>6.5</v>
      </c>
      <c r="H896" s="121"/>
      <c r="I896" s="117">
        <f t="shared" si="83"/>
        <v>0</v>
      </c>
      <c r="J896">
        <v>829</v>
      </c>
      <c r="K896">
        <f t="shared" si="86"/>
        <v>0</v>
      </c>
      <c r="L896" s="5">
        <f t="shared" si="84"/>
        <v>0</v>
      </c>
      <c r="M896" s="122">
        <f t="shared" si="85"/>
        <v>247</v>
      </c>
      <c r="Q896" s="7"/>
      <c r="S896"/>
    </row>
    <row r="897" spans="1:19">
      <c r="A897">
        <v>382</v>
      </c>
      <c r="B897" s="117" t="s">
        <v>594</v>
      </c>
      <c r="C897" s="117" t="s">
        <v>589</v>
      </c>
      <c r="D897" s="1">
        <v>15</v>
      </c>
      <c r="E897" s="2" t="s">
        <v>590</v>
      </c>
      <c r="F897">
        <v>1</v>
      </c>
      <c r="G897" s="84">
        <v>7.8</v>
      </c>
      <c r="H897" s="121"/>
      <c r="I897" s="117">
        <f t="shared" si="83"/>
        <v>0</v>
      </c>
      <c r="J897">
        <v>922</v>
      </c>
      <c r="K897">
        <f t="shared" si="86"/>
        <v>0</v>
      </c>
      <c r="L897" s="5">
        <f t="shared" si="84"/>
        <v>0</v>
      </c>
      <c r="M897" s="122">
        <f t="shared" si="85"/>
        <v>296.39999999999998</v>
      </c>
      <c r="Q897" s="7"/>
      <c r="S897"/>
    </row>
    <row r="898" spans="1:19">
      <c r="A898">
        <v>383</v>
      </c>
      <c r="B898" s="117" t="s">
        <v>595</v>
      </c>
      <c r="C898" s="117" t="s">
        <v>113</v>
      </c>
      <c r="D898" s="1">
        <v>16</v>
      </c>
      <c r="E898" s="2" t="s">
        <v>590</v>
      </c>
      <c r="F898">
        <v>1</v>
      </c>
      <c r="G898" s="84">
        <v>8.3000000000000007</v>
      </c>
      <c r="H898" s="121"/>
      <c r="I898" s="117">
        <f t="shared" si="83"/>
        <v>0</v>
      </c>
      <c r="J898">
        <v>881</v>
      </c>
      <c r="K898">
        <f t="shared" si="86"/>
        <v>0</v>
      </c>
      <c r="L898" s="5">
        <f t="shared" si="84"/>
        <v>0</v>
      </c>
      <c r="M898" s="122">
        <f t="shared" si="85"/>
        <v>315.40000000000003</v>
      </c>
      <c r="Q898" s="7"/>
      <c r="S898"/>
    </row>
    <row r="899" spans="1:19">
      <c r="A899">
        <v>384</v>
      </c>
      <c r="B899" s="117" t="s">
        <v>596</v>
      </c>
      <c r="C899" s="117" t="s">
        <v>113</v>
      </c>
      <c r="D899" s="1">
        <v>16</v>
      </c>
      <c r="E899" s="2" t="s">
        <v>590</v>
      </c>
      <c r="F899">
        <v>1</v>
      </c>
      <c r="G899" s="84">
        <v>8.5</v>
      </c>
      <c r="H899" s="121"/>
      <c r="I899" s="117">
        <f t="shared" si="83"/>
        <v>0</v>
      </c>
      <c r="J899">
        <v>896</v>
      </c>
      <c r="K899">
        <f t="shared" si="86"/>
        <v>0</v>
      </c>
      <c r="L899" s="5">
        <f t="shared" si="84"/>
        <v>0</v>
      </c>
      <c r="M899" s="122">
        <f t="shared" si="85"/>
        <v>323</v>
      </c>
      <c r="Q899" s="7"/>
      <c r="S899"/>
    </row>
    <row r="900" spans="1:19">
      <c r="A900">
        <v>385</v>
      </c>
      <c r="B900" s="117" t="s">
        <v>597</v>
      </c>
      <c r="C900" s="117" t="s">
        <v>589</v>
      </c>
      <c r="D900" s="1">
        <v>10</v>
      </c>
      <c r="E900" s="2" t="s">
        <v>598</v>
      </c>
      <c r="F900">
        <v>1</v>
      </c>
      <c r="G900" s="84">
        <v>5.5</v>
      </c>
      <c r="H900" s="121"/>
      <c r="I900" s="117">
        <f t="shared" ref="I900:I963" si="87">IF(H900=-1,G900+2,MAX(MIN(G900+(H900-9600000)/200000,G900+2),G900+(H900-9500000)/300000,0))</f>
        <v>0</v>
      </c>
      <c r="J900">
        <v>488</v>
      </c>
      <c r="K900">
        <f t="shared" si="86"/>
        <v>0</v>
      </c>
      <c r="L900" s="5">
        <f t="shared" ref="L900:L963" si="88">G900*38-M900</f>
        <v>0</v>
      </c>
      <c r="M900" s="122">
        <f t="shared" ref="M900:M963" si="89">IF(H900=-1,0,MAX(MIN(28.5*G900,(10000000-H900)/10000000*100*28.5*G900),0)+MAX(MIN(9.5*G900,(0.995*J900-K900)/J900*100*G900),0))</f>
        <v>209</v>
      </c>
      <c r="Q900" s="7"/>
      <c r="S900"/>
    </row>
    <row r="901" spans="1:19">
      <c r="A901">
        <v>386</v>
      </c>
      <c r="B901" s="117" t="s">
        <v>599</v>
      </c>
      <c r="C901" s="117" t="s">
        <v>113</v>
      </c>
      <c r="D901" s="1">
        <v>15</v>
      </c>
      <c r="E901" s="2" t="s">
        <v>598</v>
      </c>
      <c r="F901">
        <v>1</v>
      </c>
      <c r="G901" s="84">
        <v>7.8</v>
      </c>
      <c r="H901" s="121"/>
      <c r="I901" s="117">
        <f t="shared" si="87"/>
        <v>0</v>
      </c>
      <c r="J901">
        <v>890</v>
      </c>
      <c r="K901">
        <f t="shared" si="86"/>
        <v>0</v>
      </c>
      <c r="L901" s="5">
        <f t="shared" si="88"/>
        <v>0</v>
      </c>
      <c r="M901" s="122">
        <f t="shared" si="89"/>
        <v>296.39999999999998</v>
      </c>
      <c r="Q901" s="7"/>
      <c r="S901"/>
    </row>
    <row r="902" spans="1:19">
      <c r="A902">
        <v>387</v>
      </c>
      <c r="B902" s="117" t="s">
        <v>600</v>
      </c>
      <c r="C902" s="117" t="s">
        <v>113</v>
      </c>
      <c r="D902" s="1">
        <v>14</v>
      </c>
      <c r="E902" s="2" t="s">
        <v>598</v>
      </c>
      <c r="F902">
        <v>1</v>
      </c>
      <c r="G902" s="84">
        <v>7</v>
      </c>
      <c r="H902" s="121"/>
      <c r="I902" s="117">
        <f t="shared" si="87"/>
        <v>0</v>
      </c>
      <c r="J902">
        <v>793</v>
      </c>
      <c r="K902">
        <f t="shared" si="86"/>
        <v>0</v>
      </c>
      <c r="L902" s="5">
        <f t="shared" si="88"/>
        <v>0</v>
      </c>
      <c r="M902" s="122">
        <f t="shared" si="89"/>
        <v>266</v>
      </c>
      <c r="Q902" s="7"/>
      <c r="S902"/>
    </row>
    <row r="903" spans="1:19">
      <c r="A903">
        <v>388</v>
      </c>
      <c r="B903" s="117" t="s">
        <v>601</v>
      </c>
      <c r="C903" s="117" t="s">
        <v>113</v>
      </c>
      <c r="D903" s="1">
        <v>14</v>
      </c>
      <c r="E903" s="2" t="s">
        <v>598</v>
      </c>
      <c r="F903">
        <v>1</v>
      </c>
      <c r="G903" s="84">
        <v>7</v>
      </c>
      <c r="H903" s="121"/>
      <c r="I903" s="117">
        <f t="shared" si="87"/>
        <v>0</v>
      </c>
      <c r="J903">
        <v>890</v>
      </c>
      <c r="K903">
        <f t="shared" si="86"/>
        <v>0</v>
      </c>
      <c r="L903" s="5">
        <f t="shared" si="88"/>
        <v>0</v>
      </c>
      <c r="M903" s="122">
        <f t="shared" si="89"/>
        <v>266</v>
      </c>
      <c r="Q903" s="7"/>
      <c r="S903"/>
    </row>
    <row r="904" spans="1:19">
      <c r="A904">
        <v>389</v>
      </c>
      <c r="B904" s="130" t="s">
        <v>602</v>
      </c>
      <c r="C904" s="117" t="s">
        <v>113</v>
      </c>
      <c r="D904" s="1">
        <v>16</v>
      </c>
      <c r="E904" s="2" t="s">
        <v>598</v>
      </c>
      <c r="F904">
        <v>1</v>
      </c>
      <c r="G904" s="84">
        <v>8</v>
      </c>
      <c r="H904" s="121"/>
      <c r="I904" s="117">
        <f t="shared" si="87"/>
        <v>0</v>
      </c>
      <c r="J904">
        <v>1051</v>
      </c>
      <c r="K904">
        <f t="shared" si="86"/>
        <v>0</v>
      </c>
      <c r="L904" s="5">
        <f t="shared" si="88"/>
        <v>0</v>
      </c>
      <c r="M904" s="122">
        <f t="shared" si="89"/>
        <v>304</v>
      </c>
      <c r="Q904" s="7"/>
      <c r="S904"/>
    </row>
    <row r="905" spans="1:19">
      <c r="A905">
        <v>390</v>
      </c>
      <c r="B905" s="117" t="s">
        <v>603</v>
      </c>
      <c r="C905" s="117" t="s">
        <v>27</v>
      </c>
      <c r="D905" s="1">
        <v>10</v>
      </c>
      <c r="E905" s="2" t="s">
        <v>604</v>
      </c>
      <c r="F905">
        <v>1</v>
      </c>
      <c r="G905" s="84">
        <v>5.5</v>
      </c>
      <c r="H905" s="121"/>
      <c r="I905" s="117">
        <f t="shared" si="87"/>
        <v>0</v>
      </c>
      <c r="J905">
        <v>644</v>
      </c>
      <c r="K905">
        <f t="shared" si="86"/>
        <v>0</v>
      </c>
      <c r="L905" s="5">
        <f t="shared" si="88"/>
        <v>0</v>
      </c>
      <c r="M905" s="122">
        <f t="shared" si="89"/>
        <v>209</v>
      </c>
      <c r="Q905" s="7"/>
      <c r="S905"/>
    </row>
    <row r="906" spans="1:19">
      <c r="A906">
        <v>391</v>
      </c>
      <c r="B906" s="117" t="s">
        <v>605</v>
      </c>
      <c r="C906" s="117" t="s">
        <v>113</v>
      </c>
      <c r="D906" s="1">
        <v>15</v>
      </c>
      <c r="E906" s="2" t="s">
        <v>604</v>
      </c>
      <c r="F906">
        <v>1</v>
      </c>
      <c r="G906" s="84">
        <v>7.8</v>
      </c>
      <c r="H906" s="121"/>
      <c r="I906" s="117">
        <f t="shared" si="87"/>
        <v>0</v>
      </c>
      <c r="J906">
        <v>634</v>
      </c>
      <c r="K906">
        <f t="shared" si="86"/>
        <v>0</v>
      </c>
      <c r="L906" s="5">
        <f t="shared" si="88"/>
        <v>0</v>
      </c>
      <c r="M906" s="122">
        <f t="shared" si="89"/>
        <v>296.39999999999998</v>
      </c>
      <c r="Q906" s="7"/>
      <c r="S906"/>
    </row>
    <row r="907" spans="1:19">
      <c r="A907">
        <v>392</v>
      </c>
      <c r="B907" s="117" t="s">
        <v>606</v>
      </c>
      <c r="C907" s="117" t="s">
        <v>589</v>
      </c>
      <c r="D907" s="1">
        <v>15</v>
      </c>
      <c r="E907" s="2" t="s">
        <v>604</v>
      </c>
      <c r="F907">
        <v>1</v>
      </c>
      <c r="G907" s="84">
        <v>7.8</v>
      </c>
      <c r="H907" s="121"/>
      <c r="I907" s="117">
        <f t="shared" si="87"/>
        <v>0</v>
      </c>
      <c r="J907">
        <v>950</v>
      </c>
      <c r="K907">
        <f t="shared" si="86"/>
        <v>0</v>
      </c>
      <c r="L907" s="5">
        <f t="shared" si="88"/>
        <v>0</v>
      </c>
      <c r="M907" s="122">
        <f t="shared" si="89"/>
        <v>296.39999999999998</v>
      </c>
      <c r="Q907" s="7"/>
      <c r="S907"/>
    </row>
    <row r="908" spans="1:19">
      <c r="A908">
        <v>393</v>
      </c>
      <c r="B908" s="117" t="s">
        <v>607</v>
      </c>
      <c r="C908" s="117" t="s">
        <v>113</v>
      </c>
      <c r="D908" s="1">
        <v>15</v>
      </c>
      <c r="E908" s="2" t="s">
        <v>604</v>
      </c>
      <c r="F908">
        <v>1</v>
      </c>
      <c r="G908" s="84">
        <v>7.8</v>
      </c>
      <c r="H908" s="121"/>
      <c r="I908" s="117">
        <f t="shared" si="87"/>
        <v>0</v>
      </c>
      <c r="J908">
        <v>773</v>
      </c>
      <c r="K908">
        <f t="shared" si="86"/>
        <v>0</v>
      </c>
      <c r="L908" s="5">
        <f t="shared" si="88"/>
        <v>0</v>
      </c>
      <c r="M908" s="122">
        <f t="shared" si="89"/>
        <v>296.39999999999998</v>
      </c>
      <c r="Q908" s="7"/>
      <c r="S908"/>
    </row>
    <row r="909" spans="1:19">
      <c r="A909">
        <v>394</v>
      </c>
      <c r="B909" s="117" t="s">
        <v>608</v>
      </c>
      <c r="C909" s="117" t="s">
        <v>113</v>
      </c>
      <c r="D909" s="1">
        <v>17</v>
      </c>
      <c r="E909" s="2" t="s">
        <v>604</v>
      </c>
      <c r="F909">
        <v>1</v>
      </c>
      <c r="G909" s="84">
        <v>8.6999999999999993</v>
      </c>
      <c r="H909" s="121"/>
      <c r="I909" s="117">
        <f t="shared" si="87"/>
        <v>0</v>
      </c>
      <c r="J909">
        <v>1115</v>
      </c>
      <c r="K909">
        <f t="shared" si="86"/>
        <v>0</v>
      </c>
      <c r="L909" s="5">
        <f t="shared" si="88"/>
        <v>0</v>
      </c>
      <c r="M909" s="122">
        <f t="shared" si="89"/>
        <v>330.59999999999997</v>
      </c>
      <c r="Q909" s="7"/>
      <c r="S909"/>
    </row>
    <row r="910" spans="1:19">
      <c r="A910">
        <v>395</v>
      </c>
      <c r="B910" s="117" t="s">
        <v>609</v>
      </c>
      <c r="C910" s="117" t="s">
        <v>113</v>
      </c>
      <c r="D910" s="1">
        <v>12</v>
      </c>
      <c r="E910" s="2" t="s">
        <v>610</v>
      </c>
      <c r="F910">
        <v>1</v>
      </c>
      <c r="G910" s="84">
        <v>6</v>
      </c>
      <c r="H910" s="121"/>
      <c r="I910" s="117">
        <f t="shared" si="87"/>
        <v>0</v>
      </c>
      <c r="J910">
        <v>430</v>
      </c>
      <c r="K910">
        <f t="shared" si="86"/>
        <v>0</v>
      </c>
      <c r="L910" s="5">
        <f t="shared" si="88"/>
        <v>0</v>
      </c>
      <c r="M910" s="122">
        <f t="shared" si="89"/>
        <v>228</v>
      </c>
      <c r="Q910" s="7"/>
      <c r="S910"/>
    </row>
    <row r="911" spans="1:19">
      <c r="A911">
        <v>396</v>
      </c>
      <c r="B911" s="117" t="s">
        <v>611</v>
      </c>
      <c r="C911" s="117" t="s">
        <v>612</v>
      </c>
      <c r="D911" s="1">
        <v>12</v>
      </c>
      <c r="E911" s="2" t="s">
        <v>610</v>
      </c>
      <c r="F911">
        <v>1</v>
      </c>
      <c r="G911" s="84">
        <v>6.5</v>
      </c>
      <c r="H911" s="121"/>
      <c r="I911" s="117">
        <f t="shared" si="87"/>
        <v>0</v>
      </c>
      <c r="J911">
        <v>564</v>
      </c>
      <c r="K911">
        <f t="shared" si="86"/>
        <v>0</v>
      </c>
      <c r="L911" s="5">
        <f t="shared" si="88"/>
        <v>0</v>
      </c>
      <c r="M911" s="122">
        <f t="shared" si="89"/>
        <v>247</v>
      </c>
      <c r="Q911" s="7"/>
      <c r="S911"/>
    </row>
    <row r="912" spans="1:19">
      <c r="A912">
        <v>397</v>
      </c>
      <c r="B912" s="117" t="s">
        <v>613</v>
      </c>
      <c r="C912" s="117" t="s">
        <v>612</v>
      </c>
      <c r="D912" s="1">
        <v>15</v>
      </c>
      <c r="E912" s="2" t="s">
        <v>610</v>
      </c>
      <c r="F912">
        <v>1</v>
      </c>
      <c r="G912" s="84">
        <v>7.8</v>
      </c>
      <c r="H912" s="121"/>
      <c r="I912" s="117">
        <f t="shared" si="87"/>
        <v>0</v>
      </c>
      <c r="J912">
        <v>704</v>
      </c>
      <c r="K912">
        <f t="shared" si="86"/>
        <v>0</v>
      </c>
      <c r="L912" s="5">
        <f t="shared" si="88"/>
        <v>0</v>
      </c>
      <c r="M912" s="122">
        <f t="shared" si="89"/>
        <v>296.39999999999998</v>
      </c>
      <c r="Q912" s="7"/>
      <c r="S912"/>
    </row>
    <row r="913" spans="1:19">
      <c r="A913">
        <v>398</v>
      </c>
      <c r="B913" s="117" t="s">
        <v>614</v>
      </c>
      <c r="C913" s="117" t="s">
        <v>612</v>
      </c>
      <c r="D913" s="1">
        <v>16</v>
      </c>
      <c r="E913" s="2" t="s">
        <v>610</v>
      </c>
      <c r="F913">
        <v>1</v>
      </c>
      <c r="G913" s="84">
        <v>8</v>
      </c>
      <c r="H913" s="121"/>
      <c r="I913" s="117">
        <f t="shared" si="87"/>
        <v>0</v>
      </c>
      <c r="J913">
        <v>754</v>
      </c>
      <c r="K913">
        <f t="shared" si="86"/>
        <v>0</v>
      </c>
      <c r="L913" s="5">
        <f t="shared" si="88"/>
        <v>0</v>
      </c>
      <c r="M913" s="122">
        <f t="shared" si="89"/>
        <v>304</v>
      </c>
      <c r="Q913" s="7"/>
      <c r="S913"/>
    </row>
    <row r="914" spans="1:19">
      <c r="A914">
        <v>399</v>
      </c>
      <c r="B914" s="117" t="s">
        <v>615</v>
      </c>
      <c r="C914" s="117" t="s">
        <v>113</v>
      </c>
      <c r="D914" s="1">
        <v>14</v>
      </c>
      <c r="E914" s="2" t="s">
        <v>610</v>
      </c>
      <c r="F914">
        <v>1</v>
      </c>
      <c r="G914" s="84">
        <v>7.5</v>
      </c>
      <c r="H914" s="121"/>
      <c r="I914" s="117">
        <f t="shared" si="87"/>
        <v>0</v>
      </c>
      <c r="J914">
        <v>839</v>
      </c>
      <c r="K914">
        <f t="shared" si="86"/>
        <v>0</v>
      </c>
      <c r="L914" s="5">
        <f t="shared" si="88"/>
        <v>0</v>
      </c>
      <c r="M914" s="122">
        <f t="shared" si="89"/>
        <v>285</v>
      </c>
      <c r="Q914" s="7"/>
      <c r="S914"/>
    </row>
    <row r="915" spans="1:19">
      <c r="A915">
        <v>400</v>
      </c>
      <c r="B915" s="19" t="s">
        <v>616</v>
      </c>
      <c r="C915" s="19" t="s">
        <v>617</v>
      </c>
      <c r="D915" s="20">
        <v>18</v>
      </c>
      <c r="E915" s="21" t="s">
        <v>618</v>
      </c>
      <c r="F915" s="22">
        <v>1</v>
      </c>
      <c r="G915" s="84">
        <v>9.1999999999999993</v>
      </c>
      <c r="H915" s="23"/>
      <c r="I915" s="19">
        <f t="shared" si="87"/>
        <v>0</v>
      </c>
      <c r="J915" s="19">
        <v>1213</v>
      </c>
      <c r="K915" s="51">
        <f t="shared" si="86"/>
        <v>0</v>
      </c>
      <c r="L915" s="52">
        <f t="shared" si="88"/>
        <v>0</v>
      </c>
      <c r="M915" s="122">
        <f t="shared" si="89"/>
        <v>349.59999999999997</v>
      </c>
      <c r="Q915" s="7"/>
      <c r="S915"/>
    </row>
    <row r="916" spans="1:19">
      <c r="A916">
        <v>401</v>
      </c>
      <c r="B916" s="117" t="s">
        <v>619</v>
      </c>
      <c r="C916" s="117" t="s">
        <v>589</v>
      </c>
      <c r="D916" s="1">
        <v>12</v>
      </c>
      <c r="E916" s="2" t="s">
        <v>618</v>
      </c>
      <c r="F916">
        <v>1</v>
      </c>
      <c r="G916" s="84">
        <v>6.5</v>
      </c>
      <c r="H916" s="121"/>
      <c r="I916" s="117">
        <f t="shared" si="87"/>
        <v>0</v>
      </c>
      <c r="J916">
        <v>841</v>
      </c>
      <c r="K916">
        <f t="shared" si="86"/>
        <v>0</v>
      </c>
      <c r="L916" s="5">
        <f t="shared" si="88"/>
        <v>0</v>
      </c>
      <c r="M916" s="122">
        <f t="shared" si="89"/>
        <v>247</v>
      </c>
      <c r="Q916" s="7"/>
      <c r="S916"/>
    </row>
    <row r="917" spans="1:19">
      <c r="A917">
        <v>402</v>
      </c>
      <c r="B917" s="117" t="s">
        <v>620</v>
      </c>
      <c r="C917" s="117" t="s">
        <v>113</v>
      </c>
      <c r="D917" s="1">
        <v>14</v>
      </c>
      <c r="E917" s="2" t="s">
        <v>618</v>
      </c>
      <c r="F917">
        <v>1</v>
      </c>
      <c r="G917" s="84">
        <v>7</v>
      </c>
      <c r="H917" s="121"/>
      <c r="I917" s="117">
        <f t="shared" si="87"/>
        <v>0</v>
      </c>
      <c r="J917">
        <v>660</v>
      </c>
      <c r="K917">
        <f t="shared" si="86"/>
        <v>0</v>
      </c>
      <c r="L917" s="5">
        <f t="shared" si="88"/>
        <v>0</v>
      </c>
      <c r="M917" s="122">
        <f t="shared" si="89"/>
        <v>266</v>
      </c>
      <c r="Q917" s="7"/>
      <c r="S917"/>
    </row>
    <row r="918" spans="1:19">
      <c r="A918">
        <v>403</v>
      </c>
      <c r="B918" s="117" t="s">
        <v>621</v>
      </c>
      <c r="C918" s="117" t="s">
        <v>617</v>
      </c>
      <c r="D918" s="1">
        <v>12</v>
      </c>
      <c r="E918" s="2" t="s">
        <v>618</v>
      </c>
      <c r="F918">
        <v>1</v>
      </c>
      <c r="G918" s="84">
        <v>6.5</v>
      </c>
      <c r="H918" s="121"/>
      <c r="I918" s="117">
        <f t="shared" si="87"/>
        <v>0</v>
      </c>
      <c r="J918">
        <v>677</v>
      </c>
      <c r="K918">
        <f t="shared" si="86"/>
        <v>0</v>
      </c>
      <c r="L918" s="5">
        <f t="shared" si="88"/>
        <v>0</v>
      </c>
      <c r="M918" s="122">
        <f t="shared" si="89"/>
        <v>247</v>
      </c>
      <c r="Q918" s="7"/>
      <c r="S918"/>
    </row>
    <row r="919" spans="1:19">
      <c r="A919">
        <v>404</v>
      </c>
      <c r="B919" s="117" t="s">
        <v>622</v>
      </c>
      <c r="C919" s="117" t="s">
        <v>617</v>
      </c>
      <c r="D919" s="1">
        <v>14</v>
      </c>
      <c r="E919" s="2" t="s">
        <v>618</v>
      </c>
      <c r="F919">
        <v>1</v>
      </c>
      <c r="G919" s="84">
        <v>7</v>
      </c>
      <c r="H919" s="121"/>
      <c r="I919" s="117">
        <f t="shared" si="87"/>
        <v>0</v>
      </c>
      <c r="J919">
        <v>761</v>
      </c>
      <c r="K919">
        <f t="shared" si="86"/>
        <v>0</v>
      </c>
      <c r="L919" s="5">
        <f t="shared" si="88"/>
        <v>0</v>
      </c>
      <c r="M919" s="122">
        <f t="shared" si="89"/>
        <v>266</v>
      </c>
      <c r="Q919" s="7"/>
      <c r="S919"/>
    </row>
    <row r="920" spans="1:19">
      <c r="A920">
        <v>405</v>
      </c>
      <c r="B920" s="117" t="s">
        <v>623</v>
      </c>
      <c r="C920" s="117" t="s">
        <v>617</v>
      </c>
      <c r="D920" s="1">
        <v>15</v>
      </c>
      <c r="E920" s="2" t="s">
        <v>618</v>
      </c>
      <c r="F920">
        <v>1</v>
      </c>
      <c r="G920" s="84">
        <v>7.8</v>
      </c>
      <c r="H920" s="121"/>
      <c r="I920" s="117">
        <f t="shared" si="87"/>
        <v>0</v>
      </c>
      <c r="J920">
        <v>813</v>
      </c>
      <c r="K920">
        <f t="shared" si="86"/>
        <v>0</v>
      </c>
      <c r="L920" s="5">
        <f t="shared" si="88"/>
        <v>0</v>
      </c>
      <c r="M920" s="122">
        <f t="shared" si="89"/>
        <v>296.39999999999998</v>
      </c>
      <c r="Q920" s="7"/>
      <c r="S920"/>
    </row>
    <row r="921" spans="1:19">
      <c r="A921">
        <v>406</v>
      </c>
      <c r="B921" s="117" t="s">
        <v>624</v>
      </c>
      <c r="C921" s="117" t="s">
        <v>617</v>
      </c>
      <c r="D921" s="1">
        <v>16</v>
      </c>
      <c r="E921" s="2" t="s">
        <v>618</v>
      </c>
      <c r="F921">
        <v>1</v>
      </c>
      <c r="G921" s="84">
        <v>8.6</v>
      </c>
      <c r="H921" s="121"/>
      <c r="I921" s="117">
        <f t="shared" si="87"/>
        <v>0</v>
      </c>
      <c r="J921">
        <v>1055</v>
      </c>
      <c r="K921">
        <f t="shared" si="86"/>
        <v>0</v>
      </c>
      <c r="L921" s="5">
        <f t="shared" si="88"/>
        <v>0</v>
      </c>
      <c r="M921" s="122">
        <f t="shared" si="89"/>
        <v>326.8</v>
      </c>
      <c r="Q921" s="7"/>
      <c r="S921"/>
    </row>
    <row r="922" spans="1:19">
      <c r="A922">
        <v>407</v>
      </c>
      <c r="B922" s="124" t="s">
        <v>625</v>
      </c>
      <c r="C922" s="124" t="s">
        <v>589</v>
      </c>
      <c r="D922" s="123">
        <v>12</v>
      </c>
      <c r="E922" s="2" t="s">
        <v>626</v>
      </c>
      <c r="F922" s="125">
        <v>1</v>
      </c>
      <c r="G922" s="84">
        <v>6</v>
      </c>
      <c r="H922" s="121"/>
      <c r="I922" s="117">
        <f t="shared" si="87"/>
        <v>0</v>
      </c>
      <c r="J922">
        <v>939</v>
      </c>
      <c r="K922">
        <f t="shared" si="86"/>
        <v>0</v>
      </c>
      <c r="L922" s="5">
        <f t="shared" si="88"/>
        <v>0</v>
      </c>
      <c r="M922" s="122">
        <f t="shared" si="89"/>
        <v>228</v>
      </c>
      <c r="Q922" s="7"/>
      <c r="S922"/>
    </row>
    <row r="923" spans="1:19">
      <c r="A923">
        <v>408</v>
      </c>
      <c r="B923" s="124" t="s">
        <v>627</v>
      </c>
      <c r="C923" s="124" t="s">
        <v>628</v>
      </c>
      <c r="D923" s="123">
        <v>10</v>
      </c>
      <c r="E923" s="2" t="s">
        <v>626</v>
      </c>
      <c r="F923" s="125">
        <v>1</v>
      </c>
      <c r="G923" s="84">
        <v>5.5</v>
      </c>
      <c r="H923" s="121"/>
      <c r="I923" s="117">
        <f t="shared" si="87"/>
        <v>0</v>
      </c>
      <c r="J923">
        <v>814</v>
      </c>
      <c r="K923">
        <f t="shared" si="86"/>
        <v>0</v>
      </c>
      <c r="L923" s="5">
        <f t="shared" si="88"/>
        <v>0</v>
      </c>
      <c r="M923" s="122">
        <f t="shared" si="89"/>
        <v>209</v>
      </c>
      <c r="Q923" s="7"/>
      <c r="S923"/>
    </row>
    <row r="924" spans="1:19">
      <c r="A924">
        <v>409</v>
      </c>
      <c r="B924" s="124" t="s">
        <v>629</v>
      </c>
      <c r="C924" s="124" t="s">
        <v>628</v>
      </c>
      <c r="D924" s="123">
        <v>12</v>
      </c>
      <c r="E924" s="2" t="s">
        <v>626</v>
      </c>
      <c r="F924" s="125">
        <v>1</v>
      </c>
      <c r="G924" s="84">
        <v>6.5</v>
      </c>
      <c r="H924" s="121"/>
      <c r="I924" s="117">
        <f t="shared" si="87"/>
        <v>0</v>
      </c>
      <c r="J924">
        <v>830</v>
      </c>
      <c r="K924">
        <f t="shared" si="86"/>
        <v>0</v>
      </c>
      <c r="L924" s="5">
        <f t="shared" si="88"/>
        <v>0</v>
      </c>
      <c r="M924" s="122">
        <f t="shared" si="89"/>
        <v>247</v>
      </c>
      <c r="Q924" s="7"/>
      <c r="S924"/>
    </row>
    <row r="925" spans="1:19">
      <c r="A925">
        <v>410</v>
      </c>
      <c r="B925" s="124" t="s">
        <v>630</v>
      </c>
      <c r="C925" s="124" t="s">
        <v>628</v>
      </c>
      <c r="D925" s="123">
        <v>14</v>
      </c>
      <c r="E925" s="2" t="s">
        <v>626</v>
      </c>
      <c r="F925" s="125">
        <v>1</v>
      </c>
      <c r="G925" s="84">
        <v>7</v>
      </c>
      <c r="H925" s="121"/>
      <c r="I925" s="117">
        <f t="shared" si="87"/>
        <v>0</v>
      </c>
      <c r="J925">
        <v>646</v>
      </c>
      <c r="K925">
        <f t="shared" si="86"/>
        <v>0</v>
      </c>
      <c r="L925" s="5">
        <f t="shared" si="88"/>
        <v>0</v>
      </c>
      <c r="M925" s="122">
        <f t="shared" si="89"/>
        <v>266</v>
      </c>
      <c r="Q925" s="7"/>
      <c r="S925"/>
    </row>
    <row r="926" spans="1:19">
      <c r="A926">
        <v>411</v>
      </c>
      <c r="B926" s="124" t="s">
        <v>631</v>
      </c>
      <c r="C926" s="124" t="s">
        <v>628</v>
      </c>
      <c r="D926" s="123">
        <v>15</v>
      </c>
      <c r="E926" s="2" t="s">
        <v>626</v>
      </c>
      <c r="F926" s="125">
        <v>1</v>
      </c>
      <c r="G926" s="84">
        <v>7.8</v>
      </c>
      <c r="H926" s="121"/>
      <c r="I926" s="117">
        <f t="shared" si="87"/>
        <v>0</v>
      </c>
      <c r="J926">
        <v>1031</v>
      </c>
      <c r="K926">
        <f t="shared" si="86"/>
        <v>0</v>
      </c>
      <c r="L926" s="5">
        <f t="shared" si="88"/>
        <v>0</v>
      </c>
      <c r="M926" s="122">
        <f t="shared" si="89"/>
        <v>296.39999999999998</v>
      </c>
      <c r="Q926" s="7"/>
      <c r="S926"/>
    </row>
    <row r="927" spans="1:19">
      <c r="A927">
        <v>412</v>
      </c>
      <c r="B927" s="124" t="s">
        <v>632</v>
      </c>
      <c r="C927" s="124" t="s">
        <v>628</v>
      </c>
      <c r="D927" s="123">
        <v>16</v>
      </c>
      <c r="E927" s="2" t="s">
        <v>626</v>
      </c>
      <c r="F927" s="125">
        <v>1</v>
      </c>
      <c r="G927" s="84">
        <v>8.5</v>
      </c>
      <c r="H927" s="121"/>
      <c r="I927" s="117">
        <f t="shared" si="87"/>
        <v>0</v>
      </c>
      <c r="J927">
        <v>1234</v>
      </c>
      <c r="K927">
        <f t="shared" si="86"/>
        <v>0</v>
      </c>
      <c r="L927" s="5">
        <f t="shared" si="88"/>
        <v>0</v>
      </c>
      <c r="M927" s="122">
        <f t="shared" si="89"/>
        <v>323</v>
      </c>
      <c r="Q927" s="7"/>
      <c r="S927"/>
    </row>
    <row r="928" spans="1:19">
      <c r="A928">
        <v>413</v>
      </c>
      <c r="B928" s="117" t="s">
        <v>633</v>
      </c>
      <c r="C928" s="117" t="s">
        <v>113</v>
      </c>
      <c r="D928" s="1">
        <v>15</v>
      </c>
      <c r="E928" s="2" t="s">
        <v>626</v>
      </c>
      <c r="F928">
        <v>1</v>
      </c>
      <c r="G928" s="84">
        <v>7.8</v>
      </c>
      <c r="H928" s="121"/>
      <c r="I928" s="117">
        <f t="shared" si="87"/>
        <v>0</v>
      </c>
      <c r="J928">
        <v>934</v>
      </c>
      <c r="K928">
        <f t="shared" si="86"/>
        <v>0</v>
      </c>
      <c r="L928" s="5">
        <f t="shared" si="88"/>
        <v>0</v>
      </c>
      <c r="M928" s="122">
        <f t="shared" si="89"/>
        <v>296.39999999999998</v>
      </c>
      <c r="Q928" s="7"/>
      <c r="S928"/>
    </row>
    <row r="929" spans="1:19">
      <c r="A929">
        <v>414</v>
      </c>
      <c r="B929" s="117" t="s">
        <v>634</v>
      </c>
      <c r="C929" s="117" t="s">
        <v>288</v>
      </c>
      <c r="D929" s="1">
        <v>12</v>
      </c>
      <c r="E929" s="2" t="s">
        <v>626</v>
      </c>
      <c r="F929">
        <v>1</v>
      </c>
      <c r="G929" s="84">
        <v>6</v>
      </c>
      <c r="H929" s="121"/>
      <c r="I929" s="117">
        <f t="shared" si="87"/>
        <v>0</v>
      </c>
      <c r="J929">
        <v>563</v>
      </c>
      <c r="K929">
        <f t="shared" si="86"/>
        <v>0</v>
      </c>
      <c r="L929" s="5">
        <f t="shared" si="88"/>
        <v>0</v>
      </c>
      <c r="M929" s="122">
        <f t="shared" si="89"/>
        <v>228</v>
      </c>
      <c r="Q929" s="7"/>
      <c r="S929"/>
    </row>
    <row r="930" spans="1:19">
      <c r="A930">
        <v>415</v>
      </c>
      <c r="B930" s="117" t="s">
        <v>635</v>
      </c>
      <c r="C930" s="117" t="s">
        <v>589</v>
      </c>
      <c r="D930" s="1">
        <v>14</v>
      </c>
      <c r="E930" s="2" t="s">
        <v>626</v>
      </c>
      <c r="F930">
        <v>1</v>
      </c>
      <c r="G930" s="84">
        <v>7</v>
      </c>
      <c r="H930" s="121"/>
      <c r="I930" s="117">
        <f t="shared" si="87"/>
        <v>0</v>
      </c>
      <c r="J930">
        <v>651</v>
      </c>
      <c r="K930">
        <f t="shared" si="86"/>
        <v>0</v>
      </c>
      <c r="L930" s="5">
        <f t="shared" si="88"/>
        <v>0</v>
      </c>
      <c r="M930" s="122">
        <f t="shared" si="89"/>
        <v>266</v>
      </c>
      <c r="Q930" s="7"/>
      <c r="S930"/>
    </row>
    <row r="931" spans="1:19">
      <c r="A931">
        <v>416</v>
      </c>
      <c r="B931" s="117" t="s">
        <v>636</v>
      </c>
      <c r="C931" s="117" t="s">
        <v>589</v>
      </c>
      <c r="D931" s="1">
        <v>12</v>
      </c>
      <c r="E931" s="2" t="s">
        <v>626</v>
      </c>
      <c r="F931">
        <v>1</v>
      </c>
      <c r="G931" s="84">
        <v>6</v>
      </c>
      <c r="H931" s="121"/>
      <c r="I931" s="117">
        <f t="shared" si="87"/>
        <v>0</v>
      </c>
      <c r="J931">
        <v>523</v>
      </c>
      <c r="K931">
        <f t="shared" si="86"/>
        <v>0</v>
      </c>
      <c r="L931" s="5">
        <f t="shared" si="88"/>
        <v>0</v>
      </c>
      <c r="M931" s="122">
        <f t="shared" si="89"/>
        <v>228</v>
      </c>
      <c r="Q931" s="7"/>
      <c r="S931"/>
    </row>
    <row r="932" spans="1:19">
      <c r="A932">
        <v>417</v>
      </c>
      <c r="B932" s="117" t="s">
        <v>637</v>
      </c>
      <c r="C932" s="117" t="s">
        <v>113</v>
      </c>
      <c r="D932" s="1">
        <v>12</v>
      </c>
      <c r="E932" s="2" t="s">
        <v>626</v>
      </c>
      <c r="F932">
        <v>1</v>
      </c>
      <c r="G932" s="84">
        <v>6.5</v>
      </c>
      <c r="H932" s="121"/>
      <c r="I932" s="117">
        <f t="shared" si="87"/>
        <v>0</v>
      </c>
      <c r="J932">
        <v>783</v>
      </c>
      <c r="K932">
        <f t="shared" si="86"/>
        <v>0</v>
      </c>
      <c r="L932" s="5">
        <f t="shared" si="88"/>
        <v>0</v>
      </c>
      <c r="M932" s="122">
        <f t="shared" si="89"/>
        <v>247</v>
      </c>
      <c r="Q932" s="7"/>
      <c r="S932"/>
    </row>
    <row r="933" spans="1:19">
      <c r="A933">
        <v>418</v>
      </c>
      <c r="B933" s="124" t="s">
        <v>638</v>
      </c>
      <c r="C933" s="124" t="s">
        <v>589</v>
      </c>
      <c r="D933" s="123">
        <v>10</v>
      </c>
      <c r="E933" s="2" t="s">
        <v>626</v>
      </c>
      <c r="F933">
        <v>1</v>
      </c>
      <c r="G933" s="84">
        <v>5.5</v>
      </c>
      <c r="H933" s="121"/>
      <c r="I933" s="117">
        <f t="shared" si="87"/>
        <v>0</v>
      </c>
      <c r="J933">
        <v>479</v>
      </c>
      <c r="K933">
        <f t="shared" si="86"/>
        <v>0</v>
      </c>
      <c r="L933" s="5">
        <f t="shared" si="88"/>
        <v>0</v>
      </c>
      <c r="M933" s="122">
        <f t="shared" si="89"/>
        <v>209</v>
      </c>
      <c r="Q933" s="7"/>
      <c r="S933"/>
    </row>
    <row r="934" spans="1:19">
      <c r="A934">
        <v>419</v>
      </c>
      <c r="B934" s="124" t="s">
        <v>639</v>
      </c>
      <c r="C934" s="124" t="s">
        <v>113</v>
      </c>
      <c r="D934" s="123">
        <v>12</v>
      </c>
      <c r="E934" s="2" t="s">
        <v>626</v>
      </c>
      <c r="F934">
        <v>1</v>
      </c>
      <c r="G934" s="84">
        <v>6</v>
      </c>
      <c r="H934" s="121"/>
      <c r="I934" s="117">
        <f t="shared" si="87"/>
        <v>0</v>
      </c>
      <c r="J934">
        <v>615</v>
      </c>
      <c r="K934">
        <f t="shared" si="86"/>
        <v>0</v>
      </c>
      <c r="L934" s="5">
        <f t="shared" si="88"/>
        <v>0</v>
      </c>
      <c r="M934" s="122">
        <f t="shared" si="89"/>
        <v>228</v>
      </c>
      <c r="Q934" s="7"/>
      <c r="S934"/>
    </row>
    <row r="935" spans="1:19">
      <c r="A935">
        <v>420</v>
      </c>
      <c r="B935" s="124" t="s">
        <v>640</v>
      </c>
      <c r="C935" s="124" t="s">
        <v>113</v>
      </c>
      <c r="D935" s="123">
        <v>14</v>
      </c>
      <c r="E935" s="2" t="s">
        <v>626</v>
      </c>
      <c r="F935">
        <v>1</v>
      </c>
      <c r="G935" s="84">
        <v>7</v>
      </c>
      <c r="H935" s="121"/>
      <c r="I935" s="117">
        <f t="shared" si="87"/>
        <v>0</v>
      </c>
      <c r="J935">
        <v>702</v>
      </c>
      <c r="K935">
        <f t="shared" si="86"/>
        <v>0</v>
      </c>
      <c r="L935" s="5">
        <f t="shared" si="88"/>
        <v>0</v>
      </c>
      <c r="M935" s="122">
        <f t="shared" si="89"/>
        <v>266</v>
      </c>
      <c r="Q935" s="7"/>
      <c r="S935"/>
    </row>
    <row r="936" spans="1:19">
      <c r="A936">
        <v>421</v>
      </c>
      <c r="B936" s="124" t="s">
        <v>641</v>
      </c>
      <c r="C936" s="124" t="s">
        <v>113</v>
      </c>
      <c r="D936" s="123">
        <v>15</v>
      </c>
      <c r="E936" s="2" t="s">
        <v>626</v>
      </c>
      <c r="F936">
        <v>1</v>
      </c>
      <c r="G936" s="84">
        <v>7.8</v>
      </c>
      <c r="H936" s="121"/>
      <c r="I936" s="117">
        <f t="shared" si="87"/>
        <v>0</v>
      </c>
      <c r="J936">
        <v>957</v>
      </c>
      <c r="K936">
        <f t="shared" si="86"/>
        <v>0</v>
      </c>
      <c r="L936" s="5">
        <f t="shared" si="88"/>
        <v>0</v>
      </c>
      <c r="M936" s="122">
        <f t="shared" si="89"/>
        <v>296.39999999999998</v>
      </c>
      <c r="Q936" s="7"/>
      <c r="S936"/>
    </row>
    <row r="937" spans="1:19">
      <c r="A937">
        <v>422</v>
      </c>
      <c r="B937" s="124" t="s">
        <v>642</v>
      </c>
      <c r="C937" s="124" t="s">
        <v>113</v>
      </c>
      <c r="D937" s="123">
        <v>14</v>
      </c>
      <c r="E937" s="2" t="s">
        <v>626</v>
      </c>
      <c r="F937">
        <v>1</v>
      </c>
      <c r="G937" s="84">
        <v>7.5</v>
      </c>
      <c r="H937" s="121"/>
      <c r="I937" s="117">
        <f t="shared" si="87"/>
        <v>0</v>
      </c>
      <c r="J937">
        <v>802</v>
      </c>
      <c r="K937">
        <f t="shared" si="86"/>
        <v>0</v>
      </c>
      <c r="L937" s="5">
        <f t="shared" si="88"/>
        <v>0</v>
      </c>
      <c r="M937" s="122">
        <f t="shared" si="89"/>
        <v>285</v>
      </c>
      <c r="Q937" s="7"/>
      <c r="S937"/>
    </row>
    <row r="938" spans="1:19">
      <c r="A938">
        <v>423</v>
      </c>
      <c r="B938" s="124" t="s">
        <v>643</v>
      </c>
      <c r="C938" s="124" t="s">
        <v>589</v>
      </c>
      <c r="D938" s="123">
        <v>12</v>
      </c>
      <c r="E938" s="2" t="s">
        <v>644</v>
      </c>
      <c r="F938">
        <v>1</v>
      </c>
      <c r="G938" s="84">
        <v>6</v>
      </c>
      <c r="H938" s="121"/>
      <c r="I938" s="117">
        <f t="shared" si="87"/>
        <v>0</v>
      </c>
      <c r="J938">
        <v>734</v>
      </c>
      <c r="K938">
        <f t="shared" si="86"/>
        <v>0</v>
      </c>
      <c r="L938" s="5">
        <f t="shared" si="88"/>
        <v>0</v>
      </c>
      <c r="M938" s="122">
        <f t="shared" si="89"/>
        <v>228</v>
      </c>
      <c r="Q938" s="7"/>
      <c r="S938"/>
    </row>
    <row r="939" spans="1:19">
      <c r="A939">
        <v>424</v>
      </c>
      <c r="B939" s="124" t="s">
        <v>645</v>
      </c>
      <c r="C939" s="124" t="s">
        <v>646</v>
      </c>
      <c r="D939" s="123">
        <v>12</v>
      </c>
      <c r="E939" s="2" t="s">
        <v>644</v>
      </c>
      <c r="F939">
        <v>1</v>
      </c>
      <c r="G939" s="84">
        <v>6.5</v>
      </c>
      <c r="H939" s="121"/>
      <c r="I939" s="117">
        <f t="shared" si="87"/>
        <v>0</v>
      </c>
      <c r="J939">
        <v>500</v>
      </c>
      <c r="K939">
        <f t="shared" si="86"/>
        <v>0</v>
      </c>
      <c r="L939" s="5">
        <f t="shared" si="88"/>
        <v>0</v>
      </c>
      <c r="M939" s="122">
        <f t="shared" si="89"/>
        <v>247</v>
      </c>
      <c r="Q939" s="7"/>
      <c r="S939"/>
    </row>
    <row r="940" spans="1:19">
      <c r="A940">
        <v>425</v>
      </c>
      <c r="B940" s="124" t="s">
        <v>647</v>
      </c>
      <c r="C940" s="124" t="s">
        <v>646</v>
      </c>
      <c r="D940" s="123">
        <v>14</v>
      </c>
      <c r="E940" s="2" t="s">
        <v>644</v>
      </c>
      <c r="F940">
        <v>1</v>
      </c>
      <c r="G940" s="84">
        <v>7.5</v>
      </c>
      <c r="H940" s="121"/>
      <c r="I940" s="117">
        <f t="shared" si="87"/>
        <v>0</v>
      </c>
      <c r="J940">
        <v>971</v>
      </c>
      <c r="K940">
        <f t="shared" si="86"/>
        <v>0</v>
      </c>
      <c r="L940" s="5">
        <f t="shared" si="88"/>
        <v>0</v>
      </c>
      <c r="M940" s="122">
        <f t="shared" si="89"/>
        <v>285</v>
      </c>
      <c r="Q940" s="7"/>
      <c r="S940"/>
    </row>
    <row r="941" spans="1:19">
      <c r="A941">
        <v>426</v>
      </c>
      <c r="B941" s="124" t="s">
        <v>648</v>
      </c>
      <c r="C941" s="124" t="s">
        <v>646</v>
      </c>
      <c r="D941" s="123">
        <v>15</v>
      </c>
      <c r="E941" s="2" t="s">
        <v>644</v>
      </c>
      <c r="F941">
        <v>1</v>
      </c>
      <c r="G941" s="84">
        <v>7.8</v>
      </c>
      <c r="H941" s="121"/>
      <c r="I941" s="117">
        <f t="shared" si="87"/>
        <v>0</v>
      </c>
      <c r="J941">
        <v>962</v>
      </c>
      <c r="K941">
        <f t="shared" si="86"/>
        <v>0</v>
      </c>
      <c r="L941" s="5">
        <f t="shared" si="88"/>
        <v>0</v>
      </c>
      <c r="M941" s="122">
        <f t="shared" si="89"/>
        <v>296.39999999999998</v>
      </c>
      <c r="Q941" s="7"/>
      <c r="S941"/>
    </row>
    <row r="942" spans="1:19">
      <c r="A942">
        <v>427</v>
      </c>
      <c r="B942" s="124" t="s">
        <v>649</v>
      </c>
      <c r="C942" s="124" t="s">
        <v>646</v>
      </c>
      <c r="D942" s="123">
        <v>16</v>
      </c>
      <c r="E942" s="2" t="s">
        <v>644</v>
      </c>
      <c r="F942">
        <v>1</v>
      </c>
      <c r="G942" s="84">
        <v>8.5</v>
      </c>
      <c r="H942" s="121"/>
      <c r="I942" s="117">
        <f t="shared" si="87"/>
        <v>0</v>
      </c>
      <c r="J942">
        <v>1269</v>
      </c>
      <c r="K942">
        <f t="shared" si="86"/>
        <v>0</v>
      </c>
      <c r="L942" s="5">
        <f t="shared" si="88"/>
        <v>0</v>
      </c>
      <c r="M942" s="122">
        <f t="shared" si="89"/>
        <v>323</v>
      </c>
      <c r="Q942" s="7"/>
      <c r="S942"/>
    </row>
    <row r="943" spans="1:19">
      <c r="A943">
        <v>428</v>
      </c>
      <c r="B943" s="124" t="s">
        <v>650</v>
      </c>
      <c r="C943" s="124" t="s">
        <v>651</v>
      </c>
      <c r="D943" s="123">
        <v>14</v>
      </c>
      <c r="E943" s="2" t="s">
        <v>644</v>
      </c>
      <c r="F943">
        <v>1</v>
      </c>
      <c r="G943" s="84">
        <v>7.5</v>
      </c>
      <c r="H943" s="121"/>
      <c r="I943" s="117">
        <f t="shared" si="87"/>
        <v>0</v>
      </c>
      <c r="J943">
        <v>719</v>
      </c>
      <c r="K943">
        <f t="shared" si="86"/>
        <v>0</v>
      </c>
      <c r="L943" s="5">
        <f t="shared" si="88"/>
        <v>0</v>
      </c>
      <c r="M943" s="122">
        <f t="shared" si="89"/>
        <v>285</v>
      </c>
      <c r="Q943" s="7"/>
      <c r="S943"/>
    </row>
    <row r="944" spans="1:19">
      <c r="A944">
        <v>429</v>
      </c>
      <c r="B944" s="124" t="s">
        <v>652</v>
      </c>
      <c r="C944" s="124" t="s">
        <v>651</v>
      </c>
      <c r="D944" s="123">
        <v>15</v>
      </c>
      <c r="E944" s="2" t="s">
        <v>644</v>
      </c>
      <c r="F944">
        <v>1</v>
      </c>
      <c r="G944" s="84">
        <v>7.8</v>
      </c>
      <c r="H944" s="121"/>
      <c r="I944" s="117">
        <f t="shared" si="87"/>
        <v>0</v>
      </c>
      <c r="J944">
        <v>751</v>
      </c>
      <c r="K944">
        <f t="shared" si="86"/>
        <v>0</v>
      </c>
      <c r="L944" s="5">
        <f t="shared" si="88"/>
        <v>0</v>
      </c>
      <c r="M944" s="122">
        <f t="shared" si="89"/>
        <v>296.39999999999998</v>
      </c>
      <c r="Q944" s="7"/>
      <c r="S944"/>
    </row>
    <row r="945" spans="1:19">
      <c r="A945">
        <v>430</v>
      </c>
      <c r="B945" s="124" t="s">
        <v>653</v>
      </c>
      <c r="C945" s="124" t="s">
        <v>651</v>
      </c>
      <c r="D945" s="123">
        <v>14</v>
      </c>
      <c r="E945" s="2" t="s">
        <v>644</v>
      </c>
      <c r="F945">
        <v>1</v>
      </c>
      <c r="G945" s="84">
        <v>7.5</v>
      </c>
      <c r="H945" s="121"/>
      <c r="I945" s="117">
        <f t="shared" si="87"/>
        <v>0</v>
      </c>
      <c r="J945">
        <v>766</v>
      </c>
      <c r="K945">
        <f t="shared" si="86"/>
        <v>0</v>
      </c>
      <c r="L945" s="5">
        <f t="shared" si="88"/>
        <v>0</v>
      </c>
      <c r="M945" s="122">
        <f t="shared" si="89"/>
        <v>285</v>
      </c>
      <c r="Q945" s="7"/>
      <c r="S945"/>
    </row>
    <row r="946" spans="1:19">
      <c r="A946">
        <v>431</v>
      </c>
      <c r="B946" s="124" t="s">
        <v>654</v>
      </c>
      <c r="C946" s="124" t="s">
        <v>651</v>
      </c>
      <c r="D946" s="123">
        <v>16</v>
      </c>
      <c r="E946" s="2" t="s">
        <v>644</v>
      </c>
      <c r="F946">
        <v>1</v>
      </c>
      <c r="G946" s="84">
        <v>8.4</v>
      </c>
      <c r="H946" s="121"/>
      <c r="I946" s="117">
        <f t="shared" si="87"/>
        <v>0</v>
      </c>
      <c r="J946">
        <v>1171</v>
      </c>
      <c r="K946">
        <f t="shared" si="86"/>
        <v>0</v>
      </c>
      <c r="L946" s="5">
        <f t="shared" si="88"/>
        <v>0</v>
      </c>
      <c r="M946" s="122">
        <f t="shared" si="89"/>
        <v>319.2</v>
      </c>
      <c r="Q946" s="7"/>
      <c r="S946"/>
    </row>
    <row r="947" spans="1:19">
      <c r="A947">
        <v>432</v>
      </c>
      <c r="B947" s="124" t="s">
        <v>655</v>
      </c>
      <c r="C947" s="124" t="s">
        <v>651</v>
      </c>
      <c r="D947" s="123">
        <v>17</v>
      </c>
      <c r="E947" s="2" t="s">
        <v>644</v>
      </c>
      <c r="F947">
        <v>1</v>
      </c>
      <c r="G947" s="84">
        <v>8.8000000000000007</v>
      </c>
      <c r="H947" s="121"/>
      <c r="I947" s="117">
        <f t="shared" si="87"/>
        <v>0</v>
      </c>
      <c r="J947">
        <v>1186</v>
      </c>
      <c r="K947">
        <f t="shared" ref="K947:K1010" si="90">IF(H947=-1,J947,FLOOR(H947-FLOOR(H947/5000000*J947,1)*5000000/J947,1)+1-FLOOR(H947/10000000,1))+IF(H947=0,-1,0)</f>
        <v>0</v>
      </c>
      <c r="L947" s="5">
        <f t="shared" si="88"/>
        <v>0</v>
      </c>
      <c r="M947" s="122">
        <f t="shared" si="89"/>
        <v>334.40000000000003</v>
      </c>
      <c r="Q947" s="7"/>
      <c r="S947"/>
    </row>
    <row r="948" spans="1:19">
      <c r="A948">
        <v>433</v>
      </c>
      <c r="B948" s="24" t="s">
        <v>656</v>
      </c>
      <c r="C948" s="24" t="s">
        <v>651</v>
      </c>
      <c r="D948" s="25">
        <v>18</v>
      </c>
      <c r="E948" s="26" t="s">
        <v>644</v>
      </c>
      <c r="F948" s="27">
        <v>1</v>
      </c>
      <c r="G948" s="84">
        <v>9.6</v>
      </c>
      <c r="H948" s="29"/>
      <c r="I948" s="24">
        <f t="shared" si="87"/>
        <v>0</v>
      </c>
      <c r="J948" s="24">
        <v>1426</v>
      </c>
      <c r="K948" s="24">
        <f t="shared" si="90"/>
        <v>0</v>
      </c>
      <c r="L948" s="56">
        <f t="shared" si="88"/>
        <v>0</v>
      </c>
      <c r="M948" s="122">
        <f t="shared" si="89"/>
        <v>364.79999999999995</v>
      </c>
      <c r="Q948" s="7"/>
      <c r="S948"/>
    </row>
    <row r="949" spans="1:19">
      <c r="A949">
        <v>434</v>
      </c>
      <c r="B949" s="124" t="s">
        <v>657</v>
      </c>
      <c r="C949" s="124" t="s">
        <v>651</v>
      </c>
      <c r="D949" s="123">
        <v>16</v>
      </c>
      <c r="E949" s="2" t="s">
        <v>644</v>
      </c>
      <c r="F949">
        <v>1</v>
      </c>
      <c r="G949" s="84">
        <v>8.1</v>
      </c>
      <c r="H949" s="121"/>
      <c r="I949" s="117">
        <f t="shared" si="87"/>
        <v>0</v>
      </c>
      <c r="J949">
        <v>943</v>
      </c>
      <c r="K949">
        <f t="shared" si="90"/>
        <v>0</v>
      </c>
      <c r="L949" s="5">
        <f t="shared" si="88"/>
        <v>0</v>
      </c>
      <c r="M949" s="122">
        <f t="shared" si="89"/>
        <v>307.8</v>
      </c>
      <c r="Q949" s="7"/>
      <c r="S949"/>
    </row>
    <row r="950" spans="1:19">
      <c r="A950">
        <v>0</v>
      </c>
      <c r="B950" s="117" t="s">
        <v>26</v>
      </c>
      <c r="C950" s="117" t="s">
        <v>27</v>
      </c>
      <c r="D950" s="1">
        <v>2</v>
      </c>
      <c r="E950" s="2" t="s">
        <v>28</v>
      </c>
      <c r="F950">
        <v>0</v>
      </c>
      <c r="G950" s="86">
        <v>1.5</v>
      </c>
      <c r="H950" s="121"/>
      <c r="I950" s="117">
        <f t="shared" si="87"/>
        <v>0</v>
      </c>
      <c r="J950">
        <v>205</v>
      </c>
      <c r="K950">
        <f t="shared" si="90"/>
        <v>0</v>
      </c>
      <c r="L950" s="5">
        <f t="shared" si="88"/>
        <v>0</v>
      </c>
      <c r="M950" s="122">
        <f t="shared" si="89"/>
        <v>57</v>
      </c>
      <c r="Q950" s="7"/>
      <c r="S950"/>
    </row>
    <row r="951" spans="1:19">
      <c r="A951">
        <v>1</v>
      </c>
      <c r="B951" s="117" t="s">
        <v>33</v>
      </c>
      <c r="C951" s="117" t="s">
        <v>27</v>
      </c>
      <c r="D951" s="1">
        <v>8</v>
      </c>
      <c r="E951" s="2" t="s">
        <v>28</v>
      </c>
      <c r="F951">
        <v>0</v>
      </c>
      <c r="G951" s="86">
        <v>4</v>
      </c>
      <c r="H951" s="121"/>
      <c r="I951" s="117">
        <f t="shared" si="87"/>
        <v>0</v>
      </c>
      <c r="J951">
        <v>462</v>
      </c>
      <c r="K951">
        <f t="shared" si="90"/>
        <v>0</v>
      </c>
      <c r="L951" s="5">
        <f t="shared" si="88"/>
        <v>0</v>
      </c>
      <c r="M951" s="122">
        <f t="shared" si="89"/>
        <v>152</v>
      </c>
      <c r="Q951" s="7"/>
      <c r="S951"/>
    </row>
    <row r="952" spans="1:19">
      <c r="A952">
        <v>2</v>
      </c>
      <c r="B952" s="117" t="s">
        <v>36</v>
      </c>
      <c r="C952" s="117" t="s">
        <v>27</v>
      </c>
      <c r="D952" s="1">
        <v>8</v>
      </c>
      <c r="E952" s="2" t="s">
        <v>28</v>
      </c>
      <c r="F952">
        <v>0</v>
      </c>
      <c r="G952" s="86">
        <v>4</v>
      </c>
      <c r="H952" s="121"/>
      <c r="I952" s="117">
        <f t="shared" si="87"/>
        <v>0</v>
      </c>
      <c r="J952">
        <v>449</v>
      </c>
      <c r="K952">
        <f t="shared" si="90"/>
        <v>0</v>
      </c>
      <c r="L952" s="5">
        <f t="shared" si="88"/>
        <v>0</v>
      </c>
      <c r="M952" s="122">
        <f t="shared" si="89"/>
        <v>152</v>
      </c>
      <c r="Q952" s="7"/>
      <c r="S952"/>
    </row>
    <row r="953" spans="1:19">
      <c r="A953">
        <v>3</v>
      </c>
      <c r="B953" s="117" t="s">
        <v>39</v>
      </c>
      <c r="C953" s="117" t="s">
        <v>40</v>
      </c>
      <c r="D953" s="1">
        <v>6</v>
      </c>
      <c r="E953" s="2" t="s">
        <v>28</v>
      </c>
      <c r="F953">
        <v>0</v>
      </c>
      <c r="G953" s="86">
        <v>3.5</v>
      </c>
      <c r="H953" s="121"/>
      <c r="I953" s="117">
        <f t="shared" si="87"/>
        <v>0</v>
      </c>
      <c r="J953">
        <v>414</v>
      </c>
      <c r="K953">
        <f t="shared" si="90"/>
        <v>0</v>
      </c>
      <c r="L953" s="5">
        <f t="shared" si="88"/>
        <v>0</v>
      </c>
      <c r="M953" s="122">
        <f t="shared" si="89"/>
        <v>133</v>
      </c>
      <c r="Q953" s="7"/>
      <c r="S953"/>
    </row>
    <row r="954" spans="1:19">
      <c r="A954">
        <v>4</v>
      </c>
      <c r="B954" s="117" t="s">
        <v>42</v>
      </c>
      <c r="C954" s="117" t="s">
        <v>27</v>
      </c>
      <c r="D954" s="1">
        <v>4</v>
      </c>
      <c r="E954" s="2" t="s">
        <v>28</v>
      </c>
      <c r="F954">
        <v>0</v>
      </c>
      <c r="G954" s="86">
        <v>2.5</v>
      </c>
      <c r="H954" s="121"/>
      <c r="I954" s="117">
        <f t="shared" si="87"/>
        <v>0</v>
      </c>
      <c r="J954">
        <v>322</v>
      </c>
      <c r="K954">
        <f t="shared" si="90"/>
        <v>0</v>
      </c>
      <c r="L954" s="5">
        <f t="shared" si="88"/>
        <v>0</v>
      </c>
      <c r="M954" s="122">
        <f t="shared" si="89"/>
        <v>95</v>
      </c>
      <c r="Q954" s="7"/>
      <c r="S954"/>
    </row>
    <row r="955" spans="1:19">
      <c r="A955">
        <v>5</v>
      </c>
      <c r="B955" s="117" t="s">
        <v>48</v>
      </c>
      <c r="C955" s="117" t="s">
        <v>27</v>
      </c>
      <c r="D955" s="1">
        <v>6</v>
      </c>
      <c r="E955" s="2" t="s">
        <v>28</v>
      </c>
      <c r="F955">
        <v>0</v>
      </c>
      <c r="G955" s="86">
        <v>3.5</v>
      </c>
      <c r="H955" s="121"/>
      <c r="I955" s="117">
        <f t="shared" si="87"/>
        <v>0</v>
      </c>
      <c r="J955">
        <v>424</v>
      </c>
      <c r="K955">
        <f t="shared" si="90"/>
        <v>0</v>
      </c>
      <c r="L955" s="5">
        <f t="shared" si="88"/>
        <v>0</v>
      </c>
      <c r="M955" s="122">
        <f t="shared" si="89"/>
        <v>133</v>
      </c>
      <c r="Q955" s="7"/>
      <c r="S955"/>
    </row>
    <row r="956" spans="1:19">
      <c r="A956">
        <v>6</v>
      </c>
      <c r="B956" s="117" t="s">
        <v>54</v>
      </c>
      <c r="C956" s="117" t="s">
        <v>27</v>
      </c>
      <c r="D956" s="1">
        <v>2</v>
      </c>
      <c r="E956" s="2" t="s">
        <v>28</v>
      </c>
      <c r="F956">
        <v>0</v>
      </c>
      <c r="G956" s="86">
        <v>1</v>
      </c>
      <c r="H956" s="121"/>
      <c r="I956" s="117">
        <f t="shared" si="87"/>
        <v>0</v>
      </c>
      <c r="J956">
        <v>336</v>
      </c>
      <c r="K956">
        <f t="shared" si="90"/>
        <v>0</v>
      </c>
      <c r="L956" s="5">
        <f t="shared" si="88"/>
        <v>0</v>
      </c>
      <c r="M956" s="122">
        <f t="shared" si="89"/>
        <v>38</v>
      </c>
      <c r="Q956" s="7"/>
      <c r="S956"/>
    </row>
    <row r="957" spans="1:19">
      <c r="A957">
        <v>7</v>
      </c>
      <c r="B957" s="117" t="s">
        <v>65</v>
      </c>
      <c r="C957" s="117" t="s">
        <v>40</v>
      </c>
      <c r="D957" s="1">
        <v>6</v>
      </c>
      <c r="E957" s="2" t="s">
        <v>28</v>
      </c>
      <c r="F957">
        <v>0</v>
      </c>
      <c r="G957" s="86">
        <v>3.5</v>
      </c>
      <c r="H957" s="121"/>
      <c r="I957" s="117">
        <f t="shared" si="87"/>
        <v>0</v>
      </c>
      <c r="J957">
        <v>510</v>
      </c>
      <c r="K957">
        <f t="shared" si="90"/>
        <v>0</v>
      </c>
      <c r="L957" s="5">
        <f t="shared" si="88"/>
        <v>0</v>
      </c>
      <c r="M957" s="122">
        <f t="shared" si="89"/>
        <v>133</v>
      </c>
      <c r="Q957" s="7"/>
      <c r="S957"/>
    </row>
    <row r="958" spans="1:19">
      <c r="A958">
        <v>8</v>
      </c>
      <c r="B958" s="117" t="s">
        <v>69</v>
      </c>
      <c r="C958" s="117" t="s">
        <v>27</v>
      </c>
      <c r="D958" s="1">
        <v>6</v>
      </c>
      <c r="E958" s="2" t="s">
        <v>28</v>
      </c>
      <c r="F958">
        <v>0</v>
      </c>
      <c r="G958" s="86">
        <v>3</v>
      </c>
      <c r="H958" s="121"/>
      <c r="I958" s="117">
        <f t="shared" si="87"/>
        <v>0</v>
      </c>
      <c r="J958">
        <v>402</v>
      </c>
      <c r="K958">
        <f t="shared" si="90"/>
        <v>0</v>
      </c>
      <c r="L958" s="5">
        <f t="shared" si="88"/>
        <v>0</v>
      </c>
      <c r="M958" s="122">
        <f t="shared" si="89"/>
        <v>114</v>
      </c>
      <c r="Q958" s="7"/>
      <c r="S958"/>
    </row>
    <row r="959" spans="1:19">
      <c r="A959">
        <v>9</v>
      </c>
      <c r="B959" s="117" t="s">
        <v>71</v>
      </c>
      <c r="C959" s="117" t="s">
        <v>40</v>
      </c>
      <c r="D959" s="1">
        <v>4</v>
      </c>
      <c r="E959" s="2" t="s">
        <v>28</v>
      </c>
      <c r="F959">
        <v>0</v>
      </c>
      <c r="G959" s="86">
        <v>2.5</v>
      </c>
      <c r="H959" s="121"/>
      <c r="I959" s="117">
        <f t="shared" si="87"/>
        <v>0</v>
      </c>
      <c r="J959">
        <v>308</v>
      </c>
      <c r="K959">
        <f t="shared" si="90"/>
        <v>0</v>
      </c>
      <c r="L959" s="5">
        <f t="shared" si="88"/>
        <v>0</v>
      </c>
      <c r="M959" s="122">
        <f t="shared" si="89"/>
        <v>95</v>
      </c>
      <c r="Q959" s="7"/>
      <c r="S959"/>
    </row>
    <row r="960" spans="1:19">
      <c r="A960">
        <v>10</v>
      </c>
      <c r="B960" s="117" t="s">
        <v>72</v>
      </c>
      <c r="C960" s="117" t="s">
        <v>27</v>
      </c>
      <c r="D960" s="1">
        <v>4</v>
      </c>
      <c r="E960" s="2" t="s">
        <v>28</v>
      </c>
      <c r="F960">
        <v>0</v>
      </c>
      <c r="G960" s="86">
        <v>2.5</v>
      </c>
      <c r="H960" s="121"/>
      <c r="I960" s="117">
        <f t="shared" si="87"/>
        <v>0</v>
      </c>
      <c r="J960">
        <v>486</v>
      </c>
      <c r="K960">
        <f t="shared" si="90"/>
        <v>0</v>
      </c>
      <c r="L960" s="5">
        <f t="shared" si="88"/>
        <v>0</v>
      </c>
      <c r="M960" s="122">
        <f t="shared" si="89"/>
        <v>95</v>
      </c>
      <c r="Q960" s="7"/>
      <c r="S960"/>
    </row>
    <row r="961" spans="1:19">
      <c r="A961">
        <v>11</v>
      </c>
      <c r="B961" s="117" t="s">
        <v>73</v>
      </c>
      <c r="C961" s="117" t="s">
        <v>40</v>
      </c>
      <c r="D961" s="1">
        <v>8</v>
      </c>
      <c r="E961" s="2" t="s">
        <v>28</v>
      </c>
      <c r="F961">
        <v>0</v>
      </c>
      <c r="G961" s="86">
        <v>4.5</v>
      </c>
      <c r="H961" s="121"/>
      <c r="I961" s="117">
        <f t="shared" si="87"/>
        <v>0</v>
      </c>
      <c r="J961">
        <v>607</v>
      </c>
      <c r="K961">
        <f t="shared" si="90"/>
        <v>0</v>
      </c>
      <c r="L961" s="5">
        <f t="shared" si="88"/>
        <v>0</v>
      </c>
      <c r="M961" s="122">
        <f t="shared" si="89"/>
        <v>171</v>
      </c>
      <c r="Q961" s="7"/>
      <c r="S961"/>
    </row>
    <row r="962" spans="1:19">
      <c r="A962">
        <v>12</v>
      </c>
      <c r="B962" s="117" t="s">
        <v>76</v>
      </c>
      <c r="C962" s="117" t="s">
        <v>27</v>
      </c>
      <c r="D962" s="1">
        <v>6</v>
      </c>
      <c r="E962" s="2" t="s">
        <v>28</v>
      </c>
      <c r="F962">
        <v>0</v>
      </c>
      <c r="G962" s="86">
        <v>3</v>
      </c>
      <c r="H962" s="121"/>
      <c r="I962" s="117">
        <f t="shared" si="87"/>
        <v>0</v>
      </c>
      <c r="J962">
        <v>517</v>
      </c>
      <c r="K962">
        <f t="shared" si="90"/>
        <v>0</v>
      </c>
      <c r="L962" s="5">
        <f t="shared" si="88"/>
        <v>0</v>
      </c>
      <c r="M962" s="122">
        <f t="shared" si="89"/>
        <v>114</v>
      </c>
      <c r="Q962" s="7"/>
      <c r="S962"/>
    </row>
    <row r="963" spans="1:19">
      <c r="A963">
        <v>13</v>
      </c>
      <c r="B963" s="117" t="s">
        <v>80</v>
      </c>
      <c r="C963" s="117" t="s">
        <v>27</v>
      </c>
      <c r="D963" s="1">
        <v>4</v>
      </c>
      <c r="E963" s="2" t="s">
        <v>28</v>
      </c>
      <c r="F963">
        <v>0</v>
      </c>
      <c r="G963" s="86">
        <v>2.5</v>
      </c>
      <c r="H963" s="121"/>
      <c r="I963" s="117">
        <f t="shared" si="87"/>
        <v>0</v>
      </c>
      <c r="J963">
        <v>369</v>
      </c>
      <c r="K963">
        <f t="shared" si="90"/>
        <v>0</v>
      </c>
      <c r="L963" s="5">
        <f t="shared" si="88"/>
        <v>0</v>
      </c>
      <c r="M963" s="122">
        <f t="shared" si="89"/>
        <v>95</v>
      </c>
      <c r="Q963" s="7"/>
      <c r="S963"/>
    </row>
    <row r="964" spans="1:19">
      <c r="A964">
        <v>14</v>
      </c>
      <c r="B964" s="117" t="s">
        <v>83</v>
      </c>
      <c r="C964" s="117" t="s">
        <v>40</v>
      </c>
      <c r="D964" s="1">
        <v>8</v>
      </c>
      <c r="E964" s="2" t="s">
        <v>28</v>
      </c>
      <c r="F964">
        <v>0</v>
      </c>
      <c r="G964" s="86">
        <v>4.5</v>
      </c>
      <c r="H964" s="121"/>
      <c r="I964" s="117">
        <f t="shared" ref="I964:I1027" si="91">IF(H964=-1,G964+2,MAX(MIN(G964+(H964-9600000)/200000,G964+2),G964+(H964-9500000)/300000,0))</f>
        <v>0</v>
      </c>
      <c r="J964">
        <v>556</v>
      </c>
      <c r="K964">
        <f t="shared" si="90"/>
        <v>0</v>
      </c>
      <c r="L964" s="5">
        <f t="shared" ref="L964:L1027" si="92">G964*38-M964</f>
        <v>0</v>
      </c>
      <c r="M964" s="122">
        <f t="shared" ref="M964:M1027" si="93">IF(H964=-1,0,MAX(MIN(28.5*G964,(10000000-H964)/10000000*100*28.5*G964),0)+MAX(MIN(9.5*G964,(0.995*J964-K964)/J964*100*G964),0))</f>
        <v>171</v>
      </c>
      <c r="Q964" s="7"/>
      <c r="S964"/>
    </row>
    <row r="965" spans="1:19">
      <c r="A965">
        <v>15</v>
      </c>
      <c r="B965" s="117" t="s">
        <v>85</v>
      </c>
      <c r="C965" s="117" t="s">
        <v>27</v>
      </c>
      <c r="D965" s="1">
        <v>8</v>
      </c>
      <c r="E965" s="2" t="s">
        <v>28</v>
      </c>
      <c r="F965">
        <v>0</v>
      </c>
      <c r="G965" s="86">
        <v>4.5</v>
      </c>
      <c r="H965" s="121"/>
      <c r="I965" s="117">
        <f t="shared" si="91"/>
        <v>0</v>
      </c>
      <c r="J965">
        <v>550</v>
      </c>
      <c r="K965">
        <f t="shared" si="90"/>
        <v>0</v>
      </c>
      <c r="L965" s="5">
        <f t="shared" si="92"/>
        <v>0</v>
      </c>
      <c r="M965" s="122">
        <f t="shared" si="93"/>
        <v>171</v>
      </c>
      <c r="Q965" s="7"/>
      <c r="S965"/>
    </row>
    <row r="966" spans="1:19">
      <c r="A966">
        <v>16</v>
      </c>
      <c r="B966" s="117" t="s">
        <v>88</v>
      </c>
      <c r="C966" s="117" t="s">
        <v>40</v>
      </c>
      <c r="D966" s="1">
        <v>8</v>
      </c>
      <c r="E966" s="2" t="s">
        <v>28</v>
      </c>
      <c r="F966">
        <v>0</v>
      </c>
      <c r="G966" s="86">
        <v>4.5</v>
      </c>
      <c r="H966" s="121"/>
      <c r="I966" s="117">
        <f t="shared" si="91"/>
        <v>0</v>
      </c>
      <c r="J966">
        <v>476</v>
      </c>
      <c r="K966">
        <f t="shared" si="90"/>
        <v>0</v>
      </c>
      <c r="L966" s="5">
        <f t="shared" si="92"/>
        <v>0</v>
      </c>
      <c r="M966" s="122">
        <f t="shared" si="93"/>
        <v>171</v>
      </c>
      <c r="Q966" s="7"/>
      <c r="S966"/>
    </row>
    <row r="967" spans="1:19">
      <c r="A967">
        <v>17</v>
      </c>
      <c r="B967" s="117" t="s">
        <v>92</v>
      </c>
      <c r="C967" s="117" t="s">
        <v>40</v>
      </c>
      <c r="D967" s="1">
        <v>10</v>
      </c>
      <c r="E967" s="2" t="s">
        <v>28</v>
      </c>
      <c r="F967">
        <v>0</v>
      </c>
      <c r="G967" s="86">
        <v>5.5</v>
      </c>
      <c r="H967" s="121"/>
      <c r="I967" s="117">
        <f t="shared" si="91"/>
        <v>0</v>
      </c>
      <c r="J967">
        <v>611</v>
      </c>
      <c r="K967">
        <f t="shared" si="90"/>
        <v>0</v>
      </c>
      <c r="L967" s="5">
        <f t="shared" si="92"/>
        <v>0</v>
      </c>
      <c r="M967" s="122">
        <f t="shared" si="93"/>
        <v>209</v>
      </c>
      <c r="Q967" s="7"/>
      <c r="S967"/>
    </row>
    <row r="968" spans="1:19">
      <c r="A968">
        <v>18</v>
      </c>
      <c r="B968" s="117" t="s">
        <v>94</v>
      </c>
      <c r="C968" s="117" t="s">
        <v>40</v>
      </c>
      <c r="D968" s="1">
        <v>4</v>
      </c>
      <c r="E968" s="2" t="s">
        <v>28</v>
      </c>
      <c r="F968">
        <v>0</v>
      </c>
      <c r="G968" s="86">
        <v>2.5</v>
      </c>
      <c r="H968" s="121"/>
      <c r="I968" s="117">
        <f t="shared" si="91"/>
        <v>0</v>
      </c>
      <c r="J968">
        <v>469</v>
      </c>
      <c r="K968">
        <f t="shared" si="90"/>
        <v>0</v>
      </c>
      <c r="L968" s="5">
        <f t="shared" si="92"/>
        <v>0</v>
      </c>
      <c r="M968" s="122">
        <f t="shared" si="93"/>
        <v>95</v>
      </c>
      <c r="Q968" s="7"/>
      <c r="S968"/>
    </row>
    <row r="969" spans="1:19">
      <c r="A969">
        <v>19</v>
      </c>
      <c r="B969" s="117" t="s">
        <v>97</v>
      </c>
      <c r="C969" s="117" t="s">
        <v>27</v>
      </c>
      <c r="D969" s="1">
        <v>6</v>
      </c>
      <c r="E969" s="2" t="s">
        <v>28</v>
      </c>
      <c r="F969">
        <v>0</v>
      </c>
      <c r="G969" s="86">
        <v>3.5</v>
      </c>
      <c r="H969" s="121"/>
      <c r="I969" s="117">
        <f t="shared" si="91"/>
        <v>0</v>
      </c>
      <c r="J969">
        <v>548</v>
      </c>
      <c r="K969">
        <f t="shared" si="90"/>
        <v>0</v>
      </c>
      <c r="L969" s="5">
        <f t="shared" si="92"/>
        <v>0</v>
      </c>
      <c r="M969" s="122">
        <f t="shared" si="93"/>
        <v>133</v>
      </c>
      <c r="Q969" s="7"/>
      <c r="S969"/>
    </row>
    <row r="970" spans="1:19">
      <c r="A970">
        <v>20</v>
      </c>
      <c r="B970" s="117" t="s">
        <v>100</v>
      </c>
      <c r="C970" s="117" t="s">
        <v>27</v>
      </c>
      <c r="D970" s="1">
        <v>4</v>
      </c>
      <c r="E970" s="2" t="s">
        <v>28</v>
      </c>
      <c r="F970">
        <v>0</v>
      </c>
      <c r="G970" s="86">
        <v>2.5</v>
      </c>
      <c r="H970" s="121"/>
      <c r="I970" s="117">
        <f t="shared" si="91"/>
        <v>0</v>
      </c>
      <c r="J970">
        <v>391</v>
      </c>
      <c r="K970">
        <f t="shared" si="90"/>
        <v>0</v>
      </c>
      <c r="L970" s="5">
        <f t="shared" si="92"/>
        <v>0</v>
      </c>
      <c r="M970" s="122">
        <f t="shared" si="93"/>
        <v>95</v>
      </c>
      <c r="Q970" s="7"/>
      <c r="S970"/>
    </row>
    <row r="971" spans="1:19">
      <c r="A971">
        <v>21</v>
      </c>
      <c r="B971" s="117" t="s">
        <v>101</v>
      </c>
      <c r="C971" s="117" t="s">
        <v>27</v>
      </c>
      <c r="D971" s="1">
        <v>4</v>
      </c>
      <c r="E971" s="2" t="s">
        <v>28</v>
      </c>
      <c r="F971">
        <v>0</v>
      </c>
      <c r="G971" s="86">
        <v>2.5</v>
      </c>
      <c r="H971" s="121"/>
      <c r="I971" s="117">
        <f t="shared" si="91"/>
        <v>0</v>
      </c>
      <c r="J971">
        <v>412</v>
      </c>
      <c r="K971">
        <f t="shared" si="90"/>
        <v>0</v>
      </c>
      <c r="L971" s="5">
        <f t="shared" si="92"/>
        <v>0</v>
      </c>
      <c r="M971" s="122">
        <f t="shared" si="93"/>
        <v>95</v>
      </c>
      <c r="Q971" s="7"/>
      <c r="S971"/>
    </row>
    <row r="972" spans="1:19">
      <c r="A972">
        <v>22</v>
      </c>
      <c r="B972" s="117" t="s">
        <v>103</v>
      </c>
      <c r="C972" s="117" t="s">
        <v>27</v>
      </c>
      <c r="D972" s="1">
        <v>2</v>
      </c>
      <c r="E972" s="2" t="s">
        <v>28</v>
      </c>
      <c r="F972">
        <v>0</v>
      </c>
      <c r="G972" s="86">
        <v>1.5</v>
      </c>
      <c r="H972" s="121"/>
      <c r="I972" s="117">
        <f t="shared" si="91"/>
        <v>0</v>
      </c>
      <c r="J972">
        <v>336</v>
      </c>
      <c r="K972">
        <f t="shared" si="90"/>
        <v>0</v>
      </c>
      <c r="L972" s="5">
        <f t="shared" si="92"/>
        <v>0</v>
      </c>
      <c r="M972" s="122">
        <f t="shared" si="93"/>
        <v>57</v>
      </c>
      <c r="Q972" s="7"/>
      <c r="S972"/>
    </row>
    <row r="973" spans="1:19">
      <c r="A973">
        <v>23</v>
      </c>
      <c r="B973" s="117" t="s">
        <v>104</v>
      </c>
      <c r="C973" s="117" t="s">
        <v>105</v>
      </c>
      <c r="D973" s="1">
        <v>8</v>
      </c>
      <c r="E973" s="2" t="s">
        <v>28</v>
      </c>
      <c r="F973">
        <v>0</v>
      </c>
      <c r="G973" s="86">
        <v>4</v>
      </c>
      <c r="H973" s="121"/>
      <c r="I973" s="117">
        <f t="shared" si="91"/>
        <v>0</v>
      </c>
      <c r="J973">
        <v>337</v>
      </c>
      <c r="K973">
        <f t="shared" si="90"/>
        <v>0</v>
      </c>
      <c r="L973" s="5">
        <f t="shared" si="92"/>
        <v>0</v>
      </c>
      <c r="M973" s="122">
        <f t="shared" si="93"/>
        <v>152</v>
      </c>
      <c r="Q973" s="7"/>
      <c r="S973"/>
    </row>
    <row r="974" spans="1:19">
      <c r="A974">
        <v>24</v>
      </c>
      <c r="B974" s="117" t="s">
        <v>107</v>
      </c>
      <c r="C974" s="117" t="s">
        <v>105</v>
      </c>
      <c r="D974" s="1">
        <v>4</v>
      </c>
      <c r="E974" s="2" t="s">
        <v>28</v>
      </c>
      <c r="F974">
        <v>0</v>
      </c>
      <c r="G974" s="86">
        <v>2</v>
      </c>
      <c r="H974" s="121"/>
      <c r="I974" s="117">
        <f t="shared" si="91"/>
        <v>0</v>
      </c>
      <c r="J974">
        <v>356</v>
      </c>
      <c r="K974">
        <f t="shared" si="90"/>
        <v>0</v>
      </c>
      <c r="L974" s="5">
        <f t="shared" si="92"/>
        <v>0</v>
      </c>
      <c r="M974" s="122">
        <f t="shared" si="93"/>
        <v>76</v>
      </c>
      <c r="Q974" s="7"/>
      <c r="S974"/>
    </row>
    <row r="975" spans="1:19">
      <c r="A975">
        <v>25</v>
      </c>
      <c r="B975" s="117" t="s">
        <v>108</v>
      </c>
      <c r="C975" s="117" t="s">
        <v>105</v>
      </c>
      <c r="D975" s="1">
        <v>6</v>
      </c>
      <c r="E975" s="2" t="s">
        <v>28</v>
      </c>
      <c r="F975">
        <v>0</v>
      </c>
      <c r="G975" s="86">
        <v>3</v>
      </c>
      <c r="H975" s="121"/>
      <c r="I975" s="117">
        <f t="shared" si="91"/>
        <v>0</v>
      </c>
      <c r="J975">
        <v>413</v>
      </c>
      <c r="K975">
        <f t="shared" si="90"/>
        <v>0</v>
      </c>
      <c r="L975" s="5">
        <f t="shared" si="92"/>
        <v>0</v>
      </c>
      <c r="M975" s="122">
        <f t="shared" si="93"/>
        <v>114</v>
      </c>
      <c r="Q975" s="7"/>
      <c r="S975"/>
    </row>
    <row r="976" spans="1:19">
      <c r="A976">
        <v>26</v>
      </c>
      <c r="B976" s="117" t="s">
        <v>109</v>
      </c>
      <c r="C976" s="117" t="s">
        <v>105</v>
      </c>
      <c r="D976" s="1">
        <v>4</v>
      </c>
      <c r="E976" s="2" t="s">
        <v>28</v>
      </c>
      <c r="F976">
        <v>0</v>
      </c>
      <c r="G976" s="86">
        <v>2.5</v>
      </c>
      <c r="H976" s="121"/>
      <c r="I976" s="117">
        <f t="shared" si="91"/>
        <v>0</v>
      </c>
      <c r="J976">
        <v>297</v>
      </c>
      <c r="K976">
        <f t="shared" si="90"/>
        <v>0</v>
      </c>
      <c r="L976" s="5">
        <f t="shared" si="92"/>
        <v>0</v>
      </c>
      <c r="M976" s="122">
        <f t="shared" si="93"/>
        <v>95</v>
      </c>
      <c r="Q976" s="7"/>
      <c r="S976"/>
    </row>
    <row r="977" spans="1:19">
      <c r="A977">
        <v>27</v>
      </c>
      <c r="B977" s="117" t="s">
        <v>110</v>
      </c>
      <c r="C977" s="117" t="s">
        <v>105</v>
      </c>
      <c r="D977" s="1">
        <v>2</v>
      </c>
      <c r="E977" s="2" t="s">
        <v>28</v>
      </c>
      <c r="F977">
        <v>0</v>
      </c>
      <c r="G977" s="86">
        <v>1</v>
      </c>
      <c r="H977" s="121"/>
      <c r="I977" s="117">
        <f t="shared" si="91"/>
        <v>0</v>
      </c>
      <c r="J977">
        <v>253</v>
      </c>
      <c r="K977">
        <f t="shared" si="90"/>
        <v>0</v>
      </c>
      <c r="L977" s="5">
        <f t="shared" si="92"/>
        <v>0</v>
      </c>
      <c r="M977" s="122">
        <f t="shared" si="93"/>
        <v>38</v>
      </c>
      <c r="Q977" s="7"/>
      <c r="S977"/>
    </row>
    <row r="978" spans="1:19">
      <c r="A978">
        <v>28</v>
      </c>
      <c r="B978" s="117" t="s">
        <v>111</v>
      </c>
      <c r="C978" s="117" t="s">
        <v>27</v>
      </c>
      <c r="D978" s="1">
        <v>4</v>
      </c>
      <c r="E978" s="2" t="s">
        <v>28</v>
      </c>
      <c r="F978">
        <v>0</v>
      </c>
      <c r="G978" s="86">
        <v>2</v>
      </c>
      <c r="H978" s="121"/>
      <c r="I978" s="117">
        <f t="shared" si="91"/>
        <v>0</v>
      </c>
      <c r="J978">
        <v>322</v>
      </c>
      <c r="K978">
        <f t="shared" si="90"/>
        <v>0</v>
      </c>
      <c r="L978" s="5">
        <f t="shared" si="92"/>
        <v>0</v>
      </c>
      <c r="M978" s="122">
        <f t="shared" si="93"/>
        <v>76</v>
      </c>
      <c r="Q978" s="7"/>
      <c r="S978"/>
    </row>
    <row r="979" spans="1:19">
      <c r="A979">
        <v>29</v>
      </c>
      <c r="B979" s="117" t="s">
        <v>112</v>
      </c>
      <c r="C979" s="117" t="s">
        <v>113</v>
      </c>
      <c r="D979" s="1">
        <v>6</v>
      </c>
      <c r="E979" s="2" t="s">
        <v>114</v>
      </c>
      <c r="F979">
        <v>0</v>
      </c>
      <c r="G979" s="86">
        <v>3</v>
      </c>
      <c r="H979" s="121"/>
      <c r="I979" s="117">
        <f t="shared" si="91"/>
        <v>0</v>
      </c>
      <c r="J979">
        <v>502</v>
      </c>
      <c r="K979">
        <f t="shared" si="90"/>
        <v>0</v>
      </c>
      <c r="L979" s="5">
        <f t="shared" si="92"/>
        <v>0</v>
      </c>
      <c r="M979" s="122">
        <f t="shared" si="93"/>
        <v>114</v>
      </c>
      <c r="Q979" s="7"/>
      <c r="S979"/>
    </row>
    <row r="980" spans="1:19">
      <c r="A980">
        <v>30</v>
      </c>
      <c r="B980" s="117" t="s">
        <v>115</v>
      </c>
      <c r="C980" s="117" t="s">
        <v>113</v>
      </c>
      <c r="D980" s="1">
        <v>8</v>
      </c>
      <c r="E980" s="2" t="s">
        <v>114</v>
      </c>
      <c r="F980">
        <v>0</v>
      </c>
      <c r="G980" s="86">
        <v>4</v>
      </c>
      <c r="H980" s="121"/>
      <c r="I980" s="117">
        <f t="shared" si="91"/>
        <v>0</v>
      </c>
      <c r="J980">
        <v>606</v>
      </c>
      <c r="K980">
        <f t="shared" si="90"/>
        <v>0</v>
      </c>
      <c r="L980" s="5">
        <f t="shared" si="92"/>
        <v>0</v>
      </c>
      <c r="M980" s="122">
        <f t="shared" si="93"/>
        <v>152</v>
      </c>
      <c r="Q980" s="7"/>
      <c r="S980"/>
    </row>
    <row r="981" spans="1:19">
      <c r="A981">
        <v>31</v>
      </c>
      <c r="B981" s="117" t="s">
        <v>116</v>
      </c>
      <c r="C981" s="117" t="s">
        <v>113</v>
      </c>
      <c r="D981" s="1">
        <v>6</v>
      </c>
      <c r="E981" s="2" t="s">
        <v>114</v>
      </c>
      <c r="F981">
        <v>0</v>
      </c>
      <c r="G981" s="86">
        <v>3.5</v>
      </c>
      <c r="H981" s="121"/>
      <c r="I981" s="117">
        <f t="shared" si="91"/>
        <v>0</v>
      </c>
      <c r="J981">
        <v>469</v>
      </c>
      <c r="K981">
        <f t="shared" si="90"/>
        <v>0</v>
      </c>
      <c r="L981" s="5">
        <f t="shared" si="92"/>
        <v>0</v>
      </c>
      <c r="M981" s="122">
        <f t="shared" si="93"/>
        <v>133</v>
      </c>
      <c r="Q981" s="7"/>
      <c r="S981"/>
    </row>
    <row r="982" spans="1:19">
      <c r="A982">
        <v>32</v>
      </c>
      <c r="B982" s="117" t="s">
        <v>117</v>
      </c>
      <c r="C982" s="117" t="s">
        <v>27</v>
      </c>
      <c r="D982" s="1">
        <v>6</v>
      </c>
      <c r="E982" s="2" t="s">
        <v>114</v>
      </c>
      <c r="F982">
        <v>0</v>
      </c>
      <c r="G982" s="86">
        <v>3.5</v>
      </c>
      <c r="H982" s="121"/>
      <c r="I982" s="117">
        <f t="shared" si="91"/>
        <v>0</v>
      </c>
      <c r="J982">
        <v>619</v>
      </c>
      <c r="K982">
        <f t="shared" si="90"/>
        <v>0</v>
      </c>
      <c r="L982" s="5">
        <f t="shared" si="92"/>
        <v>0</v>
      </c>
      <c r="M982" s="122">
        <f t="shared" si="93"/>
        <v>133</v>
      </c>
      <c r="Q982" s="7"/>
      <c r="S982"/>
    </row>
    <row r="983" spans="1:19">
      <c r="A983">
        <v>33</v>
      </c>
      <c r="B983" s="117" t="s">
        <v>118</v>
      </c>
      <c r="C983" s="117" t="s">
        <v>27</v>
      </c>
      <c r="D983" s="1">
        <v>2</v>
      </c>
      <c r="E983" s="2" t="s">
        <v>114</v>
      </c>
      <c r="F983">
        <v>0</v>
      </c>
      <c r="G983" s="86">
        <v>1</v>
      </c>
      <c r="H983" s="121"/>
      <c r="I983" s="117">
        <f t="shared" si="91"/>
        <v>0</v>
      </c>
      <c r="J983">
        <v>375</v>
      </c>
      <c r="K983">
        <f t="shared" si="90"/>
        <v>0</v>
      </c>
      <c r="L983" s="5">
        <f t="shared" si="92"/>
        <v>0</v>
      </c>
      <c r="M983" s="122">
        <f t="shared" si="93"/>
        <v>38</v>
      </c>
      <c r="Q983" s="7"/>
      <c r="S983"/>
    </row>
    <row r="984" spans="1:19">
      <c r="A984">
        <v>34</v>
      </c>
      <c r="B984" s="117" t="s">
        <v>119</v>
      </c>
      <c r="C984" s="117" t="s">
        <v>120</v>
      </c>
      <c r="D984" s="1">
        <v>2</v>
      </c>
      <c r="E984" s="2" t="s">
        <v>114</v>
      </c>
      <c r="F984">
        <v>0</v>
      </c>
      <c r="G984" s="86">
        <v>1.5</v>
      </c>
      <c r="H984" s="121"/>
      <c r="I984" s="117">
        <f t="shared" si="91"/>
        <v>0</v>
      </c>
      <c r="J984">
        <v>418</v>
      </c>
      <c r="K984">
        <f t="shared" si="90"/>
        <v>0</v>
      </c>
      <c r="L984" s="5">
        <f t="shared" si="92"/>
        <v>0</v>
      </c>
      <c r="M984" s="122">
        <f t="shared" si="93"/>
        <v>57</v>
      </c>
      <c r="Q984" s="7"/>
      <c r="S984"/>
    </row>
    <row r="985" spans="1:19">
      <c r="A985">
        <v>35</v>
      </c>
      <c r="B985" s="117" t="s">
        <v>121</v>
      </c>
      <c r="C985" s="117" t="s">
        <v>120</v>
      </c>
      <c r="D985" s="1">
        <v>4</v>
      </c>
      <c r="E985" s="2" t="s">
        <v>114</v>
      </c>
      <c r="F985">
        <v>0</v>
      </c>
      <c r="G985" s="86">
        <v>2.5</v>
      </c>
      <c r="H985" s="121"/>
      <c r="I985" s="117">
        <f t="shared" si="91"/>
        <v>0</v>
      </c>
      <c r="J985">
        <v>347</v>
      </c>
      <c r="K985">
        <f t="shared" si="90"/>
        <v>0</v>
      </c>
      <c r="L985" s="5">
        <f t="shared" si="92"/>
        <v>0</v>
      </c>
      <c r="M985" s="122">
        <f t="shared" si="93"/>
        <v>95</v>
      </c>
      <c r="Q985" s="7"/>
      <c r="S985"/>
    </row>
    <row r="986" spans="1:19">
      <c r="A986">
        <v>36</v>
      </c>
      <c r="B986" s="117" t="s">
        <v>122</v>
      </c>
      <c r="C986" s="117" t="s">
        <v>120</v>
      </c>
      <c r="D986" s="1">
        <v>4</v>
      </c>
      <c r="E986" s="2" t="s">
        <v>114</v>
      </c>
      <c r="F986">
        <v>0</v>
      </c>
      <c r="G986" s="86">
        <v>2</v>
      </c>
      <c r="H986" s="121"/>
      <c r="I986" s="117">
        <f t="shared" si="91"/>
        <v>0</v>
      </c>
      <c r="J986">
        <v>297</v>
      </c>
      <c r="K986">
        <f t="shared" si="90"/>
        <v>0</v>
      </c>
      <c r="L986" s="5">
        <f t="shared" si="92"/>
        <v>0</v>
      </c>
      <c r="M986" s="122">
        <f t="shared" si="93"/>
        <v>76</v>
      </c>
      <c r="Q986" s="7"/>
      <c r="S986"/>
    </row>
    <row r="987" spans="1:19">
      <c r="A987">
        <v>37</v>
      </c>
      <c r="B987" s="117" t="s">
        <v>123</v>
      </c>
      <c r="C987" s="117" t="s">
        <v>120</v>
      </c>
      <c r="D987" s="1">
        <v>6</v>
      </c>
      <c r="E987" s="2" t="s">
        <v>114</v>
      </c>
      <c r="F987">
        <v>0</v>
      </c>
      <c r="G987" s="86">
        <v>3</v>
      </c>
      <c r="H987" s="121"/>
      <c r="I987" s="117">
        <f t="shared" si="91"/>
        <v>0</v>
      </c>
      <c r="J987">
        <v>424</v>
      </c>
      <c r="K987">
        <f t="shared" si="90"/>
        <v>0</v>
      </c>
      <c r="L987" s="5">
        <f t="shared" si="92"/>
        <v>0</v>
      </c>
      <c r="M987" s="122">
        <f t="shared" si="93"/>
        <v>114</v>
      </c>
      <c r="Q987" s="7"/>
      <c r="S987"/>
    </row>
    <row r="988" spans="1:19">
      <c r="A988">
        <v>38</v>
      </c>
      <c r="B988" s="117" t="s">
        <v>124</v>
      </c>
      <c r="C988" s="117" t="s">
        <v>120</v>
      </c>
      <c r="D988" s="1">
        <v>8</v>
      </c>
      <c r="E988" s="2" t="s">
        <v>114</v>
      </c>
      <c r="F988">
        <v>0</v>
      </c>
      <c r="G988" s="86">
        <v>4</v>
      </c>
      <c r="H988" s="121"/>
      <c r="I988" s="117">
        <f t="shared" si="91"/>
        <v>0</v>
      </c>
      <c r="J988">
        <v>505</v>
      </c>
      <c r="K988">
        <f t="shared" si="90"/>
        <v>0</v>
      </c>
      <c r="L988" s="5">
        <f t="shared" si="92"/>
        <v>0</v>
      </c>
      <c r="M988" s="122">
        <f t="shared" si="93"/>
        <v>152</v>
      </c>
      <c r="Q988" s="7"/>
      <c r="S988"/>
    </row>
    <row r="989" spans="1:19">
      <c r="A989">
        <v>39</v>
      </c>
      <c r="B989" s="117" t="s">
        <v>125</v>
      </c>
      <c r="C989" s="117" t="s">
        <v>27</v>
      </c>
      <c r="D989" s="1">
        <v>4</v>
      </c>
      <c r="E989" s="2" t="s">
        <v>114</v>
      </c>
      <c r="F989">
        <v>0</v>
      </c>
      <c r="G989" s="86">
        <v>2</v>
      </c>
      <c r="H989" s="121"/>
      <c r="I989" s="117">
        <f t="shared" si="91"/>
        <v>0</v>
      </c>
      <c r="J989">
        <v>519</v>
      </c>
      <c r="K989">
        <f t="shared" si="90"/>
        <v>0</v>
      </c>
      <c r="L989" s="5">
        <f t="shared" si="92"/>
        <v>0</v>
      </c>
      <c r="M989" s="122">
        <f t="shared" si="93"/>
        <v>76</v>
      </c>
      <c r="Q989" s="7"/>
      <c r="S989"/>
    </row>
    <row r="990" spans="1:19">
      <c r="A990">
        <v>40</v>
      </c>
      <c r="B990" s="117" t="s">
        <v>126</v>
      </c>
      <c r="C990" s="117" t="s">
        <v>113</v>
      </c>
      <c r="D990" s="1">
        <v>4</v>
      </c>
      <c r="E990" s="2" t="s">
        <v>114</v>
      </c>
      <c r="F990">
        <v>0</v>
      </c>
      <c r="G990" s="86">
        <v>2</v>
      </c>
      <c r="H990" s="121"/>
      <c r="I990" s="117">
        <f t="shared" si="91"/>
        <v>0</v>
      </c>
      <c r="J990">
        <v>350</v>
      </c>
      <c r="K990">
        <f t="shared" si="90"/>
        <v>0</v>
      </c>
      <c r="L990" s="5">
        <f t="shared" si="92"/>
        <v>0</v>
      </c>
      <c r="M990" s="122">
        <f t="shared" si="93"/>
        <v>76</v>
      </c>
      <c r="Q990" s="7"/>
      <c r="S990"/>
    </row>
    <row r="991" spans="1:19">
      <c r="A991">
        <v>41</v>
      </c>
      <c r="B991" s="117" t="s">
        <v>127</v>
      </c>
      <c r="C991" s="117" t="s">
        <v>27</v>
      </c>
      <c r="D991" s="1">
        <v>6</v>
      </c>
      <c r="E991" s="2" t="s">
        <v>114</v>
      </c>
      <c r="F991">
        <v>0</v>
      </c>
      <c r="G991" s="86">
        <v>3.5</v>
      </c>
      <c r="H991" s="121"/>
      <c r="I991" s="117">
        <f t="shared" si="91"/>
        <v>0</v>
      </c>
      <c r="J991">
        <v>579</v>
      </c>
      <c r="K991">
        <f t="shared" si="90"/>
        <v>0</v>
      </c>
      <c r="L991" s="5">
        <f t="shared" si="92"/>
        <v>0</v>
      </c>
      <c r="M991" s="122">
        <f t="shared" si="93"/>
        <v>133</v>
      </c>
      <c r="Q991" s="7"/>
      <c r="S991"/>
    </row>
    <row r="992" spans="1:19">
      <c r="A992">
        <v>42</v>
      </c>
      <c r="B992" s="117" t="s">
        <v>130</v>
      </c>
      <c r="C992" s="117" t="s">
        <v>131</v>
      </c>
      <c r="D992" s="1">
        <v>6</v>
      </c>
      <c r="E992" s="2" t="s">
        <v>114</v>
      </c>
      <c r="F992">
        <v>0</v>
      </c>
      <c r="G992" s="86">
        <v>3.5</v>
      </c>
      <c r="H992" s="121"/>
      <c r="I992" s="117">
        <f t="shared" si="91"/>
        <v>0</v>
      </c>
      <c r="J992">
        <v>480</v>
      </c>
      <c r="K992">
        <f t="shared" si="90"/>
        <v>0</v>
      </c>
      <c r="L992" s="5">
        <f t="shared" si="92"/>
        <v>0</v>
      </c>
      <c r="M992" s="122">
        <f t="shared" si="93"/>
        <v>133</v>
      </c>
      <c r="Q992" s="7"/>
      <c r="S992"/>
    </row>
    <row r="993" spans="1:19">
      <c r="A993">
        <v>43</v>
      </c>
      <c r="B993" s="117" t="s">
        <v>132</v>
      </c>
      <c r="C993" s="117" t="s">
        <v>131</v>
      </c>
      <c r="D993" s="1">
        <v>2</v>
      </c>
      <c r="E993" s="2" t="s">
        <v>114</v>
      </c>
      <c r="F993">
        <v>0</v>
      </c>
      <c r="G993" s="86">
        <v>1</v>
      </c>
      <c r="H993" s="121"/>
      <c r="I993" s="117">
        <f t="shared" si="91"/>
        <v>0</v>
      </c>
      <c r="J993">
        <v>423</v>
      </c>
      <c r="K993">
        <f t="shared" si="90"/>
        <v>0</v>
      </c>
      <c r="L993" s="5">
        <f t="shared" si="92"/>
        <v>0</v>
      </c>
      <c r="M993" s="122">
        <f t="shared" si="93"/>
        <v>38</v>
      </c>
      <c r="Q993" s="7"/>
      <c r="S993"/>
    </row>
    <row r="994" spans="1:19">
      <c r="A994">
        <v>44</v>
      </c>
      <c r="B994" s="117" t="s">
        <v>133</v>
      </c>
      <c r="C994" s="117" t="s">
        <v>131</v>
      </c>
      <c r="D994" s="1">
        <v>2</v>
      </c>
      <c r="E994" s="2" t="s">
        <v>114</v>
      </c>
      <c r="F994">
        <v>0</v>
      </c>
      <c r="G994" s="86">
        <v>1</v>
      </c>
      <c r="H994" s="121"/>
      <c r="I994" s="117">
        <f t="shared" si="91"/>
        <v>0</v>
      </c>
      <c r="J994">
        <v>275</v>
      </c>
      <c r="K994">
        <f t="shared" si="90"/>
        <v>0</v>
      </c>
      <c r="L994" s="5">
        <f t="shared" si="92"/>
        <v>0</v>
      </c>
      <c r="M994" s="122">
        <f t="shared" si="93"/>
        <v>38</v>
      </c>
      <c r="Q994" s="7"/>
      <c r="S994"/>
    </row>
    <row r="995" spans="1:19">
      <c r="A995">
        <v>45</v>
      </c>
      <c r="B995" s="117" t="s">
        <v>134</v>
      </c>
      <c r="C995" s="117" t="s">
        <v>131</v>
      </c>
      <c r="D995" s="1">
        <v>4</v>
      </c>
      <c r="E995" s="2" t="s">
        <v>114</v>
      </c>
      <c r="F995">
        <v>0</v>
      </c>
      <c r="G995" s="86">
        <v>2.5</v>
      </c>
      <c r="H995" s="121"/>
      <c r="I995" s="117">
        <f t="shared" si="91"/>
        <v>0</v>
      </c>
      <c r="J995">
        <v>449</v>
      </c>
      <c r="K995">
        <f t="shared" si="90"/>
        <v>0</v>
      </c>
      <c r="L995" s="5">
        <f t="shared" si="92"/>
        <v>0</v>
      </c>
      <c r="M995" s="122">
        <f t="shared" si="93"/>
        <v>95</v>
      </c>
      <c r="Q995" s="7"/>
      <c r="S995"/>
    </row>
    <row r="996" spans="1:19">
      <c r="A996">
        <v>46</v>
      </c>
      <c r="B996" s="117" t="s">
        <v>136</v>
      </c>
      <c r="C996" s="117" t="s">
        <v>131</v>
      </c>
      <c r="D996" s="1">
        <v>4</v>
      </c>
      <c r="E996" s="2" t="s">
        <v>114</v>
      </c>
      <c r="F996">
        <v>0</v>
      </c>
      <c r="G996" s="86">
        <v>2</v>
      </c>
      <c r="H996" s="121"/>
      <c r="I996" s="117">
        <f t="shared" si="91"/>
        <v>0</v>
      </c>
      <c r="J996">
        <v>275</v>
      </c>
      <c r="K996">
        <f t="shared" si="90"/>
        <v>0</v>
      </c>
      <c r="L996" s="5">
        <f t="shared" si="92"/>
        <v>0</v>
      </c>
      <c r="M996" s="122">
        <f t="shared" si="93"/>
        <v>76</v>
      </c>
      <c r="Q996" s="7"/>
      <c r="S996"/>
    </row>
    <row r="997" spans="1:19">
      <c r="A997">
        <v>47</v>
      </c>
      <c r="B997" s="117" t="s">
        <v>137</v>
      </c>
      <c r="C997" s="117" t="s">
        <v>27</v>
      </c>
      <c r="D997" s="1">
        <v>2</v>
      </c>
      <c r="E997" s="2" t="s">
        <v>114</v>
      </c>
      <c r="F997">
        <v>0</v>
      </c>
      <c r="G997" s="86">
        <v>1</v>
      </c>
      <c r="H997" s="121"/>
      <c r="I997" s="117">
        <f t="shared" si="91"/>
        <v>0</v>
      </c>
      <c r="J997">
        <v>444</v>
      </c>
      <c r="K997">
        <f t="shared" si="90"/>
        <v>0</v>
      </c>
      <c r="L997" s="5">
        <f t="shared" si="92"/>
        <v>0</v>
      </c>
      <c r="M997" s="122">
        <f t="shared" si="93"/>
        <v>38</v>
      </c>
      <c r="Q997" s="7"/>
      <c r="S997"/>
    </row>
    <row r="998" spans="1:19">
      <c r="A998">
        <v>48</v>
      </c>
      <c r="B998" s="117" t="s">
        <v>138</v>
      </c>
      <c r="C998" s="117" t="s">
        <v>113</v>
      </c>
      <c r="D998" s="1">
        <v>6</v>
      </c>
      <c r="E998" s="2" t="s">
        <v>114</v>
      </c>
      <c r="F998">
        <v>0</v>
      </c>
      <c r="G998" s="86">
        <v>3.5</v>
      </c>
      <c r="H998" s="121"/>
      <c r="I998" s="117">
        <f t="shared" si="91"/>
        <v>0</v>
      </c>
      <c r="J998">
        <v>385</v>
      </c>
      <c r="K998">
        <f t="shared" si="90"/>
        <v>0</v>
      </c>
      <c r="L998" s="5">
        <f t="shared" si="92"/>
        <v>0</v>
      </c>
      <c r="M998" s="122">
        <f t="shared" si="93"/>
        <v>133</v>
      </c>
      <c r="Q998" s="7"/>
      <c r="S998"/>
    </row>
    <row r="999" spans="1:19">
      <c r="A999">
        <v>49</v>
      </c>
      <c r="B999" s="117" t="s">
        <v>139</v>
      </c>
      <c r="C999" s="117" t="s">
        <v>27</v>
      </c>
      <c r="D999" s="1">
        <v>4</v>
      </c>
      <c r="E999" s="2" t="s">
        <v>114</v>
      </c>
      <c r="F999">
        <v>0</v>
      </c>
      <c r="G999" s="86">
        <v>2.5</v>
      </c>
      <c r="H999" s="121"/>
      <c r="I999" s="117">
        <f t="shared" si="91"/>
        <v>0</v>
      </c>
      <c r="J999">
        <v>373</v>
      </c>
      <c r="K999">
        <f t="shared" si="90"/>
        <v>0</v>
      </c>
      <c r="L999" s="5">
        <f t="shared" si="92"/>
        <v>0</v>
      </c>
      <c r="M999" s="122">
        <f t="shared" si="93"/>
        <v>95</v>
      </c>
      <c r="Q999" s="7"/>
      <c r="S999"/>
    </row>
    <row r="1000" spans="1:19">
      <c r="A1000">
        <v>50</v>
      </c>
      <c r="B1000" s="117" t="s">
        <v>140</v>
      </c>
      <c r="C1000" s="117" t="s">
        <v>113</v>
      </c>
      <c r="D1000" s="1">
        <v>6</v>
      </c>
      <c r="E1000" s="2" t="s">
        <v>114</v>
      </c>
      <c r="F1000">
        <v>0</v>
      </c>
      <c r="G1000" s="86">
        <v>3.5</v>
      </c>
      <c r="H1000" s="121"/>
      <c r="I1000" s="117">
        <f t="shared" si="91"/>
        <v>0</v>
      </c>
      <c r="J1000">
        <v>418</v>
      </c>
      <c r="K1000">
        <f t="shared" si="90"/>
        <v>0</v>
      </c>
      <c r="L1000" s="5">
        <f t="shared" si="92"/>
        <v>0</v>
      </c>
      <c r="M1000" s="122">
        <f t="shared" si="93"/>
        <v>133</v>
      </c>
      <c r="Q1000" s="7"/>
      <c r="S1000"/>
    </row>
    <row r="1001" spans="1:19">
      <c r="A1001">
        <v>51</v>
      </c>
      <c r="B1001" s="117" t="s">
        <v>141</v>
      </c>
      <c r="C1001" s="117" t="s">
        <v>142</v>
      </c>
      <c r="D1001" s="1">
        <v>6</v>
      </c>
      <c r="E1001" s="2" t="s">
        <v>143</v>
      </c>
      <c r="F1001">
        <v>0</v>
      </c>
      <c r="G1001" s="86">
        <v>3.5</v>
      </c>
      <c r="H1001" s="121"/>
      <c r="I1001" s="117">
        <f t="shared" si="91"/>
        <v>0</v>
      </c>
      <c r="J1001">
        <v>315</v>
      </c>
      <c r="K1001">
        <f t="shared" si="90"/>
        <v>0</v>
      </c>
      <c r="L1001" s="5">
        <f t="shared" si="92"/>
        <v>0</v>
      </c>
      <c r="M1001" s="122">
        <f t="shared" si="93"/>
        <v>133</v>
      </c>
      <c r="Q1001" s="7"/>
      <c r="S1001"/>
    </row>
    <row r="1002" spans="1:19">
      <c r="A1002">
        <v>52</v>
      </c>
      <c r="B1002" s="117" t="s">
        <v>146</v>
      </c>
      <c r="C1002" s="117" t="s">
        <v>142</v>
      </c>
      <c r="D1002" s="1">
        <v>6</v>
      </c>
      <c r="E1002" s="2" t="s">
        <v>143</v>
      </c>
      <c r="F1002">
        <v>0</v>
      </c>
      <c r="G1002" s="86">
        <v>3</v>
      </c>
      <c r="H1002" s="121"/>
      <c r="I1002" s="117">
        <f t="shared" si="91"/>
        <v>0</v>
      </c>
      <c r="J1002">
        <v>415</v>
      </c>
      <c r="K1002">
        <f t="shared" si="90"/>
        <v>0</v>
      </c>
      <c r="L1002" s="5">
        <f t="shared" si="92"/>
        <v>0</v>
      </c>
      <c r="M1002" s="122">
        <f t="shared" si="93"/>
        <v>114</v>
      </c>
      <c r="Q1002" s="7"/>
      <c r="S1002"/>
    </row>
    <row r="1003" spans="1:19">
      <c r="A1003">
        <v>53</v>
      </c>
      <c r="B1003" s="117" t="s">
        <v>157</v>
      </c>
      <c r="C1003" s="117" t="s">
        <v>142</v>
      </c>
      <c r="D1003" s="1">
        <v>8</v>
      </c>
      <c r="E1003" s="2" t="s">
        <v>143</v>
      </c>
      <c r="F1003">
        <v>0</v>
      </c>
      <c r="G1003" s="86">
        <v>4</v>
      </c>
      <c r="H1003" s="121"/>
      <c r="I1003" s="117">
        <f t="shared" si="91"/>
        <v>0</v>
      </c>
      <c r="J1003">
        <v>443</v>
      </c>
      <c r="K1003">
        <f t="shared" si="90"/>
        <v>0</v>
      </c>
      <c r="L1003" s="5">
        <f t="shared" si="92"/>
        <v>0</v>
      </c>
      <c r="M1003" s="122">
        <f t="shared" si="93"/>
        <v>152</v>
      </c>
      <c r="Q1003" s="7"/>
      <c r="S1003"/>
    </row>
    <row r="1004" spans="1:19">
      <c r="A1004">
        <v>54</v>
      </c>
      <c r="B1004" s="117" t="s">
        <v>160</v>
      </c>
      <c r="C1004" s="117" t="s">
        <v>142</v>
      </c>
      <c r="D1004" s="1">
        <v>8</v>
      </c>
      <c r="E1004" s="2" t="s">
        <v>143</v>
      </c>
      <c r="F1004">
        <v>0</v>
      </c>
      <c r="G1004" s="86">
        <v>4.5</v>
      </c>
      <c r="H1004" s="121"/>
      <c r="I1004" s="117">
        <f t="shared" si="91"/>
        <v>0</v>
      </c>
      <c r="J1004">
        <v>520</v>
      </c>
      <c r="K1004">
        <f t="shared" si="90"/>
        <v>0</v>
      </c>
      <c r="L1004" s="5">
        <f t="shared" si="92"/>
        <v>0</v>
      </c>
      <c r="M1004" s="122">
        <f t="shared" si="93"/>
        <v>171</v>
      </c>
      <c r="Q1004" s="7"/>
      <c r="S1004"/>
    </row>
    <row r="1005" spans="1:19">
      <c r="A1005">
        <v>55</v>
      </c>
      <c r="B1005" s="117" t="s">
        <v>161</v>
      </c>
      <c r="C1005" s="117" t="s">
        <v>142</v>
      </c>
      <c r="D1005" s="1">
        <v>10</v>
      </c>
      <c r="E1005" s="2" t="s">
        <v>143</v>
      </c>
      <c r="F1005">
        <v>0</v>
      </c>
      <c r="G1005" s="86">
        <v>5.5</v>
      </c>
      <c r="H1005" s="121"/>
      <c r="I1005" s="117">
        <f t="shared" si="91"/>
        <v>0</v>
      </c>
      <c r="J1005">
        <v>685</v>
      </c>
      <c r="K1005">
        <f t="shared" si="90"/>
        <v>0</v>
      </c>
      <c r="L1005" s="5">
        <f t="shared" si="92"/>
        <v>0</v>
      </c>
      <c r="M1005" s="122">
        <f t="shared" si="93"/>
        <v>209</v>
      </c>
      <c r="Q1005" s="7"/>
      <c r="S1005"/>
    </row>
    <row r="1006" spans="1:19">
      <c r="A1006">
        <v>56</v>
      </c>
      <c r="B1006" s="117" t="s">
        <v>162</v>
      </c>
      <c r="C1006" s="117" t="s">
        <v>142</v>
      </c>
      <c r="D1006" s="1">
        <v>12</v>
      </c>
      <c r="E1006" s="2" t="s">
        <v>143</v>
      </c>
      <c r="F1006">
        <v>0</v>
      </c>
      <c r="G1006" s="86">
        <v>6.5</v>
      </c>
      <c r="H1006" s="121"/>
      <c r="I1006" s="117">
        <f t="shared" si="91"/>
        <v>0</v>
      </c>
      <c r="J1006">
        <v>956</v>
      </c>
      <c r="K1006">
        <f t="shared" si="90"/>
        <v>0</v>
      </c>
      <c r="L1006" s="5">
        <f t="shared" si="92"/>
        <v>0</v>
      </c>
      <c r="M1006" s="122">
        <f t="shared" si="93"/>
        <v>247</v>
      </c>
      <c r="Q1006" s="7"/>
      <c r="S1006"/>
    </row>
    <row r="1007" spans="1:19">
      <c r="A1007">
        <v>57</v>
      </c>
      <c r="B1007" s="117" t="s">
        <v>163</v>
      </c>
      <c r="C1007" s="117" t="s">
        <v>27</v>
      </c>
      <c r="D1007" s="1">
        <v>8</v>
      </c>
      <c r="E1007" s="2" t="s">
        <v>143</v>
      </c>
      <c r="F1007">
        <v>0</v>
      </c>
      <c r="G1007" s="86">
        <v>4.5</v>
      </c>
      <c r="H1007" s="121"/>
      <c r="I1007" s="117">
        <f t="shared" si="91"/>
        <v>0</v>
      </c>
      <c r="J1007">
        <v>592</v>
      </c>
      <c r="K1007">
        <f t="shared" si="90"/>
        <v>0</v>
      </c>
      <c r="L1007" s="5">
        <f t="shared" si="92"/>
        <v>0</v>
      </c>
      <c r="M1007" s="122">
        <f t="shared" si="93"/>
        <v>171</v>
      </c>
      <c r="Q1007" s="7"/>
      <c r="S1007"/>
    </row>
    <row r="1008" spans="1:19">
      <c r="A1008">
        <v>58</v>
      </c>
      <c r="B1008" s="117" t="s">
        <v>165</v>
      </c>
      <c r="C1008" s="117" t="s">
        <v>27</v>
      </c>
      <c r="D1008" s="1">
        <v>8</v>
      </c>
      <c r="E1008" s="2" t="s">
        <v>143</v>
      </c>
      <c r="F1008">
        <v>0</v>
      </c>
      <c r="G1008" s="86">
        <v>4</v>
      </c>
      <c r="H1008" s="121"/>
      <c r="I1008" s="117">
        <f t="shared" si="91"/>
        <v>0</v>
      </c>
      <c r="J1008">
        <v>464</v>
      </c>
      <c r="K1008">
        <f t="shared" si="90"/>
        <v>0</v>
      </c>
      <c r="L1008" s="5">
        <f t="shared" si="92"/>
        <v>0</v>
      </c>
      <c r="M1008" s="122">
        <f t="shared" si="93"/>
        <v>152</v>
      </c>
      <c r="Q1008" s="7"/>
      <c r="S1008"/>
    </row>
    <row r="1009" spans="1:19">
      <c r="A1009">
        <v>59</v>
      </c>
      <c r="B1009" s="117" t="s">
        <v>169</v>
      </c>
      <c r="C1009" s="117" t="s">
        <v>27</v>
      </c>
      <c r="D1009" s="1">
        <v>4</v>
      </c>
      <c r="E1009" s="2" t="s">
        <v>143</v>
      </c>
      <c r="F1009">
        <v>0</v>
      </c>
      <c r="G1009" s="86">
        <v>2.5</v>
      </c>
      <c r="H1009" s="121"/>
      <c r="I1009" s="117">
        <f t="shared" si="91"/>
        <v>0</v>
      </c>
      <c r="J1009">
        <v>604</v>
      </c>
      <c r="K1009">
        <f t="shared" si="90"/>
        <v>0</v>
      </c>
      <c r="L1009" s="5">
        <f t="shared" si="92"/>
        <v>0</v>
      </c>
      <c r="M1009" s="122">
        <f t="shared" si="93"/>
        <v>95</v>
      </c>
      <c r="Q1009" s="7"/>
      <c r="S1009"/>
    </row>
    <row r="1010" spans="1:19">
      <c r="A1010">
        <v>60</v>
      </c>
      <c r="B1010" s="117" t="s">
        <v>171</v>
      </c>
      <c r="C1010" s="117" t="s">
        <v>113</v>
      </c>
      <c r="D1010" s="1">
        <v>6</v>
      </c>
      <c r="E1010" s="2" t="s">
        <v>143</v>
      </c>
      <c r="F1010">
        <v>0</v>
      </c>
      <c r="G1010" s="86">
        <v>3</v>
      </c>
      <c r="H1010" s="121"/>
      <c r="I1010" s="117">
        <f t="shared" si="91"/>
        <v>0</v>
      </c>
      <c r="J1010">
        <v>550</v>
      </c>
      <c r="K1010">
        <f t="shared" si="90"/>
        <v>0</v>
      </c>
      <c r="L1010" s="5">
        <f t="shared" si="92"/>
        <v>0</v>
      </c>
      <c r="M1010" s="122">
        <f t="shared" si="93"/>
        <v>114</v>
      </c>
      <c r="Q1010" s="7"/>
      <c r="S1010"/>
    </row>
    <row r="1011" spans="1:19">
      <c r="A1011">
        <v>61</v>
      </c>
      <c r="B1011" s="117" t="s">
        <v>173</v>
      </c>
      <c r="C1011" s="117" t="s">
        <v>113</v>
      </c>
      <c r="D1011" s="1">
        <v>8</v>
      </c>
      <c r="E1011" s="2" t="s">
        <v>143</v>
      </c>
      <c r="F1011">
        <v>0</v>
      </c>
      <c r="G1011" s="86">
        <v>4.5</v>
      </c>
      <c r="H1011" s="121"/>
      <c r="I1011" s="117">
        <f t="shared" si="91"/>
        <v>0</v>
      </c>
      <c r="J1011">
        <v>416</v>
      </c>
      <c r="K1011">
        <f t="shared" ref="K1011:K1074" si="94">IF(H1011=-1,J1011,FLOOR(H1011-FLOOR(H1011/5000000*J1011,1)*5000000/J1011,1)+1-FLOOR(H1011/10000000,1))+IF(H1011=0,-1,0)</f>
        <v>0</v>
      </c>
      <c r="L1011" s="5">
        <f t="shared" si="92"/>
        <v>0</v>
      </c>
      <c r="M1011" s="122">
        <f t="shared" si="93"/>
        <v>171</v>
      </c>
      <c r="Q1011" s="7"/>
      <c r="S1011"/>
    </row>
    <row r="1012" spans="1:19">
      <c r="A1012">
        <v>62</v>
      </c>
      <c r="B1012" s="117" t="s">
        <v>174</v>
      </c>
      <c r="C1012" s="117" t="s">
        <v>175</v>
      </c>
      <c r="D1012" s="1">
        <v>8</v>
      </c>
      <c r="E1012" s="2" t="s">
        <v>143</v>
      </c>
      <c r="F1012">
        <v>0</v>
      </c>
      <c r="G1012" s="86">
        <v>4</v>
      </c>
      <c r="H1012" s="121"/>
      <c r="I1012" s="117">
        <f t="shared" si="91"/>
        <v>0</v>
      </c>
      <c r="J1012">
        <v>661</v>
      </c>
      <c r="K1012">
        <f t="shared" si="94"/>
        <v>0</v>
      </c>
      <c r="L1012" s="5">
        <f t="shared" si="92"/>
        <v>0</v>
      </c>
      <c r="M1012" s="122">
        <f t="shared" si="93"/>
        <v>152</v>
      </c>
      <c r="Q1012" s="7"/>
      <c r="S1012"/>
    </row>
    <row r="1013" spans="1:19">
      <c r="A1013">
        <v>63</v>
      </c>
      <c r="B1013" s="117" t="s">
        <v>178</v>
      </c>
      <c r="C1013" s="117" t="s">
        <v>175</v>
      </c>
      <c r="D1013" s="1">
        <v>2</v>
      </c>
      <c r="E1013" s="2" t="s">
        <v>143</v>
      </c>
      <c r="F1013">
        <v>0</v>
      </c>
      <c r="G1013" s="86">
        <v>1.5</v>
      </c>
      <c r="H1013" s="121"/>
      <c r="I1013" s="117">
        <f t="shared" si="91"/>
        <v>0</v>
      </c>
      <c r="J1013">
        <v>532</v>
      </c>
      <c r="K1013">
        <f t="shared" si="94"/>
        <v>0</v>
      </c>
      <c r="L1013" s="5">
        <f t="shared" si="92"/>
        <v>0</v>
      </c>
      <c r="M1013" s="122">
        <f t="shared" si="93"/>
        <v>57</v>
      </c>
      <c r="Q1013" s="7"/>
      <c r="S1013"/>
    </row>
    <row r="1014" spans="1:19">
      <c r="A1014">
        <v>64</v>
      </c>
      <c r="B1014" s="117" t="s">
        <v>179</v>
      </c>
      <c r="C1014" s="117" t="s">
        <v>175</v>
      </c>
      <c r="D1014" s="1">
        <v>6</v>
      </c>
      <c r="E1014" s="2" t="s">
        <v>143</v>
      </c>
      <c r="F1014">
        <v>0</v>
      </c>
      <c r="G1014" s="86">
        <v>3</v>
      </c>
      <c r="H1014" s="121"/>
      <c r="I1014" s="117">
        <f t="shared" si="91"/>
        <v>0</v>
      </c>
      <c r="J1014">
        <v>551</v>
      </c>
      <c r="K1014">
        <f t="shared" si="94"/>
        <v>0</v>
      </c>
      <c r="L1014" s="5">
        <f t="shared" si="92"/>
        <v>0</v>
      </c>
      <c r="M1014" s="122">
        <f t="shared" si="93"/>
        <v>114</v>
      </c>
      <c r="Q1014" s="7"/>
      <c r="S1014"/>
    </row>
    <row r="1015" spans="1:19">
      <c r="A1015">
        <v>65</v>
      </c>
      <c r="B1015" s="117" t="s">
        <v>180</v>
      </c>
      <c r="C1015" s="117" t="s">
        <v>175</v>
      </c>
      <c r="D1015" s="1">
        <v>6</v>
      </c>
      <c r="E1015" s="2" t="s">
        <v>143</v>
      </c>
      <c r="F1015">
        <v>0</v>
      </c>
      <c r="G1015" s="86">
        <v>3.5</v>
      </c>
      <c r="H1015" s="121"/>
      <c r="I1015" s="117">
        <f t="shared" si="91"/>
        <v>0</v>
      </c>
      <c r="J1015">
        <v>390</v>
      </c>
      <c r="K1015">
        <f t="shared" si="94"/>
        <v>0</v>
      </c>
      <c r="L1015" s="5">
        <f t="shared" si="92"/>
        <v>0</v>
      </c>
      <c r="M1015" s="122">
        <f t="shared" si="93"/>
        <v>133</v>
      </c>
      <c r="Q1015" s="7"/>
      <c r="S1015"/>
    </row>
    <row r="1016" spans="1:19">
      <c r="A1016">
        <v>66</v>
      </c>
      <c r="B1016" s="117" t="s">
        <v>181</v>
      </c>
      <c r="C1016" s="117" t="s">
        <v>175</v>
      </c>
      <c r="D1016" s="1">
        <v>8</v>
      </c>
      <c r="E1016" s="2" t="s">
        <v>143</v>
      </c>
      <c r="F1016">
        <v>0</v>
      </c>
      <c r="G1016" s="86">
        <v>4</v>
      </c>
      <c r="H1016" s="121"/>
      <c r="I1016" s="117">
        <f t="shared" si="91"/>
        <v>0</v>
      </c>
      <c r="J1016">
        <v>547</v>
      </c>
      <c r="K1016">
        <f t="shared" si="94"/>
        <v>0</v>
      </c>
      <c r="L1016" s="5">
        <f t="shared" si="92"/>
        <v>0</v>
      </c>
      <c r="M1016" s="122">
        <f t="shared" si="93"/>
        <v>152</v>
      </c>
      <c r="Q1016" s="7"/>
      <c r="S1016"/>
    </row>
    <row r="1017" spans="1:19">
      <c r="A1017">
        <v>67</v>
      </c>
      <c r="B1017" s="117" t="s">
        <v>182</v>
      </c>
      <c r="C1017" s="117" t="s">
        <v>27</v>
      </c>
      <c r="D1017" s="1">
        <v>6</v>
      </c>
      <c r="E1017" s="2" t="s">
        <v>143</v>
      </c>
      <c r="F1017">
        <v>0</v>
      </c>
      <c r="G1017" s="86">
        <v>3.5</v>
      </c>
      <c r="H1017" s="121"/>
      <c r="I1017" s="117">
        <f t="shared" si="91"/>
        <v>0</v>
      </c>
      <c r="J1017">
        <v>535</v>
      </c>
      <c r="K1017">
        <f t="shared" si="94"/>
        <v>0</v>
      </c>
      <c r="L1017" s="5">
        <f t="shared" si="92"/>
        <v>0</v>
      </c>
      <c r="M1017" s="122">
        <f t="shared" si="93"/>
        <v>133</v>
      </c>
      <c r="Q1017" s="7"/>
      <c r="S1017"/>
    </row>
    <row r="1018" spans="1:19">
      <c r="A1018">
        <v>68</v>
      </c>
      <c r="B1018" s="117" t="s">
        <v>183</v>
      </c>
      <c r="C1018" s="117" t="s">
        <v>27</v>
      </c>
      <c r="D1018" s="1">
        <v>4</v>
      </c>
      <c r="E1018" s="2" t="s">
        <v>143</v>
      </c>
      <c r="F1018">
        <v>0</v>
      </c>
      <c r="G1018" s="86">
        <v>2.5</v>
      </c>
      <c r="H1018" s="121"/>
      <c r="I1018" s="117">
        <f t="shared" si="91"/>
        <v>0</v>
      </c>
      <c r="J1018">
        <v>570</v>
      </c>
      <c r="K1018">
        <f t="shared" si="94"/>
        <v>0</v>
      </c>
      <c r="L1018" s="5">
        <f t="shared" si="92"/>
        <v>0</v>
      </c>
      <c r="M1018" s="122">
        <f t="shared" si="93"/>
        <v>95</v>
      </c>
      <c r="Q1018" s="7"/>
      <c r="S1018"/>
    </row>
    <row r="1019" spans="1:19">
      <c r="A1019">
        <v>69</v>
      </c>
      <c r="B1019" s="117" t="s">
        <v>184</v>
      </c>
      <c r="C1019" s="117" t="s">
        <v>185</v>
      </c>
      <c r="D1019" s="1">
        <v>4</v>
      </c>
      <c r="E1019" s="2" t="s">
        <v>186</v>
      </c>
      <c r="F1019">
        <v>0</v>
      </c>
      <c r="G1019" s="86">
        <v>2.5</v>
      </c>
      <c r="H1019" s="121"/>
      <c r="I1019" s="117">
        <f t="shared" si="91"/>
        <v>0</v>
      </c>
      <c r="J1019">
        <v>416</v>
      </c>
      <c r="K1019">
        <f t="shared" si="94"/>
        <v>0</v>
      </c>
      <c r="L1019" s="5">
        <f t="shared" si="92"/>
        <v>0</v>
      </c>
      <c r="M1019" s="122">
        <f t="shared" si="93"/>
        <v>95</v>
      </c>
      <c r="Q1019" s="7"/>
      <c r="S1019"/>
    </row>
    <row r="1020" spans="1:19">
      <c r="A1020">
        <v>70</v>
      </c>
      <c r="B1020" s="117" t="s">
        <v>187</v>
      </c>
      <c r="C1020" s="117" t="s">
        <v>185</v>
      </c>
      <c r="D1020" s="1">
        <v>8</v>
      </c>
      <c r="E1020" s="2" t="s">
        <v>186</v>
      </c>
      <c r="F1020">
        <v>0</v>
      </c>
      <c r="G1020" s="86">
        <v>4.5</v>
      </c>
      <c r="H1020" s="121"/>
      <c r="I1020" s="117">
        <f t="shared" si="91"/>
        <v>0</v>
      </c>
      <c r="J1020">
        <v>534</v>
      </c>
      <c r="K1020">
        <f t="shared" si="94"/>
        <v>0</v>
      </c>
      <c r="L1020" s="5">
        <f t="shared" si="92"/>
        <v>0</v>
      </c>
      <c r="M1020" s="122">
        <f t="shared" si="93"/>
        <v>171</v>
      </c>
      <c r="Q1020" s="7"/>
      <c r="S1020"/>
    </row>
    <row r="1021" spans="1:19">
      <c r="A1021">
        <v>71</v>
      </c>
      <c r="B1021" s="117" t="s">
        <v>189</v>
      </c>
      <c r="C1021" s="117" t="s">
        <v>185</v>
      </c>
      <c r="D1021" s="1">
        <v>6</v>
      </c>
      <c r="E1021" s="2" t="s">
        <v>186</v>
      </c>
      <c r="F1021">
        <v>0</v>
      </c>
      <c r="G1021" s="86">
        <v>3.5</v>
      </c>
      <c r="H1021" s="121"/>
      <c r="I1021" s="117">
        <f t="shared" si="91"/>
        <v>0</v>
      </c>
      <c r="J1021">
        <v>639</v>
      </c>
      <c r="K1021">
        <f t="shared" si="94"/>
        <v>0</v>
      </c>
      <c r="L1021" s="5">
        <f t="shared" si="92"/>
        <v>0</v>
      </c>
      <c r="M1021" s="122">
        <f t="shared" si="93"/>
        <v>133</v>
      </c>
      <c r="Q1021" s="7"/>
      <c r="S1021"/>
    </row>
    <row r="1022" spans="1:19">
      <c r="A1022">
        <v>72</v>
      </c>
      <c r="B1022" s="117" t="s">
        <v>190</v>
      </c>
      <c r="C1022" s="117" t="s">
        <v>185</v>
      </c>
      <c r="D1022" s="1">
        <v>4</v>
      </c>
      <c r="E1022" s="2" t="s">
        <v>186</v>
      </c>
      <c r="F1022">
        <v>0</v>
      </c>
      <c r="G1022" s="86">
        <v>2.5</v>
      </c>
      <c r="H1022" s="121"/>
      <c r="I1022" s="117">
        <f t="shared" si="91"/>
        <v>0</v>
      </c>
      <c r="J1022">
        <v>570</v>
      </c>
      <c r="K1022">
        <f t="shared" si="94"/>
        <v>0</v>
      </c>
      <c r="L1022" s="5">
        <f t="shared" si="92"/>
        <v>0</v>
      </c>
      <c r="M1022" s="122">
        <f t="shared" si="93"/>
        <v>95</v>
      </c>
      <c r="Q1022" s="7"/>
      <c r="S1022"/>
    </row>
    <row r="1023" spans="1:19">
      <c r="A1023">
        <v>73</v>
      </c>
      <c r="B1023" s="117" t="s">
        <v>192</v>
      </c>
      <c r="C1023" s="117" t="s">
        <v>185</v>
      </c>
      <c r="D1023" s="1">
        <v>8</v>
      </c>
      <c r="E1023" s="2" t="s">
        <v>186</v>
      </c>
      <c r="F1023">
        <v>0</v>
      </c>
      <c r="G1023" s="86">
        <v>4.5</v>
      </c>
      <c r="H1023" s="121"/>
      <c r="I1023" s="117">
        <f t="shared" si="91"/>
        <v>0</v>
      </c>
      <c r="J1023">
        <v>454</v>
      </c>
      <c r="K1023">
        <f t="shared" si="94"/>
        <v>0</v>
      </c>
      <c r="L1023" s="5">
        <f t="shared" si="92"/>
        <v>0</v>
      </c>
      <c r="M1023" s="122">
        <f t="shared" si="93"/>
        <v>171</v>
      </c>
      <c r="Q1023" s="7"/>
      <c r="S1023"/>
    </row>
    <row r="1024" spans="1:19">
      <c r="A1024">
        <v>74</v>
      </c>
      <c r="B1024" s="117" t="s">
        <v>193</v>
      </c>
      <c r="C1024" s="117" t="s">
        <v>113</v>
      </c>
      <c r="D1024" s="1">
        <v>6</v>
      </c>
      <c r="E1024" s="2" t="s">
        <v>143</v>
      </c>
      <c r="F1024">
        <v>0</v>
      </c>
      <c r="G1024" s="86">
        <v>3</v>
      </c>
      <c r="H1024" s="121"/>
      <c r="I1024" s="117">
        <f t="shared" si="91"/>
        <v>0</v>
      </c>
      <c r="J1024">
        <v>500</v>
      </c>
      <c r="K1024">
        <f t="shared" si="94"/>
        <v>0</v>
      </c>
      <c r="L1024" s="5">
        <f t="shared" si="92"/>
        <v>0</v>
      </c>
      <c r="M1024" s="122">
        <f t="shared" si="93"/>
        <v>114</v>
      </c>
      <c r="Q1024" s="7"/>
      <c r="S1024"/>
    </row>
    <row r="1025" spans="1:19">
      <c r="A1025">
        <v>75</v>
      </c>
      <c r="B1025" s="117" t="s">
        <v>194</v>
      </c>
      <c r="C1025" s="117" t="s">
        <v>27</v>
      </c>
      <c r="D1025" s="1">
        <v>8</v>
      </c>
      <c r="E1025" s="2" t="s">
        <v>143</v>
      </c>
      <c r="F1025">
        <v>0</v>
      </c>
      <c r="G1025" s="86">
        <v>4</v>
      </c>
      <c r="H1025" s="121"/>
      <c r="I1025" s="117">
        <f t="shared" si="91"/>
        <v>0</v>
      </c>
      <c r="J1025">
        <v>571</v>
      </c>
      <c r="K1025">
        <f t="shared" si="94"/>
        <v>0</v>
      </c>
      <c r="L1025" s="5">
        <f t="shared" si="92"/>
        <v>0</v>
      </c>
      <c r="M1025" s="122">
        <f t="shared" si="93"/>
        <v>152</v>
      </c>
      <c r="Q1025" s="7"/>
      <c r="S1025"/>
    </row>
    <row r="1026" spans="1:19">
      <c r="A1026">
        <v>76</v>
      </c>
      <c r="B1026" s="117" t="s">
        <v>195</v>
      </c>
      <c r="C1026" s="117" t="s">
        <v>113</v>
      </c>
      <c r="D1026" s="1">
        <v>8</v>
      </c>
      <c r="E1026" s="2" t="s">
        <v>186</v>
      </c>
      <c r="F1026">
        <v>0</v>
      </c>
      <c r="G1026" s="86">
        <v>4</v>
      </c>
      <c r="H1026" s="121"/>
      <c r="I1026" s="117">
        <f t="shared" si="91"/>
        <v>0</v>
      </c>
      <c r="J1026">
        <v>507</v>
      </c>
      <c r="K1026">
        <f t="shared" si="94"/>
        <v>0</v>
      </c>
      <c r="L1026" s="5">
        <f t="shared" si="92"/>
        <v>0</v>
      </c>
      <c r="M1026" s="122">
        <f t="shared" si="93"/>
        <v>152</v>
      </c>
      <c r="Q1026" s="7"/>
      <c r="S1026"/>
    </row>
    <row r="1027" spans="1:19">
      <c r="A1027">
        <v>77</v>
      </c>
      <c r="B1027" s="117" t="s">
        <v>196</v>
      </c>
      <c r="C1027" s="117" t="s">
        <v>113</v>
      </c>
      <c r="D1027" s="1">
        <v>8</v>
      </c>
      <c r="E1027" s="2" t="s">
        <v>186</v>
      </c>
      <c r="F1027">
        <v>0</v>
      </c>
      <c r="G1027" s="86">
        <v>4</v>
      </c>
      <c r="H1027" s="121"/>
      <c r="I1027" s="117">
        <f t="shared" si="91"/>
        <v>0</v>
      </c>
      <c r="J1027">
        <v>493</v>
      </c>
      <c r="K1027">
        <f t="shared" si="94"/>
        <v>0</v>
      </c>
      <c r="L1027" s="5">
        <f t="shared" si="92"/>
        <v>0</v>
      </c>
      <c r="M1027" s="122">
        <f t="shared" si="93"/>
        <v>152</v>
      </c>
      <c r="Q1027" s="7"/>
      <c r="S1027"/>
    </row>
    <row r="1028" spans="1:19">
      <c r="A1028">
        <v>78</v>
      </c>
      <c r="B1028" s="117" t="s">
        <v>197</v>
      </c>
      <c r="C1028" s="117" t="s">
        <v>113</v>
      </c>
      <c r="D1028" s="1">
        <v>8</v>
      </c>
      <c r="E1028" s="2" t="s">
        <v>186</v>
      </c>
      <c r="F1028">
        <v>0</v>
      </c>
      <c r="G1028" s="86">
        <v>4</v>
      </c>
      <c r="H1028" s="121"/>
      <c r="I1028" s="117">
        <f t="shared" ref="I1028:I1076" si="95">IF(H1028=-1,G1028+2,MAX(MIN(G1028+(H1028-9600000)/200000,G1028+2),G1028+(H1028-9500000)/300000,0))</f>
        <v>0</v>
      </c>
      <c r="J1028">
        <v>592</v>
      </c>
      <c r="K1028">
        <f t="shared" si="94"/>
        <v>0</v>
      </c>
      <c r="L1028" s="5">
        <f t="shared" ref="L1028:L1076" si="96">G1028*38-M1028</f>
        <v>0</v>
      </c>
      <c r="M1028" s="122">
        <f t="shared" ref="M1028:M1076" si="97">IF(H1028=-1,0,MAX(MIN(28.5*G1028,(10000000-H1028)/10000000*100*28.5*G1028),0)+MAX(MIN(9.5*G1028,(0.995*J1028-K1028)/J1028*100*G1028),0))</f>
        <v>152</v>
      </c>
      <c r="Q1028" s="7"/>
      <c r="S1028"/>
    </row>
    <row r="1029" spans="1:19">
      <c r="A1029">
        <v>79</v>
      </c>
      <c r="B1029" s="117" t="s">
        <v>198</v>
      </c>
      <c r="C1029" s="117" t="s">
        <v>27</v>
      </c>
      <c r="D1029" s="1">
        <v>8</v>
      </c>
      <c r="E1029" s="2" t="s">
        <v>186</v>
      </c>
      <c r="F1029">
        <v>0</v>
      </c>
      <c r="G1029" s="86">
        <v>4</v>
      </c>
      <c r="H1029" s="121"/>
      <c r="I1029" s="117">
        <f t="shared" si="95"/>
        <v>0</v>
      </c>
      <c r="J1029">
        <v>377</v>
      </c>
      <c r="K1029">
        <f t="shared" si="94"/>
        <v>0</v>
      </c>
      <c r="L1029" s="5">
        <f t="shared" si="96"/>
        <v>0</v>
      </c>
      <c r="M1029" s="122">
        <f t="shared" si="97"/>
        <v>152</v>
      </c>
      <c r="Q1029" s="7"/>
      <c r="S1029"/>
    </row>
    <row r="1030" spans="1:19">
      <c r="A1030">
        <v>80</v>
      </c>
      <c r="B1030" s="117" t="s">
        <v>200</v>
      </c>
      <c r="C1030" s="117" t="s">
        <v>113</v>
      </c>
      <c r="D1030" s="1">
        <v>6</v>
      </c>
      <c r="E1030" s="2" t="s">
        <v>186</v>
      </c>
      <c r="F1030">
        <v>0</v>
      </c>
      <c r="G1030" s="86">
        <v>3.5</v>
      </c>
      <c r="H1030" s="121"/>
      <c r="I1030" s="117">
        <f t="shared" si="95"/>
        <v>0</v>
      </c>
      <c r="J1030">
        <v>591</v>
      </c>
      <c r="K1030">
        <f t="shared" si="94"/>
        <v>0</v>
      </c>
      <c r="L1030" s="5">
        <f t="shared" si="96"/>
        <v>0</v>
      </c>
      <c r="M1030" s="122">
        <f t="shared" si="97"/>
        <v>133</v>
      </c>
      <c r="Q1030" s="7"/>
      <c r="S1030"/>
    </row>
    <row r="1031" spans="1:19">
      <c r="A1031">
        <v>81</v>
      </c>
      <c r="B1031" s="117" t="s">
        <v>201</v>
      </c>
      <c r="C1031" s="117" t="s">
        <v>27</v>
      </c>
      <c r="D1031" s="1">
        <v>4</v>
      </c>
      <c r="E1031" s="2" t="s">
        <v>186</v>
      </c>
      <c r="F1031">
        <v>0</v>
      </c>
      <c r="G1031" s="86">
        <v>2</v>
      </c>
      <c r="H1031" s="121"/>
      <c r="I1031" s="117">
        <f t="shared" si="95"/>
        <v>0</v>
      </c>
      <c r="J1031">
        <v>276</v>
      </c>
      <c r="K1031">
        <f t="shared" si="94"/>
        <v>0</v>
      </c>
      <c r="L1031" s="5">
        <f t="shared" si="96"/>
        <v>0</v>
      </c>
      <c r="M1031" s="122">
        <f t="shared" si="97"/>
        <v>76</v>
      </c>
      <c r="Q1031" s="7"/>
      <c r="S1031"/>
    </row>
    <row r="1032" spans="1:19">
      <c r="A1032">
        <v>82</v>
      </c>
      <c r="B1032" s="117" t="s">
        <v>202</v>
      </c>
      <c r="C1032" s="117" t="s">
        <v>203</v>
      </c>
      <c r="D1032" s="1">
        <v>6</v>
      </c>
      <c r="E1032" s="2" t="s">
        <v>204</v>
      </c>
      <c r="F1032">
        <v>0</v>
      </c>
      <c r="G1032" s="86">
        <v>3</v>
      </c>
      <c r="H1032" s="121"/>
      <c r="I1032" s="117">
        <f t="shared" si="95"/>
        <v>0</v>
      </c>
      <c r="J1032">
        <v>494</v>
      </c>
      <c r="K1032">
        <f t="shared" si="94"/>
        <v>0</v>
      </c>
      <c r="L1032" s="5">
        <f t="shared" si="96"/>
        <v>0</v>
      </c>
      <c r="M1032" s="122">
        <f t="shared" si="97"/>
        <v>114</v>
      </c>
      <c r="Q1032" s="7"/>
      <c r="S1032"/>
    </row>
    <row r="1033" spans="1:19">
      <c r="A1033">
        <v>83</v>
      </c>
      <c r="B1033" s="117" t="s">
        <v>206</v>
      </c>
      <c r="C1033" s="117" t="s">
        <v>203</v>
      </c>
      <c r="D1033" s="1">
        <v>6</v>
      </c>
      <c r="E1033" s="2" t="s">
        <v>204</v>
      </c>
      <c r="F1033">
        <v>0</v>
      </c>
      <c r="G1033" s="86">
        <v>3</v>
      </c>
      <c r="H1033" s="121"/>
      <c r="I1033" s="117">
        <f t="shared" si="95"/>
        <v>0</v>
      </c>
      <c r="J1033">
        <v>536</v>
      </c>
      <c r="K1033">
        <f t="shared" si="94"/>
        <v>0</v>
      </c>
      <c r="L1033" s="5">
        <f t="shared" si="96"/>
        <v>0</v>
      </c>
      <c r="M1033" s="122">
        <f t="shared" si="97"/>
        <v>114</v>
      </c>
      <c r="Q1033" s="7"/>
      <c r="S1033"/>
    </row>
    <row r="1034" spans="1:19">
      <c r="A1034">
        <v>84</v>
      </c>
      <c r="B1034" s="117" t="s">
        <v>209</v>
      </c>
      <c r="C1034" s="117" t="s">
        <v>203</v>
      </c>
      <c r="D1034" s="1">
        <v>8</v>
      </c>
      <c r="E1034" s="2" t="s">
        <v>204</v>
      </c>
      <c r="F1034">
        <v>0</v>
      </c>
      <c r="G1034" s="86">
        <v>4</v>
      </c>
      <c r="H1034" s="121"/>
      <c r="I1034" s="117">
        <f t="shared" si="95"/>
        <v>0</v>
      </c>
      <c r="J1034">
        <v>458</v>
      </c>
      <c r="K1034">
        <f t="shared" si="94"/>
        <v>0</v>
      </c>
      <c r="L1034" s="5">
        <f t="shared" si="96"/>
        <v>0</v>
      </c>
      <c r="M1034" s="122">
        <f t="shared" si="97"/>
        <v>152</v>
      </c>
      <c r="Q1034" s="7"/>
      <c r="S1034"/>
    </row>
    <row r="1035" spans="1:19">
      <c r="A1035">
        <v>85</v>
      </c>
      <c r="B1035" s="117" t="s">
        <v>211</v>
      </c>
      <c r="C1035" s="117" t="s">
        <v>203</v>
      </c>
      <c r="D1035" s="1">
        <v>10</v>
      </c>
      <c r="E1035" s="2" t="s">
        <v>204</v>
      </c>
      <c r="F1035">
        <v>0</v>
      </c>
      <c r="G1035" s="86">
        <v>5.5</v>
      </c>
      <c r="H1035" s="121"/>
      <c r="I1035" s="117">
        <f t="shared" si="95"/>
        <v>0</v>
      </c>
      <c r="J1035">
        <v>662</v>
      </c>
      <c r="K1035">
        <f t="shared" si="94"/>
        <v>0</v>
      </c>
      <c r="L1035" s="5">
        <f t="shared" si="96"/>
        <v>0</v>
      </c>
      <c r="M1035" s="122">
        <f t="shared" si="97"/>
        <v>209</v>
      </c>
      <c r="Q1035" s="7"/>
      <c r="S1035"/>
    </row>
    <row r="1036" spans="1:19">
      <c r="A1036">
        <v>86</v>
      </c>
      <c r="B1036" s="117" t="s">
        <v>213</v>
      </c>
      <c r="C1036" s="117" t="s">
        <v>203</v>
      </c>
      <c r="D1036" s="1">
        <v>10</v>
      </c>
      <c r="E1036" s="2" t="s">
        <v>204</v>
      </c>
      <c r="F1036">
        <v>0</v>
      </c>
      <c r="G1036" s="86">
        <v>5.5</v>
      </c>
      <c r="H1036" s="121"/>
      <c r="I1036" s="117">
        <f t="shared" si="95"/>
        <v>0</v>
      </c>
      <c r="J1036">
        <v>659</v>
      </c>
      <c r="K1036">
        <f t="shared" si="94"/>
        <v>0</v>
      </c>
      <c r="L1036" s="5">
        <f t="shared" si="96"/>
        <v>0</v>
      </c>
      <c r="M1036" s="122">
        <f t="shared" si="97"/>
        <v>209</v>
      </c>
      <c r="Q1036" s="7"/>
      <c r="S1036"/>
    </row>
    <row r="1037" spans="1:19">
      <c r="A1037">
        <v>87</v>
      </c>
      <c r="B1037" s="117" t="s">
        <v>215</v>
      </c>
      <c r="C1037" s="117" t="s">
        <v>203</v>
      </c>
      <c r="D1037" s="1">
        <v>12</v>
      </c>
      <c r="E1037" s="2" t="s">
        <v>204</v>
      </c>
      <c r="F1037">
        <v>0</v>
      </c>
      <c r="G1037" s="86">
        <v>6</v>
      </c>
      <c r="H1037" s="121"/>
      <c r="I1037" s="117">
        <f t="shared" si="95"/>
        <v>0</v>
      </c>
      <c r="J1037">
        <v>983</v>
      </c>
      <c r="K1037">
        <f t="shared" si="94"/>
        <v>0</v>
      </c>
      <c r="L1037" s="5">
        <f t="shared" si="96"/>
        <v>0</v>
      </c>
      <c r="M1037" s="122">
        <f t="shared" si="97"/>
        <v>228</v>
      </c>
      <c r="Q1037" s="7"/>
      <c r="S1037"/>
    </row>
    <row r="1038" spans="1:19">
      <c r="A1038">
        <v>88</v>
      </c>
      <c r="B1038" s="117" t="s">
        <v>218</v>
      </c>
      <c r="C1038" s="117" t="s">
        <v>27</v>
      </c>
      <c r="D1038" s="1">
        <v>4</v>
      </c>
      <c r="E1038" s="2" t="s">
        <v>204</v>
      </c>
      <c r="F1038">
        <v>0</v>
      </c>
      <c r="G1038" s="86">
        <v>2</v>
      </c>
      <c r="H1038" s="121"/>
      <c r="I1038" s="117">
        <f t="shared" si="95"/>
        <v>0</v>
      </c>
      <c r="J1038">
        <v>368</v>
      </c>
      <c r="K1038">
        <f t="shared" si="94"/>
        <v>0</v>
      </c>
      <c r="L1038" s="5">
        <f t="shared" si="96"/>
        <v>0</v>
      </c>
      <c r="M1038" s="122">
        <f t="shared" si="97"/>
        <v>76</v>
      </c>
      <c r="Q1038" s="7"/>
      <c r="S1038"/>
    </row>
    <row r="1039" spans="1:19">
      <c r="A1039">
        <v>89</v>
      </c>
      <c r="B1039" s="117" t="s">
        <v>222</v>
      </c>
      <c r="C1039" s="117" t="s">
        <v>27</v>
      </c>
      <c r="D1039" s="1">
        <v>8</v>
      </c>
      <c r="E1039" s="2" t="s">
        <v>204</v>
      </c>
      <c r="F1039">
        <v>0</v>
      </c>
      <c r="G1039" s="86">
        <v>4.5</v>
      </c>
      <c r="H1039" s="121"/>
      <c r="I1039" s="117">
        <f t="shared" si="95"/>
        <v>0</v>
      </c>
      <c r="J1039">
        <v>538</v>
      </c>
      <c r="K1039">
        <f t="shared" si="94"/>
        <v>0</v>
      </c>
      <c r="L1039" s="5">
        <f t="shared" si="96"/>
        <v>0</v>
      </c>
      <c r="M1039" s="122">
        <f t="shared" si="97"/>
        <v>171</v>
      </c>
      <c r="Q1039" s="7"/>
      <c r="S1039"/>
    </row>
    <row r="1040" spans="1:19">
      <c r="A1040">
        <v>90</v>
      </c>
      <c r="B1040" s="117" t="s">
        <v>225</v>
      </c>
      <c r="C1040" s="117" t="s">
        <v>27</v>
      </c>
      <c r="D1040" s="1">
        <v>4</v>
      </c>
      <c r="E1040" s="2" t="s">
        <v>204</v>
      </c>
      <c r="F1040">
        <v>0</v>
      </c>
      <c r="G1040" s="86">
        <v>2</v>
      </c>
      <c r="H1040" s="121"/>
      <c r="I1040" s="117">
        <f t="shared" si="95"/>
        <v>0</v>
      </c>
      <c r="J1040">
        <v>535</v>
      </c>
      <c r="K1040">
        <f t="shared" si="94"/>
        <v>0</v>
      </c>
      <c r="L1040" s="5">
        <f t="shared" si="96"/>
        <v>0</v>
      </c>
      <c r="M1040" s="122">
        <f t="shared" si="97"/>
        <v>76</v>
      </c>
      <c r="Q1040" s="7"/>
      <c r="S1040"/>
    </row>
    <row r="1041" spans="1:19">
      <c r="A1041">
        <v>91</v>
      </c>
      <c r="B1041" s="117" t="s">
        <v>227</v>
      </c>
      <c r="C1041" s="117" t="s">
        <v>113</v>
      </c>
      <c r="D1041" s="1">
        <v>2</v>
      </c>
      <c r="E1041" s="2" t="s">
        <v>204</v>
      </c>
      <c r="F1041">
        <v>0</v>
      </c>
      <c r="G1041" s="86">
        <v>1.5</v>
      </c>
      <c r="H1041" s="121"/>
      <c r="I1041" s="117">
        <f t="shared" si="95"/>
        <v>0</v>
      </c>
      <c r="J1041">
        <v>44</v>
      </c>
      <c r="K1041">
        <f t="shared" si="94"/>
        <v>0</v>
      </c>
      <c r="L1041" s="5">
        <f t="shared" si="96"/>
        <v>0</v>
      </c>
      <c r="M1041" s="122">
        <f t="shared" si="97"/>
        <v>57</v>
      </c>
      <c r="Q1041" s="7"/>
      <c r="S1041"/>
    </row>
    <row r="1042" spans="1:19">
      <c r="A1042">
        <v>92</v>
      </c>
      <c r="B1042" s="117" t="s">
        <v>230</v>
      </c>
      <c r="C1042" s="117" t="s">
        <v>113</v>
      </c>
      <c r="D1042" s="1">
        <v>6</v>
      </c>
      <c r="E1042" s="2" t="s">
        <v>204</v>
      </c>
      <c r="F1042">
        <v>0</v>
      </c>
      <c r="G1042" s="86">
        <v>3</v>
      </c>
      <c r="H1042" s="121"/>
      <c r="I1042" s="117">
        <f t="shared" si="95"/>
        <v>0</v>
      </c>
      <c r="J1042">
        <v>316</v>
      </c>
      <c r="K1042">
        <f t="shared" si="94"/>
        <v>0</v>
      </c>
      <c r="L1042" s="5">
        <f t="shared" si="96"/>
        <v>0</v>
      </c>
      <c r="M1042" s="122">
        <f t="shared" si="97"/>
        <v>114</v>
      </c>
      <c r="Q1042" s="7"/>
      <c r="S1042"/>
    </row>
    <row r="1043" spans="1:19">
      <c r="A1043">
        <v>93</v>
      </c>
      <c r="B1043" s="117" t="s">
        <v>231</v>
      </c>
      <c r="C1043" s="117" t="s">
        <v>27</v>
      </c>
      <c r="D1043" s="1">
        <v>6</v>
      </c>
      <c r="E1043" s="2" t="s">
        <v>204</v>
      </c>
      <c r="F1043">
        <v>0</v>
      </c>
      <c r="G1043" s="86">
        <v>3</v>
      </c>
      <c r="H1043" s="121"/>
      <c r="I1043" s="117">
        <f t="shared" si="95"/>
        <v>0</v>
      </c>
      <c r="J1043">
        <v>647</v>
      </c>
      <c r="K1043">
        <f t="shared" si="94"/>
        <v>0</v>
      </c>
      <c r="L1043" s="5">
        <f t="shared" si="96"/>
        <v>0</v>
      </c>
      <c r="M1043" s="122">
        <f t="shared" si="97"/>
        <v>114</v>
      </c>
      <c r="Q1043" s="7"/>
      <c r="S1043"/>
    </row>
    <row r="1044" spans="1:19">
      <c r="A1044">
        <v>94</v>
      </c>
      <c r="B1044" s="117" t="s">
        <v>232</v>
      </c>
      <c r="C1044" s="117" t="s">
        <v>27</v>
      </c>
      <c r="D1044" s="1">
        <v>6</v>
      </c>
      <c r="E1044" s="2" t="s">
        <v>204</v>
      </c>
      <c r="F1044">
        <v>0</v>
      </c>
      <c r="G1044" s="86">
        <v>3.5</v>
      </c>
      <c r="H1044" s="121"/>
      <c r="I1044" s="117">
        <f t="shared" si="95"/>
        <v>0</v>
      </c>
      <c r="J1044">
        <v>624</v>
      </c>
      <c r="K1044">
        <f t="shared" si="94"/>
        <v>0</v>
      </c>
      <c r="L1044" s="5">
        <f t="shared" si="96"/>
        <v>0</v>
      </c>
      <c r="M1044" s="122">
        <f t="shared" si="97"/>
        <v>133</v>
      </c>
      <c r="Q1044" s="7"/>
      <c r="S1044"/>
    </row>
    <row r="1045" spans="1:19">
      <c r="A1045">
        <v>95</v>
      </c>
      <c r="B1045" s="117" t="s">
        <v>233</v>
      </c>
      <c r="C1045" s="117" t="s">
        <v>27</v>
      </c>
      <c r="D1045" s="1">
        <v>4</v>
      </c>
      <c r="E1045" s="2" t="s">
        <v>204</v>
      </c>
      <c r="F1045">
        <v>0</v>
      </c>
      <c r="G1045" s="86">
        <v>2.5</v>
      </c>
      <c r="H1045" s="121"/>
      <c r="I1045" s="117">
        <f t="shared" si="95"/>
        <v>0</v>
      </c>
      <c r="J1045">
        <v>609</v>
      </c>
      <c r="K1045">
        <f t="shared" si="94"/>
        <v>0</v>
      </c>
      <c r="L1045" s="5">
        <f t="shared" si="96"/>
        <v>0</v>
      </c>
      <c r="M1045" s="122">
        <f t="shared" si="97"/>
        <v>95</v>
      </c>
      <c r="Q1045" s="7"/>
      <c r="S1045"/>
    </row>
    <row r="1046" spans="1:19">
      <c r="A1046">
        <v>96</v>
      </c>
      <c r="B1046" s="117" t="s">
        <v>236</v>
      </c>
      <c r="C1046" s="117" t="s">
        <v>237</v>
      </c>
      <c r="D1046" s="1">
        <v>4</v>
      </c>
      <c r="E1046" s="2" t="s">
        <v>238</v>
      </c>
      <c r="F1046">
        <v>0</v>
      </c>
      <c r="G1046" s="86">
        <v>2.5</v>
      </c>
      <c r="H1046" s="121"/>
      <c r="I1046" s="117">
        <f t="shared" si="95"/>
        <v>0</v>
      </c>
      <c r="J1046">
        <v>237</v>
      </c>
      <c r="K1046">
        <f t="shared" si="94"/>
        <v>0</v>
      </c>
      <c r="L1046" s="5">
        <f t="shared" si="96"/>
        <v>0</v>
      </c>
      <c r="M1046" s="122">
        <f t="shared" si="97"/>
        <v>95</v>
      </c>
      <c r="Q1046" s="7"/>
      <c r="S1046"/>
    </row>
    <row r="1047" spans="1:19">
      <c r="A1047">
        <v>97</v>
      </c>
      <c r="B1047" s="117" t="s">
        <v>241</v>
      </c>
      <c r="C1047" s="117" t="s">
        <v>237</v>
      </c>
      <c r="D1047" s="1">
        <v>6</v>
      </c>
      <c r="E1047" s="2" t="s">
        <v>238</v>
      </c>
      <c r="F1047">
        <v>0</v>
      </c>
      <c r="G1047" s="86">
        <v>3</v>
      </c>
      <c r="H1047" s="121"/>
      <c r="I1047" s="117">
        <f t="shared" si="95"/>
        <v>0</v>
      </c>
      <c r="J1047">
        <v>453</v>
      </c>
      <c r="K1047">
        <f t="shared" si="94"/>
        <v>0</v>
      </c>
      <c r="L1047" s="5">
        <f t="shared" si="96"/>
        <v>0</v>
      </c>
      <c r="M1047" s="122">
        <f t="shared" si="97"/>
        <v>114</v>
      </c>
      <c r="Q1047" s="7"/>
      <c r="S1047"/>
    </row>
    <row r="1048" spans="1:19">
      <c r="A1048">
        <v>98</v>
      </c>
      <c r="B1048" s="117" t="s">
        <v>244</v>
      </c>
      <c r="C1048" s="117" t="s">
        <v>237</v>
      </c>
      <c r="D1048" s="1">
        <v>6</v>
      </c>
      <c r="E1048" s="2" t="s">
        <v>238</v>
      </c>
      <c r="F1048">
        <v>0</v>
      </c>
      <c r="G1048" s="86">
        <v>3</v>
      </c>
      <c r="H1048" s="121"/>
      <c r="I1048" s="117">
        <f t="shared" si="95"/>
        <v>0</v>
      </c>
      <c r="J1048">
        <v>535</v>
      </c>
      <c r="K1048">
        <f t="shared" si="94"/>
        <v>0</v>
      </c>
      <c r="L1048" s="5">
        <f t="shared" si="96"/>
        <v>0</v>
      </c>
      <c r="M1048" s="122">
        <f t="shared" si="97"/>
        <v>114</v>
      </c>
      <c r="Q1048" s="7"/>
      <c r="S1048"/>
    </row>
    <row r="1049" spans="1:19">
      <c r="A1049">
        <v>99</v>
      </c>
      <c r="B1049" s="117" t="s">
        <v>247</v>
      </c>
      <c r="C1049" s="117" t="s">
        <v>237</v>
      </c>
      <c r="D1049" s="1">
        <v>4</v>
      </c>
      <c r="E1049" s="2" t="s">
        <v>238</v>
      </c>
      <c r="F1049">
        <v>0</v>
      </c>
      <c r="G1049" s="86">
        <v>2.5</v>
      </c>
      <c r="H1049" s="121"/>
      <c r="I1049" s="117">
        <f t="shared" si="95"/>
        <v>0</v>
      </c>
      <c r="J1049">
        <v>438</v>
      </c>
      <c r="K1049">
        <f t="shared" si="94"/>
        <v>0</v>
      </c>
      <c r="L1049" s="5">
        <f t="shared" si="96"/>
        <v>0</v>
      </c>
      <c r="M1049" s="122">
        <f t="shared" si="97"/>
        <v>95</v>
      </c>
      <c r="Q1049" s="7"/>
      <c r="S1049"/>
    </row>
    <row r="1050" spans="1:19">
      <c r="A1050">
        <v>100</v>
      </c>
      <c r="B1050" s="117" t="s">
        <v>249</v>
      </c>
      <c r="C1050" s="117" t="s">
        <v>237</v>
      </c>
      <c r="D1050" s="1">
        <v>8</v>
      </c>
      <c r="E1050" s="2" t="s">
        <v>238</v>
      </c>
      <c r="F1050">
        <v>0</v>
      </c>
      <c r="G1050" s="86">
        <v>4.5</v>
      </c>
      <c r="H1050" s="121"/>
      <c r="I1050" s="117">
        <f t="shared" si="95"/>
        <v>0</v>
      </c>
      <c r="J1050">
        <v>450</v>
      </c>
      <c r="K1050">
        <f t="shared" si="94"/>
        <v>0</v>
      </c>
      <c r="L1050" s="5">
        <f t="shared" si="96"/>
        <v>0</v>
      </c>
      <c r="M1050" s="122">
        <f t="shared" si="97"/>
        <v>171</v>
      </c>
      <c r="Q1050" s="7"/>
      <c r="S1050"/>
    </row>
    <row r="1051" spans="1:19">
      <c r="A1051">
        <v>101</v>
      </c>
      <c r="B1051" s="117" t="s">
        <v>251</v>
      </c>
      <c r="C1051" s="117" t="s">
        <v>113</v>
      </c>
      <c r="D1051" s="1">
        <v>8</v>
      </c>
      <c r="E1051" s="2" t="s">
        <v>204</v>
      </c>
      <c r="F1051">
        <v>0</v>
      </c>
      <c r="G1051" s="86">
        <v>4.5</v>
      </c>
      <c r="H1051" s="121"/>
      <c r="I1051" s="117">
        <f t="shared" si="95"/>
        <v>0</v>
      </c>
      <c r="J1051">
        <v>507</v>
      </c>
      <c r="K1051">
        <f t="shared" si="94"/>
        <v>0</v>
      </c>
      <c r="L1051" s="5">
        <f t="shared" si="96"/>
        <v>0</v>
      </c>
      <c r="M1051" s="122">
        <f t="shared" si="97"/>
        <v>171</v>
      </c>
      <c r="Q1051" s="7"/>
      <c r="S1051"/>
    </row>
    <row r="1052" spans="1:19">
      <c r="A1052">
        <v>102</v>
      </c>
      <c r="B1052" s="117" t="s">
        <v>252</v>
      </c>
      <c r="C1052" s="117" t="s">
        <v>27</v>
      </c>
      <c r="D1052" s="1">
        <v>6</v>
      </c>
      <c r="E1052" s="2" t="s">
        <v>238</v>
      </c>
      <c r="F1052">
        <v>0</v>
      </c>
      <c r="G1052" s="86">
        <v>3</v>
      </c>
      <c r="H1052" s="121"/>
      <c r="I1052" s="117">
        <f t="shared" si="95"/>
        <v>0</v>
      </c>
      <c r="J1052">
        <v>566</v>
      </c>
      <c r="K1052">
        <f t="shared" si="94"/>
        <v>0</v>
      </c>
      <c r="L1052" s="5">
        <f t="shared" si="96"/>
        <v>0</v>
      </c>
      <c r="M1052" s="122">
        <f t="shared" si="97"/>
        <v>114</v>
      </c>
      <c r="Q1052" s="7"/>
      <c r="S1052"/>
    </row>
    <row r="1053" spans="1:19">
      <c r="A1053">
        <v>103</v>
      </c>
      <c r="B1053" s="117" t="s">
        <v>253</v>
      </c>
      <c r="C1053" s="117" t="s">
        <v>113</v>
      </c>
      <c r="D1053" s="1">
        <v>8</v>
      </c>
      <c r="E1053" s="2" t="s">
        <v>238</v>
      </c>
      <c r="F1053">
        <v>0</v>
      </c>
      <c r="G1053" s="86">
        <v>4.5</v>
      </c>
      <c r="H1053" s="121"/>
      <c r="I1053" s="117">
        <f t="shared" si="95"/>
        <v>0</v>
      </c>
      <c r="J1053">
        <v>445</v>
      </c>
      <c r="K1053">
        <f t="shared" si="94"/>
        <v>0</v>
      </c>
      <c r="L1053" s="5">
        <f t="shared" si="96"/>
        <v>0</v>
      </c>
      <c r="M1053" s="122">
        <f t="shared" si="97"/>
        <v>171</v>
      </c>
      <c r="Q1053" s="7"/>
      <c r="S1053"/>
    </row>
    <row r="1054" spans="1:19">
      <c r="A1054">
        <v>104</v>
      </c>
      <c r="B1054" s="117" t="s">
        <v>254</v>
      </c>
      <c r="C1054" s="117" t="s">
        <v>113</v>
      </c>
      <c r="D1054" s="1">
        <v>8</v>
      </c>
      <c r="E1054" s="2" t="s">
        <v>238</v>
      </c>
      <c r="F1054">
        <v>0</v>
      </c>
      <c r="G1054" s="86">
        <v>4</v>
      </c>
      <c r="H1054" s="121"/>
      <c r="I1054" s="117">
        <f t="shared" si="95"/>
        <v>0</v>
      </c>
      <c r="J1054">
        <v>544</v>
      </c>
      <c r="K1054">
        <f t="shared" si="94"/>
        <v>0</v>
      </c>
      <c r="L1054" s="5">
        <f t="shared" si="96"/>
        <v>0</v>
      </c>
      <c r="M1054" s="122">
        <f t="shared" si="97"/>
        <v>152</v>
      </c>
      <c r="Q1054" s="7"/>
      <c r="S1054"/>
    </row>
    <row r="1055" spans="1:19">
      <c r="A1055">
        <v>105</v>
      </c>
      <c r="B1055" s="117" t="s">
        <v>255</v>
      </c>
      <c r="C1055" s="117" t="s">
        <v>113</v>
      </c>
      <c r="D1055" s="1">
        <v>6</v>
      </c>
      <c r="E1055" s="2" t="s">
        <v>238</v>
      </c>
      <c r="F1055">
        <v>0</v>
      </c>
      <c r="G1055" s="86">
        <v>3.5</v>
      </c>
      <c r="H1055" s="121"/>
      <c r="I1055" s="117">
        <f t="shared" si="95"/>
        <v>0</v>
      </c>
      <c r="J1055">
        <v>484</v>
      </c>
      <c r="K1055">
        <f t="shared" si="94"/>
        <v>0</v>
      </c>
      <c r="L1055" s="5">
        <f t="shared" si="96"/>
        <v>0</v>
      </c>
      <c r="M1055" s="122">
        <f t="shared" si="97"/>
        <v>133</v>
      </c>
      <c r="Q1055" s="7"/>
      <c r="S1055"/>
    </row>
    <row r="1056" spans="1:19">
      <c r="A1056">
        <v>106</v>
      </c>
      <c r="B1056" s="117" t="s">
        <v>256</v>
      </c>
      <c r="C1056" s="117" t="s">
        <v>257</v>
      </c>
      <c r="D1056" s="1">
        <v>6</v>
      </c>
      <c r="E1056" s="2" t="s">
        <v>258</v>
      </c>
      <c r="F1056">
        <v>0</v>
      </c>
      <c r="G1056" s="86">
        <v>3</v>
      </c>
      <c r="H1056" s="121"/>
      <c r="I1056" s="117">
        <f t="shared" si="95"/>
        <v>0</v>
      </c>
      <c r="J1056">
        <v>315</v>
      </c>
      <c r="K1056">
        <f t="shared" si="94"/>
        <v>0</v>
      </c>
      <c r="L1056" s="5">
        <f t="shared" si="96"/>
        <v>0</v>
      </c>
      <c r="M1056" s="122">
        <f t="shared" si="97"/>
        <v>114</v>
      </c>
      <c r="Q1056" s="7"/>
      <c r="S1056"/>
    </row>
    <row r="1057" spans="1:19">
      <c r="A1057">
        <v>107</v>
      </c>
      <c r="B1057" s="117" t="s">
        <v>259</v>
      </c>
      <c r="C1057" s="117" t="s">
        <v>257</v>
      </c>
      <c r="D1057" s="1">
        <v>6</v>
      </c>
      <c r="E1057" s="2" t="s">
        <v>258</v>
      </c>
      <c r="F1057">
        <v>0</v>
      </c>
      <c r="G1057" s="86">
        <v>3</v>
      </c>
      <c r="H1057" s="121"/>
      <c r="I1057" s="117">
        <f t="shared" si="95"/>
        <v>0</v>
      </c>
      <c r="J1057">
        <v>327</v>
      </c>
      <c r="K1057">
        <f t="shared" si="94"/>
        <v>0</v>
      </c>
      <c r="L1057" s="5">
        <f t="shared" si="96"/>
        <v>0</v>
      </c>
      <c r="M1057" s="122">
        <f t="shared" si="97"/>
        <v>114</v>
      </c>
      <c r="Q1057" s="7"/>
      <c r="S1057"/>
    </row>
    <row r="1058" spans="1:19">
      <c r="A1058">
        <v>108</v>
      </c>
      <c r="B1058" s="117" t="s">
        <v>260</v>
      </c>
      <c r="C1058" s="117" t="s">
        <v>257</v>
      </c>
      <c r="D1058" s="1">
        <v>6</v>
      </c>
      <c r="E1058" s="2" t="s">
        <v>258</v>
      </c>
      <c r="F1058">
        <v>0</v>
      </c>
      <c r="G1058" s="86">
        <v>3</v>
      </c>
      <c r="H1058" s="121"/>
      <c r="I1058" s="117">
        <f t="shared" si="95"/>
        <v>0</v>
      </c>
      <c r="J1058">
        <v>502</v>
      </c>
      <c r="K1058">
        <f t="shared" si="94"/>
        <v>0</v>
      </c>
      <c r="L1058" s="5">
        <f t="shared" si="96"/>
        <v>0</v>
      </c>
      <c r="M1058" s="122">
        <f t="shared" si="97"/>
        <v>114</v>
      </c>
      <c r="Q1058" s="7"/>
      <c r="S1058"/>
    </row>
    <row r="1059" spans="1:19">
      <c r="A1059">
        <v>109</v>
      </c>
      <c r="B1059" s="117" t="s">
        <v>261</v>
      </c>
      <c r="C1059" s="117" t="s">
        <v>257</v>
      </c>
      <c r="D1059" s="1">
        <v>8</v>
      </c>
      <c r="E1059" s="2" t="s">
        <v>258</v>
      </c>
      <c r="F1059">
        <v>0</v>
      </c>
      <c r="G1059" s="86">
        <v>4</v>
      </c>
      <c r="H1059" s="121"/>
      <c r="I1059" s="117">
        <f t="shared" si="95"/>
        <v>0</v>
      </c>
      <c r="J1059">
        <v>517</v>
      </c>
      <c r="K1059">
        <f t="shared" si="94"/>
        <v>0</v>
      </c>
      <c r="L1059" s="5">
        <f t="shared" si="96"/>
        <v>0</v>
      </c>
      <c r="M1059" s="122">
        <f t="shared" si="97"/>
        <v>152</v>
      </c>
      <c r="Q1059" s="7"/>
      <c r="S1059"/>
    </row>
    <row r="1060" spans="1:19">
      <c r="A1060">
        <v>110</v>
      </c>
      <c r="B1060" s="117" t="s">
        <v>262</v>
      </c>
      <c r="C1060" s="117" t="s">
        <v>257</v>
      </c>
      <c r="D1060" s="1">
        <v>8</v>
      </c>
      <c r="E1060" s="2" t="s">
        <v>258</v>
      </c>
      <c r="F1060">
        <v>0</v>
      </c>
      <c r="G1060" s="86">
        <v>4.5</v>
      </c>
      <c r="H1060" s="121"/>
      <c r="I1060" s="117">
        <f t="shared" si="95"/>
        <v>0</v>
      </c>
      <c r="J1060">
        <v>575</v>
      </c>
      <c r="K1060">
        <f t="shared" si="94"/>
        <v>0</v>
      </c>
      <c r="L1060" s="5">
        <f t="shared" si="96"/>
        <v>0</v>
      </c>
      <c r="M1060" s="122">
        <f t="shared" si="97"/>
        <v>171</v>
      </c>
      <c r="Q1060" s="7"/>
      <c r="S1060"/>
    </row>
    <row r="1061" spans="1:19">
      <c r="A1061">
        <v>111</v>
      </c>
      <c r="B1061" s="117" t="s">
        <v>263</v>
      </c>
      <c r="C1061" s="117" t="s">
        <v>113</v>
      </c>
      <c r="D1061" s="1">
        <v>6</v>
      </c>
      <c r="E1061" s="2" t="s">
        <v>258</v>
      </c>
      <c r="F1061">
        <v>0</v>
      </c>
      <c r="G1061" s="86">
        <v>3.5</v>
      </c>
      <c r="H1061" s="121"/>
      <c r="I1061" s="117">
        <f t="shared" si="95"/>
        <v>0</v>
      </c>
      <c r="J1061">
        <v>476</v>
      </c>
      <c r="K1061">
        <f t="shared" si="94"/>
        <v>0</v>
      </c>
      <c r="L1061" s="5">
        <f t="shared" si="96"/>
        <v>0</v>
      </c>
      <c r="M1061" s="122">
        <f t="shared" si="97"/>
        <v>133</v>
      </c>
      <c r="Q1061" s="7"/>
      <c r="S1061"/>
    </row>
    <row r="1062" spans="1:19">
      <c r="A1062">
        <v>112</v>
      </c>
      <c r="B1062" s="117" t="s">
        <v>265</v>
      </c>
      <c r="C1062" s="117" t="s">
        <v>40</v>
      </c>
      <c r="D1062" s="1">
        <v>8</v>
      </c>
      <c r="E1062" s="2" t="s">
        <v>258</v>
      </c>
      <c r="F1062">
        <v>0</v>
      </c>
      <c r="G1062" s="86">
        <v>4</v>
      </c>
      <c r="H1062" s="121"/>
      <c r="I1062" s="117">
        <f t="shared" si="95"/>
        <v>0</v>
      </c>
      <c r="J1062">
        <v>712</v>
      </c>
      <c r="K1062">
        <f t="shared" si="94"/>
        <v>0</v>
      </c>
      <c r="L1062" s="5">
        <f t="shared" si="96"/>
        <v>0</v>
      </c>
      <c r="M1062" s="122">
        <f t="shared" si="97"/>
        <v>152</v>
      </c>
      <c r="Q1062" s="7"/>
      <c r="S1062"/>
    </row>
    <row r="1063" spans="1:19">
      <c r="A1063">
        <v>113</v>
      </c>
      <c r="B1063" s="117" t="s">
        <v>266</v>
      </c>
      <c r="C1063" s="117" t="s">
        <v>267</v>
      </c>
      <c r="D1063" s="1">
        <v>4</v>
      </c>
      <c r="E1063" s="2" t="s">
        <v>268</v>
      </c>
      <c r="F1063">
        <v>0</v>
      </c>
      <c r="G1063" s="86">
        <v>2</v>
      </c>
      <c r="H1063" s="121"/>
      <c r="I1063" s="117">
        <f t="shared" si="95"/>
        <v>0</v>
      </c>
      <c r="J1063">
        <v>845</v>
      </c>
      <c r="K1063">
        <f t="shared" si="94"/>
        <v>0</v>
      </c>
      <c r="L1063" s="5">
        <f t="shared" si="96"/>
        <v>0</v>
      </c>
      <c r="M1063" s="122">
        <f t="shared" si="97"/>
        <v>76</v>
      </c>
      <c r="Q1063" s="7"/>
      <c r="S1063"/>
    </row>
    <row r="1064" spans="1:19">
      <c r="A1064">
        <v>114</v>
      </c>
      <c r="B1064" s="117" t="s">
        <v>269</v>
      </c>
      <c r="C1064" s="117" t="s">
        <v>267</v>
      </c>
      <c r="D1064" s="1">
        <v>6</v>
      </c>
      <c r="E1064" s="2" t="s">
        <v>268</v>
      </c>
      <c r="F1064">
        <v>0</v>
      </c>
      <c r="G1064" s="86">
        <v>3</v>
      </c>
      <c r="H1064" s="121"/>
      <c r="I1064" s="117">
        <f t="shared" si="95"/>
        <v>0</v>
      </c>
      <c r="J1064">
        <v>664</v>
      </c>
      <c r="K1064">
        <f t="shared" si="94"/>
        <v>0</v>
      </c>
      <c r="L1064" s="5">
        <f t="shared" si="96"/>
        <v>0</v>
      </c>
      <c r="M1064" s="122">
        <f t="shared" si="97"/>
        <v>114</v>
      </c>
      <c r="Q1064" s="7"/>
      <c r="S1064"/>
    </row>
    <row r="1065" spans="1:19">
      <c r="A1065">
        <v>115</v>
      </c>
      <c r="B1065" s="117" t="s">
        <v>270</v>
      </c>
      <c r="C1065" s="117" t="s">
        <v>267</v>
      </c>
      <c r="D1065" s="1">
        <v>6</v>
      </c>
      <c r="E1065" s="2" t="s">
        <v>268</v>
      </c>
      <c r="F1065">
        <v>0</v>
      </c>
      <c r="G1065" s="86">
        <v>3</v>
      </c>
      <c r="H1065" s="121"/>
      <c r="I1065" s="117">
        <f t="shared" si="95"/>
        <v>0</v>
      </c>
      <c r="J1065">
        <v>627</v>
      </c>
      <c r="K1065">
        <f t="shared" si="94"/>
        <v>0</v>
      </c>
      <c r="L1065" s="5">
        <f t="shared" si="96"/>
        <v>0</v>
      </c>
      <c r="M1065" s="122">
        <f t="shared" si="97"/>
        <v>114</v>
      </c>
      <c r="Q1065" s="7"/>
      <c r="S1065"/>
    </row>
    <row r="1066" spans="1:19">
      <c r="A1066">
        <v>116</v>
      </c>
      <c r="B1066" s="117" t="s">
        <v>271</v>
      </c>
      <c r="C1066" s="117" t="s">
        <v>267</v>
      </c>
      <c r="D1066" s="1">
        <v>8</v>
      </c>
      <c r="E1066" s="2" t="s">
        <v>268</v>
      </c>
      <c r="F1066">
        <v>0</v>
      </c>
      <c r="G1066" s="86">
        <v>4</v>
      </c>
      <c r="H1066" s="121"/>
      <c r="I1066" s="117">
        <f t="shared" si="95"/>
        <v>0</v>
      </c>
      <c r="J1066">
        <v>430</v>
      </c>
      <c r="K1066">
        <f t="shared" si="94"/>
        <v>0</v>
      </c>
      <c r="L1066" s="5">
        <f t="shared" si="96"/>
        <v>0</v>
      </c>
      <c r="M1066" s="122">
        <f t="shared" si="97"/>
        <v>152</v>
      </c>
      <c r="Q1066" s="7"/>
      <c r="S1066"/>
    </row>
    <row r="1067" spans="1:19">
      <c r="A1067">
        <v>117</v>
      </c>
      <c r="B1067" s="117" t="s">
        <v>273</v>
      </c>
      <c r="C1067" s="117" t="s">
        <v>267</v>
      </c>
      <c r="D1067" s="1">
        <v>10</v>
      </c>
      <c r="E1067" s="2" t="s">
        <v>268</v>
      </c>
      <c r="F1067">
        <v>0</v>
      </c>
      <c r="G1067" s="86">
        <v>5.5</v>
      </c>
      <c r="H1067" s="121"/>
      <c r="I1067" s="117">
        <f t="shared" si="95"/>
        <v>0</v>
      </c>
      <c r="J1067">
        <v>760</v>
      </c>
      <c r="K1067">
        <f t="shared" si="94"/>
        <v>0</v>
      </c>
      <c r="L1067" s="5">
        <f t="shared" si="96"/>
        <v>0</v>
      </c>
      <c r="M1067" s="122">
        <f t="shared" si="97"/>
        <v>209</v>
      </c>
      <c r="Q1067" s="7"/>
      <c r="S1067"/>
    </row>
    <row r="1068" spans="1:19">
      <c r="A1068">
        <v>118</v>
      </c>
      <c r="B1068" s="117" t="s">
        <v>274</v>
      </c>
      <c r="C1068" s="117" t="s">
        <v>27</v>
      </c>
      <c r="D1068" s="1">
        <v>6</v>
      </c>
      <c r="E1068" s="2" t="s">
        <v>268</v>
      </c>
      <c r="F1068">
        <v>0</v>
      </c>
      <c r="G1068" s="86">
        <v>3</v>
      </c>
      <c r="H1068" s="121"/>
      <c r="I1068" s="117">
        <f t="shared" si="95"/>
        <v>0</v>
      </c>
      <c r="J1068">
        <v>538</v>
      </c>
      <c r="K1068">
        <f t="shared" si="94"/>
        <v>0</v>
      </c>
      <c r="L1068" s="5">
        <f t="shared" si="96"/>
        <v>0</v>
      </c>
      <c r="M1068" s="122">
        <f t="shared" si="97"/>
        <v>114</v>
      </c>
      <c r="Q1068" s="7"/>
      <c r="S1068"/>
    </row>
    <row r="1069" spans="1:19">
      <c r="A1069">
        <v>119</v>
      </c>
      <c r="B1069" s="117" t="s">
        <v>275</v>
      </c>
      <c r="C1069" s="117" t="s">
        <v>27</v>
      </c>
      <c r="D1069" s="1">
        <v>4</v>
      </c>
      <c r="E1069" s="2" t="s">
        <v>268</v>
      </c>
      <c r="F1069">
        <v>0</v>
      </c>
      <c r="G1069" s="86">
        <v>2.5</v>
      </c>
      <c r="H1069" s="121"/>
      <c r="I1069" s="117">
        <f t="shared" si="95"/>
        <v>0</v>
      </c>
      <c r="J1069">
        <v>728</v>
      </c>
      <c r="K1069">
        <f t="shared" si="94"/>
        <v>0</v>
      </c>
      <c r="L1069" s="5">
        <f t="shared" si="96"/>
        <v>0</v>
      </c>
      <c r="M1069" s="122">
        <f t="shared" si="97"/>
        <v>95</v>
      </c>
      <c r="Q1069" s="7"/>
      <c r="S1069"/>
    </row>
    <row r="1070" spans="1:19">
      <c r="A1070">
        <v>120</v>
      </c>
      <c r="B1070" s="117" t="s">
        <v>277</v>
      </c>
      <c r="C1070" s="117" t="s">
        <v>27</v>
      </c>
      <c r="D1070" s="1">
        <v>6</v>
      </c>
      <c r="E1070" s="2" t="s">
        <v>268</v>
      </c>
      <c r="F1070">
        <v>0</v>
      </c>
      <c r="G1070" s="86">
        <v>3</v>
      </c>
      <c r="H1070" s="121"/>
      <c r="I1070" s="117">
        <f t="shared" si="95"/>
        <v>0</v>
      </c>
      <c r="J1070">
        <v>675</v>
      </c>
      <c r="K1070">
        <f t="shared" si="94"/>
        <v>0</v>
      </c>
      <c r="L1070" s="5">
        <f t="shared" si="96"/>
        <v>0</v>
      </c>
      <c r="M1070" s="122">
        <f t="shared" si="97"/>
        <v>114</v>
      </c>
      <c r="Q1070" s="7"/>
      <c r="S1070"/>
    </row>
    <row r="1071" spans="1:19">
      <c r="A1071">
        <v>121</v>
      </c>
      <c r="B1071" s="117" t="s">
        <v>278</v>
      </c>
      <c r="C1071" s="117" t="s">
        <v>27</v>
      </c>
      <c r="D1071" s="1">
        <v>6</v>
      </c>
      <c r="E1071" s="2" t="s">
        <v>268</v>
      </c>
      <c r="F1071">
        <v>0</v>
      </c>
      <c r="G1071" s="86">
        <v>3</v>
      </c>
      <c r="H1071" s="121"/>
      <c r="I1071" s="117">
        <f t="shared" si="95"/>
        <v>0</v>
      </c>
      <c r="J1071">
        <v>664</v>
      </c>
      <c r="K1071">
        <f t="shared" si="94"/>
        <v>0</v>
      </c>
      <c r="L1071" s="5">
        <f t="shared" si="96"/>
        <v>0</v>
      </c>
      <c r="M1071" s="122">
        <f t="shared" si="97"/>
        <v>114</v>
      </c>
      <c r="Q1071" s="7"/>
      <c r="S1071"/>
    </row>
    <row r="1072" spans="1:19">
      <c r="A1072">
        <v>122</v>
      </c>
      <c r="B1072" s="117" t="s">
        <v>279</v>
      </c>
      <c r="C1072" s="117" t="s">
        <v>113</v>
      </c>
      <c r="D1072" s="1">
        <v>6</v>
      </c>
      <c r="E1072" s="2" t="s">
        <v>268</v>
      </c>
      <c r="F1072">
        <v>0</v>
      </c>
      <c r="G1072" s="86">
        <v>3</v>
      </c>
      <c r="H1072" s="121"/>
      <c r="I1072" s="117">
        <f t="shared" si="95"/>
        <v>0</v>
      </c>
      <c r="J1072">
        <v>453</v>
      </c>
      <c r="K1072">
        <f t="shared" si="94"/>
        <v>0</v>
      </c>
      <c r="L1072" s="5">
        <f t="shared" si="96"/>
        <v>0</v>
      </c>
      <c r="M1072" s="122">
        <f t="shared" si="97"/>
        <v>114</v>
      </c>
      <c r="Q1072" s="7"/>
      <c r="S1072"/>
    </row>
    <row r="1073" spans="1:19">
      <c r="A1073">
        <v>123</v>
      </c>
      <c r="B1073" s="117" t="s">
        <v>280</v>
      </c>
      <c r="C1073" s="117" t="s">
        <v>281</v>
      </c>
      <c r="D1073" s="1">
        <v>8</v>
      </c>
      <c r="E1073" s="2" t="s">
        <v>282</v>
      </c>
      <c r="F1073">
        <v>0</v>
      </c>
      <c r="G1073" s="86">
        <v>4.5</v>
      </c>
      <c r="H1073" s="121"/>
      <c r="I1073" s="117">
        <f t="shared" si="95"/>
        <v>0</v>
      </c>
      <c r="J1073">
        <v>444</v>
      </c>
      <c r="K1073">
        <f t="shared" si="94"/>
        <v>0</v>
      </c>
      <c r="L1073" s="5">
        <f t="shared" si="96"/>
        <v>0</v>
      </c>
      <c r="M1073" s="122">
        <f t="shared" si="97"/>
        <v>171</v>
      </c>
      <c r="Q1073" s="7"/>
      <c r="S1073"/>
    </row>
    <row r="1074" spans="1:19">
      <c r="A1074">
        <v>124</v>
      </c>
      <c r="B1074" s="117" t="s">
        <v>283</v>
      </c>
      <c r="C1074" s="117" t="s">
        <v>281</v>
      </c>
      <c r="D1074" s="1">
        <v>6</v>
      </c>
      <c r="E1074" s="2" t="s">
        <v>282</v>
      </c>
      <c r="F1074">
        <v>0</v>
      </c>
      <c r="G1074" s="86">
        <v>3.5</v>
      </c>
      <c r="H1074" s="121"/>
      <c r="I1074" s="117">
        <f t="shared" si="95"/>
        <v>0</v>
      </c>
      <c r="J1074">
        <v>656</v>
      </c>
      <c r="K1074" s="117">
        <f t="shared" si="94"/>
        <v>0</v>
      </c>
      <c r="L1074" s="5">
        <f t="shared" si="96"/>
        <v>0</v>
      </c>
      <c r="M1074" s="122">
        <f t="shared" si="97"/>
        <v>133</v>
      </c>
      <c r="Q1074" s="7"/>
      <c r="S1074"/>
    </row>
    <row r="1075" spans="1:19">
      <c r="A1075">
        <v>125</v>
      </c>
      <c r="B1075" s="117" t="s">
        <v>284</v>
      </c>
      <c r="C1075" s="117" t="s">
        <v>281</v>
      </c>
      <c r="D1075" s="1">
        <v>4</v>
      </c>
      <c r="E1075" s="2" t="s">
        <v>282</v>
      </c>
      <c r="F1075">
        <v>0</v>
      </c>
      <c r="G1075" s="86">
        <v>2.5</v>
      </c>
      <c r="H1075" s="121"/>
      <c r="I1075" s="117">
        <f t="shared" si="95"/>
        <v>0</v>
      </c>
      <c r="J1075">
        <v>529</v>
      </c>
      <c r="K1075">
        <f t="shared" ref="K1075:K1138" si="98">IF(H1075=-1,J1075,FLOOR(H1075-FLOOR(H1075/5000000*J1075,1)*5000000/J1075,1)+1-FLOOR(H1075/10000000,1))+IF(H1075=0,-1,0)</f>
        <v>0</v>
      </c>
      <c r="L1075" s="5">
        <f t="shared" si="96"/>
        <v>0</v>
      </c>
      <c r="M1075" s="122">
        <f t="shared" si="97"/>
        <v>95</v>
      </c>
      <c r="Q1075" s="7"/>
      <c r="S1075"/>
    </row>
    <row r="1076" spans="1:19">
      <c r="A1076">
        <v>126</v>
      </c>
      <c r="B1076" s="117" t="s">
        <v>285</v>
      </c>
      <c r="C1076" s="117" t="s">
        <v>113</v>
      </c>
      <c r="D1076" s="1">
        <v>8</v>
      </c>
      <c r="E1076" s="2" t="s">
        <v>286</v>
      </c>
      <c r="F1076">
        <v>0</v>
      </c>
      <c r="G1076" s="86">
        <v>4</v>
      </c>
      <c r="H1076" s="121"/>
      <c r="I1076" s="117">
        <f t="shared" si="95"/>
        <v>0</v>
      </c>
      <c r="J1076">
        <v>715</v>
      </c>
      <c r="K1076">
        <f t="shared" si="98"/>
        <v>0</v>
      </c>
      <c r="L1076" s="5">
        <f t="shared" si="96"/>
        <v>0</v>
      </c>
      <c r="M1076" s="122">
        <f t="shared" si="97"/>
        <v>152</v>
      </c>
      <c r="Q1076" s="7"/>
      <c r="S1076"/>
    </row>
    <row r="1077" spans="1:19">
      <c r="A1077">
        <v>127</v>
      </c>
      <c r="B1077" s="117" t="s">
        <v>287</v>
      </c>
      <c r="C1077" s="117" t="s">
        <v>288</v>
      </c>
      <c r="D1077" s="1">
        <v>0</v>
      </c>
      <c r="E1077" s="2" t="s">
        <v>286</v>
      </c>
      <c r="F1077">
        <v>0</v>
      </c>
      <c r="G1077" s="86" t="s">
        <v>289</v>
      </c>
      <c r="H1077" s="121"/>
      <c r="I1077" s="117" t="s">
        <v>289</v>
      </c>
      <c r="J1077">
        <v>529</v>
      </c>
      <c r="K1077">
        <f t="shared" si="98"/>
        <v>0</v>
      </c>
      <c r="L1077" s="5" t="s">
        <v>289</v>
      </c>
      <c r="M1077" s="6" t="s">
        <v>289</v>
      </c>
      <c r="Q1077" s="7"/>
      <c r="S1077"/>
    </row>
    <row r="1078" spans="1:19">
      <c r="A1078">
        <v>128</v>
      </c>
      <c r="B1078" s="117" t="s">
        <v>290</v>
      </c>
      <c r="C1078" s="117" t="s">
        <v>288</v>
      </c>
      <c r="D1078" s="1">
        <v>8</v>
      </c>
      <c r="E1078" s="2" t="s">
        <v>286</v>
      </c>
      <c r="F1078">
        <v>0</v>
      </c>
      <c r="G1078" s="86">
        <v>4</v>
      </c>
      <c r="H1078" s="121"/>
      <c r="I1078" s="117">
        <f t="shared" ref="I1078:I1141" si="99">IF(H1078=-1,G1078+2,MAX(MIN(G1078+(H1078-9600000)/200000,G1078+2),G1078+(H1078-9500000)/300000,0))</f>
        <v>0</v>
      </c>
      <c r="J1078">
        <v>721</v>
      </c>
      <c r="K1078">
        <f t="shared" si="98"/>
        <v>0</v>
      </c>
      <c r="L1078" s="5">
        <f t="shared" ref="L1078:L1141" si="100">G1078*38-M1078</f>
        <v>0</v>
      </c>
      <c r="M1078" s="122">
        <f t="shared" ref="M1078:M1141" si="101">IF(H1078=-1,0,MAX(MIN(28.5*G1078,(10000000-H1078)/10000000*100*28.5*G1078),0)+MAX(MIN(9.5*G1078,(0.995*J1078-K1078)/J1078*100*G1078),0))</f>
        <v>152</v>
      </c>
      <c r="Q1078" s="7"/>
      <c r="S1078"/>
    </row>
    <row r="1079" spans="1:19">
      <c r="A1079">
        <v>129</v>
      </c>
      <c r="B1079" s="117" t="s">
        <v>291</v>
      </c>
      <c r="C1079" s="117" t="s">
        <v>288</v>
      </c>
      <c r="D1079" s="1">
        <v>8</v>
      </c>
      <c r="E1079" s="2" t="s">
        <v>286</v>
      </c>
      <c r="F1079">
        <v>0</v>
      </c>
      <c r="G1079" s="86">
        <v>4.5</v>
      </c>
      <c r="H1079" s="121"/>
      <c r="I1079" s="117">
        <f t="shared" si="99"/>
        <v>0</v>
      </c>
      <c r="J1079">
        <v>766</v>
      </c>
      <c r="K1079">
        <f t="shared" si="98"/>
        <v>0</v>
      </c>
      <c r="L1079" s="5">
        <f t="shared" si="100"/>
        <v>0</v>
      </c>
      <c r="M1079" s="122">
        <f t="shared" si="101"/>
        <v>171</v>
      </c>
      <c r="Q1079" s="7"/>
      <c r="S1079"/>
    </row>
    <row r="1080" spans="1:19">
      <c r="A1080">
        <v>130</v>
      </c>
      <c r="B1080" s="117" t="s">
        <v>292</v>
      </c>
      <c r="C1080" s="117" t="s">
        <v>288</v>
      </c>
      <c r="D1080" s="1">
        <v>10</v>
      </c>
      <c r="E1080" s="2" t="s">
        <v>286</v>
      </c>
      <c r="F1080">
        <v>0</v>
      </c>
      <c r="G1080" s="86">
        <v>5.5</v>
      </c>
      <c r="H1080" s="121"/>
      <c r="I1080" s="117">
        <f t="shared" si="99"/>
        <v>0</v>
      </c>
      <c r="J1080">
        <v>672</v>
      </c>
      <c r="K1080">
        <f t="shared" si="98"/>
        <v>0</v>
      </c>
      <c r="L1080" s="5">
        <f t="shared" si="100"/>
        <v>0</v>
      </c>
      <c r="M1080" s="122">
        <f t="shared" si="101"/>
        <v>209</v>
      </c>
      <c r="Q1080" s="7"/>
      <c r="S1080"/>
    </row>
    <row r="1081" spans="1:19">
      <c r="A1081">
        <v>131</v>
      </c>
      <c r="B1081" s="117" t="s">
        <v>293</v>
      </c>
      <c r="C1081" s="117" t="s">
        <v>294</v>
      </c>
      <c r="D1081" s="1">
        <v>6</v>
      </c>
      <c r="E1081" s="2" t="s">
        <v>295</v>
      </c>
      <c r="F1081">
        <v>0</v>
      </c>
      <c r="G1081" s="86">
        <v>3</v>
      </c>
      <c r="H1081" s="121"/>
      <c r="I1081" s="117">
        <f t="shared" si="99"/>
        <v>0</v>
      </c>
      <c r="J1081">
        <v>388</v>
      </c>
      <c r="K1081">
        <f t="shared" si="98"/>
        <v>0</v>
      </c>
      <c r="L1081" s="5">
        <f t="shared" si="100"/>
        <v>0</v>
      </c>
      <c r="M1081" s="122">
        <f t="shared" si="101"/>
        <v>114</v>
      </c>
      <c r="Q1081" s="7"/>
      <c r="S1081"/>
    </row>
    <row r="1082" spans="1:19">
      <c r="A1082">
        <v>132</v>
      </c>
      <c r="B1082" s="117" t="s">
        <v>296</v>
      </c>
      <c r="C1082" s="117" t="s">
        <v>294</v>
      </c>
      <c r="D1082" s="1">
        <v>6</v>
      </c>
      <c r="E1082" s="2" t="s">
        <v>295</v>
      </c>
      <c r="F1082">
        <v>0</v>
      </c>
      <c r="G1082" s="86">
        <v>3.5</v>
      </c>
      <c r="H1082" s="121"/>
      <c r="I1082" s="117">
        <f t="shared" si="99"/>
        <v>0</v>
      </c>
      <c r="J1082">
        <v>436</v>
      </c>
      <c r="K1082">
        <f t="shared" si="98"/>
        <v>0</v>
      </c>
      <c r="L1082" s="5">
        <f t="shared" si="100"/>
        <v>0</v>
      </c>
      <c r="M1082" s="122">
        <f t="shared" si="101"/>
        <v>133</v>
      </c>
      <c r="Q1082" s="7"/>
      <c r="S1082"/>
    </row>
    <row r="1083" spans="1:19">
      <c r="A1083">
        <v>133</v>
      </c>
      <c r="B1083" s="117" t="s">
        <v>297</v>
      </c>
      <c r="C1083" s="117" t="s">
        <v>294</v>
      </c>
      <c r="D1083" s="1">
        <v>6</v>
      </c>
      <c r="E1083" s="2" t="s">
        <v>295</v>
      </c>
      <c r="F1083">
        <v>0</v>
      </c>
      <c r="G1083" s="86">
        <v>3.5</v>
      </c>
      <c r="H1083" s="121"/>
      <c r="I1083" s="117">
        <f t="shared" si="99"/>
        <v>0</v>
      </c>
      <c r="J1083">
        <v>422</v>
      </c>
      <c r="K1083">
        <f t="shared" si="98"/>
        <v>0</v>
      </c>
      <c r="L1083" s="5">
        <f t="shared" si="100"/>
        <v>0</v>
      </c>
      <c r="M1083" s="122">
        <f t="shared" si="101"/>
        <v>133</v>
      </c>
      <c r="Q1083" s="7"/>
      <c r="S1083"/>
    </row>
    <row r="1084" spans="1:19">
      <c r="A1084">
        <v>134</v>
      </c>
      <c r="B1084" s="117" t="s">
        <v>298</v>
      </c>
      <c r="C1084" s="117" t="s">
        <v>294</v>
      </c>
      <c r="D1084" s="1">
        <v>6</v>
      </c>
      <c r="E1084" s="2" t="s">
        <v>295</v>
      </c>
      <c r="F1084">
        <v>0</v>
      </c>
      <c r="G1084" s="86">
        <v>3</v>
      </c>
      <c r="H1084" s="121"/>
      <c r="I1084" s="117">
        <f t="shared" si="99"/>
        <v>0</v>
      </c>
      <c r="J1084">
        <v>581</v>
      </c>
      <c r="K1084">
        <f t="shared" si="98"/>
        <v>0</v>
      </c>
      <c r="L1084" s="5">
        <f t="shared" si="100"/>
        <v>0</v>
      </c>
      <c r="M1084" s="122">
        <f t="shared" si="101"/>
        <v>114</v>
      </c>
      <c r="Q1084" s="7"/>
      <c r="S1084"/>
    </row>
    <row r="1085" spans="1:19">
      <c r="A1085">
        <v>135</v>
      </c>
      <c r="B1085" s="117" t="s">
        <v>299</v>
      </c>
      <c r="C1085" s="117" t="s">
        <v>294</v>
      </c>
      <c r="D1085" s="1">
        <v>8</v>
      </c>
      <c r="E1085" s="2" t="s">
        <v>295</v>
      </c>
      <c r="F1085">
        <v>0</v>
      </c>
      <c r="G1085" s="86">
        <v>4.5</v>
      </c>
      <c r="H1085" s="121"/>
      <c r="I1085" s="117">
        <f t="shared" si="99"/>
        <v>0</v>
      </c>
      <c r="J1085">
        <v>624</v>
      </c>
      <c r="K1085">
        <f t="shared" si="98"/>
        <v>0</v>
      </c>
      <c r="L1085" s="5">
        <f t="shared" si="100"/>
        <v>0</v>
      </c>
      <c r="M1085" s="122">
        <f t="shared" si="101"/>
        <v>171</v>
      </c>
      <c r="Q1085" s="7"/>
      <c r="S1085"/>
    </row>
    <row r="1086" spans="1:19">
      <c r="A1086">
        <v>136</v>
      </c>
      <c r="B1086" s="117" t="s">
        <v>300</v>
      </c>
      <c r="C1086" s="117" t="s">
        <v>113</v>
      </c>
      <c r="D1086" s="1">
        <v>8</v>
      </c>
      <c r="E1086" s="2" t="s">
        <v>295</v>
      </c>
      <c r="F1086">
        <v>0</v>
      </c>
      <c r="G1086" s="86">
        <v>4</v>
      </c>
      <c r="H1086" s="121"/>
      <c r="I1086" s="117">
        <f t="shared" si="99"/>
        <v>0</v>
      </c>
      <c r="J1086">
        <v>662</v>
      </c>
      <c r="K1086">
        <f t="shared" si="98"/>
        <v>0</v>
      </c>
      <c r="L1086" s="5">
        <f t="shared" si="100"/>
        <v>0</v>
      </c>
      <c r="M1086" s="122">
        <f t="shared" si="101"/>
        <v>152</v>
      </c>
      <c r="Q1086" s="7"/>
      <c r="S1086"/>
    </row>
    <row r="1087" spans="1:19">
      <c r="A1087">
        <v>137</v>
      </c>
      <c r="B1087" s="117" t="s">
        <v>301</v>
      </c>
      <c r="C1087" s="117" t="s">
        <v>27</v>
      </c>
      <c r="D1087" s="1">
        <v>4</v>
      </c>
      <c r="E1087" s="2" t="s">
        <v>302</v>
      </c>
      <c r="F1087">
        <v>0</v>
      </c>
      <c r="G1087" s="86">
        <v>2.5</v>
      </c>
      <c r="H1087" s="121"/>
      <c r="I1087" s="117">
        <f t="shared" si="99"/>
        <v>0</v>
      </c>
      <c r="J1087">
        <v>452</v>
      </c>
      <c r="K1087">
        <f t="shared" si="98"/>
        <v>0</v>
      </c>
      <c r="L1087" s="5">
        <f t="shared" si="100"/>
        <v>0</v>
      </c>
      <c r="M1087" s="122">
        <f t="shared" si="101"/>
        <v>95</v>
      </c>
      <c r="Q1087" s="7"/>
      <c r="S1087"/>
    </row>
    <row r="1088" spans="1:19">
      <c r="A1088">
        <v>138</v>
      </c>
      <c r="B1088" s="117" t="s">
        <v>303</v>
      </c>
      <c r="C1088" s="117" t="s">
        <v>27</v>
      </c>
      <c r="D1088" s="1">
        <v>8</v>
      </c>
      <c r="E1088" s="2" t="s">
        <v>302</v>
      </c>
      <c r="F1088">
        <v>0</v>
      </c>
      <c r="G1088" s="86">
        <v>4</v>
      </c>
      <c r="H1088" s="121"/>
      <c r="I1088" s="117">
        <f t="shared" si="99"/>
        <v>0</v>
      </c>
      <c r="J1088">
        <v>589</v>
      </c>
      <c r="K1088">
        <f t="shared" si="98"/>
        <v>0</v>
      </c>
      <c r="L1088" s="5">
        <f t="shared" si="100"/>
        <v>0</v>
      </c>
      <c r="M1088" s="122">
        <f t="shared" si="101"/>
        <v>152</v>
      </c>
      <c r="Q1088" s="7"/>
      <c r="S1088"/>
    </row>
    <row r="1089" spans="1:19">
      <c r="A1089">
        <v>139</v>
      </c>
      <c r="B1089" s="117" t="s">
        <v>304</v>
      </c>
      <c r="C1089" s="117" t="s">
        <v>105</v>
      </c>
      <c r="D1089" s="1">
        <v>8</v>
      </c>
      <c r="E1089" s="2" t="s">
        <v>302</v>
      </c>
      <c r="F1089">
        <v>0</v>
      </c>
      <c r="G1089" s="86">
        <v>4.5</v>
      </c>
      <c r="H1089" s="121"/>
      <c r="I1089" s="117">
        <f t="shared" si="99"/>
        <v>0</v>
      </c>
      <c r="J1089">
        <v>868</v>
      </c>
      <c r="K1089">
        <f t="shared" si="98"/>
        <v>0</v>
      </c>
      <c r="L1089" s="5">
        <f t="shared" si="100"/>
        <v>0</v>
      </c>
      <c r="M1089" s="122">
        <f t="shared" si="101"/>
        <v>171</v>
      </c>
      <c r="Q1089" s="7"/>
      <c r="S1089"/>
    </row>
    <row r="1090" spans="1:19">
      <c r="A1090">
        <v>140</v>
      </c>
      <c r="B1090" s="117" t="s">
        <v>305</v>
      </c>
      <c r="C1090" s="117" t="s">
        <v>27</v>
      </c>
      <c r="D1090" s="1">
        <v>8</v>
      </c>
      <c r="E1090" s="2" t="s">
        <v>302</v>
      </c>
      <c r="F1090">
        <v>0</v>
      </c>
      <c r="G1090" s="86">
        <v>4.5</v>
      </c>
      <c r="H1090" s="121"/>
      <c r="I1090" s="117">
        <f t="shared" si="99"/>
        <v>0</v>
      </c>
      <c r="J1090">
        <v>621</v>
      </c>
      <c r="K1090">
        <f t="shared" si="98"/>
        <v>0</v>
      </c>
      <c r="L1090" s="5">
        <f t="shared" si="100"/>
        <v>0</v>
      </c>
      <c r="M1090" s="122">
        <f t="shared" si="101"/>
        <v>171</v>
      </c>
      <c r="Q1090" s="7"/>
      <c r="S1090"/>
    </row>
    <row r="1091" spans="1:19">
      <c r="A1091">
        <v>141</v>
      </c>
      <c r="B1091" s="117" t="s">
        <v>306</v>
      </c>
      <c r="C1091" s="117" t="s">
        <v>113</v>
      </c>
      <c r="D1091" s="1">
        <v>6</v>
      </c>
      <c r="E1091" s="2" t="s">
        <v>302</v>
      </c>
      <c r="F1091">
        <v>0</v>
      </c>
      <c r="G1091" s="86">
        <v>3.5</v>
      </c>
      <c r="H1091" s="121"/>
      <c r="I1091" s="117">
        <f t="shared" si="99"/>
        <v>0</v>
      </c>
      <c r="J1091">
        <v>855</v>
      </c>
      <c r="K1091">
        <f t="shared" si="98"/>
        <v>0</v>
      </c>
      <c r="L1091" s="5">
        <f t="shared" si="100"/>
        <v>0</v>
      </c>
      <c r="M1091" s="122">
        <f t="shared" si="101"/>
        <v>133</v>
      </c>
      <c r="Q1091" s="7"/>
      <c r="S1091"/>
    </row>
    <row r="1092" spans="1:19">
      <c r="A1092">
        <v>142</v>
      </c>
      <c r="B1092" s="117" t="s">
        <v>307</v>
      </c>
      <c r="C1092" s="117" t="s">
        <v>27</v>
      </c>
      <c r="D1092" s="1">
        <v>6</v>
      </c>
      <c r="E1092" s="2" t="s">
        <v>302</v>
      </c>
      <c r="F1092">
        <v>0</v>
      </c>
      <c r="G1092" s="86">
        <v>3</v>
      </c>
      <c r="H1092" s="121"/>
      <c r="I1092" s="117">
        <f t="shared" si="99"/>
        <v>0</v>
      </c>
      <c r="J1092">
        <v>627</v>
      </c>
      <c r="K1092">
        <f t="shared" si="98"/>
        <v>0</v>
      </c>
      <c r="L1092" s="5">
        <f t="shared" si="100"/>
        <v>0</v>
      </c>
      <c r="M1092" s="122">
        <f t="shared" si="101"/>
        <v>114</v>
      </c>
      <c r="Q1092" s="7"/>
      <c r="S1092"/>
    </row>
    <row r="1093" spans="1:19">
      <c r="A1093">
        <v>143</v>
      </c>
      <c r="B1093" s="117" t="s">
        <v>308</v>
      </c>
      <c r="C1093" s="117" t="s">
        <v>113</v>
      </c>
      <c r="D1093" s="1">
        <v>8</v>
      </c>
      <c r="E1093" s="2" t="s">
        <v>302</v>
      </c>
      <c r="F1093">
        <v>0</v>
      </c>
      <c r="G1093" s="86">
        <v>4.5</v>
      </c>
      <c r="H1093" s="121"/>
      <c r="I1093" s="117">
        <f t="shared" si="99"/>
        <v>0</v>
      </c>
      <c r="J1093">
        <v>582</v>
      </c>
      <c r="K1093">
        <f t="shared" si="98"/>
        <v>0</v>
      </c>
      <c r="L1093" s="5">
        <f t="shared" si="100"/>
        <v>0</v>
      </c>
      <c r="M1093" s="122">
        <f t="shared" si="101"/>
        <v>171</v>
      </c>
      <c r="Q1093" s="7"/>
      <c r="S1093"/>
    </row>
    <row r="1094" spans="1:19">
      <c r="A1094">
        <v>144</v>
      </c>
      <c r="B1094" s="117" t="s">
        <v>309</v>
      </c>
      <c r="C1094" s="117" t="s">
        <v>113</v>
      </c>
      <c r="D1094" s="1">
        <v>6</v>
      </c>
      <c r="E1094" s="2" t="s">
        <v>302</v>
      </c>
      <c r="F1094">
        <v>0</v>
      </c>
      <c r="G1094" s="86">
        <v>3.5</v>
      </c>
      <c r="H1094" s="121"/>
      <c r="I1094" s="117">
        <f t="shared" si="99"/>
        <v>0</v>
      </c>
      <c r="J1094">
        <v>580</v>
      </c>
      <c r="K1094">
        <f t="shared" si="98"/>
        <v>0</v>
      </c>
      <c r="L1094" s="5">
        <f t="shared" si="100"/>
        <v>0</v>
      </c>
      <c r="M1094" s="122">
        <f t="shared" si="101"/>
        <v>133</v>
      </c>
      <c r="Q1094" s="7"/>
      <c r="S1094"/>
    </row>
    <row r="1095" spans="1:19">
      <c r="A1095">
        <v>145</v>
      </c>
      <c r="B1095" s="117" t="s">
        <v>310</v>
      </c>
      <c r="C1095" s="117" t="s">
        <v>113</v>
      </c>
      <c r="D1095" s="1">
        <v>6</v>
      </c>
      <c r="E1095" s="2" t="s">
        <v>302</v>
      </c>
      <c r="F1095">
        <v>0</v>
      </c>
      <c r="G1095" s="86">
        <v>3.5</v>
      </c>
      <c r="H1095" s="121"/>
      <c r="I1095" s="117">
        <f t="shared" si="99"/>
        <v>0</v>
      </c>
      <c r="J1095">
        <v>476</v>
      </c>
      <c r="K1095">
        <f t="shared" si="98"/>
        <v>0</v>
      </c>
      <c r="L1095" s="5">
        <f t="shared" si="100"/>
        <v>0</v>
      </c>
      <c r="M1095" s="122">
        <f t="shared" si="101"/>
        <v>133</v>
      </c>
      <c r="Q1095" s="7"/>
      <c r="S1095"/>
    </row>
    <row r="1096" spans="1:19">
      <c r="A1096">
        <v>146</v>
      </c>
      <c r="B1096" s="117" t="s">
        <v>311</v>
      </c>
      <c r="C1096" s="117" t="s">
        <v>113</v>
      </c>
      <c r="D1096" s="1">
        <v>6</v>
      </c>
      <c r="E1096" s="2" t="s">
        <v>312</v>
      </c>
      <c r="F1096">
        <v>0</v>
      </c>
      <c r="G1096" s="86">
        <v>3.5</v>
      </c>
      <c r="H1096" s="121"/>
      <c r="I1096" s="117">
        <f t="shared" si="99"/>
        <v>0</v>
      </c>
      <c r="J1096">
        <v>447</v>
      </c>
      <c r="K1096">
        <f t="shared" si="98"/>
        <v>0</v>
      </c>
      <c r="L1096" s="5">
        <f t="shared" si="100"/>
        <v>0</v>
      </c>
      <c r="M1096" s="122">
        <f t="shared" si="101"/>
        <v>133</v>
      </c>
      <c r="Q1096" s="7"/>
      <c r="S1096"/>
    </row>
    <row r="1097" spans="1:19">
      <c r="A1097">
        <v>147</v>
      </c>
      <c r="B1097" s="117" t="s">
        <v>313</v>
      </c>
      <c r="C1097" s="117" t="s">
        <v>113</v>
      </c>
      <c r="D1097" s="1">
        <v>8</v>
      </c>
      <c r="E1097" s="2" t="s">
        <v>312</v>
      </c>
      <c r="F1097">
        <v>0</v>
      </c>
      <c r="G1097" s="86">
        <v>4</v>
      </c>
      <c r="H1097" s="121"/>
      <c r="I1097" s="117">
        <f t="shared" si="99"/>
        <v>0</v>
      </c>
      <c r="J1097">
        <v>582</v>
      </c>
      <c r="K1097">
        <f t="shared" si="98"/>
        <v>0</v>
      </c>
      <c r="L1097" s="5">
        <f t="shared" si="100"/>
        <v>0</v>
      </c>
      <c r="M1097" s="122">
        <f t="shared" si="101"/>
        <v>152</v>
      </c>
      <c r="Q1097" s="7"/>
      <c r="S1097"/>
    </row>
    <row r="1098" spans="1:19">
      <c r="A1098">
        <v>148</v>
      </c>
      <c r="B1098" s="117" t="s">
        <v>314</v>
      </c>
      <c r="C1098" s="117" t="s">
        <v>113</v>
      </c>
      <c r="D1098" s="1">
        <v>10</v>
      </c>
      <c r="E1098" s="2" t="s">
        <v>312</v>
      </c>
      <c r="F1098">
        <v>0</v>
      </c>
      <c r="G1098" s="86">
        <v>5</v>
      </c>
      <c r="H1098" s="121"/>
      <c r="I1098" s="117">
        <f t="shared" si="99"/>
        <v>0</v>
      </c>
      <c r="J1098">
        <v>609</v>
      </c>
      <c r="K1098">
        <f t="shared" si="98"/>
        <v>0</v>
      </c>
      <c r="L1098" s="5">
        <f t="shared" si="100"/>
        <v>0</v>
      </c>
      <c r="M1098" s="122">
        <f t="shared" si="101"/>
        <v>190</v>
      </c>
      <c r="Q1098" s="7"/>
      <c r="S1098"/>
    </row>
    <row r="1099" spans="1:19">
      <c r="A1099">
        <v>149</v>
      </c>
      <c r="B1099" s="117" t="s">
        <v>315</v>
      </c>
      <c r="C1099" s="117" t="s">
        <v>113</v>
      </c>
      <c r="D1099" s="1">
        <v>10</v>
      </c>
      <c r="E1099" s="2" t="s">
        <v>312</v>
      </c>
      <c r="F1099">
        <v>0</v>
      </c>
      <c r="G1099" s="86">
        <v>5.5</v>
      </c>
      <c r="H1099" s="121"/>
      <c r="I1099" s="117">
        <f t="shared" si="99"/>
        <v>0</v>
      </c>
      <c r="J1099">
        <v>654</v>
      </c>
      <c r="K1099">
        <f t="shared" si="98"/>
        <v>0</v>
      </c>
      <c r="L1099" s="5">
        <f t="shared" si="100"/>
        <v>0</v>
      </c>
      <c r="M1099" s="122">
        <f t="shared" si="101"/>
        <v>209</v>
      </c>
      <c r="Q1099" s="7"/>
      <c r="S1099"/>
    </row>
    <row r="1100" spans="1:19">
      <c r="A1100">
        <v>150</v>
      </c>
      <c r="B1100" s="117" t="s">
        <v>316</v>
      </c>
      <c r="C1100" s="117" t="s">
        <v>27</v>
      </c>
      <c r="D1100" s="1">
        <v>6</v>
      </c>
      <c r="E1100" s="2" t="s">
        <v>312</v>
      </c>
      <c r="F1100">
        <v>0</v>
      </c>
      <c r="G1100" s="86">
        <v>3.5</v>
      </c>
      <c r="H1100" s="121"/>
      <c r="I1100" s="117">
        <f t="shared" si="99"/>
        <v>0</v>
      </c>
      <c r="J1100">
        <v>452</v>
      </c>
      <c r="K1100">
        <f t="shared" si="98"/>
        <v>0</v>
      </c>
      <c r="L1100" s="5">
        <f t="shared" si="100"/>
        <v>0</v>
      </c>
      <c r="M1100" s="122">
        <f t="shared" si="101"/>
        <v>133</v>
      </c>
      <c r="Q1100" s="7"/>
      <c r="S1100"/>
    </row>
    <row r="1101" spans="1:19">
      <c r="A1101">
        <v>151</v>
      </c>
      <c r="B1101" s="117" t="s">
        <v>317</v>
      </c>
      <c r="C1101" s="117" t="s">
        <v>288</v>
      </c>
      <c r="D1101" s="1">
        <v>6</v>
      </c>
      <c r="E1101" s="2" t="s">
        <v>312</v>
      </c>
      <c r="F1101">
        <v>0</v>
      </c>
      <c r="G1101" s="86">
        <v>3.5</v>
      </c>
      <c r="H1101" s="121"/>
      <c r="I1101" s="117">
        <f t="shared" si="99"/>
        <v>0</v>
      </c>
      <c r="J1101">
        <v>400</v>
      </c>
      <c r="K1101">
        <f t="shared" si="98"/>
        <v>0</v>
      </c>
      <c r="L1101" s="5">
        <f t="shared" si="100"/>
        <v>0</v>
      </c>
      <c r="M1101" s="122">
        <f t="shared" si="101"/>
        <v>133</v>
      </c>
      <c r="Q1101" s="7"/>
      <c r="S1101"/>
    </row>
    <row r="1102" spans="1:19">
      <c r="A1102">
        <v>152</v>
      </c>
      <c r="B1102" s="117" t="s">
        <v>318</v>
      </c>
      <c r="C1102" s="117" t="s">
        <v>27</v>
      </c>
      <c r="D1102" s="1">
        <v>6</v>
      </c>
      <c r="E1102" s="2" t="s">
        <v>319</v>
      </c>
      <c r="F1102">
        <v>0</v>
      </c>
      <c r="G1102" s="86">
        <v>3.5</v>
      </c>
      <c r="H1102" s="121"/>
      <c r="I1102" s="117">
        <f t="shared" si="99"/>
        <v>0</v>
      </c>
      <c r="J1102">
        <v>574</v>
      </c>
      <c r="K1102">
        <f t="shared" si="98"/>
        <v>0</v>
      </c>
      <c r="L1102" s="5">
        <f t="shared" si="100"/>
        <v>0</v>
      </c>
      <c r="M1102" s="122">
        <f t="shared" si="101"/>
        <v>133</v>
      </c>
      <c r="Q1102" s="7"/>
      <c r="S1102"/>
    </row>
    <row r="1103" spans="1:19">
      <c r="A1103">
        <v>153</v>
      </c>
      <c r="B1103" s="117" t="s">
        <v>320</v>
      </c>
      <c r="C1103" s="117" t="s">
        <v>113</v>
      </c>
      <c r="D1103" s="1">
        <v>8</v>
      </c>
      <c r="E1103" s="2" t="s">
        <v>319</v>
      </c>
      <c r="F1103">
        <v>0</v>
      </c>
      <c r="G1103" s="86">
        <v>4</v>
      </c>
      <c r="H1103" s="121"/>
      <c r="I1103" s="117">
        <f t="shared" si="99"/>
        <v>0</v>
      </c>
      <c r="J1103">
        <v>504</v>
      </c>
      <c r="K1103">
        <f t="shared" si="98"/>
        <v>0</v>
      </c>
      <c r="L1103" s="5">
        <f t="shared" si="100"/>
        <v>0</v>
      </c>
      <c r="M1103" s="122">
        <f t="shared" si="101"/>
        <v>152</v>
      </c>
      <c r="Q1103" s="7"/>
      <c r="S1103"/>
    </row>
    <row r="1104" spans="1:19">
      <c r="A1104">
        <v>154</v>
      </c>
      <c r="B1104" s="117" t="s">
        <v>321</v>
      </c>
      <c r="C1104" s="117" t="s">
        <v>131</v>
      </c>
      <c r="D1104" s="1">
        <v>8</v>
      </c>
      <c r="E1104" s="2" t="s">
        <v>319</v>
      </c>
      <c r="F1104">
        <v>0</v>
      </c>
      <c r="G1104" s="86">
        <v>4.5</v>
      </c>
      <c r="H1104" s="121"/>
      <c r="I1104" s="117">
        <f t="shared" si="99"/>
        <v>0</v>
      </c>
      <c r="J1104">
        <v>438</v>
      </c>
      <c r="K1104">
        <f t="shared" si="98"/>
        <v>0</v>
      </c>
      <c r="L1104" s="5">
        <f t="shared" si="100"/>
        <v>0</v>
      </c>
      <c r="M1104" s="122">
        <f t="shared" si="101"/>
        <v>171</v>
      </c>
      <c r="Q1104" s="7"/>
      <c r="S1104"/>
    </row>
    <row r="1105" spans="1:19">
      <c r="A1105">
        <v>155</v>
      </c>
      <c r="B1105" s="117" t="s">
        <v>322</v>
      </c>
      <c r="C1105" s="117" t="s">
        <v>323</v>
      </c>
      <c r="D1105" s="1">
        <v>6</v>
      </c>
      <c r="E1105" s="2" t="s">
        <v>37</v>
      </c>
      <c r="F1105">
        <v>0</v>
      </c>
      <c r="G1105" s="86">
        <v>3.5</v>
      </c>
      <c r="H1105" s="121"/>
      <c r="I1105" s="117">
        <f t="shared" si="99"/>
        <v>0</v>
      </c>
      <c r="J1105">
        <v>587</v>
      </c>
      <c r="K1105">
        <f t="shared" si="98"/>
        <v>0</v>
      </c>
      <c r="L1105" s="5">
        <f t="shared" si="100"/>
        <v>0</v>
      </c>
      <c r="M1105" s="122">
        <f t="shared" si="101"/>
        <v>133</v>
      </c>
      <c r="Q1105" s="7"/>
      <c r="S1105"/>
    </row>
    <row r="1106" spans="1:19">
      <c r="A1106">
        <v>156</v>
      </c>
      <c r="B1106" s="117" t="s">
        <v>324</v>
      </c>
      <c r="C1106" s="117" t="s">
        <v>323</v>
      </c>
      <c r="D1106" s="1">
        <v>8</v>
      </c>
      <c r="E1106" s="2" t="s">
        <v>37</v>
      </c>
      <c r="F1106">
        <v>0</v>
      </c>
      <c r="G1106" s="86">
        <v>4.5</v>
      </c>
      <c r="H1106" s="121"/>
      <c r="I1106" s="117">
        <f t="shared" si="99"/>
        <v>0</v>
      </c>
      <c r="J1106">
        <v>431</v>
      </c>
      <c r="K1106">
        <f t="shared" si="98"/>
        <v>0</v>
      </c>
      <c r="L1106" s="5">
        <f t="shared" si="100"/>
        <v>0</v>
      </c>
      <c r="M1106" s="122">
        <f t="shared" si="101"/>
        <v>171</v>
      </c>
      <c r="Q1106" s="7"/>
      <c r="S1106"/>
    </row>
    <row r="1107" spans="1:19">
      <c r="A1107">
        <v>157</v>
      </c>
      <c r="B1107" s="117" t="s">
        <v>325</v>
      </c>
      <c r="C1107" s="117" t="s">
        <v>323</v>
      </c>
      <c r="D1107" s="1">
        <v>8</v>
      </c>
      <c r="E1107" s="2" t="s">
        <v>37</v>
      </c>
      <c r="F1107">
        <v>0</v>
      </c>
      <c r="G1107" s="86">
        <v>4</v>
      </c>
      <c r="H1107" s="121"/>
      <c r="I1107" s="117">
        <f t="shared" si="99"/>
        <v>0</v>
      </c>
      <c r="J1107">
        <v>684</v>
      </c>
      <c r="K1107">
        <f t="shared" si="98"/>
        <v>0</v>
      </c>
      <c r="L1107" s="5">
        <f t="shared" si="100"/>
        <v>0</v>
      </c>
      <c r="M1107" s="122">
        <f t="shared" si="101"/>
        <v>152</v>
      </c>
      <c r="Q1107" s="7"/>
      <c r="S1107"/>
    </row>
    <row r="1108" spans="1:19">
      <c r="A1108">
        <v>158</v>
      </c>
      <c r="B1108" s="117" t="s">
        <v>326</v>
      </c>
      <c r="C1108" s="117" t="s">
        <v>323</v>
      </c>
      <c r="D1108" s="1">
        <v>10</v>
      </c>
      <c r="E1108" s="2" t="s">
        <v>37</v>
      </c>
      <c r="F1108">
        <v>0</v>
      </c>
      <c r="G1108" s="86">
        <v>5</v>
      </c>
      <c r="H1108" s="121"/>
      <c r="I1108" s="117">
        <f t="shared" si="99"/>
        <v>0</v>
      </c>
      <c r="J1108">
        <v>731</v>
      </c>
      <c r="K1108">
        <f t="shared" si="98"/>
        <v>0</v>
      </c>
      <c r="L1108" s="5">
        <f t="shared" si="100"/>
        <v>0</v>
      </c>
      <c r="M1108" s="122">
        <f t="shared" si="101"/>
        <v>190</v>
      </c>
      <c r="Q1108" s="7"/>
      <c r="S1108"/>
    </row>
    <row r="1109" spans="1:19">
      <c r="A1109">
        <v>159</v>
      </c>
      <c r="B1109" s="117" t="s">
        <v>327</v>
      </c>
      <c r="C1109" s="117" t="s">
        <v>323</v>
      </c>
      <c r="D1109" s="1">
        <v>10</v>
      </c>
      <c r="E1109" s="2" t="s">
        <v>37</v>
      </c>
      <c r="F1109">
        <v>0</v>
      </c>
      <c r="G1109" s="86">
        <v>5.5</v>
      </c>
      <c r="H1109" s="121"/>
      <c r="I1109" s="117">
        <f t="shared" si="99"/>
        <v>0</v>
      </c>
      <c r="J1109">
        <v>765</v>
      </c>
      <c r="K1109">
        <f t="shared" si="98"/>
        <v>0</v>
      </c>
      <c r="L1109" s="5">
        <f t="shared" si="100"/>
        <v>0</v>
      </c>
      <c r="M1109" s="122">
        <f t="shared" si="101"/>
        <v>209</v>
      </c>
      <c r="Q1109" s="7"/>
      <c r="S1109"/>
    </row>
    <row r="1110" spans="1:19">
      <c r="A1110">
        <v>160</v>
      </c>
      <c r="B1110" s="117" t="s">
        <v>328</v>
      </c>
      <c r="C1110" s="117" t="s">
        <v>323</v>
      </c>
      <c r="D1110" s="1">
        <v>14</v>
      </c>
      <c r="E1110" s="2" t="s">
        <v>37</v>
      </c>
      <c r="F1110">
        <v>0</v>
      </c>
      <c r="G1110" s="86">
        <v>7</v>
      </c>
      <c r="H1110" s="121"/>
      <c r="I1110" s="117">
        <f t="shared" si="99"/>
        <v>0</v>
      </c>
      <c r="J1110">
        <v>919</v>
      </c>
      <c r="K1110">
        <f t="shared" si="98"/>
        <v>0</v>
      </c>
      <c r="L1110" s="5">
        <f t="shared" si="100"/>
        <v>0</v>
      </c>
      <c r="M1110" s="122">
        <f t="shared" si="101"/>
        <v>266</v>
      </c>
      <c r="Q1110" s="7"/>
      <c r="S1110"/>
    </row>
    <row r="1111" spans="1:19">
      <c r="A1111">
        <v>161</v>
      </c>
      <c r="B1111" s="117" t="s">
        <v>329</v>
      </c>
      <c r="C1111" s="117" t="s">
        <v>323</v>
      </c>
      <c r="D1111" s="1">
        <v>8</v>
      </c>
      <c r="E1111" s="2" t="s">
        <v>37</v>
      </c>
      <c r="F1111">
        <v>0</v>
      </c>
      <c r="G1111" s="86">
        <v>4.5</v>
      </c>
      <c r="H1111" s="121"/>
      <c r="I1111" s="117">
        <f t="shared" si="99"/>
        <v>0</v>
      </c>
      <c r="J1111">
        <v>818</v>
      </c>
      <c r="K1111">
        <f t="shared" si="98"/>
        <v>0</v>
      </c>
      <c r="L1111" s="5">
        <f t="shared" si="100"/>
        <v>0</v>
      </c>
      <c r="M1111" s="122">
        <f t="shared" si="101"/>
        <v>171</v>
      </c>
      <c r="Q1111" s="7"/>
      <c r="S1111"/>
    </row>
    <row r="1112" spans="1:19">
      <c r="A1112">
        <v>162</v>
      </c>
      <c r="B1112" s="117" t="s">
        <v>330</v>
      </c>
      <c r="C1112" s="117" t="s">
        <v>113</v>
      </c>
      <c r="D1112" s="1">
        <v>4</v>
      </c>
      <c r="E1112" s="2" t="s">
        <v>37</v>
      </c>
      <c r="F1112">
        <v>0</v>
      </c>
      <c r="G1112" s="86">
        <v>2.5</v>
      </c>
      <c r="H1112" s="121"/>
      <c r="I1112" s="117">
        <f t="shared" si="99"/>
        <v>0</v>
      </c>
      <c r="J1112">
        <v>357</v>
      </c>
      <c r="K1112">
        <f t="shared" si="98"/>
        <v>0</v>
      </c>
      <c r="L1112" s="5">
        <f t="shared" si="100"/>
        <v>0</v>
      </c>
      <c r="M1112" s="122">
        <f t="shared" si="101"/>
        <v>95</v>
      </c>
      <c r="Q1112" s="7"/>
      <c r="S1112"/>
    </row>
    <row r="1113" spans="1:19">
      <c r="A1113">
        <v>163</v>
      </c>
      <c r="B1113" s="117" t="s">
        <v>331</v>
      </c>
      <c r="C1113" s="117" t="s">
        <v>332</v>
      </c>
      <c r="D1113" s="1">
        <v>6</v>
      </c>
      <c r="E1113" s="2" t="s">
        <v>37</v>
      </c>
      <c r="F1113">
        <v>0</v>
      </c>
      <c r="G1113" s="86">
        <v>3.5</v>
      </c>
      <c r="H1113" s="121"/>
      <c r="I1113" s="117">
        <f t="shared" si="99"/>
        <v>0</v>
      </c>
      <c r="J1113">
        <v>676</v>
      </c>
      <c r="K1113">
        <f t="shared" si="98"/>
        <v>0</v>
      </c>
      <c r="L1113" s="5">
        <f t="shared" si="100"/>
        <v>0</v>
      </c>
      <c r="M1113" s="122">
        <f t="shared" si="101"/>
        <v>133</v>
      </c>
      <c r="Q1113" s="7"/>
      <c r="S1113"/>
    </row>
    <row r="1114" spans="1:19">
      <c r="A1114">
        <v>164</v>
      </c>
      <c r="B1114" s="117" t="s">
        <v>333</v>
      </c>
      <c r="C1114" s="117" t="s">
        <v>332</v>
      </c>
      <c r="D1114" s="1">
        <v>6</v>
      </c>
      <c r="E1114" s="2" t="s">
        <v>37</v>
      </c>
      <c r="F1114">
        <v>0</v>
      </c>
      <c r="G1114" s="86">
        <v>3</v>
      </c>
      <c r="H1114" s="121"/>
      <c r="I1114" s="117">
        <f t="shared" si="99"/>
        <v>0</v>
      </c>
      <c r="J1114">
        <v>653</v>
      </c>
      <c r="K1114">
        <f t="shared" si="98"/>
        <v>0</v>
      </c>
      <c r="L1114" s="5">
        <f t="shared" si="100"/>
        <v>0</v>
      </c>
      <c r="M1114" s="122">
        <f t="shared" si="101"/>
        <v>114</v>
      </c>
      <c r="Q1114" s="7"/>
      <c r="S1114"/>
    </row>
    <row r="1115" spans="1:19">
      <c r="A1115">
        <v>165</v>
      </c>
      <c r="B1115" s="117" t="s">
        <v>334</v>
      </c>
      <c r="C1115" s="117" t="s">
        <v>332</v>
      </c>
      <c r="D1115" s="1">
        <v>8</v>
      </c>
      <c r="E1115" s="2" t="s">
        <v>37</v>
      </c>
      <c r="F1115">
        <v>0</v>
      </c>
      <c r="G1115" s="86">
        <v>4</v>
      </c>
      <c r="H1115" s="121"/>
      <c r="I1115" s="117">
        <f t="shared" si="99"/>
        <v>0</v>
      </c>
      <c r="J1115">
        <v>559</v>
      </c>
      <c r="K1115">
        <f t="shared" si="98"/>
        <v>0</v>
      </c>
      <c r="L1115" s="5">
        <f t="shared" si="100"/>
        <v>0</v>
      </c>
      <c r="M1115" s="122">
        <f t="shared" si="101"/>
        <v>152</v>
      </c>
      <c r="Q1115" s="7"/>
      <c r="S1115"/>
    </row>
    <row r="1116" spans="1:19">
      <c r="A1116">
        <v>166</v>
      </c>
      <c r="B1116" s="117" t="s">
        <v>335</v>
      </c>
      <c r="C1116" s="117" t="s">
        <v>332</v>
      </c>
      <c r="D1116" s="1">
        <v>4</v>
      </c>
      <c r="E1116" s="2" t="s">
        <v>37</v>
      </c>
      <c r="F1116">
        <v>0</v>
      </c>
      <c r="G1116" s="86">
        <v>2</v>
      </c>
      <c r="H1116" s="121"/>
      <c r="I1116" s="117">
        <f t="shared" si="99"/>
        <v>0</v>
      </c>
      <c r="J1116">
        <v>447</v>
      </c>
      <c r="K1116">
        <f t="shared" si="98"/>
        <v>0</v>
      </c>
      <c r="L1116" s="5">
        <f t="shared" si="100"/>
        <v>0</v>
      </c>
      <c r="M1116" s="122">
        <f t="shared" si="101"/>
        <v>76</v>
      </c>
      <c r="Q1116" s="7"/>
      <c r="S1116"/>
    </row>
    <row r="1117" spans="1:19">
      <c r="A1117">
        <v>167</v>
      </c>
      <c r="B1117" s="117" t="s">
        <v>336</v>
      </c>
      <c r="C1117" s="117" t="s">
        <v>332</v>
      </c>
      <c r="D1117" s="1">
        <v>4</v>
      </c>
      <c r="E1117" s="2" t="s">
        <v>37</v>
      </c>
      <c r="F1117">
        <v>0</v>
      </c>
      <c r="G1117" s="86">
        <v>2.5</v>
      </c>
      <c r="H1117" s="121"/>
      <c r="I1117" s="117">
        <f t="shared" si="99"/>
        <v>0</v>
      </c>
      <c r="J1117">
        <v>411</v>
      </c>
      <c r="K1117">
        <f t="shared" si="98"/>
        <v>0</v>
      </c>
      <c r="L1117" s="5">
        <f t="shared" si="100"/>
        <v>0</v>
      </c>
      <c r="M1117" s="122">
        <f t="shared" si="101"/>
        <v>95</v>
      </c>
      <c r="Q1117" s="7"/>
      <c r="S1117"/>
    </row>
    <row r="1118" spans="1:19">
      <c r="A1118">
        <v>168</v>
      </c>
      <c r="B1118" s="117" t="s">
        <v>337</v>
      </c>
      <c r="C1118" s="117" t="s">
        <v>113</v>
      </c>
      <c r="D1118" s="1">
        <v>8</v>
      </c>
      <c r="E1118" s="2" t="s">
        <v>37</v>
      </c>
      <c r="F1118">
        <v>0</v>
      </c>
      <c r="G1118" s="86">
        <v>4</v>
      </c>
      <c r="H1118" s="121"/>
      <c r="I1118" s="117">
        <f t="shared" si="99"/>
        <v>0</v>
      </c>
      <c r="J1118">
        <v>570</v>
      </c>
      <c r="K1118">
        <f t="shared" si="98"/>
        <v>0</v>
      </c>
      <c r="L1118" s="5">
        <f t="shared" si="100"/>
        <v>0</v>
      </c>
      <c r="M1118" s="122">
        <f t="shared" si="101"/>
        <v>152</v>
      </c>
      <c r="Q1118" s="7"/>
      <c r="S1118"/>
    </row>
    <row r="1119" spans="1:19">
      <c r="A1119">
        <v>169</v>
      </c>
      <c r="B1119" s="117" t="s">
        <v>338</v>
      </c>
      <c r="C1119" s="117" t="s">
        <v>332</v>
      </c>
      <c r="D1119" s="1">
        <v>6</v>
      </c>
      <c r="E1119" s="2" t="s">
        <v>37</v>
      </c>
      <c r="F1119">
        <v>0</v>
      </c>
      <c r="G1119" s="86">
        <v>3</v>
      </c>
      <c r="H1119" s="121"/>
      <c r="I1119" s="117">
        <f t="shared" si="99"/>
        <v>0</v>
      </c>
      <c r="J1119">
        <v>587</v>
      </c>
      <c r="K1119">
        <f t="shared" si="98"/>
        <v>0</v>
      </c>
      <c r="L1119" s="5">
        <f t="shared" si="100"/>
        <v>0</v>
      </c>
      <c r="M1119" s="122">
        <f t="shared" si="101"/>
        <v>114</v>
      </c>
      <c r="Q1119" s="7"/>
      <c r="S1119"/>
    </row>
    <row r="1120" spans="1:19">
      <c r="A1120">
        <v>170</v>
      </c>
      <c r="B1120" s="117" t="s">
        <v>339</v>
      </c>
      <c r="C1120" s="117" t="s">
        <v>113</v>
      </c>
      <c r="D1120" s="1">
        <v>6</v>
      </c>
      <c r="E1120" s="2" t="s">
        <v>37</v>
      </c>
      <c r="F1120">
        <v>0</v>
      </c>
      <c r="G1120" s="86">
        <v>3.5</v>
      </c>
      <c r="H1120" s="121"/>
      <c r="I1120" s="117">
        <f t="shared" si="99"/>
        <v>0</v>
      </c>
      <c r="J1120">
        <v>594</v>
      </c>
      <c r="K1120">
        <f t="shared" si="98"/>
        <v>0</v>
      </c>
      <c r="L1120" s="5">
        <f t="shared" si="100"/>
        <v>0</v>
      </c>
      <c r="M1120" s="122">
        <f t="shared" si="101"/>
        <v>133</v>
      </c>
      <c r="Q1120" s="7"/>
      <c r="S1120"/>
    </row>
    <row r="1121" spans="1:19">
      <c r="A1121">
        <v>171</v>
      </c>
      <c r="B1121" s="117" t="s">
        <v>340</v>
      </c>
      <c r="C1121" s="117" t="s">
        <v>113</v>
      </c>
      <c r="D1121" s="1">
        <v>6</v>
      </c>
      <c r="E1121" s="2" t="s">
        <v>37</v>
      </c>
      <c r="F1121">
        <v>0</v>
      </c>
      <c r="G1121" s="86">
        <v>3</v>
      </c>
      <c r="H1121" s="121"/>
      <c r="I1121" s="117">
        <f t="shared" si="99"/>
        <v>0</v>
      </c>
      <c r="J1121">
        <v>345</v>
      </c>
      <c r="K1121">
        <f t="shared" si="98"/>
        <v>0</v>
      </c>
      <c r="L1121" s="5">
        <f t="shared" si="100"/>
        <v>0</v>
      </c>
      <c r="M1121" s="122">
        <f t="shared" si="101"/>
        <v>114</v>
      </c>
      <c r="Q1121" s="7"/>
      <c r="S1121"/>
    </row>
    <row r="1122" spans="1:19">
      <c r="A1122">
        <v>172</v>
      </c>
      <c r="B1122" s="117" t="s">
        <v>342</v>
      </c>
      <c r="C1122" s="117" t="s">
        <v>113</v>
      </c>
      <c r="D1122" s="1">
        <v>6</v>
      </c>
      <c r="E1122" s="2" t="s">
        <v>37</v>
      </c>
      <c r="F1122">
        <v>0</v>
      </c>
      <c r="G1122" s="86">
        <v>3</v>
      </c>
      <c r="H1122" s="121"/>
      <c r="I1122" s="117">
        <f t="shared" si="99"/>
        <v>0</v>
      </c>
      <c r="J1122">
        <v>422</v>
      </c>
      <c r="K1122">
        <f t="shared" si="98"/>
        <v>0</v>
      </c>
      <c r="L1122" s="5">
        <f t="shared" si="100"/>
        <v>0</v>
      </c>
      <c r="M1122" s="122">
        <f t="shared" si="101"/>
        <v>114</v>
      </c>
      <c r="Q1122" s="7"/>
      <c r="S1122"/>
    </row>
    <row r="1123" spans="1:19">
      <c r="A1123">
        <v>173</v>
      </c>
      <c r="B1123" s="117" t="s">
        <v>343</v>
      </c>
      <c r="C1123" s="117" t="s">
        <v>113</v>
      </c>
      <c r="D1123" s="1">
        <v>8</v>
      </c>
      <c r="E1123" s="2" t="s">
        <v>98</v>
      </c>
      <c r="F1123">
        <v>0</v>
      </c>
      <c r="G1123" s="86">
        <v>4</v>
      </c>
      <c r="H1123" s="121"/>
      <c r="I1123" s="117">
        <f t="shared" si="99"/>
        <v>0</v>
      </c>
      <c r="J1123">
        <v>532</v>
      </c>
      <c r="K1123">
        <f t="shared" si="98"/>
        <v>0</v>
      </c>
      <c r="L1123" s="5">
        <f t="shared" si="100"/>
        <v>0</v>
      </c>
      <c r="M1123" s="122">
        <f t="shared" si="101"/>
        <v>152</v>
      </c>
      <c r="Q1123" s="7"/>
      <c r="S1123"/>
    </row>
    <row r="1124" spans="1:19">
      <c r="A1124">
        <v>174</v>
      </c>
      <c r="B1124" s="117" t="s">
        <v>344</v>
      </c>
      <c r="C1124" s="117" t="s">
        <v>113</v>
      </c>
      <c r="D1124" s="1">
        <v>8</v>
      </c>
      <c r="E1124" s="2" t="s">
        <v>98</v>
      </c>
      <c r="F1124">
        <v>0</v>
      </c>
      <c r="G1124" s="86">
        <v>4</v>
      </c>
      <c r="H1124" s="121"/>
      <c r="I1124" s="117">
        <f t="shared" si="99"/>
        <v>0</v>
      </c>
      <c r="J1124">
        <v>510</v>
      </c>
      <c r="K1124">
        <f t="shared" si="98"/>
        <v>0</v>
      </c>
      <c r="L1124" s="5">
        <f t="shared" si="100"/>
        <v>0</v>
      </c>
      <c r="M1124" s="122">
        <f t="shared" si="101"/>
        <v>152</v>
      </c>
      <c r="Q1124" s="7"/>
      <c r="S1124"/>
    </row>
    <row r="1125" spans="1:19">
      <c r="A1125">
        <v>175</v>
      </c>
      <c r="B1125" s="117" t="s">
        <v>345</v>
      </c>
      <c r="C1125" s="117" t="s">
        <v>257</v>
      </c>
      <c r="D1125" s="1">
        <v>6</v>
      </c>
      <c r="E1125" s="2" t="s">
        <v>96</v>
      </c>
      <c r="F1125">
        <v>0</v>
      </c>
      <c r="G1125" s="86">
        <v>3</v>
      </c>
      <c r="H1125" s="121"/>
      <c r="I1125" s="117">
        <f t="shared" si="99"/>
        <v>0</v>
      </c>
      <c r="J1125">
        <v>322</v>
      </c>
      <c r="K1125">
        <f t="shared" si="98"/>
        <v>0</v>
      </c>
      <c r="L1125" s="5">
        <f t="shared" si="100"/>
        <v>0</v>
      </c>
      <c r="M1125" s="122">
        <f t="shared" si="101"/>
        <v>114</v>
      </c>
      <c r="Q1125" s="7"/>
      <c r="S1125"/>
    </row>
    <row r="1126" spans="1:19">
      <c r="A1126">
        <v>176</v>
      </c>
      <c r="B1126" s="117" t="s">
        <v>346</v>
      </c>
      <c r="C1126" s="117" t="s">
        <v>113</v>
      </c>
      <c r="D1126" s="1">
        <v>10</v>
      </c>
      <c r="E1126" s="2" t="s">
        <v>96</v>
      </c>
      <c r="F1126">
        <v>0</v>
      </c>
      <c r="G1126" s="86">
        <v>5</v>
      </c>
      <c r="H1126" s="121"/>
      <c r="I1126" s="117">
        <f t="shared" si="99"/>
        <v>0</v>
      </c>
      <c r="J1126">
        <v>850</v>
      </c>
      <c r="K1126">
        <f t="shared" si="98"/>
        <v>0</v>
      </c>
      <c r="L1126" s="5">
        <f t="shared" si="100"/>
        <v>0</v>
      </c>
      <c r="M1126" s="122">
        <f t="shared" si="101"/>
        <v>190</v>
      </c>
      <c r="Q1126" s="7"/>
      <c r="S1126"/>
    </row>
    <row r="1127" spans="1:19">
      <c r="A1127">
        <v>177</v>
      </c>
      <c r="B1127" s="117" t="s">
        <v>347</v>
      </c>
      <c r="C1127" s="117" t="s">
        <v>113</v>
      </c>
      <c r="D1127" s="1">
        <v>6</v>
      </c>
      <c r="E1127" s="2" t="s">
        <v>96</v>
      </c>
      <c r="F1127">
        <v>0</v>
      </c>
      <c r="G1127" s="86">
        <v>3.5</v>
      </c>
      <c r="H1127" s="121"/>
      <c r="I1127" s="117">
        <f t="shared" si="99"/>
        <v>0</v>
      </c>
      <c r="J1127">
        <v>474</v>
      </c>
      <c r="K1127">
        <f t="shared" si="98"/>
        <v>0</v>
      </c>
      <c r="L1127" s="5">
        <f t="shared" si="100"/>
        <v>0</v>
      </c>
      <c r="M1127" s="122">
        <f t="shared" si="101"/>
        <v>133</v>
      </c>
      <c r="Q1127" s="7"/>
      <c r="S1127"/>
    </row>
    <row r="1128" spans="1:19">
      <c r="A1128">
        <v>178</v>
      </c>
      <c r="B1128" s="117" t="s">
        <v>348</v>
      </c>
      <c r="C1128" s="117" t="s">
        <v>332</v>
      </c>
      <c r="D1128" s="1">
        <v>8</v>
      </c>
      <c r="E1128" s="2" t="s">
        <v>96</v>
      </c>
      <c r="F1128">
        <v>0</v>
      </c>
      <c r="G1128" s="86">
        <v>4</v>
      </c>
      <c r="H1128" s="121"/>
      <c r="I1128" s="117">
        <f t="shared" si="99"/>
        <v>0</v>
      </c>
      <c r="J1128">
        <v>653</v>
      </c>
      <c r="K1128">
        <f t="shared" si="98"/>
        <v>0</v>
      </c>
      <c r="L1128" s="5">
        <f t="shared" si="100"/>
        <v>0</v>
      </c>
      <c r="M1128" s="122">
        <f t="shared" si="101"/>
        <v>152</v>
      </c>
      <c r="Q1128" s="7"/>
      <c r="S1128"/>
    </row>
    <row r="1129" spans="1:19">
      <c r="A1129">
        <v>179</v>
      </c>
      <c r="B1129" s="117" t="s">
        <v>349</v>
      </c>
      <c r="C1129" s="117" t="s">
        <v>113</v>
      </c>
      <c r="D1129" s="1">
        <v>6</v>
      </c>
      <c r="E1129" s="2" t="s">
        <v>96</v>
      </c>
      <c r="F1129">
        <v>0</v>
      </c>
      <c r="G1129" s="86">
        <v>3</v>
      </c>
      <c r="H1129" s="121"/>
      <c r="I1129" s="117">
        <f t="shared" si="99"/>
        <v>0</v>
      </c>
      <c r="J1129">
        <v>383</v>
      </c>
      <c r="K1129">
        <f t="shared" si="98"/>
        <v>0</v>
      </c>
      <c r="L1129" s="5">
        <f t="shared" si="100"/>
        <v>0</v>
      </c>
      <c r="M1129" s="122">
        <f t="shared" si="101"/>
        <v>114</v>
      </c>
      <c r="Q1129" s="7"/>
      <c r="S1129"/>
    </row>
    <row r="1130" spans="1:19">
      <c r="A1130">
        <v>180</v>
      </c>
      <c r="B1130" s="117" t="s">
        <v>350</v>
      </c>
      <c r="C1130" s="117" t="s">
        <v>332</v>
      </c>
      <c r="D1130" s="1">
        <v>4</v>
      </c>
      <c r="E1130" s="2" t="s">
        <v>96</v>
      </c>
      <c r="F1130">
        <v>0</v>
      </c>
      <c r="G1130" s="86">
        <v>2</v>
      </c>
      <c r="H1130" s="121"/>
      <c r="I1130" s="117">
        <f t="shared" si="99"/>
        <v>0</v>
      </c>
      <c r="J1130">
        <v>391</v>
      </c>
      <c r="K1130">
        <f t="shared" si="98"/>
        <v>0</v>
      </c>
      <c r="L1130" s="5">
        <f t="shared" si="100"/>
        <v>0</v>
      </c>
      <c r="M1130" s="122">
        <f t="shared" si="101"/>
        <v>76</v>
      </c>
      <c r="Q1130" s="7"/>
      <c r="S1130"/>
    </row>
    <row r="1131" spans="1:19">
      <c r="A1131">
        <v>181</v>
      </c>
      <c r="B1131" s="117" t="s">
        <v>351</v>
      </c>
      <c r="C1131" s="117" t="s">
        <v>113</v>
      </c>
      <c r="D1131" s="1">
        <v>8</v>
      </c>
      <c r="E1131" s="2" t="s">
        <v>96</v>
      </c>
      <c r="F1131">
        <v>0</v>
      </c>
      <c r="G1131" s="86">
        <v>4</v>
      </c>
      <c r="H1131" s="121"/>
      <c r="I1131" s="117">
        <f t="shared" si="99"/>
        <v>0</v>
      </c>
      <c r="J1131">
        <v>735</v>
      </c>
      <c r="K1131">
        <f t="shared" si="98"/>
        <v>0</v>
      </c>
      <c r="L1131" s="5">
        <f t="shared" si="100"/>
        <v>0</v>
      </c>
      <c r="M1131" s="122">
        <f t="shared" si="101"/>
        <v>152</v>
      </c>
      <c r="Q1131" s="7"/>
      <c r="S1131"/>
    </row>
    <row r="1132" spans="1:19">
      <c r="A1132">
        <v>182</v>
      </c>
      <c r="B1132" s="117" t="s">
        <v>352</v>
      </c>
      <c r="C1132" s="117" t="s">
        <v>332</v>
      </c>
      <c r="D1132" s="1">
        <v>8</v>
      </c>
      <c r="E1132" s="2" t="s">
        <v>353</v>
      </c>
      <c r="F1132">
        <v>0</v>
      </c>
      <c r="G1132" s="86">
        <v>4</v>
      </c>
      <c r="H1132" s="121"/>
      <c r="I1132" s="117">
        <f t="shared" si="99"/>
        <v>0</v>
      </c>
      <c r="J1132">
        <v>558</v>
      </c>
      <c r="K1132">
        <f t="shared" si="98"/>
        <v>0</v>
      </c>
      <c r="L1132" s="5">
        <f t="shared" si="100"/>
        <v>0</v>
      </c>
      <c r="M1132" s="122">
        <f t="shared" si="101"/>
        <v>152</v>
      </c>
      <c r="Q1132" s="7"/>
      <c r="S1132"/>
    </row>
    <row r="1133" spans="1:19">
      <c r="A1133">
        <v>183</v>
      </c>
      <c r="B1133" s="117" t="s">
        <v>354</v>
      </c>
      <c r="C1133" s="117" t="s">
        <v>355</v>
      </c>
      <c r="D1133" s="1">
        <v>4</v>
      </c>
      <c r="E1133" s="2" t="s">
        <v>353</v>
      </c>
      <c r="F1133">
        <v>0</v>
      </c>
      <c r="G1133" s="86">
        <v>2.5</v>
      </c>
      <c r="H1133" s="121"/>
      <c r="I1133" s="117">
        <f t="shared" si="99"/>
        <v>0</v>
      </c>
      <c r="J1133">
        <v>436</v>
      </c>
      <c r="K1133">
        <f t="shared" si="98"/>
        <v>0</v>
      </c>
      <c r="L1133" s="5">
        <f t="shared" si="100"/>
        <v>0</v>
      </c>
      <c r="M1133" s="122">
        <f t="shared" si="101"/>
        <v>95</v>
      </c>
      <c r="Q1133" s="7"/>
      <c r="S1133"/>
    </row>
    <row r="1134" spans="1:19">
      <c r="A1134">
        <v>184</v>
      </c>
      <c r="B1134" s="117" t="s">
        <v>356</v>
      </c>
      <c r="C1134" s="117" t="s">
        <v>355</v>
      </c>
      <c r="D1134" s="1">
        <v>4</v>
      </c>
      <c r="E1134" s="2" t="s">
        <v>353</v>
      </c>
      <c r="F1134">
        <v>0</v>
      </c>
      <c r="G1134" s="86">
        <v>2</v>
      </c>
      <c r="H1134" s="121"/>
      <c r="I1134" s="117">
        <f t="shared" si="99"/>
        <v>0</v>
      </c>
      <c r="J1134">
        <v>313</v>
      </c>
      <c r="K1134">
        <f t="shared" si="98"/>
        <v>0</v>
      </c>
      <c r="L1134" s="5">
        <f t="shared" si="100"/>
        <v>0</v>
      </c>
      <c r="M1134" s="122">
        <f t="shared" si="101"/>
        <v>76</v>
      </c>
      <c r="Q1134" s="7"/>
      <c r="S1134"/>
    </row>
    <row r="1135" spans="1:19">
      <c r="A1135">
        <v>185</v>
      </c>
      <c r="B1135" s="117" t="s">
        <v>357</v>
      </c>
      <c r="C1135" s="117" t="s">
        <v>355</v>
      </c>
      <c r="D1135" s="1">
        <v>6</v>
      </c>
      <c r="E1135" s="2" t="s">
        <v>353</v>
      </c>
      <c r="F1135">
        <v>0</v>
      </c>
      <c r="G1135" s="86">
        <v>3.5</v>
      </c>
      <c r="H1135" s="121"/>
      <c r="I1135" s="117">
        <f t="shared" si="99"/>
        <v>0</v>
      </c>
      <c r="J1135">
        <v>644</v>
      </c>
      <c r="K1135">
        <f t="shared" si="98"/>
        <v>0</v>
      </c>
      <c r="L1135" s="5">
        <f t="shared" si="100"/>
        <v>0</v>
      </c>
      <c r="M1135" s="122">
        <f t="shared" si="101"/>
        <v>133</v>
      </c>
      <c r="Q1135" s="7"/>
      <c r="S1135"/>
    </row>
    <row r="1136" spans="1:19">
      <c r="A1136">
        <v>186</v>
      </c>
      <c r="B1136" s="117" t="s">
        <v>358</v>
      </c>
      <c r="C1136" s="117" t="s">
        <v>355</v>
      </c>
      <c r="D1136" s="1">
        <v>8</v>
      </c>
      <c r="E1136" s="2" t="s">
        <v>353</v>
      </c>
      <c r="F1136">
        <v>0</v>
      </c>
      <c r="G1136" s="86">
        <v>4</v>
      </c>
      <c r="H1136" s="121"/>
      <c r="I1136" s="117">
        <f t="shared" si="99"/>
        <v>0</v>
      </c>
      <c r="J1136">
        <v>531</v>
      </c>
      <c r="K1136">
        <f t="shared" si="98"/>
        <v>0</v>
      </c>
      <c r="L1136" s="5">
        <f t="shared" si="100"/>
        <v>0</v>
      </c>
      <c r="M1136" s="122">
        <f t="shared" si="101"/>
        <v>152</v>
      </c>
      <c r="Q1136" s="7"/>
      <c r="S1136"/>
    </row>
    <row r="1137" spans="1:19">
      <c r="A1137">
        <v>187</v>
      </c>
      <c r="B1137" s="117" t="s">
        <v>359</v>
      </c>
      <c r="C1137" s="117" t="s">
        <v>355</v>
      </c>
      <c r="D1137" s="1">
        <v>8</v>
      </c>
      <c r="E1137" s="2" t="s">
        <v>353</v>
      </c>
      <c r="F1137">
        <v>0</v>
      </c>
      <c r="G1137" s="86">
        <v>4</v>
      </c>
      <c r="H1137" s="121"/>
      <c r="I1137" s="117">
        <f t="shared" si="99"/>
        <v>0</v>
      </c>
      <c r="J1137">
        <v>463</v>
      </c>
      <c r="K1137">
        <f t="shared" si="98"/>
        <v>0</v>
      </c>
      <c r="L1137" s="5">
        <f t="shared" si="100"/>
        <v>0</v>
      </c>
      <c r="M1137" s="122">
        <f t="shared" si="101"/>
        <v>152</v>
      </c>
      <c r="Q1137" s="7"/>
      <c r="S1137"/>
    </row>
    <row r="1138" spans="1:19">
      <c r="A1138">
        <v>188</v>
      </c>
      <c r="B1138" s="117" t="s">
        <v>360</v>
      </c>
      <c r="C1138" s="117" t="s">
        <v>361</v>
      </c>
      <c r="D1138" s="1">
        <v>4</v>
      </c>
      <c r="E1138" s="2" t="s">
        <v>353</v>
      </c>
      <c r="F1138">
        <v>0</v>
      </c>
      <c r="G1138" s="86">
        <v>2.5</v>
      </c>
      <c r="H1138" s="121"/>
      <c r="I1138" s="117">
        <f t="shared" si="99"/>
        <v>0</v>
      </c>
      <c r="J1138">
        <v>526</v>
      </c>
      <c r="K1138">
        <f t="shared" si="98"/>
        <v>0</v>
      </c>
      <c r="L1138" s="5">
        <f t="shared" si="100"/>
        <v>0</v>
      </c>
      <c r="M1138" s="122">
        <f t="shared" si="101"/>
        <v>95</v>
      </c>
      <c r="Q1138" s="7"/>
      <c r="S1138"/>
    </row>
    <row r="1139" spans="1:19">
      <c r="A1139">
        <v>189</v>
      </c>
      <c r="B1139" s="117" t="s">
        <v>362</v>
      </c>
      <c r="C1139" s="117" t="s">
        <v>361</v>
      </c>
      <c r="D1139" s="1">
        <v>6</v>
      </c>
      <c r="E1139" s="2" t="s">
        <v>353</v>
      </c>
      <c r="F1139">
        <v>0</v>
      </c>
      <c r="G1139" s="86">
        <v>3</v>
      </c>
      <c r="H1139" s="121"/>
      <c r="I1139" s="117">
        <f t="shared" si="99"/>
        <v>0</v>
      </c>
      <c r="J1139">
        <v>506</v>
      </c>
      <c r="K1139">
        <f t="shared" ref="K1139:K1202" si="102">IF(H1139=-1,J1139,FLOOR(H1139-FLOOR(H1139/5000000*J1139,1)*5000000/J1139,1)+1-FLOOR(H1139/10000000,1))+IF(H1139=0,-1,0)</f>
        <v>0</v>
      </c>
      <c r="L1139" s="5">
        <f t="shared" si="100"/>
        <v>0</v>
      </c>
      <c r="M1139" s="122">
        <f t="shared" si="101"/>
        <v>114</v>
      </c>
      <c r="Q1139" s="7"/>
      <c r="S1139"/>
    </row>
    <row r="1140" spans="1:19">
      <c r="A1140">
        <v>190</v>
      </c>
      <c r="B1140" s="117" t="s">
        <v>363</v>
      </c>
      <c r="C1140" s="117" t="s">
        <v>361</v>
      </c>
      <c r="D1140" s="1">
        <v>8</v>
      </c>
      <c r="E1140" s="2" t="s">
        <v>353</v>
      </c>
      <c r="F1140">
        <v>0</v>
      </c>
      <c r="G1140" s="86">
        <v>4</v>
      </c>
      <c r="H1140" s="121"/>
      <c r="I1140" s="117">
        <f t="shared" si="99"/>
        <v>0</v>
      </c>
      <c r="J1140">
        <v>535</v>
      </c>
      <c r="K1140">
        <f t="shared" si="102"/>
        <v>0</v>
      </c>
      <c r="L1140" s="5">
        <f t="shared" si="100"/>
        <v>0</v>
      </c>
      <c r="M1140" s="122">
        <f t="shared" si="101"/>
        <v>152</v>
      </c>
      <c r="Q1140" s="7"/>
      <c r="S1140"/>
    </row>
    <row r="1141" spans="1:19">
      <c r="A1141">
        <v>191</v>
      </c>
      <c r="B1141" s="117" t="s">
        <v>364</v>
      </c>
      <c r="C1141" s="117" t="s">
        <v>365</v>
      </c>
      <c r="D1141" s="1">
        <v>4</v>
      </c>
      <c r="E1141" s="2" t="s">
        <v>135</v>
      </c>
      <c r="F1141">
        <v>0</v>
      </c>
      <c r="G1141" s="86">
        <v>2.5</v>
      </c>
      <c r="H1141" s="121"/>
      <c r="I1141" s="117">
        <f t="shared" si="99"/>
        <v>0</v>
      </c>
      <c r="J1141">
        <v>462</v>
      </c>
      <c r="K1141">
        <f t="shared" si="102"/>
        <v>0</v>
      </c>
      <c r="L1141" s="5">
        <f t="shared" si="100"/>
        <v>0</v>
      </c>
      <c r="M1141" s="122">
        <f t="shared" si="101"/>
        <v>95</v>
      </c>
      <c r="Q1141" s="7"/>
      <c r="S1141"/>
    </row>
    <row r="1142" spans="1:19">
      <c r="A1142">
        <v>192</v>
      </c>
      <c r="B1142" s="117" t="s">
        <v>366</v>
      </c>
      <c r="C1142" s="117" t="s">
        <v>365</v>
      </c>
      <c r="D1142" s="1">
        <v>6</v>
      </c>
      <c r="E1142" s="2" t="s">
        <v>135</v>
      </c>
      <c r="F1142">
        <v>0</v>
      </c>
      <c r="G1142" s="86">
        <v>3.5</v>
      </c>
      <c r="H1142" s="121"/>
      <c r="I1142" s="117">
        <f t="shared" ref="I1142:I1205" si="103">IF(H1142=-1,G1142+2,MAX(MIN(G1142+(H1142-9600000)/200000,G1142+2),G1142+(H1142-9500000)/300000,0))</f>
        <v>0</v>
      </c>
      <c r="J1142">
        <v>561</v>
      </c>
      <c r="K1142">
        <f t="shared" si="102"/>
        <v>0</v>
      </c>
      <c r="L1142" s="5">
        <f t="shared" ref="L1142:L1205" si="104">G1142*38-M1142</f>
        <v>0</v>
      </c>
      <c r="M1142" s="122">
        <f t="shared" ref="M1142:M1205" si="105">IF(H1142=-1,0,MAX(MIN(28.5*G1142,(10000000-H1142)/10000000*100*28.5*G1142),0)+MAX(MIN(9.5*G1142,(0.995*J1142-K1142)/J1142*100*G1142),0))</f>
        <v>133</v>
      </c>
      <c r="Q1142" s="7"/>
      <c r="S1142"/>
    </row>
    <row r="1143" spans="1:19">
      <c r="A1143">
        <v>193</v>
      </c>
      <c r="B1143" s="117" t="s">
        <v>367</v>
      </c>
      <c r="C1143" s="117" t="s">
        <v>365</v>
      </c>
      <c r="D1143" s="1">
        <v>8</v>
      </c>
      <c r="E1143" s="2" t="s">
        <v>135</v>
      </c>
      <c r="F1143">
        <v>0</v>
      </c>
      <c r="G1143" s="86">
        <v>4</v>
      </c>
      <c r="H1143" s="121"/>
      <c r="I1143" s="117">
        <f t="shared" si="103"/>
        <v>0</v>
      </c>
      <c r="J1143">
        <v>716</v>
      </c>
      <c r="K1143">
        <f t="shared" si="102"/>
        <v>0</v>
      </c>
      <c r="L1143" s="5">
        <f t="shared" si="104"/>
        <v>0</v>
      </c>
      <c r="M1143" s="122">
        <f t="shared" si="105"/>
        <v>152</v>
      </c>
      <c r="Q1143" s="7"/>
      <c r="S1143"/>
    </row>
    <row r="1144" spans="1:19">
      <c r="A1144">
        <v>194</v>
      </c>
      <c r="B1144" s="117" t="s">
        <v>368</v>
      </c>
      <c r="C1144" s="117" t="s">
        <v>365</v>
      </c>
      <c r="D1144" s="1">
        <v>6</v>
      </c>
      <c r="E1144" s="2" t="s">
        <v>135</v>
      </c>
      <c r="F1144">
        <v>0</v>
      </c>
      <c r="G1144" s="86">
        <v>3.5</v>
      </c>
      <c r="H1144" s="121"/>
      <c r="I1144" s="117">
        <f t="shared" si="103"/>
        <v>0</v>
      </c>
      <c r="J1144">
        <v>816</v>
      </c>
      <c r="K1144">
        <f t="shared" si="102"/>
        <v>0</v>
      </c>
      <c r="L1144" s="5">
        <f t="shared" si="104"/>
        <v>0</v>
      </c>
      <c r="M1144" s="122">
        <f t="shared" si="105"/>
        <v>133</v>
      </c>
      <c r="Q1144" s="7"/>
      <c r="S1144"/>
    </row>
    <row r="1145" spans="1:19">
      <c r="A1145">
        <v>195</v>
      </c>
      <c r="B1145" s="117" t="s">
        <v>369</v>
      </c>
      <c r="C1145" s="117" t="s">
        <v>370</v>
      </c>
      <c r="D1145" s="1">
        <v>4</v>
      </c>
      <c r="E1145" s="2" t="s">
        <v>135</v>
      </c>
      <c r="F1145">
        <v>0</v>
      </c>
      <c r="G1145" s="86">
        <v>2</v>
      </c>
      <c r="H1145" s="121"/>
      <c r="I1145" s="117">
        <f t="shared" si="103"/>
        <v>0</v>
      </c>
      <c r="J1145">
        <v>363</v>
      </c>
      <c r="K1145">
        <f t="shared" si="102"/>
        <v>0</v>
      </c>
      <c r="L1145" s="5">
        <f t="shared" si="104"/>
        <v>0</v>
      </c>
      <c r="M1145" s="122">
        <f t="shared" si="105"/>
        <v>76</v>
      </c>
      <c r="Q1145" s="7"/>
      <c r="S1145"/>
    </row>
    <row r="1146" spans="1:19">
      <c r="A1146">
        <v>196</v>
      </c>
      <c r="B1146" s="117" t="s">
        <v>371</v>
      </c>
      <c r="C1146" s="117" t="s">
        <v>370</v>
      </c>
      <c r="D1146" s="1">
        <v>6</v>
      </c>
      <c r="E1146" s="2" t="s">
        <v>135</v>
      </c>
      <c r="F1146">
        <v>0</v>
      </c>
      <c r="G1146" s="86">
        <v>3</v>
      </c>
      <c r="H1146" s="121"/>
      <c r="I1146" s="117">
        <f t="shared" si="103"/>
        <v>0</v>
      </c>
      <c r="J1146">
        <v>360</v>
      </c>
      <c r="K1146">
        <f t="shared" si="102"/>
        <v>0</v>
      </c>
      <c r="L1146" s="5">
        <f t="shared" si="104"/>
        <v>0</v>
      </c>
      <c r="M1146" s="122">
        <f t="shared" si="105"/>
        <v>114</v>
      </c>
      <c r="Q1146" s="7"/>
      <c r="S1146"/>
    </row>
    <row r="1147" spans="1:19">
      <c r="A1147">
        <v>197</v>
      </c>
      <c r="B1147" s="117" t="s">
        <v>372</v>
      </c>
      <c r="C1147" s="117" t="s">
        <v>370</v>
      </c>
      <c r="D1147" s="1">
        <v>6</v>
      </c>
      <c r="E1147" s="2" t="s">
        <v>135</v>
      </c>
      <c r="F1147">
        <v>0</v>
      </c>
      <c r="G1147" s="86">
        <v>3.5</v>
      </c>
      <c r="H1147" s="121"/>
      <c r="I1147" s="117">
        <f t="shared" si="103"/>
        <v>0</v>
      </c>
      <c r="J1147">
        <v>508</v>
      </c>
      <c r="K1147">
        <f t="shared" si="102"/>
        <v>0</v>
      </c>
      <c r="L1147" s="5">
        <f t="shared" si="104"/>
        <v>0</v>
      </c>
      <c r="M1147" s="122">
        <f t="shared" si="105"/>
        <v>133</v>
      </c>
      <c r="Q1147" s="7"/>
      <c r="S1147"/>
    </row>
    <row r="1148" spans="1:19">
      <c r="A1148">
        <v>198</v>
      </c>
      <c r="B1148" s="117" t="s">
        <v>373</v>
      </c>
      <c r="C1148" s="117" t="s">
        <v>370</v>
      </c>
      <c r="D1148" s="1">
        <v>8</v>
      </c>
      <c r="E1148" s="2" t="s">
        <v>135</v>
      </c>
      <c r="F1148">
        <v>0</v>
      </c>
      <c r="G1148" s="86">
        <v>4.5</v>
      </c>
      <c r="H1148" s="121"/>
      <c r="I1148" s="117">
        <f t="shared" si="103"/>
        <v>0</v>
      </c>
      <c r="J1148">
        <v>624</v>
      </c>
      <c r="K1148">
        <f t="shared" si="102"/>
        <v>0</v>
      </c>
      <c r="L1148" s="5">
        <f t="shared" si="104"/>
        <v>0</v>
      </c>
      <c r="M1148" s="122">
        <f t="shared" si="105"/>
        <v>171</v>
      </c>
      <c r="Q1148" s="7"/>
      <c r="S1148"/>
    </row>
    <row r="1149" spans="1:19">
      <c r="A1149">
        <v>199</v>
      </c>
      <c r="B1149" s="117" t="s">
        <v>374</v>
      </c>
      <c r="C1149" s="117" t="s">
        <v>375</v>
      </c>
      <c r="D1149" s="1">
        <v>8</v>
      </c>
      <c r="E1149" s="2" t="s">
        <v>376</v>
      </c>
      <c r="F1149">
        <v>0</v>
      </c>
      <c r="G1149" s="86">
        <v>4.5</v>
      </c>
      <c r="H1149" s="121"/>
      <c r="I1149" s="117">
        <f t="shared" si="103"/>
        <v>0</v>
      </c>
      <c r="J1149">
        <v>773</v>
      </c>
      <c r="K1149">
        <f t="shared" si="102"/>
        <v>0</v>
      </c>
      <c r="L1149" s="5">
        <f t="shared" si="104"/>
        <v>0</v>
      </c>
      <c r="M1149" s="122">
        <f t="shared" si="105"/>
        <v>171</v>
      </c>
      <c r="Q1149" s="7"/>
      <c r="S1149"/>
    </row>
    <row r="1150" spans="1:19">
      <c r="A1150">
        <v>200</v>
      </c>
      <c r="B1150" s="117" t="s">
        <v>377</v>
      </c>
      <c r="C1150" s="117" t="s">
        <v>375</v>
      </c>
      <c r="D1150" s="1">
        <v>6</v>
      </c>
      <c r="E1150" s="2" t="s">
        <v>376</v>
      </c>
      <c r="F1150">
        <v>0</v>
      </c>
      <c r="G1150" s="86">
        <v>3.5</v>
      </c>
      <c r="H1150" s="121"/>
      <c r="I1150" s="117">
        <f t="shared" si="103"/>
        <v>0</v>
      </c>
      <c r="J1150">
        <v>969</v>
      </c>
      <c r="K1150">
        <f t="shared" si="102"/>
        <v>0</v>
      </c>
      <c r="L1150" s="5">
        <f t="shared" si="104"/>
        <v>0</v>
      </c>
      <c r="M1150" s="122">
        <f t="shared" si="105"/>
        <v>133</v>
      </c>
      <c r="Q1150" s="7"/>
      <c r="S1150"/>
    </row>
    <row r="1151" spans="1:19">
      <c r="A1151">
        <v>201</v>
      </c>
      <c r="B1151" s="117" t="s">
        <v>378</v>
      </c>
      <c r="C1151" s="117" t="s">
        <v>375</v>
      </c>
      <c r="D1151" s="1">
        <v>10</v>
      </c>
      <c r="E1151" s="2" t="s">
        <v>376</v>
      </c>
      <c r="F1151">
        <v>0</v>
      </c>
      <c r="G1151" s="86">
        <v>5.5</v>
      </c>
      <c r="H1151" s="121"/>
      <c r="I1151" s="117">
        <f t="shared" si="103"/>
        <v>0</v>
      </c>
      <c r="J1151">
        <v>814</v>
      </c>
      <c r="K1151">
        <f t="shared" si="102"/>
        <v>0</v>
      </c>
      <c r="L1151" s="5">
        <f t="shared" si="104"/>
        <v>0</v>
      </c>
      <c r="M1151" s="122">
        <f t="shared" si="105"/>
        <v>209</v>
      </c>
      <c r="Q1151" s="7"/>
      <c r="S1151"/>
    </row>
    <row r="1152" spans="1:19">
      <c r="A1152">
        <v>202</v>
      </c>
      <c r="B1152" s="117" t="s">
        <v>379</v>
      </c>
      <c r="C1152" s="117" t="s">
        <v>332</v>
      </c>
      <c r="D1152" s="1">
        <v>8</v>
      </c>
      <c r="E1152" s="2" t="s">
        <v>376</v>
      </c>
      <c r="F1152">
        <v>0</v>
      </c>
      <c r="G1152" s="86">
        <v>4</v>
      </c>
      <c r="H1152" s="121"/>
      <c r="I1152" s="117">
        <f t="shared" si="103"/>
        <v>0</v>
      </c>
      <c r="J1152">
        <v>504</v>
      </c>
      <c r="K1152">
        <f t="shared" si="102"/>
        <v>0</v>
      </c>
      <c r="L1152" s="5">
        <f t="shared" si="104"/>
        <v>0</v>
      </c>
      <c r="M1152" s="122">
        <f t="shared" si="105"/>
        <v>152</v>
      </c>
      <c r="Q1152" s="7"/>
      <c r="S1152"/>
    </row>
    <row r="1153" spans="1:19">
      <c r="A1153">
        <v>203</v>
      </c>
      <c r="B1153" s="117" t="s">
        <v>380</v>
      </c>
      <c r="C1153" s="117" t="s">
        <v>113</v>
      </c>
      <c r="D1153" s="1">
        <v>8</v>
      </c>
      <c r="E1153" s="2" t="s">
        <v>376</v>
      </c>
      <c r="F1153">
        <v>0</v>
      </c>
      <c r="G1153" s="86">
        <v>4</v>
      </c>
      <c r="H1153" s="121"/>
      <c r="I1153" s="117">
        <f t="shared" si="103"/>
        <v>0</v>
      </c>
      <c r="J1153">
        <v>732</v>
      </c>
      <c r="K1153">
        <f t="shared" si="102"/>
        <v>0</v>
      </c>
      <c r="L1153" s="5">
        <f t="shared" si="104"/>
        <v>0</v>
      </c>
      <c r="M1153" s="122">
        <f t="shared" si="105"/>
        <v>152</v>
      </c>
      <c r="Q1153" s="7"/>
      <c r="S1153"/>
    </row>
    <row r="1154" spans="1:19">
      <c r="A1154">
        <v>204</v>
      </c>
      <c r="B1154" s="117" t="s">
        <v>381</v>
      </c>
      <c r="C1154" s="117" t="s">
        <v>332</v>
      </c>
      <c r="D1154" s="1">
        <v>4</v>
      </c>
      <c r="E1154" s="2" t="s">
        <v>376</v>
      </c>
      <c r="F1154">
        <v>0</v>
      </c>
      <c r="G1154" s="86">
        <v>2</v>
      </c>
      <c r="H1154" s="121"/>
      <c r="I1154" s="117">
        <f t="shared" si="103"/>
        <v>0</v>
      </c>
      <c r="J1154">
        <v>436</v>
      </c>
      <c r="K1154">
        <f t="shared" si="102"/>
        <v>0</v>
      </c>
      <c r="L1154" s="5">
        <f t="shared" si="104"/>
        <v>0</v>
      </c>
      <c r="M1154" s="122">
        <f t="shared" si="105"/>
        <v>76</v>
      </c>
      <c r="Q1154" s="7"/>
      <c r="S1154"/>
    </row>
    <row r="1155" spans="1:19">
      <c r="A1155">
        <v>205</v>
      </c>
      <c r="B1155" s="117" t="s">
        <v>382</v>
      </c>
      <c r="C1155" s="117" t="s">
        <v>332</v>
      </c>
      <c r="D1155" s="1">
        <v>6</v>
      </c>
      <c r="E1155" s="2" t="s">
        <v>376</v>
      </c>
      <c r="F1155">
        <v>0</v>
      </c>
      <c r="G1155" s="86">
        <v>3</v>
      </c>
      <c r="H1155" s="121"/>
      <c r="I1155" s="117">
        <f t="shared" si="103"/>
        <v>0</v>
      </c>
      <c r="J1155">
        <v>499</v>
      </c>
      <c r="K1155">
        <f t="shared" si="102"/>
        <v>0</v>
      </c>
      <c r="L1155" s="5">
        <f t="shared" si="104"/>
        <v>0</v>
      </c>
      <c r="M1155" s="122">
        <f t="shared" si="105"/>
        <v>114</v>
      </c>
      <c r="Q1155" s="7"/>
      <c r="S1155"/>
    </row>
    <row r="1156" spans="1:19">
      <c r="A1156">
        <v>206</v>
      </c>
      <c r="B1156" s="117" t="s">
        <v>383</v>
      </c>
      <c r="C1156" s="117" t="s">
        <v>113</v>
      </c>
      <c r="D1156" s="1">
        <v>6</v>
      </c>
      <c r="E1156" s="2" t="s">
        <v>376</v>
      </c>
      <c r="F1156">
        <v>0</v>
      </c>
      <c r="G1156" s="86">
        <v>3.5</v>
      </c>
      <c r="H1156" s="121"/>
      <c r="I1156" s="117">
        <f t="shared" si="103"/>
        <v>0</v>
      </c>
      <c r="J1156">
        <v>582</v>
      </c>
      <c r="K1156">
        <f t="shared" si="102"/>
        <v>0</v>
      </c>
      <c r="L1156" s="5">
        <f t="shared" si="104"/>
        <v>0</v>
      </c>
      <c r="M1156" s="122">
        <f t="shared" si="105"/>
        <v>133</v>
      </c>
      <c r="Q1156" s="7"/>
      <c r="S1156"/>
    </row>
    <row r="1157" spans="1:19">
      <c r="A1157">
        <v>207</v>
      </c>
      <c r="B1157" s="117" t="s">
        <v>384</v>
      </c>
      <c r="C1157" s="117" t="s">
        <v>113</v>
      </c>
      <c r="D1157" s="1">
        <v>6</v>
      </c>
      <c r="E1157" s="2" t="s">
        <v>376</v>
      </c>
      <c r="F1157">
        <v>0</v>
      </c>
      <c r="G1157" s="86">
        <v>3</v>
      </c>
      <c r="H1157" s="121"/>
      <c r="I1157" s="117">
        <f t="shared" si="103"/>
        <v>0</v>
      </c>
      <c r="J1157">
        <v>415</v>
      </c>
      <c r="K1157">
        <f t="shared" si="102"/>
        <v>0</v>
      </c>
      <c r="L1157" s="5">
        <f t="shared" si="104"/>
        <v>0</v>
      </c>
      <c r="M1157" s="122">
        <f t="shared" si="105"/>
        <v>114</v>
      </c>
      <c r="Q1157" s="7"/>
      <c r="S1157"/>
    </row>
    <row r="1158" spans="1:19">
      <c r="A1158">
        <v>208</v>
      </c>
      <c r="B1158" s="117" t="s">
        <v>385</v>
      </c>
      <c r="C1158" s="117" t="s">
        <v>332</v>
      </c>
      <c r="D1158" s="1">
        <v>6</v>
      </c>
      <c r="E1158" s="2" t="s">
        <v>376</v>
      </c>
      <c r="F1158">
        <v>0</v>
      </c>
      <c r="G1158" s="86">
        <v>3.5</v>
      </c>
      <c r="H1158" s="121"/>
      <c r="I1158" s="117">
        <f t="shared" si="103"/>
        <v>0</v>
      </c>
      <c r="J1158">
        <v>398</v>
      </c>
      <c r="K1158">
        <f t="shared" si="102"/>
        <v>0</v>
      </c>
      <c r="L1158" s="5">
        <f t="shared" si="104"/>
        <v>0</v>
      </c>
      <c r="M1158" s="122">
        <f t="shared" si="105"/>
        <v>133</v>
      </c>
      <c r="Q1158" s="7"/>
      <c r="S1158"/>
    </row>
    <row r="1159" spans="1:19">
      <c r="A1159">
        <v>209</v>
      </c>
      <c r="B1159" s="117" t="s">
        <v>386</v>
      </c>
      <c r="C1159" s="117" t="s">
        <v>387</v>
      </c>
      <c r="D1159" s="1">
        <v>4</v>
      </c>
      <c r="E1159" s="2" t="s">
        <v>34</v>
      </c>
      <c r="F1159">
        <v>0</v>
      </c>
      <c r="G1159" s="86">
        <v>2</v>
      </c>
      <c r="H1159" s="121"/>
      <c r="I1159" s="117">
        <f t="shared" si="103"/>
        <v>0</v>
      </c>
      <c r="J1159">
        <v>348</v>
      </c>
      <c r="K1159">
        <f t="shared" si="102"/>
        <v>0</v>
      </c>
      <c r="L1159" s="5">
        <f t="shared" si="104"/>
        <v>0</v>
      </c>
      <c r="M1159" s="122">
        <f t="shared" si="105"/>
        <v>76</v>
      </c>
      <c r="Q1159" s="7"/>
      <c r="S1159"/>
    </row>
    <row r="1160" spans="1:19">
      <c r="A1160">
        <v>210</v>
      </c>
      <c r="B1160" s="117" t="s">
        <v>388</v>
      </c>
      <c r="C1160" s="117" t="s">
        <v>387</v>
      </c>
      <c r="D1160" s="1">
        <v>6</v>
      </c>
      <c r="E1160" s="2" t="s">
        <v>34</v>
      </c>
      <c r="F1160">
        <v>0</v>
      </c>
      <c r="G1160" s="86">
        <v>3.5</v>
      </c>
      <c r="H1160" s="121"/>
      <c r="I1160" s="117">
        <f t="shared" si="103"/>
        <v>0</v>
      </c>
      <c r="J1160">
        <v>570</v>
      </c>
      <c r="K1160">
        <f t="shared" si="102"/>
        <v>0</v>
      </c>
      <c r="L1160" s="5">
        <f t="shared" si="104"/>
        <v>0</v>
      </c>
      <c r="M1160" s="122">
        <f t="shared" si="105"/>
        <v>133</v>
      </c>
      <c r="Q1160" s="7"/>
      <c r="S1160"/>
    </row>
    <row r="1161" spans="1:19">
      <c r="A1161">
        <v>211</v>
      </c>
      <c r="B1161" s="117" t="s">
        <v>389</v>
      </c>
      <c r="C1161" s="117" t="s">
        <v>387</v>
      </c>
      <c r="D1161" s="1">
        <v>8</v>
      </c>
      <c r="E1161" s="2" t="s">
        <v>34</v>
      </c>
      <c r="F1161">
        <v>0</v>
      </c>
      <c r="G1161" s="86">
        <v>4.5</v>
      </c>
      <c r="H1161" s="121"/>
      <c r="I1161" s="117">
        <f t="shared" si="103"/>
        <v>0</v>
      </c>
      <c r="J1161">
        <v>656</v>
      </c>
      <c r="K1161">
        <f t="shared" si="102"/>
        <v>0</v>
      </c>
      <c r="L1161" s="5">
        <f t="shared" si="104"/>
        <v>0</v>
      </c>
      <c r="M1161" s="122">
        <f t="shared" si="105"/>
        <v>171</v>
      </c>
      <c r="Q1161" s="7"/>
      <c r="S1161"/>
    </row>
    <row r="1162" spans="1:19">
      <c r="A1162">
        <v>212</v>
      </c>
      <c r="B1162" s="117" t="s">
        <v>390</v>
      </c>
      <c r="C1162" s="117" t="s">
        <v>387</v>
      </c>
      <c r="D1162" s="1">
        <v>6</v>
      </c>
      <c r="E1162" s="2" t="s">
        <v>34</v>
      </c>
      <c r="F1162">
        <v>0</v>
      </c>
      <c r="G1162" s="86">
        <v>3.5</v>
      </c>
      <c r="H1162" s="121"/>
      <c r="I1162" s="117">
        <f t="shared" si="103"/>
        <v>0</v>
      </c>
      <c r="J1162">
        <v>642</v>
      </c>
      <c r="K1162">
        <f t="shared" si="102"/>
        <v>0</v>
      </c>
      <c r="L1162" s="5">
        <f t="shared" si="104"/>
        <v>0</v>
      </c>
      <c r="M1162" s="122">
        <f t="shared" si="105"/>
        <v>133</v>
      </c>
      <c r="Q1162" s="7"/>
      <c r="S1162"/>
    </row>
    <row r="1163" spans="1:19">
      <c r="A1163">
        <v>213</v>
      </c>
      <c r="B1163" s="117" t="s">
        <v>391</v>
      </c>
      <c r="C1163" s="117" t="s">
        <v>387</v>
      </c>
      <c r="D1163" s="1">
        <v>10</v>
      </c>
      <c r="E1163" s="2" t="s">
        <v>34</v>
      </c>
      <c r="F1163">
        <v>0</v>
      </c>
      <c r="G1163" s="86">
        <v>5.5</v>
      </c>
      <c r="H1163" s="121"/>
      <c r="I1163" s="117">
        <f t="shared" si="103"/>
        <v>0</v>
      </c>
      <c r="J1163">
        <v>973</v>
      </c>
      <c r="K1163">
        <f t="shared" si="102"/>
        <v>0</v>
      </c>
      <c r="L1163" s="5">
        <f t="shared" si="104"/>
        <v>0</v>
      </c>
      <c r="M1163" s="122">
        <f t="shared" si="105"/>
        <v>209</v>
      </c>
      <c r="Q1163" s="7"/>
      <c r="S1163"/>
    </row>
    <row r="1164" spans="1:19">
      <c r="A1164">
        <v>214</v>
      </c>
      <c r="B1164" s="117" t="s">
        <v>392</v>
      </c>
      <c r="C1164" s="117" t="s">
        <v>393</v>
      </c>
      <c r="D1164" s="1">
        <v>6</v>
      </c>
      <c r="E1164" s="2" t="s">
        <v>34</v>
      </c>
      <c r="F1164">
        <v>0</v>
      </c>
      <c r="G1164" s="86">
        <v>3</v>
      </c>
      <c r="H1164" s="121"/>
      <c r="I1164" s="117">
        <f t="shared" si="103"/>
        <v>0</v>
      </c>
      <c r="J1164">
        <v>355</v>
      </c>
      <c r="K1164">
        <f t="shared" si="102"/>
        <v>0</v>
      </c>
      <c r="L1164" s="5">
        <f t="shared" si="104"/>
        <v>0</v>
      </c>
      <c r="M1164" s="122">
        <f t="shared" si="105"/>
        <v>114</v>
      </c>
      <c r="Q1164" s="7"/>
      <c r="S1164"/>
    </row>
    <row r="1165" spans="1:19">
      <c r="A1165">
        <v>215</v>
      </c>
      <c r="B1165" s="117" t="s">
        <v>394</v>
      </c>
      <c r="C1165" s="117" t="s">
        <v>393</v>
      </c>
      <c r="D1165" s="1">
        <v>8</v>
      </c>
      <c r="E1165" s="2" t="s">
        <v>34</v>
      </c>
      <c r="F1165">
        <v>0</v>
      </c>
      <c r="G1165" s="86">
        <v>4</v>
      </c>
      <c r="H1165" s="121"/>
      <c r="I1165" s="117">
        <f t="shared" si="103"/>
        <v>0</v>
      </c>
      <c r="J1165">
        <v>717</v>
      </c>
      <c r="K1165">
        <f t="shared" si="102"/>
        <v>0</v>
      </c>
      <c r="L1165" s="5">
        <f t="shared" si="104"/>
        <v>0</v>
      </c>
      <c r="M1165" s="122">
        <f t="shared" si="105"/>
        <v>152</v>
      </c>
      <c r="Q1165" s="7"/>
      <c r="S1165"/>
    </row>
    <row r="1166" spans="1:19">
      <c r="A1166">
        <v>216</v>
      </c>
      <c r="B1166" s="117" t="s">
        <v>395</v>
      </c>
      <c r="C1166" s="117" t="s">
        <v>393</v>
      </c>
      <c r="D1166" s="1">
        <v>10</v>
      </c>
      <c r="E1166" s="2" t="s">
        <v>34</v>
      </c>
      <c r="F1166">
        <v>0</v>
      </c>
      <c r="G1166" s="86">
        <v>5</v>
      </c>
      <c r="H1166" s="121"/>
      <c r="I1166" s="117">
        <f t="shared" si="103"/>
        <v>0</v>
      </c>
      <c r="J1166">
        <v>854</v>
      </c>
      <c r="K1166">
        <f t="shared" si="102"/>
        <v>0</v>
      </c>
      <c r="L1166" s="5">
        <f t="shared" si="104"/>
        <v>0</v>
      </c>
      <c r="M1166" s="122">
        <f t="shared" si="105"/>
        <v>190</v>
      </c>
      <c r="Q1166" s="7"/>
      <c r="S1166"/>
    </row>
    <row r="1167" spans="1:19">
      <c r="A1167">
        <v>217</v>
      </c>
      <c r="B1167" s="117" t="s">
        <v>396</v>
      </c>
      <c r="C1167" s="117" t="s">
        <v>332</v>
      </c>
      <c r="D1167" s="1">
        <v>6</v>
      </c>
      <c r="E1167" s="2" t="s">
        <v>34</v>
      </c>
      <c r="F1167">
        <v>0</v>
      </c>
      <c r="G1167" s="86">
        <v>3.5</v>
      </c>
      <c r="H1167" s="121"/>
      <c r="I1167" s="117">
        <f t="shared" si="103"/>
        <v>0</v>
      </c>
      <c r="J1167">
        <v>668</v>
      </c>
      <c r="K1167">
        <f t="shared" si="102"/>
        <v>0</v>
      </c>
      <c r="L1167" s="5">
        <f t="shared" si="104"/>
        <v>0</v>
      </c>
      <c r="M1167" s="122">
        <f t="shared" si="105"/>
        <v>133</v>
      </c>
      <c r="Q1167" s="7"/>
      <c r="S1167"/>
    </row>
    <row r="1168" spans="1:19">
      <c r="A1168">
        <v>218</v>
      </c>
      <c r="B1168" s="117" t="s">
        <v>397</v>
      </c>
      <c r="C1168" s="117" t="s">
        <v>332</v>
      </c>
      <c r="D1168" s="1">
        <v>4</v>
      </c>
      <c r="E1168" s="2" t="s">
        <v>34</v>
      </c>
      <c r="F1168">
        <v>0</v>
      </c>
      <c r="G1168" s="86">
        <v>2.5</v>
      </c>
      <c r="H1168" s="121"/>
      <c r="I1168" s="117">
        <f t="shared" si="103"/>
        <v>0</v>
      </c>
      <c r="J1168">
        <v>419</v>
      </c>
      <c r="K1168">
        <f t="shared" si="102"/>
        <v>0</v>
      </c>
      <c r="L1168" s="5">
        <f t="shared" si="104"/>
        <v>0</v>
      </c>
      <c r="M1168" s="122">
        <f t="shared" si="105"/>
        <v>95</v>
      </c>
      <c r="Q1168" s="7"/>
      <c r="S1168"/>
    </row>
    <row r="1169" spans="1:19">
      <c r="A1169">
        <v>219</v>
      </c>
      <c r="B1169" s="117" t="s">
        <v>398</v>
      </c>
      <c r="C1169" s="117" t="s">
        <v>113</v>
      </c>
      <c r="D1169" s="1">
        <v>6</v>
      </c>
      <c r="E1169" s="2" t="s">
        <v>34</v>
      </c>
      <c r="F1169">
        <v>0</v>
      </c>
      <c r="G1169" s="86">
        <v>3</v>
      </c>
      <c r="H1169" s="121"/>
      <c r="I1169" s="117">
        <f t="shared" si="103"/>
        <v>0</v>
      </c>
      <c r="J1169">
        <v>749</v>
      </c>
      <c r="K1169">
        <f t="shared" si="102"/>
        <v>0</v>
      </c>
      <c r="L1169" s="5">
        <f t="shared" si="104"/>
        <v>0</v>
      </c>
      <c r="M1169" s="122">
        <f t="shared" si="105"/>
        <v>114</v>
      </c>
      <c r="Q1169" s="7"/>
      <c r="S1169"/>
    </row>
    <row r="1170" spans="1:19">
      <c r="A1170">
        <v>220</v>
      </c>
      <c r="B1170" s="117" t="s">
        <v>399</v>
      </c>
      <c r="C1170" s="117" t="s">
        <v>113</v>
      </c>
      <c r="D1170" s="1">
        <v>10</v>
      </c>
      <c r="E1170" s="2" t="s">
        <v>34</v>
      </c>
      <c r="F1170">
        <v>0</v>
      </c>
      <c r="G1170" s="86">
        <v>5</v>
      </c>
      <c r="H1170" s="121"/>
      <c r="I1170" s="117">
        <f t="shared" si="103"/>
        <v>0</v>
      </c>
      <c r="J1170">
        <v>860</v>
      </c>
      <c r="K1170">
        <f t="shared" si="102"/>
        <v>0</v>
      </c>
      <c r="L1170" s="5">
        <f t="shared" si="104"/>
        <v>0</v>
      </c>
      <c r="M1170" s="122">
        <f t="shared" si="105"/>
        <v>190</v>
      </c>
      <c r="Q1170" s="7"/>
      <c r="S1170"/>
    </row>
    <row r="1171" spans="1:19">
      <c r="A1171">
        <v>221</v>
      </c>
      <c r="B1171" s="117" t="s">
        <v>400</v>
      </c>
      <c r="C1171" s="117" t="s">
        <v>332</v>
      </c>
      <c r="D1171" s="1">
        <v>6</v>
      </c>
      <c r="E1171" s="2" t="s">
        <v>401</v>
      </c>
      <c r="F1171">
        <v>0</v>
      </c>
      <c r="G1171" s="86">
        <v>3.5</v>
      </c>
      <c r="H1171" s="121"/>
      <c r="I1171" s="117">
        <f t="shared" si="103"/>
        <v>0</v>
      </c>
      <c r="J1171">
        <v>576</v>
      </c>
      <c r="K1171">
        <f t="shared" si="102"/>
        <v>0</v>
      </c>
      <c r="L1171" s="5">
        <f t="shared" si="104"/>
        <v>0</v>
      </c>
      <c r="M1171" s="122">
        <f t="shared" si="105"/>
        <v>133</v>
      </c>
      <c r="Q1171" s="7"/>
      <c r="S1171"/>
    </row>
    <row r="1172" spans="1:19">
      <c r="A1172">
        <v>222</v>
      </c>
      <c r="B1172" s="117" t="s">
        <v>402</v>
      </c>
      <c r="C1172" s="117" t="s">
        <v>332</v>
      </c>
      <c r="D1172" s="1">
        <v>8</v>
      </c>
      <c r="E1172" s="2" t="s">
        <v>401</v>
      </c>
      <c r="F1172">
        <v>0</v>
      </c>
      <c r="G1172" s="86">
        <v>4</v>
      </c>
      <c r="H1172" s="121"/>
      <c r="I1172" s="117">
        <f t="shared" si="103"/>
        <v>0</v>
      </c>
      <c r="J1172">
        <v>995</v>
      </c>
      <c r="K1172">
        <f t="shared" si="102"/>
        <v>0</v>
      </c>
      <c r="L1172" s="5">
        <f t="shared" si="104"/>
        <v>0</v>
      </c>
      <c r="M1172" s="122">
        <f t="shared" si="105"/>
        <v>152</v>
      </c>
      <c r="Q1172" s="7"/>
      <c r="S1172"/>
    </row>
    <row r="1173" spans="1:19">
      <c r="A1173">
        <v>223</v>
      </c>
      <c r="B1173" s="117" t="s">
        <v>403</v>
      </c>
      <c r="C1173" s="117" t="s">
        <v>387</v>
      </c>
      <c r="D1173" s="1">
        <v>8</v>
      </c>
      <c r="E1173" s="2" t="s">
        <v>401</v>
      </c>
      <c r="F1173">
        <v>0</v>
      </c>
      <c r="G1173" s="86">
        <v>4</v>
      </c>
      <c r="H1173" s="121"/>
      <c r="I1173" s="117">
        <f t="shared" si="103"/>
        <v>0</v>
      </c>
      <c r="J1173">
        <v>544</v>
      </c>
      <c r="K1173">
        <f t="shared" si="102"/>
        <v>0</v>
      </c>
      <c r="L1173" s="5">
        <f t="shared" si="104"/>
        <v>0</v>
      </c>
      <c r="M1173" s="122">
        <f t="shared" si="105"/>
        <v>152</v>
      </c>
      <c r="Q1173" s="7"/>
      <c r="S1173"/>
    </row>
    <row r="1174" spans="1:19">
      <c r="A1174">
        <v>224</v>
      </c>
      <c r="B1174" s="117" t="s">
        <v>404</v>
      </c>
      <c r="C1174" s="117" t="s">
        <v>405</v>
      </c>
      <c r="D1174" s="1">
        <v>6</v>
      </c>
      <c r="E1174" s="2" t="s">
        <v>401</v>
      </c>
      <c r="F1174">
        <v>0</v>
      </c>
      <c r="G1174" s="86">
        <v>3</v>
      </c>
      <c r="H1174" s="121"/>
      <c r="I1174" s="117">
        <f t="shared" si="103"/>
        <v>0</v>
      </c>
      <c r="J1174">
        <v>548</v>
      </c>
      <c r="K1174">
        <f t="shared" si="102"/>
        <v>0</v>
      </c>
      <c r="L1174" s="5">
        <f t="shared" si="104"/>
        <v>0</v>
      </c>
      <c r="M1174" s="122">
        <f t="shared" si="105"/>
        <v>114</v>
      </c>
      <c r="Q1174" s="7"/>
      <c r="S1174"/>
    </row>
    <row r="1175" spans="1:19">
      <c r="A1175">
        <v>225</v>
      </c>
      <c r="B1175" s="117" t="s">
        <v>406</v>
      </c>
      <c r="C1175" s="117" t="s">
        <v>405</v>
      </c>
      <c r="D1175" s="1">
        <v>6</v>
      </c>
      <c r="E1175" s="2" t="s">
        <v>401</v>
      </c>
      <c r="F1175">
        <v>0</v>
      </c>
      <c r="G1175" s="86">
        <v>3</v>
      </c>
      <c r="H1175" s="121"/>
      <c r="I1175" s="117">
        <f t="shared" si="103"/>
        <v>0</v>
      </c>
      <c r="J1175">
        <v>728</v>
      </c>
      <c r="K1175">
        <f t="shared" si="102"/>
        <v>0</v>
      </c>
      <c r="L1175" s="5">
        <f t="shared" si="104"/>
        <v>0</v>
      </c>
      <c r="M1175" s="122">
        <f t="shared" si="105"/>
        <v>114</v>
      </c>
      <c r="Q1175" s="7"/>
      <c r="S1175"/>
    </row>
    <row r="1176" spans="1:19">
      <c r="A1176">
        <v>226</v>
      </c>
      <c r="B1176" s="117" t="s">
        <v>407</v>
      </c>
      <c r="C1176" s="117" t="s">
        <v>405</v>
      </c>
      <c r="D1176" s="1">
        <v>8</v>
      </c>
      <c r="E1176" s="2" t="s">
        <v>401</v>
      </c>
      <c r="F1176">
        <v>0</v>
      </c>
      <c r="G1176" s="86">
        <v>4.5</v>
      </c>
      <c r="H1176" s="121"/>
      <c r="I1176" s="117">
        <f t="shared" si="103"/>
        <v>0</v>
      </c>
      <c r="J1176">
        <v>796</v>
      </c>
      <c r="K1176">
        <f t="shared" si="102"/>
        <v>0</v>
      </c>
      <c r="L1176" s="5">
        <f t="shared" si="104"/>
        <v>0</v>
      </c>
      <c r="M1176" s="122">
        <f t="shared" si="105"/>
        <v>171</v>
      </c>
      <c r="Q1176" s="7"/>
      <c r="S1176"/>
    </row>
    <row r="1177" spans="1:19">
      <c r="A1177">
        <v>227</v>
      </c>
      <c r="B1177" s="117" t="s">
        <v>408</v>
      </c>
      <c r="C1177" s="117" t="s">
        <v>409</v>
      </c>
      <c r="D1177" s="1">
        <v>6</v>
      </c>
      <c r="E1177" s="2" t="s">
        <v>410</v>
      </c>
      <c r="F1177">
        <v>0</v>
      </c>
      <c r="G1177" s="86">
        <v>3</v>
      </c>
      <c r="H1177" s="121"/>
      <c r="I1177" s="117">
        <f t="shared" si="103"/>
        <v>0</v>
      </c>
      <c r="J1177">
        <v>453</v>
      </c>
      <c r="K1177">
        <f t="shared" si="102"/>
        <v>0</v>
      </c>
      <c r="L1177" s="5">
        <f t="shared" si="104"/>
        <v>0</v>
      </c>
      <c r="M1177" s="122">
        <f t="shared" si="105"/>
        <v>114</v>
      </c>
      <c r="Q1177" s="7"/>
      <c r="S1177"/>
    </row>
    <row r="1178" spans="1:19">
      <c r="A1178">
        <v>228</v>
      </c>
      <c r="B1178" s="117" t="s">
        <v>411</v>
      </c>
      <c r="C1178" s="117" t="s">
        <v>409</v>
      </c>
      <c r="D1178" s="1">
        <v>4</v>
      </c>
      <c r="E1178" s="2" t="s">
        <v>410</v>
      </c>
      <c r="F1178">
        <v>0</v>
      </c>
      <c r="G1178" s="86">
        <v>2.5</v>
      </c>
      <c r="H1178" s="121"/>
      <c r="I1178" s="117">
        <f t="shared" si="103"/>
        <v>0</v>
      </c>
      <c r="J1178">
        <v>425</v>
      </c>
      <c r="K1178">
        <f t="shared" si="102"/>
        <v>0</v>
      </c>
      <c r="L1178" s="5">
        <f t="shared" si="104"/>
        <v>0</v>
      </c>
      <c r="M1178" s="122">
        <f t="shared" si="105"/>
        <v>95</v>
      </c>
      <c r="Q1178" s="7"/>
      <c r="S1178"/>
    </row>
    <row r="1179" spans="1:19">
      <c r="A1179">
        <v>229</v>
      </c>
      <c r="B1179" s="117" t="s">
        <v>412</v>
      </c>
      <c r="C1179" s="117" t="s">
        <v>409</v>
      </c>
      <c r="D1179" s="1">
        <v>4</v>
      </c>
      <c r="E1179" s="2" t="s">
        <v>410</v>
      </c>
      <c r="F1179">
        <v>0</v>
      </c>
      <c r="G1179" s="86">
        <v>2.5</v>
      </c>
      <c r="H1179" s="121"/>
      <c r="I1179" s="117">
        <f t="shared" si="103"/>
        <v>0</v>
      </c>
      <c r="J1179">
        <v>448</v>
      </c>
      <c r="K1179">
        <f t="shared" si="102"/>
        <v>0</v>
      </c>
      <c r="L1179" s="5">
        <f t="shared" si="104"/>
        <v>0</v>
      </c>
      <c r="M1179" s="122">
        <f t="shared" si="105"/>
        <v>95</v>
      </c>
      <c r="Q1179" s="7"/>
      <c r="S1179"/>
    </row>
    <row r="1180" spans="1:19">
      <c r="A1180">
        <v>230</v>
      </c>
      <c r="B1180" s="117" t="s">
        <v>413</v>
      </c>
      <c r="C1180" s="117" t="s">
        <v>409</v>
      </c>
      <c r="D1180" s="1">
        <v>8</v>
      </c>
      <c r="E1180" s="2" t="s">
        <v>410</v>
      </c>
      <c r="F1180">
        <v>0</v>
      </c>
      <c r="G1180" s="86">
        <v>4.5</v>
      </c>
      <c r="H1180" s="121"/>
      <c r="I1180" s="117">
        <f t="shared" si="103"/>
        <v>0</v>
      </c>
      <c r="J1180">
        <v>832</v>
      </c>
      <c r="K1180">
        <f t="shared" si="102"/>
        <v>0</v>
      </c>
      <c r="L1180" s="5">
        <f t="shared" si="104"/>
        <v>0</v>
      </c>
      <c r="M1180" s="122">
        <f t="shared" si="105"/>
        <v>171</v>
      </c>
      <c r="Q1180" s="7"/>
      <c r="S1180"/>
    </row>
    <row r="1181" spans="1:19">
      <c r="A1181">
        <v>231</v>
      </c>
      <c r="B1181" s="117" t="s">
        <v>414</v>
      </c>
      <c r="C1181" s="117" t="s">
        <v>409</v>
      </c>
      <c r="D1181" s="1">
        <v>6</v>
      </c>
      <c r="E1181" s="2" t="s">
        <v>410</v>
      </c>
      <c r="F1181">
        <v>0</v>
      </c>
      <c r="G1181" s="86">
        <v>3</v>
      </c>
      <c r="H1181" s="121"/>
      <c r="I1181" s="117">
        <f t="shared" si="103"/>
        <v>0</v>
      </c>
      <c r="J1181">
        <v>608</v>
      </c>
      <c r="K1181">
        <f t="shared" si="102"/>
        <v>0</v>
      </c>
      <c r="L1181" s="5">
        <f t="shared" si="104"/>
        <v>0</v>
      </c>
      <c r="M1181" s="122">
        <f t="shared" si="105"/>
        <v>114</v>
      </c>
      <c r="Q1181" s="7"/>
      <c r="S1181"/>
    </row>
    <row r="1182" spans="1:19">
      <c r="A1182">
        <v>232</v>
      </c>
      <c r="B1182" s="117" t="s">
        <v>415</v>
      </c>
      <c r="C1182" s="117" t="s">
        <v>113</v>
      </c>
      <c r="D1182" s="1">
        <v>8</v>
      </c>
      <c r="E1182" s="2" t="s">
        <v>410</v>
      </c>
      <c r="F1182">
        <v>0</v>
      </c>
      <c r="G1182" s="86">
        <v>4</v>
      </c>
      <c r="H1182" s="121"/>
      <c r="I1182" s="117">
        <f t="shared" si="103"/>
        <v>0</v>
      </c>
      <c r="J1182">
        <v>671</v>
      </c>
      <c r="K1182">
        <f t="shared" si="102"/>
        <v>0</v>
      </c>
      <c r="L1182" s="5">
        <f t="shared" si="104"/>
        <v>0</v>
      </c>
      <c r="M1182" s="122">
        <f t="shared" si="105"/>
        <v>152</v>
      </c>
      <c r="Q1182" s="7"/>
      <c r="S1182"/>
    </row>
    <row r="1183" spans="1:19">
      <c r="A1183">
        <v>233</v>
      </c>
      <c r="B1183" s="117" t="s">
        <v>416</v>
      </c>
      <c r="C1183" s="117" t="s">
        <v>113</v>
      </c>
      <c r="D1183" s="1">
        <v>8</v>
      </c>
      <c r="E1183" s="2" t="s">
        <v>410</v>
      </c>
      <c r="F1183">
        <v>0</v>
      </c>
      <c r="G1183" s="86">
        <v>4</v>
      </c>
      <c r="H1183" s="121"/>
      <c r="I1183" s="117">
        <f t="shared" si="103"/>
        <v>0</v>
      </c>
      <c r="J1183">
        <v>530</v>
      </c>
      <c r="K1183">
        <f t="shared" si="102"/>
        <v>0</v>
      </c>
      <c r="L1183" s="5">
        <f t="shared" si="104"/>
        <v>0</v>
      </c>
      <c r="M1183" s="122">
        <f t="shared" si="105"/>
        <v>152</v>
      </c>
      <c r="Q1183" s="7"/>
      <c r="S1183"/>
    </row>
    <row r="1184" spans="1:19">
      <c r="A1184">
        <v>234</v>
      </c>
      <c r="B1184" s="117" t="s">
        <v>417</v>
      </c>
      <c r="C1184" s="117" t="s">
        <v>332</v>
      </c>
      <c r="D1184" s="1">
        <v>6</v>
      </c>
      <c r="E1184" s="2" t="s">
        <v>410</v>
      </c>
      <c r="F1184">
        <v>0</v>
      </c>
      <c r="G1184" s="86">
        <v>3.5</v>
      </c>
      <c r="H1184" s="121"/>
      <c r="I1184" s="117">
        <f t="shared" si="103"/>
        <v>0</v>
      </c>
      <c r="J1184">
        <v>494</v>
      </c>
      <c r="K1184">
        <f t="shared" si="102"/>
        <v>0</v>
      </c>
      <c r="L1184" s="5">
        <f t="shared" si="104"/>
        <v>0</v>
      </c>
      <c r="M1184" s="122">
        <f t="shared" si="105"/>
        <v>133</v>
      </c>
      <c r="Q1184" s="7"/>
      <c r="S1184"/>
    </row>
    <row r="1185" spans="1:19">
      <c r="A1185">
        <v>235</v>
      </c>
      <c r="B1185" s="117" t="s">
        <v>418</v>
      </c>
      <c r="C1185" s="117" t="s">
        <v>332</v>
      </c>
      <c r="D1185" s="1">
        <v>6</v>
      </c>
      <c r="E1185" s="2" t="s">
        <v>410</v>
      </c>
      <c r="F1185">
        <v>0</v>
      </c>
      <c r="G1185" s="86">
        <v>3.5</v>
      </c>
      <c r="H1185" s="121"/>
      <c r="I1185" s="117">
        <f t="shared" si="103"/>
        <v>0</v>
      </c>
      <c r="J1185">
        <v>471</v>
      </c>
      <c r="K1185">
        <f t="shared" si="102"/>
        <v>0</v>
      </c>
      <c r="L1185" s="5">
        <f t="shared" si="104"/>
        <v>0</v>
      </c>
      <c r="M1185" s="122">
        <f t="shared" si="105"/>
        <v>133</v>
      </c>
      <c r="Q1185" s="7"/>
      <c r="S1185"/>
    </row>
    <row r="1186" spans="1:19">
      <c r="A1186">
        <v>236</v>
      </c>
      <c r="B1186" s="117" t="s">
        <v>419</v>
      </c>
      <c r="C1186" s="117" t="s">
        <v>332</v>
      </c>
      <c r="D1186" s="1">
        <v>8</v>
      </c>
      <c r="E1186" s="2" t="s">
        <v>410</v>
      </c>
      <c r="F1186">
        <v>0</v>
      </c>
      <c r="G1186" s="86">
        <v>4</v>
      </c>
      <c r="H1186" s="121"/>
      <c r="I1186" s="117">
        <f t="shared" si="103"/>
        <v>0</v>
      </c>
      <c r="J1186">
        <v>580</v>
      </c>
      <c r="K1186">
        <f t="shared" si="102"/>
        <v>0</v>
      </c>
      <c r="L1186" s="5">
        <f t="shared" si="104"/>
        <v>0</v>
      </c>
      <c r="M1186" s="122">
        <f t="shared" si="105"/>
        <v>152</v>
      </c>
      <c r="Q1186" s="7"/>
      <c r="S1186"/>
    </row>
    <row r="1187" spans="1:19">
      <c r="A1187">
        <v>237</v>
      </c>
      <c r="B1187" s="117" t="s">
        <v>420</v>
      </c>
      <c r="C1187" s="117" t="s">
        <v>113</v>
      </c>
      <c r="D1187" s="1">
        <v>8</v>
      </c>
      <c r="E1187" s="2" t="s">
        <v>410</v>
      </c>
      <c r="F1187">
        <v>0</v>
      </c>
      <c r="G1187" s="86">
        <v>4</v>
      </c>
      <c r="H1187" s="121"/>
      <c r="I1187" s="117">
        <f t="shared" si="103"/>
        <v>0</v>
      </c>
      <c r="J1187">
        <v>864</v>
      </c>
      <c r="K1187">
        <f t="shared" si="102"/>
        <v>0</v>
      </c>
      <c r="L1187" s="5">
        <f t="shared" si="104"/>
        <v>0</v>
      </c>
      <c r="M1187" s="122">
        <f t="shared" si="105"/>
        <v>152</v>
      </c>
      <c r="Q1187" s="7"/>
      <c r="S1187"/>
    </row>
    <row r="1188" spans="1:19">
      <c r="A1188">
        <v>238</v>
      </c>
      <c r="B1188" s="117" t="s">
        <v>421</v>
      </c>
      <c r="C1188" s="117" t="s">
        <v>113</v>
      </c>
      <c r="D1188" s="1">
        <v>6</v>
      </c>
      <c r="E1188" s="2" t="s">
        <v>410</v>
      </c>
      <c r="F1188">
        <v>0</v>
      </c>
      <c r="G1188" s="86">
        <v>3.5</v>
      </c>
      <c r="H1188" s="121"/>
      <c r="I1188" s="117">
        <f t="shared" si="103"/>
        <v>0</v>
      </c>
      <c r="J1188">
        <v>726</v>
      </c>
      <c r="K1188">
        <f t="shared" si="102"/>
        <v>0</v>
      </c>
      <c r="L1188" s="5">
        <f t="shared" si="104"/>
        <v>0</v>
      </c>
      <c r="M1188" s="122">
        <f t="shared" si="105"/>
        <v>133</v>
      </c>
      <c r="Q1188" s="7"/>
      <c r="S1188"/>
    </row>
    <row r="1189" spans="1:19">
      <c r="A1189">
        <v>239</v>
      </c>
      <c r="B1189" s="117" t="s">
        <v>422</v>
      </c>
      <c r="C1189" s="117" t="s">
        <v>113</v>
      </c>
      <c r="D1189" s="1">
        <v>8</v>
      </c>
      <c r="E1189" s="2" t="s">
        <v>410</v>
      </c>
      <c r="F1189">
        <v>0</v>
      </c>
      <c r="G1189" s="86">
        <v>4.5</v>
      </c>
      <c r="H1189" s="121"/>
      <c r="I1189" s="117">
        <f t="shared" si="103"/>
        <v>0</v>
      </c>
      <c r="J1189">
        <v>570</v>
      </c>
      <c r="K1189">
        <f t="shared" si="102"/>
        <v>0</v>
      </c>
      <c r="L1189" s="5">
        <f t="shared" si="104"/>
        <v>0</v>
      </c>
      <c r="M1189" s="122">
        <f t="shared" si="105"/>
        <v>171</v>
      </c>
      <c r="Q1189" s="7"/>
      <c r="S1189"/>
    </row>
    <row r="1190" spans="1:19">
      <c r="A1190">
        <v>240</v>
      </c>
      <c r="B1190" s="117" t="s">
        <v>423</v>
      </c>
      <c r="C1190" s="117" t="s">
        <v>424</v>
      </c>
      <c r="D1190" s="1">
        <v>4</v>
      </c>
      <c r="E1190" s="2" t="s">
        <v>425</v>
      </c>
      <c r="F1190">
        <v>0</v>
      </c>
      <c r="G1190" s="86">
        <v>2.5</v>
      </c>
      <c r="H1190" s="121"/>
      <c r="I1190" s="117">
        <f t="shared" si="103"/>
        <v>0</v>
      </c>
      <c r="J1190">
        <v>428</v>
      </c>
      <c r="K1190">
        <f t="shared" si="102"/>
        <v>0</v>
      </c>
      <c r="L1190" s="5">
        <f t="shared" si="104"/>
        <v>0</v>
      </c>
      <c r="M1190" s="122">
        <f t="shared" si="105"/>
        <v>95</v>
      </c>
      <c r="Q1190" s="7"/>
      <c r="S1190"/>
    </row>
    <row r="1191" spans="1:19">
      <c r="A1191">
        <v>241</v>
      </c>
      <c r="B1191" s="117" t="s">
        <v>426</v>
      </c>
      <c r="C1191" s="117" t="s">
        <v>424</v>
      </c>
      <c r="D1191" s="1">
        <v>6</v>
      </c>
      <c r="E1191" s="2" t="s">
        <v>425</v>
      </c>
      <c r="F1191">
        <v>0</v>
      </c>
      <c r="G1191" s="86">
        <v>3</v>
      </c>
      <c r="H1191" s="121"/>
      <c r="I1191" s="117">
        <f t="shared" si="103"/>
        <v>0</v>
      </c>
      <c r="J1191">
        <v>455</v>
      </c>
      <c r="K1191">
        <f t="shared" si="102"/>
        <v>0</v>
      </c>
      <c r="L1191" s="5">
        <f t="shared" si="104"/>
        <v>0</v>
      </c>
      <c r="M1191" s="122">
        <f t="shared" si="105"/>
        <v>114</v>
      </c>
      <c r="Q1191" s="7"/>
      <c r="S1191"/>
    </row>
    <row r="1192" spans="1:19">
      <c r="A1192">
        <v>242</v>
      </c>
      <c r="B1192" s="117" t="s">
        <v>427</v>
      </c>
      <c r="C1192" s="117" t="s">
        <v>424</v>
      </c>
      <c r="D1192" s="1">
        <v>8</v>
      </c>
      <c r="E1192" s="2" t="s">
        <v>425</v>
      </c>
      <c r="F1192">
        <v>0</v>
      </c>
      <c r="G1192" s="86">
        <v>4.5</v>
      </c>
      <c r="H1192" s="121"/>
      <c r="I1192" s="117">
        <f t="shared" si="103"/>
        <v>0</v>
      </c>
      <c r="J1192">
        <v>565</v>
      </c>
      <c r="K1192">
        <f t="shared" si="102"/>
        <v>0</v>
      </c>
      <c r="L1192" s="5">
        <f t="shared" si="104"/>
        <v>0</v>
      </c>
      <c r="M1192" s="122">
        <f t="shared" si="105"/>
        <v>171</v>
      </c>
      <c r="Q1192" s="7"/>
      <c r="S1192"/>
    </row>
    <row r="1193" spans="1:19">
      <c r="A1193">
        <v>243</v>
      </c>
      <c r="B1193" s="117" t="s">
        <v>428</v>
      </c>
      <c r="C1193" s="117" t="s">
        <v>113</v>
      </c>
      <c r="D1193" s="1">
        <v>6</v>
      </c>
      <c r="E1193" s="2" t="s">
        <v>425</v>
      </c>
      <c r="F1193">
        <v>0</v>
      </c>
      <c r="G1193" s="86">
        <v>3</v>
      </c>
      <c r="H1193" s="121"/>
      <c r="I1193" s="117">
        <f t="shared" si="103"/>
        <v>0</v>
      </c>
      <c r="J1193">
        <v>478</v>
      </c>
      <c r="K1193">
        <f t="shared" si="102"/>
        <v>0</v>
      </c>
      <c r="L1193" s="5">
        <f t="shared" si="104"/>
        <v>0</v>
      </c>
      <c r="M1193" s="122">
        <f t="shared" si="105"/>
        <v>114</v>
      </c>
      <c r="Q1193" s="7"/>
      <c r="S1193"/>
    </row>
    <row r="1194" spans="1:19">
      <c r="A1194">
        <v>244</v>
      </c>
      <c r="B1194" s="117" t="s">
        <v>429</v>
      </c>
      <c r="C1194" s="117" t="s">
        <v>430</v>
      </c>
      <c r="D1194" s="1">
        <v>4</v>
      </c>
      <c r="E1194" s="2" t="s">
        <v>87</v>
      </c>
      <c r="F1194">
        <v>0</v>
      </c>
      <c r="G1194" s="86">
        <v>2.5</v>
      </c>
      <c r="H1194" s="121"/>
      <c r="I1194" s="117">
        <f t="shared" si="103"/>
        <v>0</v>
      </c>
      <c r="J1194">
        <v>366</v>
      </c>
      <c r="K1194">
        <f t="shared" si="102"/>
        <v>0</v>
      </c>
      <c r="L1194" s="5">
        <f t="shared" si="104"/>
        <v>0</v>
      </c>
      <c r="M1194" s="122">
        <f t="shared" si="105"/>
        <v>95</v>
      </c>
      <c r="Q1194" s="7"/>
      <c r="S1194"/>
    </row>
    <row r="1195" spans="1:19">
      <c r="A1195">
        <v>245</v>
      </c>
      <c r="B1195" s="117" t="s">
        <v>431</v>
      </c>
      <c r="C1195" s="117" t="s">
        <v>430</v>
      </c>
      <c r="D1195" s="1">
        <v>4</v>
      </c>
      <c r="E1195" s="2" t="s">
        <v>87</v>
      </c>
      <c r="F1195">
        <v>0</v>
      </c>
      <c r="G1195" s="86">
        <v>2</v>
      </c>
      <c r="H1195" s="121"/>
      <c r="I1195" s="117">
        <f t="shared" si="103"/>
        <v>0</v>
      </c>
      <c r="J1195">
        <v>595</v>
      </c>
      <c r="K1195">
        <f t="shared" si="102"/>
        <v>0</v>
      </c>
      <c r="L1195" s="5">
        <f t="shared" si="104"/>
        <v>0</v>
      </c>
      <c r="M1195" s="122">
        <f t="shared" si="105"/>
        <v>76</v>
      </c>
      <c r="Q1195" s="7"/>
      <c r="S1195"/>
    </row>
    <row r="1196" spans="1:19">
      <c r="A1196">
        <v>246</v>
      </c>
      <c r="B1196" s="117" t="s">
        <v>432</v>
      </c>
      <c r="C1196" s="117" t="s">
        <v>430</v>
      </c>
      <c r="D1196" s="1">
        <v>6</v>
      </c>
      <c r="E1196" s="2" t="s">
        <v>87</v>
      </c>
      <c r="F1196">
        <v>0</v>
      </c>
      <c r="G1196" s="86">
        <v>3.5</v>
      </c>
      <c r="H1196" s="121"/>
      <c r="I1196" s="117">
        <f t="shared" si="103"/>
        <v>0</v>
      </c>
      <c r="J1196">
        <v>449</v>
      </c>
      <c r="K1196">
        <f t="shared" si="102"/>
        <v>0</v>
      </c>
      <c r="L1196" s="5">
        <f t="shared" si="104"/>
        <v>0</v>
      </c>
      <c r="M1196" s="122">
        <f t="shared" si="105"/>
        <v>133</v>
      </c>
      <c r="Q1196" s="7"/>
      <c r="S1196"/>
    </row>
    <row r="1197" spans="1:19">
      <c r="A1197">
        <v>247</v>
      </c>
      <c r="B1197" s="117" t="s">
        <v>433</v>
      </c>
      <c r="C1197" s="117" t="s">
        <v>430</v>
      </c>
      <c r="D1197" s="1">
        <v>8</v>
      </c>
      <c r="E1197" s="2" t="s">
        <v>87</v>
      </c>
      <c r="F1197">
        <v>0</v>
      </c>
      <c r="G1197" s="86">
        <v>4</v>
      </c>
      <c r="H1197" s="121"/>
      <c r="I1197" s="117">
        <f t="shared" si="103"/>
        <v>0</v>
      </c>
      <c r="J1197">
        <v>603</v>
      </c>
      <c r="K1197">
        <f t="shared" si="102"/>
        <v>0</v>
      </c>
      <c r="L1197" s="5">
        <f t="shared" si="104"/>
        <v>0</v>
      </c>
      <c r="M1197" s="122">
        <f t="shared" si="105"/>
        <v>152</v>
      </c>
      <c r="Q1197" s="7"/>
      <c r="S1197"/>
    </row>
    <row r="1198" spans="1:19">
      <c r="A1198">
        <v>248</v>
      </c>
      <c r="B1198" s="117" t="s">
        <v>434</v>
      </c>
      <c r="C1198" s="117" t="s">
        <v>430</v>
      </c>
      <c r="D1198" s="1">
        <v>8</v>
      </c>
      <c r="E1198" s="2" t="s">
        <v>87</v>
      </c>
      <c r="F1198">
        <v>0</v>
      </c>
      <c r="G1198" s="86">
        <v>4.5</v>
      </c>
      <c r="H1198" s="121"/>
      <c r="I1198" s="117">
        <f t="shared" si="103"/>
        <v>0</v>
      </c>
      <c r="J1198">
        <v>611</v>
      </c>
      <c r="K1198">
        <f t="shared" si="102"/>
        <v>0</v>
      </c>
      <c r="L1198" s="5">
        <f t="shared" si="104"/>
        <v>0</v>
      </c>
      <c r="M1198" s="122">
        <f t="shared" si="105"/>
        <v>171</v>
      </c>
      <c r="Q1198" s="7"/>
      <c r="S1198"/>
    </row>
    <row r="1199" spans="1:19">
      <c r="A1199">
        <v>249</v>
      </c>
      <c r="B1199" s="117" t="s">
        <v>435</v>
      </c>
      <c r="C1199" s="117" t="s">
        <v>436</v>
      </c>
      <c r="D1199" s="1">
        <v>4</v>
      </c>
      <c r="E1199" s="2" t="s">
        <v>437</v>
      </c>
      <c r="F1199">
        <v>0</v>
      </c>
      <c r="G1199" s="86">
        <v>2.5</v>
      </c>
      <c r="H1199" s="121"/>
      <c r="I1199" s="117">
        <f t="shared" si="103"/>
        <v>0</v>
      </c>
      <c r="J1199">
        <v>333</v>
      </c>
      <c r="K1199">
        <f t="shared" si="102"/>
        <v>0</v>
      </c>
      <c r="L1199" s="5">
        <f t="shared" si="104"/>
        <v>0</v>
      </c>
      <c r="M1199" s="122">
        <f t="shared" si="105"/>
        <v>95</v>
      </c>
      <c r="Q1199" s="7"/>
      <c r="S1199"/>
    </row>
    <row r="1200" spans="1:19">
      <c r="A1200">
        <v>250</v>
      </c>
      <c r="B1200" s="117" t="s">
        <v>438</v>
      </c>
      <c r="C1200" s="117" t="s">
        <v>436</v>
      </c>
      <c r="D1200" s="1">
        <v>6</v>
      </c>
      <c r="E1200" s="2" t="s">
        <v>437</v>
      </c>
      <c r="F1200">
        <v>0</v>
      </c>
      <c r="G1200" s="86">
        <v>3.5</v>
      </c>
      <c r="H1200" s="121"/>
      <c r="I1200" s="117">
        <f t="shared" si="103"/>
        <v>0</v>
      </c>
      <c r="J1200">
        <v>625</v>
      </c>
      <c r="K1200">
        <f t="shared" si="102"/>
        <v>0</v>
      </c>
      <c r="L1200" s="5">
        <f t="shared" si="104"/>
        <v>0</v>
      </c>
      <c r="M1200" s="122">
        <f t="shared" si="105"/>
        <v>133</v>
      </c>
      <c r="Q1200" s="7"/>
      <c r="S1200"/>
    </row>
    <row r="1201" spans="1:19">
      <c r="A1201">
        <v>251</v>
      </c>
      <c r="B1201" s="117" t="s">
        <v>439</v>
      </c>
      <c r="C1201" s="117" t="s">
        <v>436</v>
      </c>
      <c r="D1201" s="1">
        <v>6</v>
      </c>
      <c r="E1201" s="2" t="s">
        <v>437</v>
      </c>
      <c r="F1201">
        <v>0</v>
      </c>
      <c r="G1201" s="86">
        <v>3.5</v>
      </c>
      <c r="H1201" s="121"/>
      <c r="I1201" s="117">
        <f t="shared" si="103"/>
        <v>0</v>
      </c>
      <c r="J1201">
        <v>533</v>
      </c>
      <c r="K1201">
        <f t="shared" si="102"/>
        <v>0</v>
      </c>
      <c r="L1201" s="5">
        <f t="shared" si="104"/>
        <v>0</v>
      </c>
      <c r="M1201" s="122">
        <f t="shared" si="105"/>
        <v>133</v>
      </c>
      <c r="Q1201" s="7"/>
      <c r="S1201"/>
    </row>
    <row r="1202" spans="1:19">
      <c r="A1202">
        <v>252</v>
      </c>
      <c r="B1202" s="117" t="s">
        <v>440</v>
      </c>
      <c r="C1202" s="117" t="s">
        <v>436</v>
      </c>
      <c r="D1202" s="1">
        <v>8</v>
      </c>
      <c r="E1202" s="2" t="s">
        <v>437</v>
      </c>
      <c r="F1202">
        <v>0</v>
      </c>
      <c r="G1202" s="86">
        <v>4.5</v>
      </c>
      <c r="H1202" s="121"/>
      <c r="I1202" s="117">
        <f t="shared" si="103"/>
        <v>0</v>
      </c>
      <c r="J1202">
        <v>550</v>
      </c>
      <c r="K1202">
        <f t="shared" si="102"/>
        <v>0</v>
      </c>
      <c r="L1202" s="5">
        <f t="shared" si="104"/>
        <v>0</v>
      </c>
      <c r="M1202" s="122">
        <f t="shared" si="105"/>
        <v>171</v>
      </c>
      <c r="Q1202" s="7"/>
      <c r="S1202"/>
    </row>
    <row r="1203" spans="1:19">
      <c r="A1203">
        <v>253</v>
      </c>
      <c r="B1203" s="117" t="s">
        <v>441</v>
      </c>
      <c r="C1203" s="117" t="s">
        <v>113</v>
      </c>
      <c r="D1203" s="1">
        <v>8</v>
      </c>
      <c r="E1203" s="2" t="s">
        <v>437</v>
      </c>
      <c r="F1203">
        <v>0</v>
      </c>
      <c r="G1203" s="86">
        <v>4</v>
      </c>
      <c r="H1203" s="121"/>
      <c r="I1203" s="117">
        <f t="shared" si="103"/>
        <v>0</v>
      </c>
      <c r="J1203">
        <v>713</v>
      </c>
      <c r="K1203">
        <f t="shared" ref="K1203:K1266" si="106">IF(H1203=-1,J1203,FLOOR(H1203-FLOOR(H1203/5000000*J1203,1)*5000000/J1203,1)+1-FLOOR(H1203/10000000,1))+IF(H1203=0,-1,0)</f>
        <v>0</v>
      </c>
      <c r="L1203" s="5">
        <f t="shared" si="104"/>
        <v>0</v>
      </c>
      <c r="M1203" s="122">
        <f t="shared" si="105"/>
        <v>152</v>
      </c>
      <c r="Q1203" s="7"/>
      <c r="S1203"/>
    </row>
    <row r="1204" spans="1:19">
      <c r="A1204">
        <v>254</v>
      </c>
      <c r="B1204" s="117" t="s">
        <v>442</v>
      </c>
      <c r="C1204" s="117" t="s">
        <v>113</v>
      </c>
      <c r="D1204" s="1">
        <v>6</v>
      </c>
      <c r="E1204" s="2" t="s">
        <v>129</v>
      </c>
      <c r="F1204">
        <v>0</v>
      </c>
      <c r="G1204" s="86">
        <v>3</v>
      </c>
      <c r="H1204" s="121"/>
      <c r="I1204" s="117">
        <f t="shared" si="103"/>
        <v>0</v>
      </c>
      <c r="J1204">
        <v>430</v>
      </c>
      <c r="K1204">
        <f t="shared" si="106"/>
        <v>0</v>
      </c>
      <c r="L1204" s="5">
        <f t="shared" si="104"/>
        <v>0</v>
      </c>
      <c r="M1204" s="122">
        <f t="shared" si="105"/>
        <v>114</v>
      </c>
      <c r="Q1204" s="7"/>
      <c r="S1204"/>
    </row>
    <row r="1205" spans="1:19">
      <c r="A1205">
        <v>255</v>
      </c>
      <c r="B1205" s="117" t="s">
        <v>443</v>
      </c>
      <c r="C1205" s="117" t="s">
        <v>27</v>
      </c>
      <c r="D1205" s="1">
        <v>6</v>
      </c>
      <c r="E1205" s="2" t="s">
        <v>129</v>
      </c>
      <c r="F1205">
        <v>0</v>
      </c>
      <c r="G1205" s="86">
        <v>3.5</v>
      </c>
      <c r="H1205" s="121"/>
      <c r="I1205" s="117">
        <f t="shared" si="103"/>
        <v>0</v>
      </c>
      <c r="J1205">
        <v>526</v>
      </c>
      <c r="K1205">
        <f t="shared" si="106"/>
        <v>0</v>
      </c>
      <c r="L1205" s="5">
        <f t="shared" si="104"/>
        <v>0</v>
      </c>
      <c r="M1205" s="122">
        <f t="shared" si="105"/>
        <v>133</v>
      </c>
      <c r="Q1205" s="7"/>
      <c r="S1205"/>
    </row>
    <row r="1206" spans="1:19">
      <c r="A1206">
        <v>256</v>
      </c>
      <c r="B1206" s="117" t="s">
        <v>444</v>
      </c>
      <c r="C1206" s="117" t="s">
        <v>27</v>
      </c>
      <c r="D1206" s="1">
        <v>6</v>
      </c>
      <c r="E1206" s="2" t="s">
        <v>129</v>
      </c>
      <c r="F1206">
        <v>0</v>
      </c>
      <c r="G1206" s="86">
        <v>3</v>
      </c>
      <c r="H1206" s="121"/>
      <c r="I1206" s="117">
        <f t="shared" ref="I1206:I1269" si="107">IF(H1206=-1,G1206+2,MAX(MIN(G1206+(H1206-9600000)/200000,G1206+2),G1206+(H1206-9500000)/300000,0))</f>
        <v>0</v>
      </c>
      <c r="J1206">
        <v>407</v>
      </c>
      <c r="K1206">
        <f t="shared" si="106"/>
        <v>0</v>
      </c>
      <c r="L1206" s="5">
        <f t="shared" ref="L1206:L1269" si="108">G1206*38-M1206</f>
        <v>0</v>
      </c>
      <c r="M1206" s="122">
        <f t="shared" ref="M1206:M1269" si="109">IF(H1206=-1,0,MAX(MIN(28.5*G1206,(10000000-H1206)/10000000*100*28.5*G1206),0)+MAX(MIN(9.5*G1206,(0.995*J1206-K1206)/J1206*100*G1206),0))</f>
        <v>114</v>
      </c>
      <c r="Q1206" s="7"/>
      <c r="S1206"/>
    </row>
    <row r="1207" spans="1:19">
      <c r="A1207">
        <v>257</v>
      </c>
      <c r="B1207" s="117" t="s">
        <v>445</v>
      </c>
      <c r="C1207" s="117" t="s">
        <v>113</v>
      </c>
      <c r="D1207" s="1">
        <v>8</v>
      </c>
      <c r="E1207" s="2" t="s">
        <v>129</v>
      </c>
      <c r="F1207">
        <v>0</v>
      </c>
      <c r="G1207" s="86">
        <v>4</v>
      </c>
      <c r="H1207" s="121"/>
      <c r="I1207" s="117">
        <f t="shared" si="107"/>
        <v>0</v>
      </c>
      <c r="J1207">
        <v>608</v>
      </c>
      <c r="K1207">
        <f t="shared" si="106"/>
        <v>0</v>
      </c>
      <c r="L1207" s="5">
        <f t="shared" si="108"/>
        <v>0</v>
      </c>
      <c r="M1207" s="122">
        <f t="shared" si="109"/>
        <v>152</v>
      </c>
      <c r="Q1207" s="7"/>
      <c r="S1207"/>
    </row>
    <row r="1208" spans="1:19">
      <c r="A1208">
        <v>258</v>
      </c>
      <c r="B1208" s="117" t="s">
        <v>446</v>
      </c>
      <c r="C1208" s="117" t="s">
        <v>113</v>
      </c>
      <c r="D1208" s="1">
        <v>8</v>
      </c>
      <c r="E1208" s="2" t="s">
        <v>129</v>
      </c>
      <c r="F1208">
        <v>0</v>
      </c>
      <c r="G1208" s="86">
        <v>4</v>
      </c>
      <c r="H1208" s="121"/>
      <c r="I1208" s="117">
        <f t="shared" si="107"/>
        <v>0</v>
      </c>
      <c r="J1208">
        <v>591</v>
      </c>
      <c r="K1208">
        <f t="shared" si="106"/>
        <v>0</v>
      </c>
      <c r="L1208" s="5">
        <f t="shared" si="108"/>
        <v>0</v>
      </c>
      <c r="M1208" s="122">
        <f t="shared" si="109"/>
        <v>152</v>
      </c>
      <c r="Q1208" s="7"/>
      <c r="S1208"/>
    </row>
    <row r="1209" spans="1:19">
      <c r="A1209">
        <v>259</v>
      </c>
      <c r="B1209" s="117" t="s">
        <v>447</v>
      </c>
      <c r="C1209" s="117" t="s">
        <v>113</v>
      </c>
      <c r="D1209" s="1">
        <v>8</v>
      </c>
      <c r="E1209" s="2" t="s">
        <v>129</v>
      </c>
      <c r="F1209">
        <v>0</v>
      </c>
      <c r="G1209" s="86">
        <v>4.5</v>
      </c>
      <c r="H1209" s="121"/>
      <c r="I1209" s="117">
        <f t="shared" si="107"/>
        <v>0</v>
      </c>
      <c r="J1209">
        <v>639</v>
      </c>
      <c r="K1209">
        <f t="shared" si="106"/>
        <v>0</v>
      </c>
      <c r="L1209" s="5">
        <f t="shared" si="108"/>
        <v>0</v>
      </c>
      <c r="M1209" s="122">
        <f t="shared" si="109"/>
        <v>171</v>
      </c>
      <c r="Q1209" s="7"/>
      <c r="S1209"/>
    </row>
    <row r="1210" spans="1:19">
      <c r="A1210">
        <v>260</v>
      </c>
      <c r="B1210" s="117" t="s">
        <v>448</v>
      </c>
      <c r="C1210" s="117" t="s">
        <v>27</v>
      </c>
      <c r="D1210" s="1">
        <v>6</v>
      </c>
      <c r="E1210" s="2" t="s">
        <v>129</v>
      </c>
      <c r="F1210">
        <v>0</v>
      </c>
      <c r="G1210" s="86">
        <v>3</v>
      </c>
      <c r="H1210" s="121"/>
      <c r="I1210" s="117">
        <f t="shared" si="107"/>
        <v>0</v>
      </c>
      <c r="J1210">
        <v>459</v>
      </c>
      <c r="K1210">
        <f t="shared" si="106"/>
        <v>0</v>
      </c>
      <c r="L1210" s="5">
        <f t="shared" si="108"/>
        <v>0</v>
      </c>
      <c r="M1210" s="122">
        <f t="shared" si="109"/>
        <v>114</v>
      </c>
      <c r="Q1210" s="7"/>
      <c r="S1210"/>
    </row>
    <row r="1211" spans="1:19">
      <c r="A1211">
        <v>261</v>
      </c>
      <c r="B1211" s="117" t="s">
        <v>449</v>
      </c>
      <c r="C1211" s="117" t="s">
        <v>113</v>
      </c>
      <c r="D1211" s="1">
        <v>8</v>
      </c>
      <c r="E1211" s="2" t="s">
        <v>129</v>
      </c>
      <c r="F1211">
        <v>0</v>
      </c>
      <c r="G1211" s="86">
        <v>4.5</v>
      </c>
      <c r="H1211" s="121"/>
      <c r="I1211" s="117">
        <f t="shared" si="107"/>
        <v>0</v>
      </c>
      <c r="J1211">
        <v>540</v>
      </c>
      <c r="K1211">
        <f t="shared" si="106"/>
        <v>0</v>
      </c>
      <c r="L1211" s="5">
        <f t="shared" si="108"/>
        <v>0</v>
      </c>
      <c r="M1211" s="122">
        <f t="shared" si="109"/>
        <v>171</v>
      </c>
      <c r="Q1211" s="7"/>
      <c r="S1211"/>
    </row>
    <row r="1212" spans="1:19">
      <c r="A1212">
        <v>262</v>
      </c>
      <c r="B1212" s="117" t="s">
        <v>450</v>
      </c>
      <c r="C1212" s="117" t="s">
        <v>113</v>
      </c>
      <c r="D1212" s="1">
        <v>8</v>
      </c>
      <c r="E1212" s="2" t="s">
        <v>129</v>
      </c>
      <c r="F1212">
        <v>0</v>
      </c>
      <c r="G1212" s="86">
        <v>4</v>
      </c>
      <c r="H1212" s="121"/>
      <c r="I1212" s="117">
        <f t="shared" si="107"/>
        <v>0</v>
      </c>
      <c r="J1212">
        <v>570</v>
      </c>
      <c r="K1212">
        <f t="shared" si="106"/>
        <v>0</v>
      </c>
      <c r="L1212" s="5">
        <f t="shared" si="108"/>
        <v>0</v>
      </c>
      <c r="M1212" s="122">
        <f t="shared" si="109"/>
        <v>152</v>
      </c>
      <c r="Q1212" s="7"/>
      <c r="S1212"/>
    </row>
    <row r="1213" spans="1:19">
      <c r="A1213">
        <v>263</v>
      </c>
      <c r="B1213" s="117" t="s">
        <v>451</v>
      </c>
      <c r="C1213" s="117" t="s">
        <v>27</v>
      </c>
      <c r="D1213" s="1">
        <v>4</v>
      </c>
      <c r="E1213" s="2" t="s">
        <v>129</v>
      </c>
      <c r="F1213">
        <v>0</v>
      </c>
      <c r="G1213" s="86">
        <v>2.5</v>
      </c>
      <c r="H1213" s="121"/>
      <c r="I1213" s="117">
        <f t="shared" si="107"/>
        <v>0</v>
      </c>
      <c r="J1213">
        <v>363</v>
      </c>
      <c r="K1213">
        <f t="shared" si="106"/>
        <v>0</v>
      </c>
      <c r="L1213" s="5">
        <f t="shared" si="108"/>
        <v>0</v>
      </c>
      <c r="M1213" s="122">
        <f t="shared" si="109"/>
        <v>95</v>
      </c>
      <c r="Q1213" s="7"/>
      <c r="S1213"/>
    </row>
    <row r="1214" spans="1:19">
      <c r="A1214">
        <v>264</v>
      </c>
      <c r="B1214" s="117" t="s">
        <v>452</v>
      </c>
      <c r="C1214" s="117" t="s">
        <v>453</v>
      </c>
      <c r="D1214" s="1">
        <v>4</v>
      </c>
      <c r="E1214" s="2" t="s">
        <v>129</v>
      </c>
      <c r="F1214">
        <v>0</v>
      </c>
      <c r="G1214" s="86">
        <v>2</v>
      </c>
      <c r="I1214" s="117">
        <f t="shared" si="107"/>
        <v>0</v>
      </c>
      <c r="J1214">
        <v>476</v>
      </c>
      <c r="K1214">
        <f t="shared" si="106"/>
        <v>0</v>
      </c>
      <c r="L1214" s="5">
        <f t="shared" si="108"/>
        <v>0</v>
      </c>
      <c r="M1214" s="122">
        <f t="shared" si="109"/>
        <v>76</v>
      </c>
      <c r="Q1214" s="7"/>
      <c r="S1214"/>
    </row>
    <row r="1215" spans="1:19">
      <c r="A1215">
        <v>265</v>
      </c>
      <c r="B1215" s="117" t="s">
        <v>454</v>
      </c>
      <c r="C1215" s="117" t="s">
        <v>453</v>
      </c>
      <c r="D1215" s="1">
        <v>6</v>
      </c>
      <c r="E1215" s="2" t="s">
        <v>129</v>
      </c>
      <c r="F1215">
        <v>0</v>
      </c>
      <c r="G1215" s="86">
        <v>3</v>
      </c>
      <c r="I1215" s="117">
        <f t="shared" si="107"/>
        <v>0</v>
      </c>
      <c r="J1215">
        <v>510</v>
      </c>
      <c r="K1215">
        <f t="shared" si="106"/>
        <v>0</v>
      </c>
      <c r="L1215" s="5">
        <f t="shared" si="108"/>
        <v>0</v>
      </c>
      <c r="M1215" s="122">
        <f t="shared" si="109"/>
        <v>114</v>
      </c>
      <c r="Q1215" s="7"/>
      <c r="S1215"/>
    </row>
    <row r="1216" spans="1:19">
      <c r="A1216">
        <v>266</v>
      </c>
      <c r="B1216" s="117" t="s">
        <v>455</v>
      </c>
      <c r="C1216" s="117" t="s">
        <v>453</v>
      </c>
      <c r="D1216" s="1">
        <v>8</v>
      </c>
      <c r="E1216" s="2" t="s">
        <v>129</v>
      </c>
      <c r="F1216">
        <v>0</v>
      </c>
      <c r="G1216" s="86">
        <v>4.5</v>
      </c>
      <c r="I1216" s="117">
        <f t="shared" si="107"/>
        <v>0</v>
      </c>
      <c r="J1216">
        <v>848</v>
      </c>
      <c r="K1216">
        <f t="shared" si="106"/>
        <v>0</v>
      </c>
      <c r="L1216" s="5">
        <f t="shared" si="108"/>
        <v>0</v>
      </c>
      <c r="M1216" s="122">
        <f t="shared" si="109"/>
        <v>171</v>
      </c>
      <c r="Q1216" s="7"/>
      <c r="S1216"/>
    </row>
    <row r="1217" spans="1:19">
      <c r="A1217">
        <v>267</v>
      </c>
      <c r="B1217" s="117" t="s">
        <v>456</v>
      </c>
      <c r="C1217" s="117" t="s">
        <v>113</v>
      </c>
      <c r="D1217" s="1">
        <v>4</v>
      </c>
      <c r="E1217" s="2" t="s">
        <v>129</v>
      </c>
      <c r="F1217">
        <v>0</v>
      </c>
      <c r="G1217" s="86">
        <v>2</v>
      </c>
      <c r="I1217" s="117">
        <f t="shared" si="107"/>
        <v>0</v>
      </c>
      <c r="J1217">
        <v>543</v>
      </c>
      <c r="K1217">
        <f t="shared" si="106"/>
        <v>0</v>
      </c>
      <c r="L1217" s="5">
        <f t="shared" si="108"/>
        <v>0</v>
      </c>
      <c r="M1217" s="122">
        <f t="shared" si="109"/>
        <v>76</v>
      </c>
      <c r="Q1217" s="7"/>
      <c r="S1217"/>
    </row>
    <row r="1218" spans="1:19">
      <c r="A1218">
        <v>268</v>
      </c>
      <c r="B1218" s="117" t="s">
        <v>457</v>
      </c>
      <c r="C1218" s="117" t="s">
        <v>27</v>
      </c>
      <c r="D1218" s="1">
        <v>6</v>
      </c>
      <c r="E1218" s="2" t="s">
        <v>129</v>
      </c>
      <c r="F1218">
        <v>0</v>
      </c>
      <c r="G1218" s="86">
        <v>3</v>
      </c>
      <c r="I1218" s="117">
        <f t="shared" si="107"/>
        <v>0</v>
      </c>
      <c r="J1218">
        <v>417</v>
      </c>
      <c r="K1218">
        <f t="shared" si="106"/>
        <v>0</v>
      </c>
      <c r="L1218" s="5">
        <f t="shared" si="108"/>
        <v>0</v>
      </c>
      <c r="M1218" s="122">
        <f t="shared" si="109"/>
        <v>114</v>
      </c>
      <c r="Q1218" s="7"/>
      <c r="S1218"/>
    </row>
    <row r="1219" spans="1:19">
      <c r="A1219">
        <v>269</v>
      </c>
      <c r="B1219" s="117" t="s">
        <v>458</v>
      </c>
      <c r="C1219" s="117" t="s">
        <v>113</v>
      </c>
      <c r="D1219" s="1">
        <v>6</v>
      </c>
      <c r="E1219" s="2" t="s">
        <v>129</v>
      </c>
      <c r="F1219">
        <v>0</v>
      </c>
      <c r="G1219" s="86">
        <v>3.5</v>
      </c>
      <c r="I1219" s="117">
        <f t="shared" si="107"/>
        <v>0</v>
      </c>
      <c r="J1219">
        <v>825</v>
      </c>
      <c r="K1219">
        <f t="shared" si="106"/>
        <v>0</v>
      </c>
      <c r="L1219" s="5">
        <f t="shared" si="108"/>
        <v>0</v>
      </c>
      <c r="M1219" s="122">
        <f t="shared" si="109"/>
        <v>133</v>
      </c>
      <c r="Q1219" s="7"/>
      <c r="S1219"/>
    </row>
    <row r="1220" spans="1:19">
      <c r="A1220">
        <v>270</v>
      </c>
      <c r="B1220" s="117" t="s">
        <v>459</v>
      </c>
      <c r="C1220" s="117" t="s">
        <v>27</v>
      </c>
      <c r="D1220" s="1">
        <v>6</v>
      </c>
      <c r="E1220" s="2" t="s">
        <v>129</v>
      </c>
      <c r="F1220">
        <v>0</v>
      </c>
      <c r="G1220" s="86">
        <v>3.5</v>
      </c>
      <c r="I1220" s="117">
        <f t="shared" si="107"/>
        <v>0</v>
      </c>
      <c r="J1220">
        <v>670</v>
      </c>
      <c r="K1220">
        <f t="shared" si="106"/>
        <v>0</v>
      </c>
      <c r="L1220" s="5">
        <f t="shared" si="108"/>
        <v>0</v>
      </c>
      <c r="M1220" s="122">
        <f t="shared" si="109"/>
        <v>133</v>
      </c>
      <c r="Q1220" s="7"/>
      <c r="S1220"/>
    </row>
    <row r="1221" spans="1:19">
      <c r="A1221">
        <v>271</v>
      </c>
      <c r="B1221" s="117" t="s">
        <v>460</v>
      </c>
      <c r="C1221" s="117" t="s">
        <v>27</v>
      </c>
      <c r="D1221" s="1">
        <v>4</v>
      </c>
      <c r="E1221" s="2" t="s">
        <v>461</v>
      </c>
      <c r="F1221">
        <v>0</v>
      </c>
      <c r="G1221" s="86">
        <v>2.5</v>
      </c>
      <c r="I1221" s="117">
        <f t="shared" si="107"/>
        <v>0</v>
      </c>
      <c r="J1221">
        <v>670</v>
      </c>
      <c r="K1221">
        <f t="shared" si="106"/>
        <v>0</v>
      </c>
      <c r="L1221" s="5">
        <f t="shared" si="108"/>
        <v>0</v>
      </c>
      <c r="M1221" s="122">
        <f t="shared" si="109"/>
        <v>95</v>
      </c>
      <c r="Q1221" s="7"/>
      <c r="S1221"/>
    </row>
    <row r="1222" spans="1:19">
      <c r="A1222">
        <v>272</v>
      </c>
      <c r="B1222" s="117" t="s">
        <v>462</v>
      </c>
      <c r="C1222" s="117" t="s">
        <v>27</v>
      </c>
      <c r="D1222" s="1">
        <v>8</v>
      </c>
      <c r="E1222" s="2" t="s">
        <v>461</v>
      </c>
      <c r="F1222">
        <v>0</v>
      </c>
      <c r="G1222" s="86">
        <v>4</v>
      </c>
      <c r="I1222" s="117">
        <f t="shared" si="107"/>
        <v>0</v>
      </c>
      <c r="J1222">
        <v>568</v>
      </c>
      <c r="K1222">
        <f t="shared" si="106"/>
        <v>0</v>
      </c>
      <c r="L1222" s="5">
        <f t="shared" si="108"/>
        <v>0</v>
      </c>
      <c r="M1222" s="122">
        <f t="shared" si="109"/>
        <v>152</v>
      </c>
      <c r="Q1222" s="7"/>
      <c r="S1222"/>
    </row>
    <row r="1223" spans="1:19">
      <c r="A1223">
        <v>273</v>
      </c>
      <c r="B1223" s="117" t="s">
        <v>463</v>
      </c>
      <c r="C1223" s="117" t="s">
        <v>27</v>
      </c>
      <c r="D1223" s="1">
        <v>8</v>
      </c>
      <c r="E1223" s="2" t="s">
        <v>461</v>
      </c>
      <c r="F1223">
        <v>0</v>
      </c>
      <c r="G1223" s="86">
        <v>4.5</v>
      </c>
      <c r="I1223" s="117">
        <f t="shared" si="107"/>
        <v>0</v>
      </c>
      <c r="J1223">
        <v>987</v>
      </c>
      <c r="K1223">
        <f t="shared" si="106"/>
        <v>0</v>
      </c>
      <c r="L1223" s="5">
        <f t="shared" si="108"/>
        <v>0</v>
      </c>
      <c r="M1223" s="122">
        <f t="shared" si="109"/>
        <v>171</v>
      </c>
      <c r="Q1223" s="7"/>
      <c r="S1223"/>
    </row>
    <row r="1224" spans="1:19">
      <c r="A1224">
        <v>274</v>
      </c>
      <c r="B1224" s="117" t="s">
        <v>464</v>
      </c>
      <c r="C1224" s="117" t="s">
        <v>113</v>
      </c>
      <c r="D1224" s="1">
        <v>8</v>
      </c>
      <c r="E1224" s="2" t="s">
        <v>461</v>
      </c>
      <c r="F1224">
        <v>0</v>
      </c>
      <c r="G1224" s="86">
        <v>4</v>
      </c>
      <c r="I1224" s="117">
        <f t="shared" si="107"/>
        <v>0</v>
      </c>
      <c r="J1224">
        <v>374</v>
      </c>
      <c r="K1224">
        <f t="shared" si="106"/>
        <v>0</v>
      </c>
      <c r="L1224" s="5">
        <f t="shared" si="108"/>
        <v>0</v>
      </c>
      <c r="M1224" s="122">
        <f t="shared" si="109"/>
        <v>152</v>
      </c>
      <c r="Q1224" s="7"/>
      <c r="S1224"/>
    </row>
    <row r="1225" spans="1:19">
      <c r="A1225">
        <v>275</v>
      </c>
      <c r="B1225" t="s">
        <v>465</v>
      </c>
      <c r="C1225" t="s">
        <v>466</v>
      </c>
      <c r="D1225" s="1">
        <v>6</v>
      </c>
      <c r="E1225" s="2" t="s">
        <v>461</v>
      </c>
      <c r="F1225">
        <v>0</v>
      </c>
      <c r="G1225" s="86">
        <v>3.5</v>
      </c>
      <c r="I1225">
        <f t="shared" si="107"/>
        <v>0</v>
      </c>
      <c r="J1225">
        <v>588</v>
      </c>
      <c r="K1225">
        <f t="shared" si="106"/>
        <v>0</v>
      </c>
      <c r="L1225" s="5">
        <f t="shared" si="108"/>
        <v>0</v>
      </c>
      <c r="M1225" s="122">
        <f t="shared" si="109"/>
        <v>133</v>
      </c>
      <c r="Q1225" s="7"/>
      <c r="S1225"/>
    </row>
    <row r="1226" spans="1:19">
      <c r="A1226">
        <v>276</v>
      </c>
      <c r="B1226" t="s">
        <v>467</v>
      </c>
      <c r="C1226" t="s">
        <v>466</v>
      </c>
      <c r="D1226" s="1">
        <v>8</v>
      </c>
      <c r="E1226" s="2" t="s">
        <v>461</v>
      </c>
      <c r="F1226">
        <v>0</v>
      </c>
      <c r="G1226" s="86">
        <v>4</v>
      </c>
      <c r="I1226">
        <f t="shared" si="107"/>
        <v>0</v>
      </c>
      <c r="J1226">
        <v>888</v>
      </c>
      <c r="K1226">
        <f t="shared" si="106"/>
        <v>0</v>
      </c>
      <c r="L1226" s="5">
        <f t="shared" si="108"/>
        <v>0</v>
      </c>
      <c r="M1226" s="122">
        <f t="shared" si="109"/>
        <v>152</v>
      </c>
      <c r="Q1226" s="7"/>
      <c r="S1226"/>
    </row>
    <row r="1227" spans="1:19">
      <c r="A1227">
        <v>277</v>
      </c>
      <c r="B1227" t="s">
        <v>468</v>
      </c>
      <c r="C1227" t="s">
        <v>466</v>
      </c>
      <c r="D1227" s="1">
        <v>8</v>
      </c>
      <c r="E1227" s="2" t="s">
        <v>461</v>
      </c>
      <c r="F1227">
        <v>0</v>
      </c>
      <c r="G1227" s="86">
        <v>4</v>
      </c>
      <c r="I1227">
        <f t="shared" si="107"/>
        <v>0</v>
      </c>
      <c r="J1227">
        <v>616</v>
      </c>
      <c r="K1227">
        <f t="shared" si="106"/>
        <v>0</v>
      </c>
      <c r="L1227" s="5">
        <f t="shared" si="108"/>
        <v>0</v>
      </c>
      <c r="M1227" s="122">
        <f t="shared" si="109"/>
        <v>152</v>
      </c>
      <c r="Q1227" s="7"/>
      <c r="S1227"/>
    </row>
    <row r="1228" spans="1:19">
      <c r="A1228">
        <v>278</v>
      </c>
      <c r="B1228" t="s">
        <v>469</v>
      </c>
      <c r="C1228" t="s">
        <v>466</v>
      </c>
      <c r="D1228" s="1">
        <v>14</v>
      </c>
      <c r="E1228" s="2" t="s">
        <v>461</v>
      </c>
      <c r="F1228">
        <v>0</v>
      </c>
      <c r="G1228" s="86">
        <v>7</v>
      </c>
      <c r="I1228">
        <f t="shared" si="107"/>
        <v>0</v>
      </c>
      <c r="J1228">
        <v>911</v>
      </c>
      <c r="K1228">
        <f t="shared" si="106"/>
        <v>0</v>
      </c>
      <c r="L1228" s="5">
        <f t="shared" si="108"/>
        <v>0</v>
      </c>
      <c r="M1228" s="122">
        <f t="shared" si="109"/>
        <v>266</v>
      </c>
      <c r="Q1228" s="7"/>
      <c r="S1228"/>
    </row>
    <row r="1229" spans="1:19">
      <c r="A1229">
        <v>279</v>
      </c>
      <c r="B1229" t="s">
        <v>470</v>
      </c>
      <c r="C1229" t="s">
        <v>466</v>
      </c>
      <c r="D1229" s="1">
        <v>10</v>
      </c>
      <c r="E1229" s="2" t="s">
        <v>461</v>
      </c>
      <c r="F1229">
        <v>0</v>
      </c>
      <c r="G1229" s="86">
        <v>5.5</v>
      </c>
      <c r="I1229">
        <f t="shared" si="107"/>
        <v>0</v>
      </c>
      <c r="J1229">
        <v>1097</v>
      </c>
      <c r="K1229">
        <f t="shared" si="106"/>
        <v>0</v>
      </c>
      <c r="L1229" s="5">
        <f t="shared" si="108"/>
        <v>0</v>
      </c>
      <c r="M1229" s="122">
        <f t="shared" si="109"/>
        <v>209</v>
      </c>
      <c r="Q1229" s="7"/>
      <c r="S1229"/>
    </row>
    <row r="1230" spans="1:19">
      <c r="A1230">
        <v>280</v>
      </c>
      <c r="B1230" t="s">
        <v>471</v>
      </c>
      <c r="C1230" t="s">
        <v>466</v>
      </c>
      <c r="D1230" s="1">
        <v>15</v>
      </c>
      <c r="E1230" s="2" t="s">
        <v>461</v>
      </c>
      <c r="F1230">
        <v>0</v>
      </c>
      <c r="G1230" s="86">
        <v>7.8</v>
      </c>
      <c r="I1230">
        <f t="shared" si="107"/>
        <v>0</v>
      </c>
      <c r="J1230">
        <v>1001</v>
      </c>
      <c r="K1230">
        <f t="shared" si="106"/>
        <v>0</v>
      </c>
      <c r="L1230" s="5">
        <f t="shared" si="108"/>
        <v>0</v>
      </c>
      <c r="M1230" s="122">
        <f t="shared" si="109"/>
        <v>296.39999999999998</v>
      </c>
      <c r="Q1230" s="7"/>
      <c r="S1230"/>
    </row>
    <row r="1231" spans="1:19">
      <c r="A1231">
        <v>281</v>
      </c>
      <c r="B1231" t="s">
        <v>472</v>
      </c>
      <c r="C1231" t="s">
        <v>473</v>
      </c>
      <c r="D1231" s="1">
        <v>6</v>
      </c>
      <c r="E1231" s="2" t="s">
        <v>461</v>
      </c>
      <c r="F1231">
        <v>0</v>
      </c>
      <c r="G1231" s="86">
        <v>3.5</v>
      </c>
      <c r="I1231">
        <f t="shared" si="107"/>
        <v>0</v>
      </c>
      <c r="J1231">
        <v>537</v>
      </c>
      <c r="K1231">
        <f t="shared" si="106"/>
        <v>0</v>
      </c>
      <c r="L1231" s="5">
        <f t="shared" si="108"/>
        <v>0</v>
      </c>
      <c r="M1231" s="122">
        <f t="shared" si="109"/>
        <v>133</v>
      </c>
      <c r="Q1231" s="7"/>
      <c r="S1231"/>
    </row>
    <row r="1232" spans="1:19">
      <c r="A1232">
        <v>282</v>
      </c>
      <c r="B1232" t="s">
        <v>474</v>
      </c>
      <c r="C1232" t="s">
        <v>473</v>
      </c>
      <c r="D1232" s="1">
        <v>8</v>
      </c>
      <c r="E1232" s="2" t="s">
        <v>461</v>
      </c>
      <c r="F1232">
        <v>0</v>
      </c>
      <c r="G1232" s="86">
        <v>4</v>
      </c>
      <c r="I1232">
        <f t="shared" si="107"/>
        <v>0</v>
      </c>
      <c r="J1232">
        <v>680</v>
      </c>
      <c r="K1232">
        <f t="shared" si="106"/>
        <v>0</v>
      </c>
      <c r="L1232" s="5">
        <f t="shared" si="108"/>
        <v>0</v>
      </c>
      <c r="M1232" s="122">
        <f t="shared" si="109"/>
        <v>152</v>
      </c>
      <c r="Q1232" s="7"/>
      <c r="S1232"/>
    </row>
    <row r="1233" spans="1:19">
      <c r="A1233">
        <v>284</v>
      </c>
      <c r="B1233" t="s">
        <v>477</v>
      </c>
      <c r="C1233" t="s">
        <v>473</v>
      </c>
      <c r="D1233" s="1">
        <v>6</v>
      </c>
      <c r="E1233" s="2" t="s">
        <v>461</v>
      </c>
      <c r="F1233">
        <v>0</v>
      </c>
      <c r="G1233" s="86">
        <v>3.5</v>
      </c>
      <c r="I1233">
        <f t="shared" si="107"/>
        <v>0</v>
      </c>
      <c r="J1233">
        <v>1024</v>
      </c>
      <c r="K1233">
        <f t="shared" si="106"/>
        <v>0</v>
      </c>
      <c r="L1233" s="5">
        <f t="shared" si="108"/>
        <v>0</v>
      </c>
      <c r="M1233" s="122">
        <f t="shared" si="109"/>
        <v>133</v>
      </c>
      <c r="Q1233" s="7"/>
      <c r="S1233"/>
    </row>
    <row r="1234" spans="1:19">
      <c r="A1234">
        <v>285</v>
      </c>
      <c r="B1234" t="s">
        <v>478</v>
      </c>
      <c r="C1234" t="s">
        <v>479</v>
      </c>
      <c r="D1234" s="1">
        <v>2</v>
      </c>
      <c r="E1234" s="2" t="s">
        <v>106</v>
      </c>
      <c r="F1234">
        <v>0</v>
      </c>
      <c r="G1234" s="86">
        <v>1</v>
      </c>
      <c r="I1234">
        <f t="shared" si="107"/>
        <v>0</v>
      </c>
      <c r="J1234">
        <v>428</v>
      </c>
      <c r="K1234">
        <f t="shared" si="106"/>
        <v>0</v>
      </c>
      <c r="L1234" s="5">
        <f t="shared" si="108"/>
        <v>0</v>
      </c>
      <c r="M1234" s="122">
        <f t="shared" si="109"/>
        <v>38</v>
      </c>
      <c r="Q1234" s="7"/>
      <c r="S1234"/>
    </row>
    <row r="1235" spans="1:19">
      <c r="A1235">
        <v>286</v>
      </c>
      <c r="B1235" t="s">
        <v>480</v>
      </c>
      <c r="C1235" t="s">
        <v>479</v>
      </c>
      <c r="D1235" s="1">
        <v>6</v>
      </c>
      <c r="E1235" s="2" t="s">
        <v>106</v>
      </c>
      <c r="F1235">
        <v>0</v>
      </c>
      <c r="G1235" s="86">
        <v>3.5</v>
      </c>
      <c r="I1235">
        <f t="shared" si="107"/>
        <v>0</v>
      </c>
      <c r="J1235">
        <v>694</v>
      </c>
      <c r="K1235">
        <f t="shared" si="106"/>
        <v>0</v>
      </c>
      <c r="L1235" s="5">
        <f t="shared" si="108"/>
        <v>0</v>
      </c>
      <c r="M1235" s="122">
        <f t="shared" si="109"/>
        <v>133</v>
      </c>
      <c r="Q1235" s="7"/>
      <c r="S1235"/>
    </row>
    <row r="1236" spans="1:19">
      <c r="A1236">
        <v>287</v>
      </c>
      <c r="B1236" t="s">
        <v>481</v>
      </c>
      <c r="C1236" t="s">
        <v>479</v>
      </c>
      <c r="D1236" s="1">
        <v>6</v>
      </c>
      <c r="E1236" s="2" t="s">
        <v>106</v>
      </c>
      <c r="F1236">
        <v>0</v>
      </c>
      <c r="G1236" s="86">
        <v>3.5</v>
      </c>
      <c r="I1236">
        <f t="shared" si="107"/>
        <v>0</v>
      </c>
      <c r="J1236">
        <v>787</v>
      </c>
      <c r="K1236">
        <f t="shared" si="106"/>
        <v>0</v>
      </c>
      <c r="L1236" s="5">
        <f t="shared" si="108"/>
        <v>0</v>
      </c>
      <c r="M1236" s="122">
        <f t="shared" si="109"/>
        <v>133</v>
      </c>
      <c r="Q1236" s="7"/>
      <c r="S1236"/>
    </row>
    <row r="1237" spans="1:19">
      <c r="A1237">
        <v>288</v>
      </c>
      <c r="B1237" t="s">
        <v>482</v>
      </c>
      <c r="C1237" t="s">
        <v>479</v>
      </c>
      <c r="D1237" s="1">
        <v>8</v>
      </c>
      <c r="E1237" s="2" t="s">
        <v>106</v>
      </c>
      <c r="F1237">
        <v>0</v>
      </c>
      <c r="G1237" s="86">
        <v>4.5</v>
      </c>
      <c r="I1237">
        <f t="shared" si="107"/>
        <v>0</v>
      </c>
      <c r="J1237">
        <v>679</v>
      </c>
      <c r="K1237">
        <f t="shared" si="106"/>
        <v>0</v>
      </c>
      <c r="L1237" s="5">
        <f t="shared" si="108"/>
        <v>0</v>
      </c>
      <c r="M1237" s="122">
        <f t="shared" si="109"/>
        <v>171</v>
      </c>
      <c r="Q1237" s="7"/>
      <c r="S1237"/>
    </row>
    <row r="1238" spans="1:19">
      <c r="A1238">
        <v>289</v>
      </c>
      <c r="B1238" t="s">
        <v>483</v>
      </c>
      <c r="C1238" t="s">
        <v>479</v>
      </c>
      <c r="D1238" s="1">
        <v>10</v>
      </c>
      <c r="E1238" s="2" t="s">
        <v>106</v>
      </c>
      <c r="F1238">
        <v>0</v>
      </c>
      <c r="G1238" s="86">
        <v>5</v>
      </c>
      <c r="I1238">
        <f t="shared" si="107"/>
        <v>0</v>
      </c>
      <c r="J1238">
        <v>826</v>
      </c>
      <c r="K1238">
        <f t="shared" si="106"/>
        <v>0</v>
      </c>
      <c r="L1238" s="5">
        <f t="shared" si="108"/>
        <v>0</v>
      </c>
      <c r="M1238" s="122">
        <f t="shared" si="109"/>
        <v>190</v>
      </c>
      <c r="Q1238" s="7"/>
      <c r="S1238"/>
    </row>
    <row r="1239" spans="1:19">
      <c r="A1239">
        <v>290</v>
      </c>
      <c r="B1239" t="s">
        <v>484</v>
      </c>
      <c r="C1239" t="s">
        <v>113</v>
      </c>
      <c r="D1239" s="1">
        <v>8</v>
      </c>
      <c r="E1239" s="2" t="s">
        <v>106</v>
      </c>
      <c r="F1239">
        <v>0</v>
      </c>
      <c r="G1239" s="86">
        <v>4.5</v>
      </c>
      <c r="I1239">
        <f t="shared" si="107"/>
        <v>0</v>
      </c>
      <c r="J1239">
        <v>662</v>
      </c>
      <c r="K1239">
        <f t="shared" si="106"/>
        <v>0</v>
      </c>
      <c r="L1239" s="5">
        <f t="shared" si="108"/>
        <v>0</v>
      </c>
      <c r="M1239" s="122">
        <f t="shared" si="109"/>
        <v>171</v>
      </c>
      <c r="Q1239" s="7"/>
      <c r="S1239"/>
    </row>
    <row r="1240" spans="1:19">
      <c r="A1240">
        <v>291</v>
      </c>
      <c r="B1240" t="s">
        <v>485</v>
      </c>
      <c r="C1240" t="s">
        <v>113</v>
      </c>
      <c r="D1240" s="1">
        <v>6</v>
      </c>
      <c r="E1240" s="2" t="s">
        <v>106</v>
      </c>
      <c r="F1240">
        <v>0</v>
      </c>
      <c r="G1240" s="86">
        <v>3</v>
      </c>
      <c r="I1240">
        <f t="shared" si="107"/>
        <v>0</v>
      </c>
      <c r="J1240">
        <v>525</v>
      </c>
      <c r="K1240">
        <f t="shared" si="106"/>
        <v>0</v>
      </c>
      <c r="L1240" s="5">
        <f t="shared" si="108"/>
        <v>0</v>
      </c>
      <c r="M1240" s="122">
        <f t="shared" si="109"/>
        <v>114</v>
      </c>
      <c r="Q1240" s="7"/>
      <c r="S1240"/>
    </row>
    <row r="1241" spans="1:19">
      <c r="A1241">
        <v>292</v>
      </c>
      <c r="B1241" s="117" t="s">
        <v>486</v>
      </c>
      <c r="C1241" s="117" t="s">
        <v>113</v>
      </c>
      <c r="D1241" s="1">
        <v>8</v>
      </c>
      <c r="E1241" s="2" t="s">
        <v>106</v>
      </c>
      <c r="F1241">
        <v>0</v>
      </c>
      <c r="G1241" s="86">
        <v>4.5</v>
      </c>
      <c r="I1241" s="117">
        <f t="shared" si="107"/>
        <v>0</v>
      </c>
      <c r="J1241">
        <v>884</v>
      </c>
      <c r="K1241">
        <f t="shared" si="106"/>
        <v>0</v>
      </c>
      <c r="L1241" s="5">
        <f t="shared" si="108"/>
        <v>0</v>
      </c>
      <c r="M1241" s="122">
        <f t="shared" si="109"/>
        <v>171</v>
      </c>
      <c r="Q1241" s="7"/>
      <c r="S1241"/>
    </row>
    <row r="1242" spans="1:19">
      <c r="A1242">
        <v>293</v>
      </c>
      <c r="B1242" s="117" t="s">
        <v>487</v>
      </c>
      <c r="C1242" s="117" t="s">
        <v>27</v>
      </c>
      <c r="D1242" s="1">
        <v>6</v>
      </c>
      <c r="E1242" s="2" t="s">
        <v>106</v>
      </c>
      <c r="F1242">
        <v>0</v>
      </c>
      <c r="G1242" s="86">
        <v>3</v>
      </c>
      <c r="I1242" s="117">
        <f t="shared" si="107"/>
        <v>0</v>
      </c>
      <c r="J1242">
        <v>393</v>
      </c>
      <c r="K1242">
        <f t="shared" si="106"/>
        <v>0</v>
      </c>
      <c r="L1242" s="5">
        <f t="shared" si="108"/>
        <v>0</v>
      </c>
      <c r="M1242" s="122">
        <f t="shared" si="109"/>
        <v>114</v>
      </c>
      <c r="Q1242" s="7"/>
      <c r="S1242"/>
    </row>
    <row r="1243" spans="1:19">
      <c r="A1243">
        <v>294</v>
      </c>
      <c r="B1243" s="117" t="s">
        <v>488</v>
      </c>
      <c r="C1243" s="117" t="s">
        <v>489</v>
      </c>
      <c r="D1243" s="1">
        <v>6</v>
      </c>
      <c r="E1243" s="2" t="s">
        <v>490</v>
      </c>
      <c r="F1243">
        <v>0</v>
      </c>
      <c r="G1243" s="86">
        <v>3</v>
      </c>
      <c r="H1243" s="121"/>
      <c r="I1243" s="117">
        <f t="shared" si="107"/>
        <v>0</v>
      </c>
      <c r="J1243">
        <v>468</v>
      </c>
      <c r="K1243">
        <f t="shared" si="106"/>
        <v>0</v>
      </c>
      <c r="L1243" s="5">
        <f t="shared" si="108"/>
        <v>0</v>
      </c>
      <c r="M1243" s="122">
        <f t="shared" si="109"/>
        <v>114</v>
      </c>
      <c r="Q1243" s="7"/>
      <c r="S1243"/>
    </row>
    <row r="1244" spans="1:19">
      <c r="A1244">
        <v>295</v>
      </c>
      <c r="B1244" s="117" t="s">
        <v>491</v>
      </c>
      <c r="C1244" s="117" t="s">
        <v>489</v>
      </c>
      <c r="D1244" s="1">
        <v>6</v>
      </c>
      <c r="E1244" s="2" t="s">
        <v>490</v>
      </c>
      <c r="F1244">
        <v>0</v>
      </c>
      <c r="G1244" s="86">
        <v>3</v>
      </c>
      <c r="H1244" s="121"/>
      <c r="I1244" s="117">
        <f t="shared" si="107"/>
        <v>0</v>
      </c>
      <c r="J1244">
        <v>575</v>
      </c>
      <c r="K1244">
        <f t="shared" si="106"/>
        <v>0</v>
      </c>
      <c r="L1244" s="5">
        <f t="shared" si="108"/>
        <v>0</v>
      </c>
      <c r="M1244" s="122">
        <f t="shared" si="109"/>
        <v>114</v>
      </c>
      <c r="Q1244" s="7"/>
      <c r="S1244"/>
    </row>
    <row r="1245" spans="1:19">
      <c r="A1245">
        <v>296</v>
      </c>
      <c r="B1245" s="117" t="s">
        <v>492</v>
      </c>
      <c r="C1245" s="117" t="s">
        <v>489</v>
      </c>
      <c r="D1245" s="1">
        <v>6</v>
      </c>
      <c r="E1245" s="2" t="s">
        <v>490</v>
      </c>
      <c r="F1245">
        <v>0</v>
      </c>
      <c r="G1245" s="86">
        <v>3.5</v>
      </c>
      <c r="H1245" s="121"/>
      <c r="I1245" s="117">
        <f t="shared" si="107"/>
        <v>0</v>
      </c>
      <c r="J1245">
        <v>777</v>
      </c>
      <c r="K1245">
        <f t="shared" si="106"/>
        <v>0</v>
      </c>
      <c r="L1245" s="5">
        <f t="shared" si="108"/>
        <v>0</v>
      </c>
      <c r="M1245" s="122">
        <f t="shared" si="109"/>
        <v>133</v>
      </c>
      <c r="Q1245" s="7"/>
      <c r="S1245"/>
    </row>
    <row r="1246" spans="1:19">
      <c r="A1246">
        <v>297</v>
      </c>
      <c r="B1246" s="117" t="s">
        <v>493</v>
      </c>
      <c r="C1246" s="117" t="s">
        <v>489</v>
      </c>
      <c r="D1246" s="1">
        <v>8</v>
      </c>
      <c r="E1246" s="2" t="s">
        <v>490</v>
      </c>
      <c r="F1246">
        <v>0</v>
      </c>
      <c r="G1246" s="86">
        <v>4.5</v>
      </c>
      <c r="H1246" s="121"/>
      <c r="I1246" s="117">
        <f t="shared" si="107"/>
        <v>0</v>
      </c>
      <c r="J1246">
        <v>769</v>
      </c>
      <c r="K1246">
        <f t="shared" si="106"/>
        <v>0</v>
      </c>
      <c r="L1246" s="5">
        <f t="shared" si="108"/>
        <v>0</v>
      </c>
      <c r="M1246" s="122">
        <f t="shared" si="109"/>
        <v>171</v>
      </c>
      <c r="Q1246" s="7"/>
      <c r="S1246"/>
    </row>
    <row r="1247" spans="1:19">
      <c r="A1247">
        <v>298</v>
      </c>
      <c r="B1247" s="117" t="s">
        <v>494</v>
      </c>
      <c r="C1247" s="117" t="s">
        <v>489</v>
      </c>
      <c r="D1247" s="1">
        <v>10</v>
      </c>
      <c r="E1247" s="2" t="s">
        <v>490</v>
      </c>
      <c r="F1247">
        <v>0</v>
      </c>
      <c r="G1247" s="86">
        <v>5</v>
      </c>
      <c r="H1247" s="121"/>
      <c r="I1247" s="117">
        <f t="shared" si="107"/>
        <v>0</v>
      </c>
      <c r="J1247">
        <v>928</v>
      </c>
      <c r="K1247">
        <f t="shared" si="106"/>
        <v>0</v>
      </c>
      <c r="L1247" s="5">
        <f t="shared" si="108"/>
        <v>0</v>
      </c>
      <c r="M1247" s="122">
        <f t="shared" si="109"/>
        <v>190</v>
      </c>
      <c r="Q1247" s="7"/>
      <c r="S1247"/>
    </row>
    <row r="1248" spans="1:19">
      <c r="A1248">
        <v>299</v>
      </c>
      <c r="B1248" s="117" t="s">
        <v>495</v>
      </c>
      <c r="C1248" s="117" t="s">
        <v>113</v>
      </c>
      <c r="D1248" s="1">
        <v>8</v>
      </c>
      <c r="E1248" s="2" t="s">
        <v>490</v>
      </c>
      <c r="F1248">
        <v>0</v>
      </c>
      <c r="G1248" s="86">
        <v>4.5</v>
      </c>
      <c r="H1248" s="121"/>
      <c r="I1248" s="117">
        <f t="shared" si="107"/>
        <v>0</v>
      </c>
      <c r="J1248">
        <v>990</v>
      </c>
      <c r="K1248">
        <f t="shared" si="106"/>
        <v>0</v>
      </c>
      <c r="L1248" s="5">
        <f t="shared" si="108"/>
        <v>0</v>
      </c>
      <c r="M1248" s="122">
        <f t="shared" si="109"/>
        <v>171</v>
      </c>
      <c r="Q1248" s="7"/>
      <c r="S1248"/>
    </row>
    <row r="1249" spans="1:19">
      <c r="A1249">
        <v>300</v>
      </c>
      <c r="B1249" s="2" t="s">
        <v>496</v>
      </c>
      <c r="C1249" s="2" t="s">
        <v>113</v>
      </c>
      <c r="D1249" s="123">
        <v>8</v>
      </c>
      <c r="E1249" s="2" t="s">
        <v>78</v>
      </c>
      <c r="F1249">
        <v>0</v>
      </c>
      <c r="G1249" s="86">
        <v>4</v>
      </c>
      <c r="H1249" s="121"/>
      <c r="I1249" s="117">
        <f t="shared" si="107"/>
        <v>0</v>
      </c>
      <c r="J1249">
        <v>727</v>
      </c>
      <c r="K1249">
        <f t="shared" si="106"/>
        <v>0</v>
      </c>
      <c r="L1249" s="5">
        <f t="shared" si="108"/>
        <v>0</v>
      </c>
      <c r="M1249" s="122">
        <f t="shared" si="109"/>
        <v>152</v>
      </c>
      <c r="Q1249" s="7"/>
      <c r="S1249"/>
    </row>
    <row r="1250" spans="1:19">
      <c r="A1250">
        <v>301</v>
      </c>
      <c r="B1250" s="2" t="s">
        <v>497</v>
      </c>
      <c r="C1250" s="2" t="s">
        <v>113</v>
      </c>
      <c r="D1250" s="123">
        <v>8</v>
      </c>
      <c r="E1250" s="2" t="s">
        <v>78</v>
      </c>
      <c r="F1250">
        <v>0</v>
      </c>
      <c r="G1250" s="86">
        <v>4</v>
      </c>
      <c r="H1250" s="121"/>
      <c r="I1250" s="117">
        <f t="shared" si="107"/>
        <v>0</v>
      </c>
      <c r="J1250">
        <v>698</v>
      </c>
      <c r="K1250">
        <f t="shared" si="106"/>
        <v>0</v>
      </c>
      <c r="L1250" s="5">
        <f t="shared" si="108"/>
        <v>0</v>
      </c>
      <c r="M1250" s="122">
        <f t="shared" si="109"/>
        <v>152</v>
      </c>
      <c r="Q1250" s="7"/>
      <c r="S1250"/>
    </row>
    <row r="1251" spans="1:19">
      <c r="A1251">
        <v>302</v>
      </c>
      <c r="B1251" s="2" t="s">
        <v>498</v>
      </c>
      <c r="C1251" s="2" t="s">
        <v>113</v>
      </c>
      <c r="D1251" s="123">
        <v>6</v>
      </c>
      <c r="E1251" s="2" t="s">
        <v>78</v>
      </c>
      <c r="F1251">
        <v>0</v>
      </c>
      <c r="G1251" s="86">
        <v>3.5</v>
      </c>
      <c r="H1251" s="121"/>
      <c r="I1251" s="117">
        <f t="shared" si="107"/>
        <v>0</v>
      </c>
      <c r="J1251">
        <v>719</v>
      </c>
      <c r="K1251">
        <f t="shared" si="106"/>
        <v>0</v>
      </c>
      <c r="L1251" s="5">
        <f t="shared" si="108"/>
        <v>0</v>
      </c>
      <c r="M1251" s="122">
        <f t="shared" si="109"/>
        <v>133</v>
      </c>
      <c r="Q1251" s="7"/>
      <c r="S1251"/>
    </row>
    <row r="1252" spans="1:19">
      <c r="A1252">
        <v>303</v>
      </c>
      <c r="B1252" s="2" t="s">
        <v>499</v>
      </c>
      <c r="C1252" s="2" t="s">
        <v>489</v>
      </c>
      <c r="D1252" s="123">
        <v>6</v>
      </c>
      <c r="E1252" s="2" t="s">
        <v>78</v>
      </c>
      <c r="F1252">
        <v>0</v>
      </c>
      <c r="G1252" s="86">
        <v>3</v>
      </c>
      <c r="H1252" s="121"/>
      <c r="I1252" s="117">
        <f t="shared" si="107"/>
        <v>0</v>
      </c>
      <c r="J1252">
        <v>541</v>
      </c>
      <c r="K1252">
        <f t="shared" si="106"/>
        <v>0</v>
      </c>
      <c r="L1252" s="5">
        <f t="shared" si="108"/>
        <v>0</v>
      </c>
      <c r="M1252" s="122">
        <f t="shared" si="109"/>
        <v>114</v>
      </c>
      <c r="Q1252" s="7"/>
      <c r="S1252"/>
    </row>
    <row r="1253" spans="1:19">
      <c r="A1253">
        <v>304</v>
      </c>
      <c r="B1253" s="2" t="s">
        <v>500</v>
      </c>
      <c r="C1253" s="2" t="s">
        <v>501</v>
      </c>
      <c r="D1253" s="123">
        <v>4</v>
      </c>
      <c r="E1253" s="2" t="s">
        <v>78</v>
      </c>
      <c r="F1253">
        <v>0</v>
      </c>
      <c r="G1253" s="86">
        <v>2</v>
      </c>
      <c r="H1253" s="121"/>
      <c r="I1253" s="117">
        <f t="shared" si="107"/>
        <v>0</v>
      </c>
      <c r="J1253">
        <v>389</v>
      </c>
      <c r="K1253">
        <f t="shared" si="106"/>
        <v>0</v>
      </c>
      <c r="L1253" s="5">
        <f t="shared" si="108"/>
        <v>0</v>
      </c>
      <c r="M1253" s="122">
        <f t="shared" si="109"/>
        <v>76</v>
      </c>
      <c r="Q1253" s="7"/>
      <c r="S1253"/>
    </row>
    <row r="1254" spans="1:19">
      <c r="A1254">
        <v>305</v>
      </c>
      <c r="B1254" s="2" t="s">
        <v>502</v>
      </c>
      <c r="C1254" s="2" t="s">
        <v>501</v>
      </c>
      <c r="D1254" s="123">
        <v>6</v>
      </c>
      <c r="E1254" s="2" t="s">
        <v>78</v>
      </c>
      <c r="F1254">
        <v>0</v>
      </c>
      <c r="G1254" s="86">
        <v>3.5</v>
      </c>
      <c r="H1254" s="121"/>
      <c r="I1254" s="117">
        <f t="shared" si="107"/>
        <v>0</v>
      </c>
      <c r="J1254">
        <v>696</v>
      </c>
      <c r="K1254">
        <f t="shared" si="106"/>
        <v>0</v>
      </c>
      <c r="L1254" s="5">
        <f t="shared" si="108"/>
        <v>0</v>
      </c>
      <c r="M1254" s="122">
        <f t="shared" si="109"/>
        <v>133</v>
      </c>
      <c r="Q1254" s="7"/>
      <c r="S1254"/>
    </row>
    <row r="1255" spans="1:19">
      <c r="A1255">
        <v>306</v>
      </c>
      <c r="B1255" s="2" t="s">
        <v>503</v>
      </c>
      <c r="C1255" s="2" t="s">
        <v>501</v>
      </c>
      <c r="D1255" s="123">
        <v>8</v>
      </c>
      <c r="E1255" s="2" t="s">
        <v>78</v>
      </c>
      <c r="F1255">
        <v>0</v>
      </c>
      <c r="G1255" s="86">
        <v>4.5</v>
      </c>
      <c r="H1255" s="121"/>
      <c r="I1255" s="117">
        <f t="shared" si="107"/>
        <v>0</v>
      </c>
      <c r="J1255">
        <v>594</v>
      </c>
      <c r="K1255">
        <f t="shared" si="106"/>
        <v>0</v>
      </c>
      <c r="L1255" s="5">
        <f t="shared" si="108"/>
        <v>0</v>
      </c>
      <c r="M1255" s="122">
        <f t="shared" si="109"/>
        <v>171</v>
      </c>
      <c r="Q1255" s="7"/>
      <c r="S1255"/>
    </row>
    <row r="1256" spans="1:19">
      <c r="A1256">
        <v>307</v>
      </c>
      <c r="B1256" s="2" t="s">
        <v>504</v>
      </c>
      <c r="C1256" s="2" t="s">
        <v>501</v>
      </c>
      <c r="D1256" s="123">
        <v>10</v>
      </c>
      <c r="E1256" s="2" t="s">
        <v>78</v>
      </c>
      <c r="F1256">
        <v>0</v>
      </c>
      <c r="G1256" s="86">
        <v>5</v>
      </c>
      <c r="H1256" s="121"/>
      <c r="I1256" s="117">
        <f t="shared" si="107"/>
        <v>0</v>
      </c>
      <c r="J1256">
        <v>627</v>
      </c>
      <c r="K1256">
        <f t="shared" si="106"/>
        <v>0</v>
      </c>
      <c r="L1256" s="5">
        <f t="shared" si="108"/>
        <v>0</v>
      </c>
      <c r="M1256" s="122">
        <f t="shared" si="109"/>
        <v>190</v>
      </c>
      <c r="Q1256" s="7"/>
      <c r="S1256"/>
    </row>
    <row r="1257" spans="1:19">
      <c r="A1257">
        <v>308</v>
      </c>
      <c r="B1257" s="2" t="s">
        <v>505</v>
      </c>
      <c r="C1257" s="2" t="s">
        <v>113</v>
      </c>
      <c r="D1257" s="123">
        <v>10</v>
      </c>
      <c r="E1257" s="2" t="s">
        <v>78</v>
      </c>
      <c r="F1257">
        <v>0</v>
      </c>
      <c r="G1257" s="86">
        <v>5.5</v>
      </c>
      <c r="H1257" s="121"/>
      <c r="I1257" s="117">
        <f t="shared" si="107"/>
        <v>0</v>
      </c>
      <c r="J1257">
        <v>785</v>
      </c>
      <c r="K1257">
        <f t="shared" si="106"/>
        <v>0</v>
      </c>
      <c r="L1257" s="5">
        <f t="shared" si="108"/>
        <v>0</v>
      </c>
      <c r="M1257" s="122">
        <f t="shared" si="109"/>
        <v>209</v>
      </c>
      <c r="Q1257" s="7"/>
      <c r="S1257"/>
    </row>
    <row r="1258" spans="1:19">
      <c r="A1258">
        <v>309</v>
      </c>
      <c r="B1258" s="2" t="s">
        <v>506</v>
      </c>
      <c r="C1258" s="2" t="s">
        <v>507</v>
      </c>
      <c r="D1258" s="123">
        <v>4</v>
      </c>
      <c r="E1258" s="2" t="s">
        <v>341</v>
      </c>
      <c r="F1258">
        <v>0</v>
      </c>
      <c r="G1258" s="86">
        <v>2.5</v>
      </c>
      <c r="H1258" s="121"/>
      <c r="I1258" s="117">
        <f t="shared" si="107"/>
        <v>0</v>
      </c>
      <c r="J1258">
        <v>352</v>
      </c>
      <c r="K1258">
        <f t="shared" si="106"/>
        <v>0</v>
      </c>
      <c r="L1258" s="5">
        <f t="shared" si="108"/>
        <v>0</v>
      </c>
      <c r="M1258" s="122">
        <f t="shared" si="109"/>
        <v>95</v>
      </c>
      <c r="Q1258" s="7"/>
      <c r="S1258"/>
    </row>
    <row r="1259" spans="1:19">
      <c r="A1259">
        <v>310</v>
      </c>
      <c r="B1259" s="2" t="s">
        <v>508</v>
      </c>
      <c r="C1259" s="2" t="s">
        <v>507</v>
      </c>
      <c r="D1259" s="123">
        <v>6</v>
      </c>
      <c r="E1259" s="2" t="s">
        <v>341</v>
      </c>
      <c r="F1259">
        <v>0</v>
      </c>
      <c r="G1259" s="86">
        <v>3.5</v>
      </c>
      <c r="H1259" s="121"/>
      <c r="I1259" s="117">
        <f t="shared" si="107"/>
        <v>0</v>
      </c>
      <c r="J1259">
        <v>723</v>
      </c>
      <c r="K1259">
        <f t="shared" si="106"/>
        <v>0</v>
      </c>
      <c r="L1259" s="5">
        <f t="shared" si="108"/>
        <v>0</v>
      </c>
      <c r="M1259" s="122">
        <f t="shared" si="109"/>
        <v>133</v>
      </c>
      <c r="Q1259" s="7"/>
      <c r="S1259"/>
    </row>
    <row r="1260" spans="1:19">
      <c r="A1260">
        <v>311</v>
      </c>
      <c r="B1260" s="2" t="s">
        <v>509</v>
      </c>
      <c r="C1260" s="2" t="s">
        <v>507</v>
      </c>
      <c r="D1260" s="123">
        <v>8</v>
      </c>
      <c r="E1260" s="2" t="s">
        <v>341</v>
      </c>
      <c r="F1260">
        <v>0</v>
      </c>
      <c r="G1260" s="86">
        <v>4</v>
      </c>
      <c r="H1260" s="121"/>
      <c r="I1260" s="117">
        <f t="shared" si="107"/>
        <v>0</v>
      </c>
      <c r="J1260">
        <v>587</v>
      </c>
      <c r="K1260">
        <f t="shared" si="106"/>
        <v>0</v>
      </c>
      <c r="L1260" s="5">
        <f t="shared" si="108"/>
        <v>0</v>
      </c>
      <c r="M1260" s="122">
        <f t="shared" si="109"/>
        <v>152</v>
      </c>
      <c r="Q1260" s="7"/>
      <c r="S1260"/>
    </row>
    <row r="1261" spans="1:19">
      <c r="A1261">
        <v>312</v>
      </c>
      <c r="B1261" s="2" t="s">
        <v>510</v>
      </c>
      <c r="C1261" s="2" t="s">
        <v>507</v>
      </c>
      <c r="D1261" s="123">
        <v>8</v>
      </c>
      <c r="E1261" s="2" t="s">
        <v>341</v>
      </c>
      <c r="F1261">
        <v>0</v>
      </c>
      <c r="G1261" s="86">
        <v>4.5</v>
      </c>
      <c r="H1261" s="121"/>
      <c r="I1261" s="117">
        <f t="shared" si="107"/>
        <v>0</v>
      </c>
      <c r="J1261">
        <v>561</v>
      </c>
      <c r="K1261">
        <f t="shared" si="106"/>
        <v>0</v>
      </c>
      <c r="L1261" s="5">
        <f t="shared" si="108"/>
        <v>0</v>
      </c>
      <c r="M1261" s="122">
        <f t="shared" si="109"/>
        <v>171</v>
      </c>
      <c r="Q1261" s="7"/>
      <c r="S1261"/>
    </row>
    <row r="1262" spans="1:19">
      <c r="A1262">
        <v>313</v>
      </c>
      <c r="B1262" s="2" t="s">
        <v>511</v>
      </c>
      <c r="C1262" s="2" t="s">
        <v>507</v>
      </c>
      <c r="D1262" s="123">
        <v>8</v>
      </c>
      <c r="E1262" s="2" t="s">
        <v>341</v>
      </c>
      <c r="F1262">
        <v>0</v>
      </c>
      <c r="G1262" s="86">
        <v>4.5</v>
      </c>
      <c r="H1262" s="121"/>
      <c r="I1262" s="117">
        <f t="shared" si="107"/>
        <v>0</v>
      </c>
      <c r="J1262">
        <v>794</v>
      </c>
      <c r="K1262">
        <f t="shared" si="106"/>
        <v>0</v>
      </c>
      <c r="L1262" s="5">
        <f t="shared" si="108"/>
        <v>0</v>
      </c>
      <c r="M1262" s="122">
        <f t="shared" si="109"/>
        <v>171</v>
      </c>
      <c r="Q1262" s="7"/>
      <c r="S1262"/>
    </row>
    <row r="1263" spans="1:19">
      <c r="A1263">
        <v>314</v>
      </c>
      <c r="B1263" s="2" t="s">
        <v>512</v>
      </c>
      <c r="C1263" s="2" t="s">
        <v>489</v>
      </c>
      <c r="D1263" s="123">
        <v>6</v>
      </c>
      <c r="E1263" s="2" t="s">
        <v>341</v>
      </c>
      <c r="F1263">
        <v>0</v>
      </c>
      <c r="G1263" s="86">
        <v>3.5</v>
      </c>
      <c r="H1263" s="121"/>
      <c r="I1263" s="117">
        <f t="shared" si="107"/>
        <v>0</v>
      </c>
      <c r="J1263">
        <v>602</v>
      </c>
      <c r="K1263">
        <f t="shared" si="106"/>
        <v>0</v>
      </c>
      <c r="L1263" s="5">
        <f t="shared" si="108"/>
        <v>0</v>
      </c>
      <c r="M1263" s="122">
        <f t="shared" si="109"/>
        <v>133</v>
      </c>
      <c r="Q1263" s="7"/>
      <c r="S1263"/>
    </row>
    <row r="1264" spans="1:19">
      <c r="A1264">
        <v>315</v>
      </c>
      <c r="B1264" s="2" t="s">
        <v>513</v>
      </c>
      <c r="C1264" s="2" t="s">
        <v>489</v>
      </c>
      <c r="D1264" s="123">
        <v>4</v>
      </c>
      <c r="E1264" s="2" t="s">
        <v>341</v>
      </c>
      <c r="F1264">
        <v>0</v>
      </c>
      <c r="G1264" s="86">
        <v>2.5</v>
      </c>
      <c r="H1264" s="121"/>
      <c r="I1264" s="117">
        <f t="shared" si="107"/>
        <v>0</v>
      </c>
      <c r="J1264">
        <v>421</v>
      </c>
      <c r="K1264">
        <f t="shared" si="106"/>
        <v>0</v>
      </c>
      <c r="L1264" s="5">
        <f t="shared" si="108"/>
        <v>0</v>
      </c>
      <c r="M1264" s="122">
        <f t="shared" si="109"/>
        <v>95</v>
      </c>
      <c r="Q1264" s="7"/>
      <c r="S1264"/>
    </row>
    <row r="1265" spans="1:19">
      <c r="A1265">
        <v>316</v>
      </c>
      <c r="B1265" s="2" t="s">
        <v>514</v>
      </c>
      <c r="C1265" s="2" t="s">
        <v>113</v>
      </c>
      <c r="D1265" s="123">
        <v>6</v>
      </c>
      <c r="E1265" s="2" t="s">
        <v>341</v>
      </c>
      <c r="F1265">
        <v>0</v>
      </c>
      <c r="G1265" s="86">
        <v>3.5</v>
      </c>
      <c r="H1265" s="121"/>
      <c r="I1265" s="117">
        <f t="shared" si="107"/>
        <v>0</v>
      </c>
      <c r="J1265">
        <v>817</v>
      </c>
      <c r="K1265">
        <f t="shared" si="106"/>
        <v>0</v>
      </c>
      <c r="L1265" s="5">
        <f t="shared" si="108"/>
        <v>0</v>
      </c>
      <c r="M1265" s="122">
        <f t="shared" si="109"/>
        <v>133</v>
      </c>
      <c r="Q1265" s="7"/>
      <c r="S1265"/>
    </row>
    <row r="1266" spans="1:19">
      <c r="A1266">
        <v>317</v>
      </c>
      <c r="B1266" s="2" t="s">
        <v>515</v>
      </c>
      <c r="C1266" s="2" t="s">
        <v>113</v>
      </c>
      <c r="D1266" s="123">
        <v>8</v>
      </c>
      <c r="E1266" s="2" t="s">
        <v>341</v>
      </c>
      <c r="F1266">
        <v>0</v>
      </c>
      <c r="G1266" s="86">
        <v>4.5</v>
      </c>
      <c r="H1266" s="121"/>
      <c r="I1266" s="117">
        <f t="shared" si="107"/>
        <v>0</v>
      </c>
      <c r="J1266">
        <v>762</v>
      </c>
      <c r="K1266">
        <f t="shared" si="106"/>
        <v>0</v>
      </c>
      <c r="L1266" s="5">
        <f t="shared" si="108"/>
        <v>0</v>
      </c>
      <c r="M1266" s="122">
        <f t="shared" si="109"/>
        <v>171</v>
      </c>
      <c r="Q1266" s="7"/>
      <c r="S1266"/>
    </row>
    <row r="1267" spans="1:19">
      <c r="A1267">
        <v>318</v>
      </c>
      <c r="B1267" s="2" t="s">
        <v>516</v>
      </c>
      <c r="C1267" s="2" t="s">
        <v>113</v>
      </c>
      <c r="D1267" s="123">
        <v>6</v>
      </c>
      <c r="E1267" s="2" t="s">
        <v>341</v>
      </c>
      <c r="F1267">
        <v>0</v>
      </c>
      <c r="G1267" s="86">
        <v>3</v>
      </c>
      <c r="H1267" s="121"/>
      <c r="I1267" s="117">
        <f t="shared" si="107"/>
        <v>0</v>
      </c>
      <c r="J1267">
        <v>513</v>
      </c>
      <c r="K1267">
        <f t="shared" ref="K1267:K1330" si="110">IF(H1267=-1,J1267,FLOOR(H1267-FLOOR(H1267/5000000*J1267,1)*5000000/J1267,1)+1-FLOOR(H1267/10000000,1))+IF(H1267=0,-1,0)</f>
        <v>0</v>
      </c>
      <c r="L1267" s="5">
        <f t="shared" si="108"/>
        <v>0</v>
      </c>
      <c r="M1267" s="122">
        <f t="shared" si="109"/>
        <v>114</v>
      </c>
      <c r="Q1267" s="7"/>
      <c r="S1267"/>
    </row>
    <row r="1268" spans="1:19">
      <c r="A1268">
        <v>319</v>
      </c>
      <c r="B1268" s="2" t="s">
        <v>517</v>
      </c>
      <c r="C1268" s="2" t="s">
        <v>489</v>
      </c>
      <c r="D1268" s="123">
        <v>6</v>
      </c>
      <c r="E1268" s="2" t="s">
        <v>341</v>
      </c>
      <c r="F1268">
        <v>0</v>
      </c>
      <c r="G1268" s="86">
        <v>3</v>
      </c>
      <c r="H1268" s="121"/>
      <c r="I1268" s="117">
        <f t="shared" si="107"/>
        <v>0</v>
      </c>
      <c r="J1268">
        <v>476</v>
      </c>
      <c r="K1268">
        <f t="shared" si="110"/>
        <v>0</v>
      </c>
      <c r="L1268" s="5">
        <f t="shared" si="108"/>
        <v>0</v>
      </c>
      <c r="M1268" s="122">
        <f t="shared" si="109"/>
        <v>114</v>
      </c>
      <c r="Q1268" s="7"/>
      <c r="S1268"/>
    </row>
    <row r="1269" spans="1:19">
      <c r="A1269">
        <v>320</v>
      </c>
      <c r="B1269" s="2" t="s">
        <v>518</v>
      </c>
      <c r="C1269" s="2" t="s">
        <v>113</v>
      </c>
      <c r="D1269" s="123">
        <v>6</v>
      </c>
      <c r="E1269" s="2" t="s">
        <v>341</v>
      </c>
      <c r="F1269">
        <v>0</v>
      </c>
      <c r="G1269" s="86">
        <v>3.5</v>
      </c>
      <c r="H1269" s="121"/>
      <c r="I1269" s="117">
        <f t="shared" si="107"/>
        <v>0</v>
      </c>
      <c r="J1269">
        <v>907</v>
      </c>
      <c r="K1269">
        <f t="shared" si="110"/>
        <v>0</v>
      </c>
      <c r="L1269" s="5">
        <f t="shared" si="108"/>
        <v>0</v>
      </c>
      <c r="M1269" s="122">
        <f t="shared" si="109"/>
        <v>133</v>
      </c>
      <c r="Q1269" s="7"/>
      <c r="S1269"/>
    </row>
    <row r="1270" spans="1:19">
      <c r="A1270">
        <v>321</v>
      </c>
      <c r="B1270" s="2" t="s">
        <v>519</v>
      </c>
      <c r="C1270" s="2" t="s">
        <v>489</v>
      </c>
      <c r="D1270" s="123">
        <v>8</v>
      </c>
      <c r="E1270" s="2" t="s">
        <v>341</v>
      </c>
      <c r="F1270">
        <v>0</v>
      </c>
      <c r="G1270" s="86">
        <v>4.5</v>
      </c>
      <c r="H1270" s="121"/>
      <c r="I1270" s="117">
        <f t="shared" ref="I1270:I1333" si="111">IF(H1270=-1,G1270+2,MAX(MIN(G1270+(H1270-9600000)/200000,G1270+2),G1270+(H1270-9500000)/300000,0))</f>
        <v>0</v>
      </c>
      <c r="J1270">
        <v>757</v>
      </c>
      <c r="K1270">
        <f t="shared" si="110"/>
        <v>0</v>
      </c>
      <c r="L1270" s="5">
        <f t="shared" ref="L1270:L1333" si="112">G1270*38-M1270</f>
        <v>0</v>
      </c>
      <c r="M1270" s="122">
        <f t="shared" ref="M1270:M1333" si="113">IF(H1270=-1,0,MAX(MIN(28.5*G1270,(10000000-H1270)/10000000*100*28.5*G1270),0)+MAX(MIN(9.5*G1270,(0.995*J1270-K1270)/J1270*100*G1270),0))</f>
        <v>171</v>
      </c>
      <c r="Q1270" s="7"/>
      <c r="S1270"/>
    </row>
    <row r="1271" spans="1:19">
      <c r="A1271">
        <v>322</v>
      </c>
      <c r="B1271" s="2" t="s">
        <v>520</v>
      </c>
      <c r="C1271" s="2" t="s">
        <v>113</v>
      </c>
      <c r="D1271" s="123">
        <v>10</v>
      </c>
      <c r="E1271" s="2" t="s">
        <v>341</v>
      </c>
      <c r="F1271">
        <v>0</v>
      </c>
      <c r="G1271" s="86">
        <v>5</v>
      </c>
      <c r="H1271" s="121"/>
      <c r="I1271" s="117">
        <f t="shared" si="111"/>
        <v>0</v>
      </c>
      <c r="J1271">
        <v>928</v>
      </c>
      <c r="K1271">
        <f t="shared" si="110"/>
        <v>0</v>
      </c>
      <c r="L1271" s="5">
        <f t="shared" si="112"/>
        <v>0</v>
      </c>
      <c r="M1271" s="122">
        <f t="shared" si="113"/>
        <v>190</v>
      </c>
      <c r="Q1271" s="7"/>
      <c r="S1271"/>
    </row>
    <row r="1272" spans="1:19">
      <c r="A1272">
        <v>323</v>
      </c>
      <c r="B1272" s="2" t="s">
        <v>521</v>
      </c>
      <c r="C1272" s="2" t="s">
        <v>113</v>
      </c>
      <c r="D1272" s="123">
        <v>8</v>
      </c>
      <c r="E1272" s="2" t="s">
        <v>522</v>
      </c>
      <c r="F1272">
        <v>0</v>
      </c>
      <c r="G1272" s="86">
        <v>4.5</v>
      </c>
      <c r="H1272" s="121"/>
      <c r="I1272" s="117">
        <f t="shared" si="111"/>
        <v>0</v>
      </c>
      <c r="J1272">
        <v>677</v>
      </c>
      <c r="K1272">
        <f t="shared" si="110"/>
        <v>0</v>
      </c>
      <c r="L1272" s="5">
        <f t="shared" si="112"/>
        <v>0</v>
      </c>
      <c r="M1272" s="122">
        <f t="shared" si="113"/>
        <v>171</v>
      </c>
      <c r="Q1272" s="7"/>
      <c r="S1272"/>
    </row>
    <row r="1273" spans="1:19">
      <c r="A1273">
        <v>324</v>
      </c>
      <c r="B1273" s="2" t="s">
        <v>523</v>
      </c>
      <c r="C1273" s="2" t="s">
        <v>524</v>
      </c>
      <c r="D1273" s="123">
        <v>4</v>
      </c>
      <c r="E1273" s="2" t="s">
        <v>522</v>
      </c>
      <c r="F1273">
        <v>0</v>
      </c>
      <c r="G1273" s="86">
        <v>2.5</v>
      </c>
      <c r="H1273" s="121"/>
      <c r="I1273" s="117">
        <f t="shared" si="111"/>
        <v>0</v>
      </c>
      <c r="J1273">
        <v>325</v>
      </c>
      <c r="K1273">
        <f t="shared" si="110"/>
        <v>0</v>
      </c>
      <c r="L1273" s="5">
        <f t="shared" si="112"/>
        <v>0</v>
      </c>
      <c r="M1273" s="122">
        <f t="shared" si="113"/>
        <v>95</v>
      </c>
      <c r="Q1273" s="7"/>
      <c r="S1273"/>
    </row>
    <row r="1274" spans="1:19">
      <c r="A1274">
        <v>325</v>
      </c>
      <c r="B1274" s="2" t="s">
        <v>525</v>
      </c>
      <c r="C1274" s="2" t="s">
        <v>524</v>
      </c>
      <c r="D1274" s="123">
        <v>8</v>
      </c>
      <c r="E1274" s="2" t="s">
        <v>522</v>
      </c>
      <c r="F1274">
        <v>0</v>
      </c>
      <c r="G1274" s="86">
        <v>4</v>
      </c>
      <c r="H1274" s="121"/>
      <c r="I1274" s="117">
        <f t="shared" si="111"/>
        <v>0</v>
      </c>
      <c r="J1274">
        <v>490</v>
      </c>
      <c r="K1274">
        <f t="shared" si="110"/>
        <v>0</v>
      </c>
      <c r="L1274" s="5">
        <f t="shared" si="112"/>
        <v>0</v>
      </c>
      <c r="M1274" s="122">
        <f t="shared" si="113"/>
        <v>152</v>
      </c>
      <c r="Q1274" s="7"/>
      <c r="S1274"/>
    </row>
    <row r="1275" spans="1:19">
      <c r="A1275">
        <v>326</v>
      </c>
      <c r="B1275" s="2" t="s">
        <v>526</v>
      </c>
      <c r="C1275" s="2" t="s">
        <v>524</v>
      </c>
      <c r="D1275" s="123">
        <v>8</v>
      </c>
      <c r="E1275" s="2" t="s">
        <v>522</v>
      </c>
      <c r="F1275">
        <v>0</v>
      </c>
      <c r="G1275" s="86">
        <v>4.5</v>
      </c>
      <c r="H1275" s="121"/>
      <c r="I1275" s="117">
        <f t="shared" si="111"/>
        <v>0</v>
      </c>
      <c r="J1275">
        <v>634</v>
      </c>
      <c r="K1275">
        <f t="shared" si="110"/>
        <v>0</v>
      </c>
      <c r="L1275" s="5">
        <f t="shared" si="112"/>
        <v>0</v>
      </c>
      <c r="M1275" s="122">
        <f t="shared" si="113"/>
        <v>171</v>
      </c>
      <c r="Q1275" s="7"/>
      <c r="S1275"/>
    </row>
    <row r="1276" spans="1:19">
      <c r="A1276">
        <v>327</v>
      </c>
      <c r="B1276" s="2" t="s">
        <v>527</v>
      </c>
      <c r="C1276" s="2" t="s">
        <v>524</v>
      </c>
      <c r="D1276" s="123">
        <v>10</v>
      </c>
      <c r="E1276" s="2" t="s">
        <v>522</v>
      </c>
      <c r="F1276">
        <v>0</v>
      </c>
      <c r="G1276" s="86">
        <v>5.5</v>
      </c>
      <c r="H1276" s="121"/>
      <c r="I1276" s="117">
        <f t="shared" si="111"/>
        <v>0</v>
      </c>
      <c r="J1276">
        <v>646</v>
      </c>
      <c r="K1276">
        <f t="shared" si="110"/>
        <v>0</v>
      </c>
      <c r="L1276" s="5">
        <f t="shared" si="112"/>
        <v>0</v>
      </c>
      <c r="M1276" s="122">
        <f t="shared" si="113"/>
        <v>209</v>
      </c>
      <c r="Q1276" s="7"/>
      <c r="S1276"/>
    </row>
    <row r="1277" spans="1:19">
      <c r="A1277">
        <v>328</v>
      </c>
      <c r="B1277" s="2" t="s">
        <v>528</v>
      </c>
      <c r="C1277" s="2" t="s">
        <v>524</v>
      </c>
      <c r="D1277" s="123">
        <v>8</v>
      </c>
      <c r="E1277" s="2" t="s">
        <v>522</v>
      </c>
      <c r="F1277">
        <v>0</v>
      </c>
      <c r="G1277" s="86">
        <v>4</v>
      </c>
      <c r="H1277" s="121"/>
      <c r="I1277" s="117">
        <f t="shared" si="111"/>
        <v>0</v>
      </c>
      <c r="J1277">
        <v>537</v>
      </c>
      <c r="K1277">
        <f t="shared" si="110"/>
        <v>0</v>
      </c>
      <c r="L1277" s="5">
        <f t="shared" si="112"/>
        <v>0</v>
      </c>
      <c r="M1277" s="122">
        <f t="shared" si="113"/>
        <v>152</v>
      </c>
      <c r="Q1277" s="7"/>
      <c r="S1277"/>
    </row>
    <row r="1278" spans="1:19">
      <c r="A1278">
        <v>329</v>
      </c>
      <c r="B1278" s="2" t="s">
        <v>529</v>
      </c>
      <c r="C1278" s="2" t="s">
        <v>489</v>
      </c>
      <c r="D1278" s="123">
        <v>6</v>
      </c>
      <c r="E1278" s="2" t="s">
        <v>530</v>
      </c>
      <c r="F1278">
        <v>0</v>
      </c>
      <c r="G1278" s="86">
        <v>3.5</v>
      </c>
      <c r="H1278" s="121"/>
      <c r="I1278" s="117">
        <f t="shared" si="111"/>
        <v>0</v>
      </c>
      <c r="J1278">
        <v>828</v>
      </c>
      <c r="K1278">
        <f t="shared" si="110"/>
        <v>0</v>
      </c>
      <c r="L1278" s="5">
        <f t="shared" si="112"/>
        <v>0</v>
      </c>
      <c r="M1278" s="122">
        <f t="shared" si="113"/>
        <v>133</v>
      </c>
      <c r="Q1278" s="7"/>
      <c r="S1278"/>
    </row>
    <row r="1279" spans="1:19">
      <c r="A1279">
        <v>330</v>
      </c>
      <c r="B1279" s="2" t="s">
        <v>531</v>
      </c>
      <c r="C1279" s="2" t="s">
        <v>532</v>
      </c>
      <c r="D1279" s="123">
        <v>4</v>
      </c>
      <c r="E1279" s="2" t="s">
        <v>530</v>
      </c>
      <c r="F1279">
        <v>0</v>
      </c>
      <c r="G1279" s="86">
        <v>2</v>
      </c>
      <c r="H1279" s="121"/>
      <c r="I1279" s="117">
        <f t="shared" si="111"/>
        <v>0</v>
      </c>
      <c r="J1279">
        <v>395</v>
      </c>
      <c r="K1279">
        <f t="shared" si="110"/>
        <v>0</v>
      </c>
      <c r="L1279" s="5">
        <f t="shared" si="112"/>
        <v>0</v>
      </c>
      <c r="M1279" s="122">
        <f t="shared" si="113"/>
        <v>76</v>
      </c>
      <c r="Q1279" s="7"/>
      <c r="S1279"/>
    </row>
    <row r="1280" spans="1:19">
      <c r="A1280">
        <v>331</v>
      </c>
      <c r="B1280" s="2" t="s">
        <v>533</v>
      </c>
      <c r="C1280" s="2" t="s">
        <v>532</v>
      </c>
      <c r="D1280" s="123">
        <v>6</v>
      </c>
      <c r="E1280" s="2" t="s">
        <v>530</v>
      </c>
      <c r="F1280">
        <v>0</v>
      </c>
      <c r="G1280" s="86">
        <v>3.5</v>
      </c>
      <c r="H1280" s="121"/>
      <c r="I1280" s="117">
        <f t="shared" si="111"/>
        <v>0</v>
      </c>
      <c r="J1280">
        <v>380</v>
      </c>
      <c r="K1280">
        <f t="shared" si="110"/>
        <v>0</v>
      </c>
      <c r="L1280" s="5">
        <f t="shared" si="112"/>
        <v>0</v>
      </c>
      <c r="M1280" s="122">
        <f t="shared" si="113"/>
        <v>133</v>
      </c>
      <c r="Q1280" s="7"/>
      <c r="S1280"/>
    </row>
    <row r="1281" spans="1:19">
      <c r="A1281">
        <v>332</v>
      </c>
      <c r="B1281" s="2" t="s">
        <v>534</v>
      </c>
      <c r="C1281" s="2" t="s">
        <v>532</v>
      </c>
      <c r="D1281" s="123">
        <v>8</v>
      </c>
      <c r="E1281" s="2" t="s">
        <v>530</v>
      </c>
      <c r="F1281">
        <v>0</v>
      </c>
      <c r="G1281" s="86">
        <v>4</v>
      </c>
      <c r="H1281" s="121"/>
      <c r="I1281" s="117">
        <f t="shared" si="111"/>
        <v>0</v>
      </c>
      <c r="J1281">
        <v>637</v>
      </c>
      <c r="K1281">
        <f t="shared" si="110"/>
        <v>0</v>
      </c>
      <c r="L1281" s="5">
        <f t="shared" si="112"/>
        <v>0</v>
      </c>
      <c r="M1281" s="122">
        <f t="shared" si="113"/>
        <v>152</v>
      </c>
      <c r="Q1281" s="7"/>
      <c r="S1281"/>
    </row>
    <row r="1282" spans="1:19">
      <c r="A1282">
        <v>333</v>
      </c>
      <c r="B1282" s="2" t="s">
        <v>535</v>
      </c>
      <c r="C1282" s="2" t="s">
        <v>532</v>
      </c>
      <c r="D1282" s="123">
        <v>10</v>
      </c>
      <c r="E1282" s="2" t="s">
        <v>530</v>
      </c>
      <c r="F1282">
        <v>0</v>
      </c>
      <c r="G1282" s="86">
        <v>5</v>
      </c>
      <c r="H1282" s="121"/>
      <c r="I1282" s="117">
        <f t="shared" si="111"/>
        <v>0</v>
      </c>
      <c r="J1282">
        <v>690</v>
      </c>
      <c r="K1282">
        <f t="shared" si="110"/>
        <v>0</v>
      </c>
      <c r="L1282" s="5">
        <f t="shared" si="112"/>
        <v>0</v>
      </c>
      <c r="M1282" s="122">
        <f t="shared" si="113"/>
        <v>190</v>
      </c>
      <c r="Q1282" s="7"/>
      <c r="S1282"/>
    </row>
    <row r="1283" spans="1:19">
      <c r="A1283">
        <v>334</v>
      </c>
      <c r="B1283" s="2" t="s">
        <v>536</v>
      </c>
      <c r="C1283" s="2" t="s">
        <v>532</v>
      </c>
      <c r="D1283" s="123">
        <v>8</v>
      </c>
      <c r="E1283" s="2" t="s">
        <v>530</v>
      </c>
      <c r="F1283">
        <v>0</v>
      </c>
      <c r="G1283" s="86">
        <v>4.5</v>
      </c>
      <c r="H1283" s="121"/>
      <c r="I1283" s="117">
        <f t="shared" si="111"/>
        <v>0</v>
      </c>
      <c r="J1283">
        <v>625</v>
      </c>
      <c r="K1283">
        <f t="shared" si="110"/>
        <v>0</v>
      </c>
      <c r="L1283" s="5">
        <f t="shared" si="112"/>
        <v>0</v>
      </c>
      <c r="M1283" s="122">
        <f t="shared" si="113"/>
        <v>171</v>
      </c>
      <c r="Q1283" s="7"/>
      <c r="S1283"/>
    </row>
    <row r="1284" spans="1:19">
      <c r="A1284">
        <v>335</v>
      </c>
      <c r="B1284" s="2" t="s">
        <v>537</v>
      </c>
      <c r="C1284" s="2" t="s">
        <v>113</v>
      </c>
      <c r="D1284" s="123">
        <v>6</v>
      </c>
      <c r="E1284" s="2" t="s">
        <v>538</v>
      </c>
      <c r="F1284">
        <v>0</v>
      </c>
      <c r="G1284" s="86">
        <v>3.5</v>
      </c>
      <c r="H1284" s="121"/>
      <c r="I1284" s="117">
        <f t="shared" si="111"/>
        <v>0</v>
      </c>
      <c r="J1284">
        <v>548</v>
      </c>
      <c r="K1284">
        <f t="shared" si="110"/>
        <v>0</v>
      </c>
      <c r="L1284" s="5">
        <f t="shared" si="112"/>
        <v>0</v>
      </c>
      <c r="M1284" s="122">
        <f t="shared" si="113"/>
        <v>133</v>
      </c>
      <c r="Q1284" s="7"/>
      <c r="S1284"/>
    </row>
    <row r="1285" spans="1:19">
      <c r="A1285">
        <v>336</v>
      </c>
      <c r="B1285" s="2" t="s">
        <v>539</v>
      </c>
      <c r="C1285" s="2" t="s">
        <v>489</v>
      </c>
      <c r="D1285" s="123">
        <v>8</v>
      </c>
      <c r="E1285" s="2" t="s">
        <v>538</v>
      </c>
      <c r="F1285">
        <v>0</v>
      </c>
      <c r="G1285" s="86">
        <v>4</v>
      </c>
      <c r="H1285" s="121"/>
      <c r="I1285" s="117">
        <f t="shared" si="111"/>
        <v>0</v>
      </c>
      <c r="J1285">
        <v>652</v>
      </c>
      <c r="K1285">
        <f t="shared" si="110"/>
        <v>0</v>
      </c>
      <c r="L1285" s="5">
        <f t="shared" si="112"/>
        <v>0</v>
      </c>
      <c r="M1285" s="122">
        <f t="shared" si="113"/>
        <v>152</v>
      </c>
      <c r="Q1285" s="7"/>
      <c r="S1285"/>
    </row>
    <row r="1286" spans="1:19">
      <c r="A1286">
        <v>337</v>
      </c>
      <c r="B1286" s="2" t="s">
        <v>540</v>
      </c>
      <c r="C1286" s="2" t="s">
        <v>541</v>
      </c>
      <c r="D1286" s="123">
        <v>4</v>
      </c>
      <c r="E1286" s="2" t="s">
        <v>538</v>
      </c>
      <c r="F1286">
        <v>0</v>
      </c>
      <c r="G1286" s="86">
        <v>2.5</v>
      </c>
      <c r="H1286" s="121"/>
      <c r="I1286" s="117">
        <f t="shared" si="111"/>
        <v>0</v>
      </c>
      <c r="J1286">
        <v>596</v>
      </c>
      <c r="K1286">
        <f t="shared" si="110"/>
        <v>0</v>
      </c>
      <c r="L1286" s="5">
        <f t="shared" si="112"/>
        <v>0</v>
      </c>
      <c r="M1286" s="122">
        <f t="shared" si="113"/>
        <v>95</v>
      </c>
      <c r="Q1286" s="7"/>
      <c r="S1286"/>
    </row>
    <row r="1287" spans="1:19">
      <c r="A1287">
        <v>338</v>
      </c>
      <c r="B1287" s="2" t="s">
        <v>542</v>
      </c>
      <c r="C1287" s="2" t="s">
        <v>541</v>
      </c>
      <c r="D1287" s="123">
        <v>6</v>
      </c>
      <c r="E1287" s="2" t="s">
        <v>538</v>
      </c>
      <c r="F1287">
        <v>0</v>
      </c>
      <c r="G1287" s="86">
        <v>3</v>
      </c>
      <c r="H1287" s="121"/>
      <c r="I1287" s="117">
        <f t="shared" si="111"/>
        <v>0</v>
      </c>
      <c r="J1287">
        <v>697</v>
      </c>
      <c r="K1287">
        <f t="shared" si="110"/>
        <v>0</v>
      </c>
      <c r="L1287" s="5">
        <f t="shared" si="112"/>
        <v>0</v>
      </c>
      <c r="M1287" s="122">
        <f t="shared" si="113"/>
        <v>114</v>
      </c>
      <c r="Q1287" s="7"/>
      <c r="S1287"/>
    </row>
    <row r="1288" spans="1:19">
      <c r="A1288">
        <v>339</v>
      </c>
      <c r="B1288" s="2" t="s">
        <v>543</v>
      </c>
      <c r="C1288" s="2" t="s">
        <v>541</v>
      </c>
      <c r="D1288" s="123">
        <v>8</v>
      </c>
      <c r="E1288" s="2" t="s">
        <v>538</v>
      </c>
      <c r="F1288">
        <v>0</v>
      </c>
      <c r="G1288" s="86">
        <v>4.5</v>
      </c>
      <c r="H1288" s="121"/>
      <c r="I1288" s="117">
        <f t="shared" si="111"/>
        <v>0</v>
      </c>
      <c r="J1288">
        <v>722</v>
      </c>
      <c r="K1288">
        <f t="shared" si="110"/>
        <v>0</v>
      </c>
      <c r="L1288" s="5">
        <f t="shared" si="112"/>
        <v>0</v>
      </c>
      <c r="M1288" s="122">
        <f t="shared" si="113"/>
        <v>171</v>
      </c>
      <c r="Q1288" s="7"/>
      <c r="S1288"/>
    </row>
    <row r="1289" spans="1:19">
      <c r="A1289">
        <v>340</v>
      </c>
      <c r="B1289" s="2" t="s">
        <v>544</v>
      </c>
      <c r="C1289" s="2" t="s">
        <v>541</v>
      </c>
      <c r="D1289" s="123">
        <v>8</v>
      </c>
      <c r="E1289" s="2" t="s">
        <v>538</v>
      </c>
      <c r="F1289">
        <v>0</v>
      </c>
      <c r="G1289" s="86">
        <v>4</v>
      </c>
      <c r="H1289" s="121"/>
      <c r="I1289" s="117">
        <f t="shared" si="111"/>
        <v>0</v>
      </c>
      <c r="J1289">
        <v>591</v>
      </c>
      <c r="K1289">
        <f t="shared" si="110"/>
        <v>0</v>
      </c>
      <c r="L1289" s="5">
        <f t="shared" si="112"/>
        <v>0</v>
      </c>
      <c r="M1289" s="122">
        <f t="shared" si="113"/>
        <v>152</v>
      </c>
      <c r="Q1289" s="7"/>
      <c r="S1289"/>
    </row>
    <row r="1290" spans="1:19">
      <c r="A1290">
        <v>341</v>
      </c>
      <c r="B1290" s="2" t="s">
        <v>545</v>
      </c>
      <c r="C1290" s="2" t="s">
        <v>541</v>
      </c>
      <c r="D1290" s="123">
        <v>10</v>
      </c>
      <c r="E1290" s="2" t="s">
        <v>538</v>
      </c>
      <c r="F1290">
        <v>0</v>
      </c>
      <c r="G1290" s="86">
        <v>5.5</v>
      </c>
      <c r="H1290" s="121"/>
      <c r="I1290" s="117">
        <f t="shared" si="111"/>
        <v>0</v>
      </c>
      <c r="J1290">
        <v>983</v>
      </c>
      <c r="K1290">
        <f t="shared" si="110"/>
        <v>0</v>
      </c>
      <c r="L1290" s="5">
        <f t="shared" si="112"/>
        <v>0</v>
      </c>
      <c r="M1290" s="122">
        <f t="shared" si="113"/>
        <v>209</v>
      </c>
      <c r="Q1290" s="7"/>
      <c r="S1290"/>
    </row>
    <row r="1291" spans="1:19">
      <c r="A1291">
        <v>342</v>
      </c>
      <c r="B1291" s="124" t="s">
        <v>546</v>
      </c>
      <c r="C1291" s="124" t="s">
        <v>489</v>
      </c>
      <c r="D1291" s="1">
        <v>6</v>
      </c>
      <c r="E1291" s="2" t="s">
        <v>538</v>
      </c>
      <c r="F1291">
        <v>0</v>
      </c>
      <c r="G1291" s="86">
        <v>3.5</v>
      </c>
      <c r="H1291" s="121"/>
      <c r="I1291" s="124">
        <f t="shared" si="111"/>
        <v>0</v>
      </c>
      <c r="J1291">
        <v>736</v>
      </c>
      <c r="K1291" s="125">
        <f t="shared" si="110"/>
        <v>0</v>
      </c>
      <c r="L1291" s="5">
        <f t="shared" si="112"/>
        <v>0</v>
      </c>
      <c r="M1291" s="122">
        <f t="shared" si="113"/>
        <v>133</v>
      </c>
      <c r="Q1291" s="7"/>
      <c r="S1291"/>
    </row>
    <row r="1292" spans="1:19">
      <c r="A1292">
        <v>343</v>
      </c>
      <c r="B1292" s="124" t="s">
        <v>547</v>
      </c>
      <c r="C1292" s="124" t="s">
        <v>113</v>
      </c>
      <c r="D1292" s="123">
        <v>8</v>
      </c>
      <c r="E1292" s="2" t="s">
        <v>538</v>
      </c>
      <c r="F1292">
        <v>0</v>
      </c>
      <c r="G1292" s="86">
        <v>4.5</v>
      </c>
      <c r="H1292" s="121"/>
      <c r="I1292" s="117">
        <f t="shared" si="111"/>
        <v>0</v>
      </c>
      <c r="J1292">
        <v>836</v>
      </c>
      <c r="K1292">
        <f t="shared" si="110"/>
        <v>0</v>
      </c>
      <c r="L1292" s="5">
        <f t="shared" si="112"/>
        <v>0</v>
      </c>
      <c r="M1292" s="122">
        <f t="shared" si="113"/>
        <v>171</v>
      </c>
      <c r="Q1292" s="7"/>
      <c r="S1292"/>
    </row>
    <row r="1293" spans="1:19">
      <c r="A1293">
        <v>344</v>
      </c>
      <c r="B1293" s="124" t="s">
        <v>548</v>
      </c>
      <c r="C1293" s="124" t="s">
        <v>27</v>
      </c>
      <c r="D1293" s="123">
        <v>6</v>
      </c>
      <c r="E1293" s="2" t="s">
        <v>549</v>
      </c>
      <c r="F1293">
        <v>0</v>
      </c>
      <c r="G1293" s="86">
        <v>3.5</v>
      </c>
      <c r="H1293" s="121"/>
      <c r="I1293" s="117">
        <f t="shared" si="111"/>
        <v>0</v>
      </c>
      <c r="J1293" s="125">
        <v>561</v>
      </c>
      <c r="K1293">
        <f t="shared" si="110"/>
        <v>0</v>
      </c>
      <c r="L1293" s="5">
        <f t="shared" si="112"/>
        <v>0</v>
      </c>
      <c r="M1293" s="122">
        <f t="shared" si="113"/>
        <v>133</v>
      </c>
      <c r="Q1293" s="7"/>
      <c r="S1293"/>
    </row>
    <row r="1294" spans="1:19">
      <c r="A1294">
        <v>345</v>
      </c>
      <c r="B1294" s="124" t="s">
        <v>550</v>
      </c>
      <c r="C1294" s="124" t="s">
        <v>489</v>
      </c>
      <c r="D1294" s="123">
        <v>8</v>
      </c>
      <c r="E1294" s="2" t="s">
        <v>549</v>
      </c>
      <c r="F1294">
        <v>0</v>
      </c>
      <c r="G1294" s="86">
        <v>4</v>
      </c>
      <c r="H1294" s="121"/>
      <c r="I1294" s="117">
        <f t="shared" si="111"/>
        <v>0</v>
      </c>
      <c r="J1294" s="125">
        <v>683</v>
      </c>
      <c r="K1294">
        <f t="shared" si="110"/>
        <v>0</v>
      </c>
      <c r="L1294" s="5">
        <f t="shared" si="112"/>
        <v>0</v>
      </c>
      <c r="M1294" s="122">
        <f t="shared" si="113"/>
        <v>152</v>
      </c>
      <c r="Q1294" s="7"/>
      <c r="S1294"/>
    </row>
    <row r="1295" spans="1:19">
      <c r="A1295">
        <v>346</v>
      </c>
      <c r="B1295" s="124" t="s">
        <v>551</v>
      </c>
      <c r="C1295" s="124" t="s">
        <v>489</v>
      </c>
      <c r="D1295" s="123">
        <v>8</v>
      </c>
      <c r="E1295" s="2" t="s">
        <v>549</v>
      </c>
      <c r="F1295">
        <v>0</v>
      </c>
      <c r="G1295" s="86">
        <v>4</v>
      </c>
      <c r="H1295" s="121"/>
      <c r="I1295" s="117">
        <f t="shared" si="111"/>
        <v>0</v>
      </c>
      <c r="J1295" s="125">
        <v>741</v>
      </c>
      <c r="K1295">
        <f t="shared" si="110"/>
        <v>0</v>
      </c>
      <c r="L1295" s="5">
        <f t="shared" si="112"/>
        <v>0</v>
      </c>
      <c r="M1295" s="122">
        <f t="shared" si="113"/>
        <v>152</v>
      </c>
      <c r="Q1295" s="7"/>
      <c r="S1295"/>
    </row>
    <row r="1296" spans="1:19">
      <c r="A1296">
        <v>347</v>
      </c>
      <c r="B1296" s="124" t="s">
        <v>552</v>
      </c>
      <c r="C1296" s="124" t="s">
        <v>113</v>
      </c>
      <c r="D1296" s="123">
        <v>8</v>
      </c>
      <c r="E1296" s="2" t="s">
        <v>549</v>
      </c>
      <c r="F1296">
        <v>0</v>
      </c>
      <c r="G1296" s="86">
        <v>4.5</v>
      </c>
      <c r="H1296" s="121"/>
      <c r="I1296" s="117">
        <f t="shared" si="111"/>
        <v>0</v>
      </c>
      <c r="J1296" s="125">
        <v>669</v>
      </c>
      <c r="K1296">
        <f t="shared" si="110"/>
        <v>0</v>
      </c>
      <c r="L1296" s="5">
        <f t="shared" si="112"/>
        <v>0</v>
      </c>
      <c r="M1296" s="122">
        <f t="shared" si="113"/>
        <v>171</v>
      </c>
      <c r="Q1296" s="7"/>
      <c r="S1296"/>
    </row>
    <row r="1297" spans="1:19">
      <c r="A1297">
        <v>348</v>
      </c>
      <c r="B1297" s="124" t="s">
        <v>553</v>
      </c>
      <c r="C1297" s="124" t="s">
        <v>554</v>
      </c>
      <c r="D1297" s="123">
        <v>6</v>
      </c>
      <c r="E1297" s="2" t="s">
        <v>549</v>
      </c>
      <c r="F1297">
        <v>0</v>
      </c>
      <c r="G1297" s="86">
        <v>3</v>
      </c>
      <c r="H1297" s="121"/>
      <c r="I1297" s="117">
        <f t="shared" si="111"/>
        <v>0</v>
      </c>
      <c r="J1297" s="125">
        <v>387</v>
      </c>
      <c r="K1297">
        <f t="shared" si="110"/>
        <v>0</v>
      </c>
      <c r="L1297" s="5">
        <f t="shared" si="112"/>
        <v>0</v>
      </c>
      <c r="M1297" s="122">
        <f t="shared" si="113"/>
        <v>114</v>
      </c>
      <c r="Q1297" s="7"/>
      <c r="S1297"/>
    </row>
    <row r="1298" spans="1:19">
      <c r="A1298">
        <v>349</v>
      </c>
      <c r="B1298" s="124" t="s">
        <v>555</v>
      </c>
      <c r="C1298" s="124" t="s">
        <v>554</v>
      </c>
      <c r="D1298" s="123">
        <v>6</v>
      </c>
      <c r="E1298" s="2" t="s">
        <v>549</v>
      </c>
      <c r="F1298">
        <v>0</v>
      </c>
      <c r="G1298" s="86">
        <v>3.5</v>
      </c>
      <c r="H1298" s="121"/>
      <c r="I1298" s="117">
        <f t="shared" si="111"/>
        <v>0</v>
      </c>
      <c r="J1298" s="125">
        <v>644</v>
      </c>
      <c r="K1298">
        <f t="shared" si="110"/>
        <v>0</v>
      </c>
      <c r="L1298" s="5">
        <f t="shared" si="112"/>
        <v>0</v>
      </c>
      <c r="M1298" s="122">
        <f t="shared" si="113"/>
        <v>133</v>
      </c>
      <c r="Q1298" s="7"/>
      <c r="S1298"/>
    </row>
    <row r="1299" spans="1:19">
      <c r="A1299">
        <v>350</v>
      </c>
      <c r="B1299" s="124" t="s">
        <v>556</v>
      </c>
      <c r="C1299" s="124" t="s">
        <v>554</v>
      </c>
      <c r="D1299" s="123">
        <v>8</v>
      </c>
      <c r="E1299" s="2" t="s">
        <v>549</v>
      </c>
      <c r="F1299">
        <v>0</v>
      </c>
      <c r="G1299" s="86">
        <v>4</v>
      </c>
      <c r="H1299" s="121"/>
      <c r="I1299" s="117">
        <f t="shared" si="111"/>
        <v>0</v>
      </c>
      <c r="J1299" s="125">
        <v>697</v>
      </c>
      <c r="K1299">
        <f t="shared" si="110"/>
        <v>0</v>
      </c>
      <c r="L1299" s="5">
        <f t="shared" si="112"/>
        <v>0</v>
      </c>
      <c r="M1299" s="122">
        <f t="shared" si="113"/>
        <v>152</v>
      </c>
      <c r="Q1299" s="7"/>
      <c r="S1299"/>
    </row>
    <row r="1300" spans="1:19">
      <c r="A1300">
        <v>351</v>
      </c>
      <c r="B1300" s="124" t="s">
        <v>557</v>
      </c>
      <c r="C1300" s="124" t="s">
        <v>554</v>
      </c>
      <c r="D1300" s="123">
        <v>10</v>
      </c>
      <c r="E1300" s="2" t="s">
        <v>549</v>
      </c>
      <c r="F1300">
        <v>0</v>
      </c>
      <c r="G1300" s="86">
        <v>5.5</v>
      </c>
      <c r="H1300" s="121"/>
      <c r="I1300" s="117">
        <f t="shared" si="111"/>
        <v>0</v>
      </c>
      <c r="J1300" s="125">
        <v>801</v>
      </c>
      <c r="K1300">
        <f t="shared" si="110"/>
        <v>0</v>
      </c>
      <c r="L1300" s="5">
        <f t="shared" si="112"/>
        <v>0</v>
      </c>
      <c r="M1300" s="122">
        <f t="shared" si="113"/>
        <v>209</v>
      </c>
      <c r="Q1300" s="7"/>
      <c r="S1300"/>
    </row>
    <row r="1301" spans="1:19">
      <c r="A1301">
        <v>352</v>
      </c>
      <c r="B1301" s="124" t="s">
        <v>558</v>
      </c>
      <c r="C1301" s="124" t="s">
        <v>554</v>
      </c>
      <c r="D1301" s="123">
        <v>14</v>
      </c>
      <c r="E1301" s="2" t="s">
        <v>549</v>
      </c>
      <c r="F1301">
        <v>0</v>
      </c>
      <c r="G1301" s="86">
        <v>7.5</v>
      </c>
      <c r="H1301" s="121"/>
      <c r="I1301" s="117">
        <f t="shared" si="111"/>
        <v>0</v>
      </c>
      <c r="J1301" s="125">
        <v>883</v>
      </c>
      <c r="K1301">
        <f t="shared" si="110"/>
        <v>0</v>
      </c>
      <c r="L1301" s="5">
        <f t="shared" si="112"/>
        <v>0</v>
      </c>
      <c r="M1301" s="122">
        <f t="shared" si="113"/>
        <v>285</v>
      </c>
      <c r="Q1301" s="7"/>
      <c r="S1301"/>
    </row>
    <row r="1302" spans="1:19">
      <c r="A1302">
        <v>353</v>
      </c>
      <c r="B1302" s="117" t="s">
        <v>559</v>
      </c>
      <c r="C1302" s="117" t="s">
        <v>489</v>
      </c>
      <c r="D1302" s="1">
        <v>6</v>
      </c>
      <c r="E1302" s="2" t="s">
        <v>560</v>
      </c>
      <c r="F1302">
        <v>0</v>
      </c>
      <c r="G1302" s="86">
        <v>3</v>
      </c>
      <c r="H1302" s="121"/>
      <c r="I1302" s="117">
        <f t="shared" si="111"/>
        <v>0</v>
      </c>
      <c r="J1302">
        <v>536</v>
      </c>
      <c r="K1302">
        <f t="shared" si="110"/>
        <v>0</v>
      </c>
      <c r="L1302" s="5">
        <f t="shared" si="112"/>
        <v>0</v>
      </c>
      <c r="M1302" s="122">
        <f t="shared" si="113"/>
        <v>114</v>
      </c>
      <c r="Q1302" s="7"/>
      <c r="S1302"/>
    </row>
    <row r="1303" spans="1:19">
      <c r="A1303">
        <v>354</v>
      </c>
      <c r="B1303" s="117" t="s">
        <v>561</v>
      </c>
      <c r="C1303" s="117" t="s">
        <v>562</v>
      </c>
      <c r="D1303" s="1">
        <v>4</v>
      </c>
      <c r="E1303" s="2" t="s">
        <v>560</v>
      </c>
      <c r="F1303">
        <v>0</v>
      </c>
      <c r="G1303" s="86">
        <v>2.5</v>
      </c>
      <c r="H1303" s="121"/>
      <c r="I1303" s="117">
        <f t="shared" si="111"/>
        <v>0</v>
      </c>
      <c r="J1303">
        <v>419</v>
      </c>
      <c r="K1303">
        <f t="shared" si="110"/>
        <v>0</v>
      </c>
      <c r="L1303" s="5">
        <f t="shared" si="112"/>
        <v>0</v>
      </c>
      <c r="M1303" s="122">
        <f t="shared" si="113"/>
        <v>95</v>
      </c>
      <c r="Q1303" s="7"/>
      <c r="S1303"/>
    </row>
    <row r="1304" spans="1:19">
      <c r="A1304">
        <v>355</v>
      </c>
      <c r="B1304" s="117" t="s">
        <v>563</v>
      </c>
      <c r="C1304" s="117" t="s">
        <v>562</v>
      </c>
      <c r="D1304" s="1">
        <v>6</v>
      </c>
      <c r="E1304" s="2" t="s">
        <v>560</v>
      </c>
      <c r="F1304">
        <v>0</v>
      </c>
      <c r="G1304" s="86">
        <v>3</v>
      </c>
      <c r="H1304" s="121"/>
      <c r="I1304" s="117">
        <f t="shared" si="111"/>
        <v>0</v>
      </c>
      <c r="J1304">
        <v>681</v>
      </c>
      <c r="K1304">
        <f t="shared" si="110"/>
        <v>0</v>
      </c>
      <c r="L1304" s="5">
        <f t="shared" si="112"/>
        <v>0</v>
      </c>
      <c r="M1304" s="122">
        <f t="shared" si="113"/>
        <v>114</v>
      </c>
      <c r="Q1304" s="7"/>
      <c r="S1304"/>
    </row>
    <row r="1305" spans="1:19">
      <c r="A1305">
        <v>356</v>
      </c>
      <c r="B1305" s="117" t="s">
        <v>564</v>
      </c>
      <c r="C1305" s="117" t="s">
        <v>562</v>
      </c>
      <c r="D1305" s="1">
        <v>10</v>
      </c>
      <c r="E1305" s="2" t="s">
        <v>560</v>
      </c>
      <c r="F1305">
        <v>0</v>
      </c>
      <c r="G1305" s="86">
        <v>5</v>
      </c>
      <c r="H1305" s="121"/>
      <c r="I1305" s="117">
        <f t="shared" si="111"/>
        <v>0</v>
      </c>
      <c r="J1305">
        <v>675</v>
      </c>
      <c r="K1305">
        <f t="shared" si="110"/>
        <v>0</v>
      </c>
      <c r="L1305" s="5">
        <f t="shared" si="112"/>
        <v>0</v>
      </c>
      <c r="M1305" s="122">
        <f t="shared" si="113"/>
        <v>190</v>
      </c>
      <c r="Q1305" s="7"/>
      <c r="S1305"/>
    </row>
    <row r="1306" spans="1:19">
      <c r="A1306">
        <v>357</v>
      </c>
      <c r="B1306" s="117" t="s">
        <v>565</v>
      </c>
      <c r="C1306" s="117" t="s">
        <v>566</v>
      </c>
      <c r="D1306" s="1">
        <v>6</v>
      </c>
      <c r="E1306" s="2" t="s">
        <v>567</v>
      </c>
      <c r="F1306">
        <v>0</v>
      </c>
      <c r="G1306" s="86">
        <v>3.5</v>
      </c>
      <c r="H1306" s="121"/>
      <c r="I1306" s="117">
        <f t="shared" si="111"/>
        <v>0</v>
      </c>
      <c r="J1306">
        <v>535</v>
      </c>
      <c r="K1306">
        <f t="shared" si="110"/>
        <v>0</v>
      </c>
      <c r="L1306" s="5">
        <f t="shared" si="112"/>
        <v>0</v>
      </c>
      <c r="M1306" s="122">
        <f t="shared" si="113"/>
        <v>133</v>
      </c>
      <c r="Q1306" s="7"/>
      <c r="S1306"/>
    </row>
    <row r="1307" spans="1:19">
      <c r="A1307">
        <v>358</v>
      </c>
      <c r="B1307" s="117" t="s">
        <v>658</v>
      </c>
      <c r="C1307" s="117" t="s">
        <v>566</v>
      </c>
      <c r="D1307" s="1">
        <v>4</v>
      </c>
      <c r="E1307" s="2" t="s">
        <v>567</v>
      </c>
      <c r="F1307">
        <v>0</v>
      </c>
      <c r="G1307" s="86">
        <v>2.5</v>
      </c>
      <c r="H1307" s="121"/>
      <c r="I1307" s="117">
        <f t="shared" si="111"/>
        <v>0</v>
      </c>
      <c r="J1307">
        <v>583</v>
      </c>
      <c r="K1307">
        <f t="shared" si="110"/>
        <v>0</v>
      </c>
      <c r="L1307" s="5">
        <f t="shared" si="112"/>
        <v>0</v>
      </c>
      <c r="M1307" s="122">
        <f t="shared" si="113"/>
        <v>95</v>
      </c>
      <c r="Q1307" s="7"/>
      <c r="S1307"/>
    </row>
    <row r="1308" spans="1:19">
      <c r="A1308">
        <v>359</v>
      </c>
      <c r="B1308" s="117" t="s">
        <v>569</v>
      </c>
      <c r="C1308" s="117" t="s">
        <v>566</v>
      </c>
      <c r="D1308" s="1">
        <v>8</v>
      </c>
      <c r="E1308" s="2" t="s">
        <v>567</v>
      </c>
      <c r="F1308">
        <v>0</v>
      </c>
      <c r="G1308" s="86">
        <v>4.5</v>
      </c>
      <c r="H1308" s="121"/>
      <c r="I1308" s="117">
        <f t="shared" si="111"/>
        <v>0</v>
      </c>
      <c r="J1308">
        <v>752</v>
      </c>
      <c r="K1308">
        <f t="shared" si="110"/>
        <v>0</v>
      </c>
      <c r="L1308" s="5">
        <f t="shared" si="112"/>
        <v>0</v>
      </c>
      <c r="M1308" s="122">
        <f t="shared" si="113"/>
        <v>171</v>
      </c>
      <c r="Q1308" s="7"/>
      <c r="S1308"/>
    </row>
    <row r="1309" spans="1:19">
      <c r="A1309">
        <v>360</v>
      </c>
      <c r="B1309" s="117" t="s">
        <v>570</v>
      </c>
      <c r="C1309" s="117" t="s">
        <v>566</v>
      </c>
      <c r="D1309" s="1">
        <v>8</v>
      </c>
      <c r="E1309" s="2" t="s">
        <v>567</v>
      </c>
      <c r="F1309">
        <v>0</v>
      </c>
      <c r="G1309" s="86">
        <v>4.5</v>
      </c>
      <c r="I1309" s="117">
        <f t="shared" si="111"/>
        <v>0</v>
      </c>
      <c r="J1309">
        <v>826</v>
      </c>
      <c r="K1309">
        <f t="shared" si="110"/>
        <v>0</v>
      </c>
      <c r="L1309" s="5">
        <f t="shared" si="112"/>
        <v>0</v>
      </c>
      <c r="M1309" s="122">
        <f t="shared" si="113"/>
        <v>171</v>
      </c>
      <c r="Q1309" s="7"/>
      <c r="S1309"/>
    </row>
    <row r="1310" spans="1:19">
      <c r="A1310">
        <v>361</v>
      </c>
      <c r="B1310" s="117" t="s">
        <v>571</v>
      </c>
      <c r="C1310" s="117" t="s">
        <v>566</v>
      </c>
      <c r="D1310" s="1">
        <v>10</v>
      </c>
      <c r="E1310" s="2" t="s">
        <v>567</v>
      </c>
      <c r="F1310">
        <v>0</v>
      </c>
      <c r="G1310" s="86">
        <v>5</v>
      </c>
      <c r="H1310" s="121"/>
      <c r="I1310" s="117">
        <f t="shared" si="111"/>
        <v>0</v>
      </c>
      <c r="J1310">
        <v>844</v>
      </c>
      <c r="K1310">
        <f t="shared" si="110"/>
        <v>0</v>
      </c>
      <c r="L1310" s="5">
        <f t="shared" si="112"/>
        <v>0</v>
      </c>
      <c r="M1310" s="122">
        <f t="shared" si="113"/>
        <v>190</v>
      </c>
      <c r="Q1310" s="7"/>
      <c r="S1310"/>
    </row>
    <row r="1311" spans="1:19">
      <c r="A1311">
        <v>362</v>
      </c>
      <c r="B1311" s="117" t="s">
        <v>572</v>
      </c>
      <c r="C1311" s="117" t="s">
        <v>489</v>
      </c>
      <c r="D1311" s="1">
        <v>6</v>
      </c>
      <c r="E1311" s="2" t="s">
        <v>567</v>
      </c>
      <c r="F1311">
        <v>0</v>
      </c>
      <c r="G1311" s="86">
        <v>3</v>
      </c>
      <c r="H1311" s="121"/>
      <c r="I1311" s="117">
        <f t="shared" si="111"/>
        <v>0</v>
      </c>
      <c r="J1311">
        <v>643</v>
      </c>
      <c r="K1311">
        <f t="shared" si="110"/>
        <v>0</v>
      </c>
      <c r="L1311" s="5">
        <f t="shared" si="112"/>
        <v>0</v>
      </c>
      <c r="M1311" s="122">
        <f t="shared" si="113"/>
        <v>114</v>
      </c>
      <c r="Q1311" s="7"/>
      <c r="S1311"/>
    </row>
    <row r="1312" spans="1:19">
      <c r="A1312">
        <v>363</v>
      </c>
      <c r="B1312" s="117" t="s">
        <v>573</v>
      </c>
      <c r="C1312" s="117" t="s">
        <v>113</v>
      </c>
      <c r="D1312" s="1">
        <v>8</v>
      </c>
      <c r="E1312" s="2" t="s">
        <v>567</v>
      </c>
      <c r="F1312">
        <v>0</v>
      </c>
      <c r="G1312" s="86">
        <v>4.5</v>
      </c>
      <c r="H1312" s="121"/>
      <c r="I1312" s="117">
        <f t="shared" si="111"/>
        <v>0</v>
      </c>
      <c r="J1312">
        <v>1031</v>
      </c>
      <c r="K1312">
        <f t="shared" si="110"/>
        <v>0</v>
      </c>
      <c r="L1312" s="5">
        <f t="shared" si="112"/>
        <v>0</v>
      </c>
      <c r="M1312" s="122">
        <f t="shared" si="113"/>
        <v>171</v>
      </c>
      <c r="Q1312" s="7"/>
      <c r="S1312"/>
    </row>
    <row r="1313" spans="1:19">
      <c r="A1313">
        <v>364</v>
      </c>
      <c r="B1313" s="126" t="s">
        <v>574</v>
      </c>
      <c r="C1313" s="126" t="s">
        <v>113</v>
      </c>
      <c r="D1313" s="127">
        <v>8</v>
      </c>
      <c r="E1313" s="128" t="s">
        <v>567</v>
      </c>
      <c r="F1313">
        <v>0</v>
      </c>
      <c r="G1313" s="86">
        <v>4</v>
      </c>
      <c r="H1313" s="121"/>
      <c r="I1313" s="117">
        <f t="shared" si="111"/>
        <v>0</v>
      </c>
      <c r="J1313">
        <v>584</v>
      </c>
      <c r="K1313">
        <f t="shared" si="110"/>
        <v>0</v>
      </c>
      <c r="L1313" s="5">
        <f t="shared" si="112"/>
        <v>0</v>
      </c>
      <c r="M1313" s="122">
        <f t="shared" si="113"/>
        <v>152</v>
      </c>
      <c r="Q1313" s="7"/>
      <c r="S1313"/>
    </row>
    <row r="1314" spans="1:19">
      <c r="A1314">
        <v>365</v>
      </c>
      <c r="B1314" s="129" t="s">
        <v>575</v>
      </c>
      <c r="C1314" s="129" t="s">
        <v>489</v>
      </c>
      <c r="D1314" s="127">
        <v>6</v>
      </c>
      <c r="E1314" s="128" t="s">
        <v>567</v>
      </c>
      <c r="F1314">
        <v>0</v>
      </c>
      <c r="G1314" s="86">
        <v>3</v>
      </c>
      <c r="H1314" s="121"/>
      <c r="I1314" s="117">
        <f t="shared" si="111"/>
        <v>0</v>
      </c>
      <c r="J1314">
        <v>626</v>
      </c>
      <c r="K1314">
        <f t="shared" si="110"/>
        <v>0</v>
      </c>
      <c r="L1314" s="5">
        <f t="shared" si="112"/>
        <v>0</v>
      </c>
      <c r="M1314" s="122">
        <f t="shared" si="113"/>
        <v>114</v>
      </c>
      <c r="Q1314" s="7"/>
      <c r="S1314"/>
    </row>
    <row r="1315" spans="1:19">
      <c r="A1315">
        <v>366</v>
      </c>
      <c r="B1315" s="129" t="s">
        <v>576</v>
      </c>
      <c r="C1315" s="129" t="s">
        <v>113</v>
      </c>
      <c r="D1315" s="127">
        <v>6</v>
      </c>
      <c r="E1315" s="128" t="s">
        <v>567</v>
      </c>
      <c r="F1315">
        <v>0</v>
      </c>
      <c r="G1315" s="86">
        <v>3</v>
      </c>
      <c r="H1315" s="121"/>
      <c r="I1315" s="117">
        <f t="shared" si="111"/>
        <v>0</v>
      </c>
      <c r="J1315">
        <v>370</v>
      </c>
      <c r="K1315">
        <f t="shared" si="110"/>
        <v>0</v>
      </c>
      <c r="L1315" s="5">
        <f t="shared" si="112"/>
        <v>0</v>
      </c>
      <c r="M1315" s="122">
        <f t="shared" si="113"/>
        <v>114</v>
      </c>
      <c r="Q1315" s="7"/>
      <c r="S1315"/>
    </row>
    <row r="1316" spans="1:19">
      <c r="A1316">
        <v>367</v>
      </c>
      <c r="B1316" s="129" t="s">
        <v>577</v>
      </c>
      <c r="C1316" s="129" t="s">
        <v>113</v>
      </c>
      <c r="D1316" s="127">
        <v>8</v>
      </c>
      <c r="E1316" s="128" t="s">
        <v>567</v>
      </c>
      <c r="F1316">
        <v>0</v>
      </c>
      <c r="G1316" s="86">
        <v>4.5</v>
      </c>
      <c r="H1316" s="121"/>
      <c r="I1316" s="117">
        <f t="shared" si="111"/>
        <v>0</v>
      </c>
      <c r="J1316">
        <v>673</v>
      </c>
      <c r="K1316">
        <f t="shared" si="110"/>
        <v>0</v>
      </c>
      <c r="L1316" s="5">
        <f t="shared" si="112"/>
        <v>0</v>
      </c>
      <c r="M1316" s="122">
        <f t="shared" si="113"/>
        <v>171</v>
      </c>
      <c r="Q1316" s="7"/>
      <c r="S1316"/>
    </row>
    <row r="1317" spans="1:19">
      <c r="A1317">
        <v>368</v>
      </c>
      <c r="B1317" s="117" t="s">
        <v>578</v>
      </c>
      <c r="C1317" s="117" t="s">
        <v>294</v>
      </c>
      <c r="D1317" s="1">
        <v>6</v>
      </c>
      <c r="E1317" s="2" t="s">
        <v>567</v>
      </c>
      <c r="F1317">
        <v>0</v>
      </c>
      <c r="G1317" s="86">
        <v>3.5</v>
      </c>
      <c r="H1317" s="121"/>
      <c r="I1317" s="117">
        <f t="shared" si="111"/>
        <v>0</v>
      </c>
      <c r="J1317">
        <v>589</v>
      </c>
      <c r="K1317">
        <f t="shared" si="110"/>
        <v>0</v>
      </c>
      <c r="L1317" s="5">
        <f t="shared" si="112"/>
        <v>0</v>
      </c>
      <c r="M1317" s="122">
        <f t="shared" si="113"/>
        <v>133</v>
      </c>
      <c r="Q1317" s="7"/>
      <c r="S1317"/>
    </row>
    <row r="1318" spans="1:19">
      <c r="A1318">
        <v>369</v>
      </c>
      <c r="B1318" t="s">
        <v>579</v>
      </c>
      <c r="C1318" t="s">
        <v>27</v>
      </c>
      <c r="D1318" s="1">
        <v>6</v>
      </c>
      <c r="E1318" s="2" t="s">
        <v>199</v>
      </c>
      <c r="F1318">
        <v>0</v>
      </c>
      <c r="G1318" s="86">
        <v>3</v>
      </c>
      <c r="H1318" s="121"/>
      <c r="I1318" s="117">
        <f t="shared" si="111"/>
        <v>0</v>
      </c>
      <c r="J1318">
        <v>427</v>
      </c>
      <c r="K1318">
        <f t="shared" si="110"/>
        <v>0</v>
      </c>
      <c r="L1318" s="5">
        <f t="shared" si="112"/>
        <v>0</v>
      </c>
      <c r="M1318" s="122">
        <f t="shared" si="113"/>
        <v>114</v>
      </c>
      <c r="Q1318" s="7"/>
      <c r="S1318"/>
    </row>
    <row r="1319" spans="1:19">
      <c r="A1319">
        <v>370</v>
      </c>
      <c r="B1319" t="s">
        <v>580</v>
      </c>
      <c r="C1319" t="s">
        <v>113</v>
      </c>
      <c r="D1319" s="1">
        <v>6</v>
      </c>
      <c r="E1319" s="2" t="s">
        <v>199</v>
      </c>
      <c r="F1319">
        <v>0</v>
      </c>
      <c r="G1319" s="86">
        <v>3</v>
      </c>
      <c r="H1319" s="121"/>
      <c r="I1319" s="117">
        <f t="shared" si="111"/>
        <v>0</v>
      </c>
      <c r="J1319">
        <v>443</v>
      </c>
      <c r="K1319">
        <f t="shared" si="110"/>
        <v>0</v>
      </c>
      <c r="L1319" s="5">
        <f t="shared" si="112"/>
        <v>0</v>
      </c>
      <c r="M1319" s="122">
        <f t="shared" si="113"/>
        <v>114</v>
      </c>
      <c r="Q1319" s="7"/>
      <c r="S1319"/>
    </row>
    <row r="1320" spans="1:19">
      <c r="A1320">
        <v>371</v>
      </c>
      <c r="B1320" s="2" t="s">
        <v>581</v>
      </c>
      <c r="C1320" s="2" t="s">
        <v>27</v>
      </c>
      <c r="D1320" s="123">
        <v>4</v>
      </c>
      <c r="E1320" s="2" t="s">
        <v>30</v>
      </c>
      <c r="F1320">
        <v>0</v>
      </c>
      <c r="G1320" s="86">
        <v>2.5</v>
      </c>
      <c r="H1320" s="121"/>
      <c r="I1320" s="117">
        <f t="shared" si="111"/>
        <v>0</v>
      </c>
      <c r="J1320">
        <v>530</v>
      </c>
      <c r="K1320">
        <f t="shared" si="110"/>
        <v>0</v>
      </c>
      <c r="L1320" s="5">
        <f t="shared" si="112"/>
        <v>0</v>
      </c>
      <c r="M1320" s="122">
        <f t="shared" si="113"/>
        <v>95</v>
      </c>
      <c r="Q1320" s="7"/>
      <c r="S1320"/>
    </row>
    <row r="1321" spans="1:19">
      <c r="A1321">
        <v>372</v>
      </c>
      <c r="B1321" s="2" t="s">
        <v>582</v>
      </c>
      <c r="C1321" s="2" t="s">
        <v>113</v>
      </c>
      <c r="D1321" s="123">
        <v>6</v>
      </c>
      <c r="E1321" s="2" t="s">
        <v>30</v>
      </c>
      <c r="F1321">
        <v>0</v>
      </c>
      <c r="G1321" s="86">
        <v>3</v>
      </c>
      <c r="H1321" s="121"/>
      <c r="I1321" s="117">
        <f t="shared" si="111"/>
        <v>0</v>
      </c>
      <c r="J1321">
        <v>734</v>
      </c>
      <c r="K1321">
        <f t="shared" si="110"/>
        <v>0</v>
      </c>
      <c r="L1321" s="5">
        <f t="shared" si="112"/>
        <v>0</v>
      </c>
      <c r="M1321" s="122">
        <f t="shared" si="113"/>
        <v>114</v>
      </c>
      <c r="Q1321" s="7"/>
      <c r="S1321"/>
    </row>
    <row r="1322" spans="1:19">
      <c r="A1322">
        <v>373</v>
      </c>
      <c r="B1322" s="2" t="s">
        <v>583</v>
      </c>
      <c r="C1322" s="2" t="s">
        <v>113</v>
      </c>
      <c r="D1322" s="123">
        <v>6</v>
      </c>
      <c r="E1322" s="2" t="s">
        <v>30</v>
      </c>
      <c r="F1322">
        <v>0</v>
      </c>
      <c r="G1322" s="86">
        <v>3.5</v>
      </c>
      <c r="H1322" s="121"/>
      <c r="I1322" s="117">
        <f t="shared" si="111"/>
        <v>0</v>
      </c>
      <c r="J1322">
        <v>845</v>
      </c>
      <c r="K1322">
        <f t="shared" si="110"/>
        <v>0</v>
      </c>
      <c r="L1322" s="5">
        <f t="shared" si="112"/>
        <v>0</v>
      </c>
      <c r="M1322" s="122">
        <f t="shared" si="113"/>
        <v>133</v>
      </c>
      <c r="Q1322" s="7"/>
      <c r="S1322"/>
    </row>
    <row r="1323" spans="1:19">
      <c r="A1323">
        <v>374</v>
      </c>
      <c r="B1323" s="2" t="s">
        <v>584</v>
      </c>
      <c r="C1323" s="2" t="s">
        <v>489</v>
      </c>
      <c r="D1323" s="123">
        <v>10</v>
      </c>
      <c r="E1323" s="2" t="s">
        <v>30</v>
      </c>
      <c r="F1323">
        <v>0</v>
      </c>
      <c r="G1323" s="86">
        <v>5.5</v>
      </c>
      <c r="H1323" s="121"/>
      <c r="I1323" s="117">
        <f t="shared" si="111"/>
        <v>0</v>
      </c>
      <c r="J1323">
        <v>388</v>
      </c>
      <c r="K1323">
        <f t="shared" si="110"/>
        <v>0</v>
      </c>
      <c r="L1323" s="5">
        <f t="shared" si="112"/>
        <v>0</v>
      </c>
      <c r="M1323" s="122">
        <f t="shared" si="113"/>
        <v>209</v>
      </c>
      <c r="Q1323" s="7"/>
      <c r="S1323"/>
    </row>
    <row r="1324" spans="1:19">
      <c r="A1324">
        <v>375</v>
      </c>
      <c r="B1324" s="2" t="s">
        <v>585</v>
      </c>
      <c r="C1324" s="2" t="s">
        <v>113</v>
      </c>
      <c r="D1324" s="123">
        <v>6</v>
      </c>
      <c r="E1324" s="2" t="s">
        <v>30</v>
      </c>
      <c r="F1324">
        <v>0</v>
      </c>
      <c r="G1324" s="86">
        <v>3.5</v>
      </c>
      <c r="H1324" s="121"/>
      <c r="I1324" s="117">
        <f t="shared" si="111"/>
        <v>0</v>
      </c>
      <c r="J1324">
        <v>510</v>
      </c>
      <c r="K1324">
        <f t="shared" si="110"/>
        <v>0</v>
      </c>
      <c r="L1324" s="5">
        <f t="shared" si="112"/>
        <v>0</v>
      </c>
      <c r="M1324" s="122">
        <f t="shared" si="113"/>
        <v>133</v>
      </c>
      <c r="Q1324" s="7"/>
      <c r="S1324"/>
    </row>
    <row r="1325" spans="1:19">
      <c r="A1325">
        <v>376</v>
      </c>
      <c r="B1325" s="2" t="s">
        <v>586</v>
      </c>
      <c r="C1325" s="2" t="s">
        <v>113</v>
      </c>
      <c r="D1325" s="123">
        <v>8</v>
      </c>
      <c r="E1325" s="2" t="s">
        <v>30</v>
      </c>
      <c r="F1325">
        <v>0</v>
      </c>
      <c r="G1325" s="86">
        <v>4</v>
      </c>
      <c r="H1325" s="121"/>
      <c r="I1325" s="117">
        <f t="shared" si="111"/>
        <v>0</v>
      </c>
      <c r="J1325">
        <v>821</v>
      </c>
      <c r="K1325">
        <f t="shared" si="110"/>
        <v>0</v>
      </c>
      <c r="L1325" s="5">
        <f t="shared" si="112"/>
        <v>0</v>
      </c>
      <c r="M1325" s="122">
        <f t="shared" si="113"/>
        <v>152</v>
      </c>
      <c r="Q1325" s="7"/>
      <c r="S1325"/>
    </row>
    <row r="1326" spans="1:19">
      <c r="A1326">
        <v>377</v>
      </c>
      <c r="B1326" s="2" t="s">
        <v>587</v>
      </c>
      <c r="C1326" s="2" t="s">
        <v>113</v>
      </c>
      <c r="D1326" s="123">
        <v>8</v>
      </c>
      <c r="E1326" s="2" t="s">
        <v>30</v>
      </c>
      <c r="F1326">
        <v>0</v>
      </c>
      <c r="G1326" s="86">
        <v>4.5</v>
      </c>
      <c r="H1326" s="121"/>
      <c r="I1326" s="117">
        <f t="shared" si="111"/>
        <v>0</v>
      </c>
      <c r="J1326">
        <v>519</v>
      </c>
      <c r="K1326">
        <f t="shared" si="110"/>
        <v>0</v>
      </c>
      <c r="L1326" s="5">
        <f t="shared" si="112"/>
        <v>0</v>
      </c>
      <c r="M1326" s="122">
        <f t="shared" si="113"/>
        <v>171</v>
      </c>
      <c r="Q1326" s="7"/>
      <c r="S1326"/>
    </row>
    <row r="1327" spans="1:19">
      <c r="A1327">
        <v>378</v>
      </c>
      <c r="B1327" s="117" t="s">
        <v>588</v>
      </c>
      <c r="C1327" s="117" t="s">
        <v>589</v>
      </c>
      <c r="D1327" s="1">
        <v>4</v>
      </c>
      <c r="E1327" s="2" t="s">
        <v>590</v>
      </c>
      <c r="F1327">
        <v>0</v>
      </c>
      <c r="G1327" s="86">
        <v>2.5</v>
      </c>
      <c r="H1327" s="121"/>
      <c r="I1327" s="117">
        <f t="shared" si="111"/>
        <v>0</v>
      </c>
      <c r="J1327">
        <v>466</v>
      </c>
      <c r="K1327">
        <f t="shared" si="110"/>
        <v>0</v>
      </c>
      <c r="L1327" s="5">
        <f t="shared" si="112"/>
        <v>0</v>
      </c>
      <c r="M1327" s="122">
        <f t="shared" si="113"/>
        <v>95</v>
      </c>
      <c r="Q1327" s="7"/>
      <c r="S1327"/>
    </row>
    <row r="1328" spans="1:19">
      <c r="A1328">
        <v>379</v>
      </c>
      <c r="B1328" s="117" t="s">
        <v>591</v>
      </c>
      <c r="C1328" s="117" t="s">
        <v>589</v>
      </c>
      <c r="D1328" s="1">
        <v>4</v>
      </c>
      <c r="E1328" s="2" t="s">
        <v>590</v>
      </c>
      <c r="F1328">
        <v>0</v>
      </c>
      <c r="G1328" s="86">
        <v>2.5</v>
      </c>
      <c r="H1328" s="121"/>
      <c r="I1328" s="117">
        <f t="shared" si="111"/>
        <v>0</v>
      </c>
      <c r="J1328">
        <v>368</v>
      </c>
      <c r="K1328">
        <f t="shared" si="110"/>
        <v>0</v>
      </c>
      <c r="L1328" s="5">
        <f t="shared" si="112"/>
        <v>0</v>
      </c>
      <c r="M1328" s="122">
        <f t="shared" si="113"/>
        <v>95</v>
      </c>
      <c r="Q1328" s="7"/>
      <c r="S1328"/>
    </row>
    <row r="1329" spans="1:17">
      <c r="A1329">
        <v>380</v>
      </c>
      <c r="B1329" s="117" t="s">
        <v>592</v>
      </c>
      <c r="C1329" s="117" t="s">
        <v>589</v>
      </c>
      <c r="D1329" s="1">
        <v>6</v>
      </c>
      <c r="E1329" s="2" t="s">
        <v>590</v>
      </c>
      <c r="F1329">
        <v>0</v>
      </c>
      <c r="G1329" s="86">
        <v>3.5</v>
      </c>
      <c r="H1329" s="121"/>
      <c r="I1329" s="117">
        <f t="shared" si="111"/>
        <v>0</v>
      </c>
      <c r="J1329">
        <v>412</v>
      </c>
      <c r="K1329">
        <f t="shared" si="110"/>
        <v>0</v>
      </c>
      <c r="L1329" s="5">
        <f t="shared" si="112"/>
        <v>0</v>
      </c>
      <c r="M1329" s="122">
        <f t="shared" si="113"/>
        <v>133</v>
      </c>
      <c r="Q1329" s="7"/>
    </row>
    <row r="1330" spans="1:17">
      <c r="A1330">
        <v>381</v>
      </c>
      <c r="B1330" s="117" t="s">
        <v>593</v>
      </c>
      <c r="C1330" s="117" t="s">
        <v>589</v>
      </c>
      <c r="D1330" s="1">
        <v>6</v>
      </c>
      <c r="E1330" s="2" t="s">
        <v>590</v>
      </c>
      <c r="F1330">
        <v>0</v>
      </c>
      <c r="G1330" s="86">
        <v>3</v>
      </c>
      <c r="H1330" s="121"/>
      <c r="I1330" s="117">
        <f t="shared" si="111"/>
        <v>0</v>
      </c>
      <c r="J1330">
        <v>710</v>
      </c>
      <c r="K1330">
        <f t="shared" si="110"/>
        <v>0</v>
      </c>
      <c r="L1330" s="5">
        <f t="shared" si="112"/>
        <v>0</v>
      </c>
      <c r="M1330" s="122">
        <f t="shared" si="113"/>
        <v>114</v>
      </c>
      <c r="Q1330" s="7"/>
    </row>
    <row r="1331" spans="1:17">
      <c r="A1331">
        <v>382</v>
      </c>
      <c r="B1331" s="117" t="s">
        <v>594</v>
      </c>
      <c r="C1331" s="117" t="s">
        <v>589</v>
      </c>
      <c r="D1331" s="1">
        <v>8</v>
      </c>
      <c r="E1331" s="2" t="s">
        <v>590</v>
      </c>
      <c r="F1331">
        <v>0</v>
      </c>
      <c r="G1331" s="86">
        <v>4.5</v>
      </c>
      <c r="H1331" s="121"/>
      <c r="I1331" s="117">
        <f t="shared" si="111"/>
        <v>0</v>
      </c>
      <c r="J1331">
        <v>724</v>
      </c>
      <c r="K1331">
        <f t="shared" ref="K1331:K1383" si="114">IF(H1331=-1,J1331,FLOOR(H1331-FLOOR(H1331/5000000*J1331,1)*5000000/J1331,1)+1-FLOOR(H1331/10000000,1))+IF(H1331=0,-1,0)</f>
        <v>0</v>
      </c>
      <c r="L1331" s="5">
        <f t="shared" si="112"/>
        <v>0</v>
      </c>
      <c r="M1331" s="122">
        <f t="shared" si="113"/>
        <v>171</v>
      </c>
      <c r="Q1331" s="7"/>
    </row>
    <row r="1332" spans="1:17">
      <c r="A1332">
        <v>383</v>
      </c>
      <c r="B1332" s="117" t="s">
        <v>595</v>
      </c>
      <c r="C1332" s="117" t="s">
        <v>113</v>
      </c>
      <c r="D1332" s="1">
        <v>8</v>
      </c>
      <c r="E1332" s="2" t="s">
        <v>590</v>
      </c>
      <c r="F1332">
        <v>0</v>
      </c>
      <c r="G1332" s="86">
        <v>4.5</v>
      </c>
      <c r="H1332" s="121"/>
      <c r="I1332" s="117">
        <f t="shared" si="111"/>
        <v>0</v>
      </c>
      <c r="J1332">
        <v>646</v>
      </c>
      <c r="K1332">
        <f t="shared" si="114"/>
        <v>0</v>
      </c>
      <c r="L1332" s="5">
        <f t="shared" si="112"/>
        <v>0</v>
      </c>
      <c r="M1332" s="122">
        <f t="shared" si="113"/>
        <v>171</v>
      </c>
      <c r="Q1332" s="7"/>
    </row>
    <row r="1333" spans="1:17">
      <c r="A1333">
        <v>384</v>
      </c>
      <c r="B1333" s="117" t="s">
        <v>596</v>
      </c>
      <c r="C1333" s="117" t="s">
        <v>113</v>
      </c>
      <c r="D1333" s="1">
        <v>8</v>
      </c>
      <c r="E1333" s="2" t="s">
        <v>590</v>
      </c>
      <c r="F1333">
        <v>0</v>
      </c>
      <c r="G1333" s="86">
        <v>4.5</v>
      </c>
      <c r="H1333" s="121"/>
      <c r="I1333" s="117">
        <f t="shared" si="111"/>
        <v>0</v>
      </c>
      <c r="J1333">
        <v>605</v>
      </c>
      <c r="K1333">
        <f t="shared" si="114"/>
        <v>0</v>
      </c>
      <c r="L1333" s="5">
        <f t="shared" si="112"/>
        <v>0</v>
      </c>
      <c r="M1333" s="122">
        <f t="shared" si="113"/>
        <v>171</v>
      </c>
      <c r="Q1333" s="7"/>
    </row>
    <row r="1334" spans="1:17">
      <c r="A1334">
        <v>385</v>
      </c>
      <c r="B1334" s="117" t="s">
        <v>597</v>
      </c>
      <c r="C1334" s="117" t="s">
        <v>589</v>
      </c>
      <c r="D1334" s="1">
        <v>4</v>
      </c>
      <c r="E1334" s="2" t="s">
        <v>598</v>
      </c>
      <c r="F1334">
        <v>0</v>
      </c>
      <c r="G1334" s="86">
        <v>2</v>
      </c>
      <c r="H1334" s="121"/>
      <c r="I1334" s="117">
        <f t="shared" ref="I1334:I1383" si="115">IF(H1334=-1,G1334+2,MAX(MIN(G1334+(H1334-9600000)/200000,G1334+2),G1334+(H1334-9500000)/300000,0))</f>
        <v>0</v>
      </c>
      <c r="J1334">
        <v>380</v>
      </c>
      <c r="K1334">
        <f t="shared" si="114"/>
        <v>0</v>
      </c>
      <c r="L1334" s="5">
        <f t="shared" ref="L1334:L1383" si="116">G1334*38-M1334</f>
        <v>0</v>
      </c>
      <c r="M1334" s="122">
        <f t="shared" ref="M1334:M1383" si="117">IF(H1334=-1,0,MAX(MIN(28.5*G1334,(10000000-H1334)/10000000*100*28.5*G1334),0)+MAX(MIN(9.5*G1334,(0.995*J1334-K1334)/J1334*100*G1334),0))</f>
        <v>76</v>
      </c>
      <c r="Q1334" s="7"/>
    </row>
    <row r="1335" spans="1:17">
      <c r="A1335">
        <v>386</v>
      </c>
      <c r="B1335" s="117" t="s">
        <v>599</v>
      </c>
      <c r="C1335" s="117" t="s">
        <v>113</v>
      </c>
      <c r="D1335" s="1">
        <v>8</v>
      </c>
      <c r="E1335" s="2" t="s">
        <v>598</v>
      </c>
      <c r="F1335">
        <v>0</v>
      </c>
      <c r="G1335" s="86">
        <v>4.5</v>
      </c>
      <c r="H1335" s="121"/>
      <c r="I1335" s="117">
        <f t="shared" si="115"/>
        <v>0</v>
      </c>
      <c r="J1335">
        <v>756</v>
      </c>
      <c r="K1335">
        <f t="shared" si="114"/>
        <v>0</v>
      </c>
      <c r="L1335" s="5">
        <f t="shared" si="116"/>
        <v>0</v>
      </c>
      <c r="M1335" s="122">
        <f t="shared" si="117"/>
        <v>171</v>
      </c>
      <c r="Q1335" s="7"/>
    </row>
    <row r="1336" spans="1:17">
      <c r="A1336">
        <v>387</v>
      </c>
      <c r="B1336" s="117" t="s">
        <v>600</v>
      </c>
      <c r="C1336" s="117" t="s">
        <v>113</v>
      </c>
      <c r="D1336" s="1">
        <v>6</v>
      </c>
      <c r="E1336" s="2" t="s">
        <v>598</v>
      </c>
      <c r="F1336">
        <v>0</v>
      </c>
      <c r="G1336" s="86">
        <v>3</v>
      </c>
      <c r="H1336" s="121"/>
      <c r="I1336" s="117">
        <f t="shared" si="115"/>
        <v>0</v>
      </c>
      <c r="J1336">
        <v>753</v>
      </c>
      <c r="K1336">
        <f t="shared" si="114"/>
        <v>0</v>
      </c>
      <c r="L1336" s="5">
        <f t="shared" si="116"/>
        <v>0</v>
      </c>
      <c r="M1336" s="122">
        <f t="shared" si="117"/>
        <v>114</v>
      </c>
      <c r="Q1336" s="7"/>
    </row>
    <row r="1337" spans="1:17">
      <c r="A1337">
        <v>388</v>
      </c>
      <c r="B1337" s="117" t="s">
        <v>601</v>
      </c>
      <c r="C1337" s="117" t="s">
        <v>113</v>
      </c>
      <c r="D1337" s="1">
        <v>8</v>
      </c>
      <c r="E1337" s="2" t="s">
        <v>598</v>
      </c>
      <c r="F1337">
        <v>0</v>
      </c>
      <c r="G1337" s="86">
        <v>4</v>
      </c>
      <c r="H1337" s="121"/>
      <c r="I1337" s="117">
        <f t="shared" si="115"/>
        <v>0</v>
      </c>
      <c r="J1337">
        <v>757</v>
      </c>
      <c r="K1337">
        <f t="shared" si="114"/>
        <v>0</v>
      </c>
      <c r="L1337" s="5">
        <f t="shared" si="116"/>
        <v>0</v>
      </c>
      <c r="M1337" s="122">
        <f t="shared" si="117"/>
        <v>152</v>
      </c>
      <c r="Q1337" s="7"/>
    </row>
    <row r="1338" spans="1:17">
      <c r="A1338">
        <v>389</v>
      </c>
      <c r="B1338" s="130" t="s">
        <v>602</v>
      </c>
      <c r="C1338" s="117" t="s">
        <v>113</v>
      </c>
      <c r="D1338" s="1">
        <v>10</v>
      </c>
      <c r="E1338" s="2" t="s">
        <v>598</v>
      </c>
      <c r="F1338">
        <v>0</v>
      </c>
      <c r="G1338" s="86">
        <v>5</v>
      </c>
      <c r="H1338" s="121"/>
      <c r="I1338" s="117">
        <f t="shared" si="115"/>
        <v>0</v>
      </c>
      <c r="J1338">
        <v>1007</v>
      </c>
      <c r="K1338">
        <f t="shared" si="114"/>
        <v>0</v>
      </c>
      <c r="L1338" s="5">
        <f t="shared" si="116"/>
        <v>0</v>
      </c>
      <c r="M1338" s="122">
        <f t="shared" si="117"/>
        <v>190</v>
      </c>
      <c r="Q1338" s="7"/>
    </row>
    <row r="1339" spans="1:17">
      <c r="A1339">
        <v>390</v>
      </c>
      <c r="B1339" s="117" t="s">
        <v>603</v>
      </c>
      <c r="C1339" s="117" t="s">
        <v>27</v>
      </c>
      <c r="D1339" s="1">
        <v>4</v>
      </c>
      <c r="E1339" s="2" t="s">
        <v>604</v>
      </c>
      <c r="F1339">
        <v>0</v>
      </c>
      <c r="G1339" s="86">
        <v>2.5</v>
      </c>
      <c r="H1339" s="121"/>
      <c r="I1339" s="117">
        <f t="shared" si="115"/>
        <v>0</v>
      </c>
      <c r="J1339">
        <v>595</v>
      </c>
      <c r="K1339">
        <f t="shared" si="114"/>
        <v>0</v>
      </c>
      <c r="L1339" s="5">
        <f t="shared" si="116"/>
        <v>0</v>
      </c>
      <c r="M1339" s="122">
        <f t="shared" si="117"/>
        <v>95</v>
      </c>
      <c r="Q1339" s="7"/>
    </row>
    <row r="1340" spans="1:17">
      <c r="A1340">
        <v>391</v>
      </c>
      <c r="B1340" s="117" t="s">
        <v>605</v>
      </c>
      <c r="C1340" s="117" t="s">
        <v>113</v>
      </c>
      <c r="D1340" s="1">
        <v>8</v>
      </c>
      <c r="E1340" s="2" t="s">
        <v>604</v>
      </c>
      <c r="F1340">
        <v>0</v>
      </c>
      <c r="G1340" s="86">
        <v>4.5</v>
      </c>
      <c r="H1340" s="121"/>
      <c r="I1340" s="117">
        <f t="shared" si="115"/>
        <v>0</v>
      </c>
      <c r="J1340">
        <v>584</v>
      </c>
      <c r="K1340">
        <f t="shared" si="114"/>
        <v>0</v>
      </c>
      <c r="L1340" s="5">
        <f t="shared" si="116"/>
        <v>0</v>
      </c>
      <c r="M1340" s="122">
        <f t="shared" si="117"/>
        <v>171</v>
      </c>
      <c r="Q1340" s="7"/>
    </row>
    <row r="1341" spans="1:17">
      <c r="A1341">
        <v>392</v>
      </c>
      <c r="B1341" s="117" t="s">
        <v>606</v>
      </c>
      <c r="C1341" s="117" t="s">
        <v>589</v>
      </c>
      <c r="D1341" s="1">
        <v>8</v>
      </c>
      <c r="E1341" s="2" t="s">
        <v>604</v>
      </c>
      <c r="F1341">
        <v>0</v>
      </c>
      <c r="G1341" s="86">
        <v>4</v>
      </c>
      <c r="H1341" s="121"/>
      <c r="I1341" s="117">
        <f t="shared" si="115"/>
        <v>0</v>
      </c>
      <c r="J1341">
        <v>705</v>
      </c>
      <c r="K1341">
        <f t="shared" si="114"/>
        <v>0</v>
      </c>
      <c r="L1341" s="5">
        <f t="shared" si="116"/>
        <v>0</v>
      </c>
      <c r="M1341" s="122">
        <f t="shared" si="117"/>
        <v>152</v>
      </c>
      <c r="Q1341" s="7"/>
    </row>
    <row r="1342" spans="1:17">
      <c r="A1342">
        <v>393</v>
      </c>
      <c r="B1342" s="117" t="s">
        <v>607</v>
      </c>
      <c r="C1342" s="117" t="s">
        <v>113</v>
      </c>
      <c r="D1342" s="1">
        <v>8</v>
      </c>
      <c r="E1342" s="2" t="s">
        <v>604</v>
      </c>
      <c r="F1342">
        <v>0</v>
      </c>
      <c r="G1342" s="86">
        <v>4</v>
      </c>
      <c r="H1342" s="121"/>
      <c r="I1342" s="117">
        <f t="shared" si="115"/>
        <v>0</v>
      </c>
      <c r="J1342">
        <v>611</v>
      </c>
      <c r="K1342">
        <f t="shared" si="114"/>
        <v>0</v>
      </c>
      <c r="L1342" s="5">
        <f t="shared" si="116"/>
        <v>0</v>
      </c>
      <c r="M1342" s="122">
        <f t="shared" si="117"/>
        <v>152</v>
      </c>
      <c r="Q1342" s="7"/>
    </row>
    <row r="1343" spans="1:17">
      <c r="A1343">
        <v>394</v>
      </c>
      <c r="B1343" s="117" t="s">
        <v>608</v>
      </c>
      <c r="C1343" s="117" t="s">
        <v>113</v>
      </c>
      <c r="D1343" s="1">
        <v>10</v>
      </c>
      <c r="E1343" s="2" t="s">
        <v>604</v>
      </c>
      <c r="F1343">
        <v>0</v>
      </c>
      <c r="G1343" s="86">
        <v>5</v>
      </c>
      <c r="H1343" s="121"/>
      <c r="I1343" s="117">
        <f t="shared" si="115"/>
        <v>0</v>
      </c>
      <c r="J1343">
        <v>717</v>
      </c>
      <c r="K1343">
        <f t="shared" si="114"/>
        <v>0</v>
      </c>
      <c r="L1343" s="5">
        <f t="shared" si="116"/>
        <v>0</v>
      </c>
      <c r="M1343" s="122">
        <f t="shared" si="117"/>
        <v>190</v>
      </c>
      <c r="Q1343" s="7"/>
    </row>
    <row r="1344" spans="1:17">
      <c r="A1344">
        <v>395</v>
      </c>
      <c r="B1344" s="117" t="s">
        <v>609</v>
      </c>
      <c r="C1344" s="117" t="s">
        <v>113</v>
      </c>
      <c r="D1344" s="1">
        <v>8</v>
      </c>
      <c r="E1344" s="2" t="s">
        <v>610</v>
      </c>
      <c r="F1344">
        <v>0</v>
      </c>
      <c r="G1344" s="86">
        <v>4</v>
      </c>
      <c r="H1344" s="121"/>
      <c r="I1344" s="117">
        <f t="shared" si="115"/>
        <v>0</v>
      </c>
      <c r="J1344">
        <v>337</v>
      </c>
      <c r="K1344">
        <f t="shared" si="114"/>
        <v>0</v>
      </c>
      <c r="L1344" s="5">
        <f t="shared" si="116"/>
        <v>0</v>
      </c>
      <c r="M1344" s="122">
        <f t="shared" si="117"/>
        <v>152</v>
      </c>
      <c r="Q1344" s="7"/>
    </row>
    <row r="1345" spans="1:17">
      <c r="A1345">
        <v>396</v>
      </c>
      <c r="B1345" s="117" t="s">
        <v>611</v>
      </c>
      <c r="C1345" s="117" t="s">
        <v>612</v>
      </c>
      <c r="D1345" s="1">
        <v>6</v>
      </c>
      <c r="E1345" s="2" t="s">
        <v>610</v>
      </c>
      <c r="F1345">
        <v>0</v>
      </c>
      <c r="G1345" s="86">
        <v>3</v>
      </c>
      <c r="H1345" s="121"/>
      <c r="I1345" s="117">
        <f t="shared" si="115"/>
        <v>0</v>
      </c>
      <c r="J1345">
        <v>490</v>
      </c>
      <c r="K1345">
        <f t="shared" si="114"/>
        <v>0</v>
      </c>
      <c r="L1345" s="5">
        <f t="shared" si="116"/>
        <v>0</v>
      </c>
      <c r="M1345" s="122">
        <f t="shared" si="117"/>
        <v>114</v>
      </c>
      <c r="Q1345" s="7"/>
    </row>
    <row r="1346" spans="1:17">
      <c r="A1346">
        <v>397</v>
      </c>
      <c r="B1346" s="117" t="s">
        <v>613</v>
      </c>
      <c r="C1346" s="117" t="s">
        <v>612</v>
      </c>
      <c r="D1346" s="1">
        <v>8</v>
      </c>
      <c r="E1346" s="2" t="s">
        <v>610</v>
      </c>
      <c r="F1346">
        <v>0</v>
      </c>
      <c r="G1346" s="86">
        <v>4</v>
      </c>
      <c r="H1346" s="121"/>
      <c r="I1346" s="117">
        <f t="shared" si="115"/>
        <v>0</v>
      </c>
      <c r="J1346">
        <v>475</v>
      </c>
      <c r="K1346">
        <f t="shared" si="114"/>
        <v>0</v>
      </c>
      <c r="L1346" s="5">
        <f t="shared" si="116"/>
        <v>0</v>
      </c>
      <c r="M1346" s="122">
        <f t="shared" si="117"/>
        <v>152</v>
      </c>
      <c r="Q1346" s="7"/>
    </row>
    <row r="1347" spans="1:17">
      <c r="A1347">
        <v>398</v>
      </c>
      <c r="B1347" s="117" t="s">
        <v>614</v>
      </c>
      <c r="C1347" s="117" t="s">
        <v>612</v>
      </c>
      <c r="D1347" s="1">
        <v>10</v>
      </c>
      <c r="E1347" s="2" t="s">
        <v>610</v>
      </c>
      <c r="F1347">
        <v>0</v>
      </c>
      <c r="G1347" s="86">
        <v>5</v>
      </c>
      <c r="H1347" s="121"/>
      <c r="I1347" s="117">
        <f t="shared" si="115"/>
        <v>0</v>
      </c>
      <c r="J1347">
        <v>601</v>
      </c>
      <c r="K1347">
        <f t="shared" si="114"/>
        <v>0</v>
      </c>
      <c r="L1347" s="5">
        <f t="shared" si="116"/>
        <v>0</v>
      </c>
      <c r="M1347" s="122">
        <f t="shared" si="117"/>
        <v>190</v>
      </c>
      <c r="Q1347" s="7"/>
    </row>
    <row r="1348" spans="1:17">
      <c r="A1348">
        <v>399</v>
      </c>
      <c r="B1348" s="117" t="s">
        <v>615</v>
      </c>
      <c r="C1348" s="117" t="s">
        <v>113</v>
      </c>
      <c r="D1348" s="1">
        <v>8</v>
      </c>
      <c r="E1348" s="2" t="s">
        <v>610</v>
      </c>
      <c r="F1348">
        <v>0</v>
      </c>
      <c r="G1348" s="86">
        <v>4.5</v>
      </c>
      <c r="H1348" s="121"/>
      <c r="I1348" s="117">
        <f t="shared" si="115"/>
        <v>0</v>
      </c>
      <c r="J1348">
        <v>639</v>
      </c>
      <c r="K1348">
        <f t="shared" si="114"/>
        <v>0</v>
      </c>
      <c r="L1348" s="5">
        <f t="shared" si="116"/>
        <v>0</v>
      </c>
      <c r="M1348" s="122">
        <f t="shared" si="117"/>
        <v>171</v>
      </c>
      <c r="Q1348" s="7"/>
    </row>
    <row r="1349" spans="1:17">
      <c r="A1349">
        <v>400</v>
      </c>
      <c r="B1349" s="117" t="s">
        <v>616</v>
      </c>
      <c r="C1349" s="117" t="s">
        <v>617</v>
      </c>
      <c r="D1349" s="1">
        <v>12</v>
      </c>
      <c r="E1349" s="2" t="s">
        <v>618</v>
      </c>
      <c r="F1349">
        <v>0</v>
      </c>
      <c r="G1349" s="86">
        <v>6.5</v>
      </c>
      <c r="H1349" s="121"/>
      <c r="I1349" s="117">
        <f t="shared" si="115"/>
        <v>0</v>
      </c>
      <c r="J1349">
        <v>865</v>
      </c>
      <c r="K1349">
        <f t="shared" si="114"/>
        <v>0</v>
      </c>
      <c r="L1349" s="5">
        <f t="shared" si="116"/>
        <v>0</v>
      </c>
      <c r="M1349" s="122">
        <f t="shared" si="117"/>
        <v>247</v>
      </c>
      <c r="Q1349" s="7"/>
    </row>
    <row r="1350" spans="1:17">
      <c r="A1350">
        <v>401</v>
      </c>
      <c r="B1350" s="117" t="s">
        <v>619</v>
      </c>
      <c r="C1350" s="117" t="s">
        <v>589</v>
      </c>
      <c r="D1350" s="1">
        <v>6</v>
      </c>
      <c r="E1350" s="2" t="s">
        <v>618</v>
      </c>
      <c r="F1350">
        <v>0</v>
      </c>
      <c r="G1350" s="86">
        <v>3</v>
      </c>
      <c r="H1350" s="121"/>
      <c r="I1350" s="117">
        <f t="shared" si="115"/>
        <v>0</v>
      </c>
      <c r="J1350">
        <v>544</v>
      </c>
      <c r="K1350">
        <f t="shared" si="114"/>
        <v>0</v>
      </c>
      <c r="L1350" s="5">
        <f t="shared" si="116"/>
        <v>0</v>
      </c>
      <c r="M1350" s="122">
        <f t="shared" si="117"/>
        <v>114</v>
      </c>
      <c r="Q1350" s="7"/>
    </row>
    <row r="1351" spans="1:17">
      <c r="A1351">
        <v>402</v>
      </c>
      <c r="B1351" s="117" t="s">
        <v>620</v>
      </c>
      <c r="C1351" s="117" t="s">
        <v>113</v>
      </c>
      <c r="D1351" s="1">
        <v>6</v>
      </c>
      <c r="E1351" s="2" t="s">
        <v>618</v>
      </c>
      <c r="F1351">
        <v>0</v>
      </c>
      <c r="G1351" s="86">
        <v>3.5</v>
      </c>
      <c r="H1351" s="121"/>
      <c r="I1351" s="117">
        <f t="shared" si="115"/>
        <v>0</v>
      </c>
      <c r="J1351">
        <v>451</v>
      </c>
      <c r="K1351">
        <f t="shared" si="114"/>
        <v>0</v>
      </c>
      <c r="L1351" s="5">
        <f t="shared" si="116"/>
        <v>0</v>
      </c>
      <c r="M1351" s="122">
        <f t="shared" si="117"/>
        <v>133</v>
      </c>
      <c r="Q1351" s="7"/>
    </row>
    <row r="1352" spans="1:17">
      <c r="A1352">
        <v>403</v>
      </c>
      <c r="B1352" s="117" t="s">
        <v>621</v>
      </c>
      <c r="C1352" s="117" t="s">
        <v>617</v>
      </c>
      <c r="D1352" s="1">
        <v>6</v>
      </c>
      <c r="E1352" s="2" t="s">
        <v>618</v>
      </c>
      <c r="F1352">
        <v>0</v>
      </c>
      <c r="G1352" s="86">
        <v>3.5</v>
      </c>
      <c r="H1352" s="121"/>
      <c r="I1352" s="117">
        <f t="shared" si="115"/>
        <v>0</v>
      </c>
      <c r="J1352">
        <v>562</v>
      </c>
      <c r="K1352">
        <f t="shared" si="114"/>
        <v>0</v>
      </c>
      <c r="L1352" s="5">
        <f t="shared" si="116"/>
        <v>0</v>
      </c>
      <c r="M1352" s="122">
        <f t="shared" si="117"/>
        <v>133</v>
      </c>
      <c r="Q1352" s="7"/>
    </row>
    <row r="1353" spans="1:17">
      <c r="A1353">
        <v>404</v>
      </c>
      <c r="B1353" s="117" t="s">
        <v>622</v>
      </c>
      <c r="C1353" s="117" t="s">
        <v>617</v>
      </c>
      <c r="D1353" s="1">
        <v>6</v>
      </c>
      <c r="E1353" s="2" t="s">
        <v>618</v>
      </c>
      <c r="F1353">
        <v>0</v>
      </c>
      <c r="G1353" s="86">
        <v>3.5</v>
      </c>
      <c r="H1353" s="121"/>
      <c r="I1353" s="117">
        <f t="shared" si="115"/>
        <v>0</v>
      </c>
      <c r="J1353">
        <v>518</v>
      </c>
      <c r="K1353">
        <f t="shared" si="114"/>
        <v>0</v>
      </c>
      <c r="L1353" s="5">
        <f t="shared" si="116"/>
        <v>0</v>
      </c>
      <c r="M1353" s="122">
        <f t="shared" si="117"/>
        <v>133</v>
      </c>
      <c r="Q1353" s="7"/>
    </row>
    <row r="1354" spans="1:17">
      <c r="A1354">
        <v>405</v>
      </c>
      <c r="B1354" s="117" t="s">
        <v>623</v>
      </c>
      <c r="C1354" s="117" t="s">
        <v>617</v>
      </c>
      <c r="D1354" s="1">
        <v>8</v>
      </c>
      <c r="E1354" s="2" t="s">
        <v>618</v>
      </c>
      <c r="F1354">
        <v>0</v>
      </c>
      <c r="G1354" s="86">
        <v>4.5</v>
      </c>
      <c r="H1354" s="121"/>
      <c r="I1354" s="117">
        <f t="shared" si="115"/>
        <v>0</v>
      </c>
      <c r="J1354">
        <v>702</v>
      </c>
      <c r="K1354">
        <f t="shared" si="114"/>
        <v>0</v>
      </c>
      <c r="L1354" s="5">
        <f t="shared" si="116"/>
        <v>0</v>
      </c>
      <c r="M1354" s="122">
        <f t="shared" si="117"/>
        <v>171</v>
      </c>
      <c r="Q1354" s="7"/>
    </row>
    <row r="1355" spans="1:17">
      <c r="A1355">
        <v>406</v>
      </c>
      <c r="B1355" s="117" t="s">
        <v>624</v>
      </c>
      <c r="C1355" s="117" t="s">
        <v>617</v>
      </c>
      <c r="D1355" s="1">
        <v>10</v>
      </c>
      <c r="E1355" s="2" t="s">
        <v>618</v>
      </c>
      <c r="F1355">
        <v>0</v>
      </c>
      <c r="G1355" s="86">
        <v>5.5</v>
      </c>
      <c r="H1355" s="121"/>
      <c r="I1355" s="117">
        <f t="shared" si="115"/>
        <v>0</v>
      </c>
      <c r="J1355">
        <v>844</v>
      </c>
      <c r="K1355">
        <f t="shared" si="114"/>
        <v>0</v>
      </c>
      <c r="L1355" s="5">
        <f t="shared" si="116"/>
        <v>0</v>
      </c>
      <c r="M1355" s="122">
        <f t="shared" si="117"/>
        <v>209</v>
      </c>
      <c r="Q1355" s="7"/>
    </row>
    <row r="1356" spans="1:17">
      <c r="A1356">
        <v>407</v>
      </c>
      <c r="B1356" s="124" t="s">
        <v>625</v>
      </c>
      <c r="C1356" s="124" t="s">
        <v>589</v>
      </c>
      <c r="D1356" s="123">
        <v>6</v>
      </c>
      <c r="E1356" s="2" t="s">
        <v>626</v>
      </c>
      <c r="F1356">
        <v>0</v>
      </c>
      <c r="G1356" s="86">
        <v>3</v>
      </c>
      <c r="H1356" s="121"/>
      <c r="I1356" s="117">
        <f t="shared" si="115"/>
        <v>0</v>
      </c>
      <c r="J1356">
        <v>826</v>
      </c>
      <c r="K1356">
        <f t="shared" si="114"/>
        <v>0</v>
      </c>
      <c r="L1356" s="5">
        <f t="shared" si="116"/>
        <v>0</v>
      </c>
      <c r="M1356" s="122">
        <f t="shared" si="117"/>
        <v>114</v>
      </c>
      <c r="Q1356" s="7"/>
    </row>
    <row r="1357" spans="1:17">
      <c r="A1357">
        <v>408</v>
      </c>
      <c r="B1357" s="124" t="s">
        <v>627</v>
      </c>
      <c r="C1357" s="124" t="s">
        <v>628</v>
      </c>
      <c r="D1357" s="123">
        <v>4</v>
      </c>
      <c r="E1357" s="2" t="s">
        <v>626</v>
      </c>
      <c r="F1357">
        <v>0</v>
      </c>
      <c r="G1357" s="86">
        <v>2.5</v>
      </c>
      <c r="H1357" s="121"/>
      <c r="I1357" s="117">
        <f t="shared" si="115"/>
        <v>0</v>
      </c>
      <c r="J1357">
        <v>664</v>
      </c>
      <c r="K1357">
        <f t="shared" si="114"/>
        <v>0</v>
      </c>
      <c r="L1357" s="5">
        <f t="shared" si="116"/>
        <v>0</v>
      </c>
      <c r="M1357" s="122">
        <f t="shared" si="117"/>
        <v>95</v>
      </c>
      <c r="Q1357" s="7"/>
    </row>
    <row r="1358" spans="1:17">
      <c r="A1358">
        <v>409</v>
      </c>
      <c r="B1358" s="124" t="s">
        <v>629</v>
      </c>
      <c r="C1358" s="124" t="s">
        <v>628</v>
      </c>
      <c r="D1358" s="123">
        <v>6</v>
      </c>
      <c r="E1358" s="2" t="s">
        <v>626</v>
      </c>
      <c r="F1358">
        <v>0</v>
      </c>
      <c r="G1358" s="86">
        <v>3.5</v>
      </c>
      <c r="H1358" s="121"/>
      <c r="I1358" s="117">
        <f t="shared" si="115"/>
        <v>0</v>
      </c>
      <c r="J1358">
        <v>838</v>
      </c>
      <c r="K1358">
        <f t="shared" si="114"/>
        <v>0</v>
      </c>
      <c r="L1358" s="5">
        <f t="shared" si="116"/>
        <v>0</v>
      </c>
      <c r="M1358" s="122">
        <f t="shared" si="117"/>
        <v>133</v>
      </c>
      <c r="Q1358" s="7"/>
    </row>
    <row r="1359" spans="1:17">
      <c r="A1359">
        <v>410</v>
      </c>
      <c r="B1359" s="124" t="s">
        <v>630</v>
      </c>
      <c r="C1359" s="124" t="s">
        <v>628</v>
      </c>
      <c r="D1359" s="123">
        <v>6</v>
      </c>
      <c r="E1359" s="2" t="s">
        <v>626</v>
      </c>
      <c r="F1359">
        <v>0</v>
      </c>
      <c r="G1359" s="86">
        <v>3</v>
      </c>
      <c r="H1359" s="121"/>
      <c r="I1359" s="117">
        <f t="shared" si="115"/>
        <v>0</v>
      </c>
      <c r="J1359">
        <v>525</v>
      </c>
      <c r="K1359">
        <f t="shared" si="114"/>
        <v>0</v>
      </c>
      <c r="L1359" s="5">
        <f t="shared" si="116"/>
        <v>0</v>
      </c>
      <c r="M1359" s="122">
        <f t="shared" si="117"/>
        <v>114</v>
      </c>
      <c r="Q1359" s="7"/>
    </row>
    <row r="1360" spans="1:17">
      <c r="A1360">
        <v>411</v>
      </c>
      <c r="B1360" s="124" t="s">
        <v>631</v>
      </c>
      <c r="C1360" s="124" t="s">
        <v>628</v>
      </c>
      <c r="D1360" s="123">
        <v>8</v>
      </c>
      <c r="E1360" s="2" t="s">
        <v>626</v>
      </c>
      <c r="F1360">
        <v>0</v>
      </c>
      <c r="G1360" s="86">
        <v>4.5</v>
      </c>
      <c r="H1360" s="121"/>
      <c r="I1360" s="117">
        <f t="shared" si="115"/>
        <v>0</v>
      </c>
      <c r="J1360">
        <v>999</v>
      </c>
      <c r="K1360">
        <f t="shared" si="114"/>
        <v>0</v>
      </c>
      <c r="L1360" s="5">
        <f t="shared" si="116"/>
        <v>0</v>
      </c>
      <c r="M1360" s="122">
        <f t="shared" si="117"/>
        <v>171</v>
      </c>
      <c r="Q1360" s="7"/>
    </row>
    <row r="1361" spans="1:17">
      <c r="A1361">
        <v>412</v>
      </c>
      <c r="B1361" s="124" t="s">
        <v>632</v>
      </c>
      <c r="C1361" s="124" t="s">
        <v>628</v>
      </c>
      <c r="D1361" s="123">
        <v>10</v>
      </c>
      <c r="E1361" s="2" t="s">
        <v>626</v>
      </c>
      <c r="F1361">
        <v>0</v>
      </c>
      <c r="G1361" s="86">
        <v>5.5</v>
      </c>
      <c r="H1361" s="121"/>
      <c r="I1361" s="117">
        <f t="shared" si="115"/>
        <v>0</v>
      </c>
      <c r="J1361">
        <v>968</v>
      </c>
      <c r="K1361">
        <f t="shared" si="114"/>
        <v>0</v>
      </c>
      <c r="L1361" s="5">
        <f t="shared" si="116"/>
        <v>0</v>
      </c>
      <c r="M1361" s="122">
        <f t="shared" si="117"/>
        <v>209</v>
      </c>
      <c r="Q1361" s="7"/>
    </row>
    <row r="1362" spans="1:17">
      <c r="A1362">
        <v>413</v>
      </c>
      <c r="B1362" s="117" t="s">
        <v>633</v>
      </c>
      <c r="C1362" s="117" t="s">
        <v>113</v>
      </c>
      <c r="D1362" s="1">
        <v>10</v>
      </c>
      <c r="E1362" s="2" t="s">
        <v>626</v>
      </c>
      <c r="F1362">
        <v>0</v>
      </c>
      <c r="G1362" s="86">
        <v>5</v>
      </c>
      <c r="H1362" s="121"/>
      <c r="I1362" s="117">
        <f t="shared" si="115"/>
        <v>0</v>
      </c>
      <c r="J1362">
        <v>831</v>
      </c>
      <c r="K1362">
        <f t="shared" si="114"/>
        <v>0</v>
      </c>
      <c r="L1362" s="5">
        <f t="shared" si="116"/>
        <v>0</v>
      </c>
      <c r="M1362" s="122">
        <f t="shared" si="117"/>
        <v>190</v>
      </c>
      <c r="Q1362" s="7"/>
    </row>
    <row r="1363" spans="1:17">
      <c r="A1363">
        <v>414</v>
      </c>
      <c r="B1363" s="117" t="s">
        <v>634</v>
      </c>
      <c r="C1363" s="117" t="s">
        <v>288</v>
      </c>
      <c r="D1363" s="1">
        <v>6</v>
      </c>
      <c r="E1363" s="2" t="s">
        <v>626</v>
      </c>
      <c r="F1363">
        <v>0</v>
      </c>
      <c r="G1363" s="86">
        <v>3</v>
      </c>
      <c r="H1363" s="121"/>
      <c r="I1363" s="117">
        <f t="shared" si="115"/>
        <v>0</v>
      </c>
      <c r="J1363">
        <v>447</v>
      </c>
      <c r="K1363">
        <f t="shared" si="114"/>
        <v>0</v>
      </c>
      <c r="L1363" s="5">
        <f t="shared" si="116"/>
        <v>0</v>
      </c>
      <c r="M1363" s="122">
        <f t="shared" si="117"/>
        <v>114</v>
      </c>
      <c r="Q1363" s="7"/>
    </row>
    <row r="1364" spans="1:17">
      <c r="A1364">
        <v>415</v>
      </c>
      <c r="B1364" s="117" t="s">
        <v>635</v>
      </c>
      <c r="C1364" s="117" t="s">
        <v>589</v>
      </c>
      <c r="D1364" s="1">
        <v>6</v>
      </c>
      <c r="E1364" s="2" t="s">
        <v>626</v>
      </c>
      <c r="F1364">
        <v>0</v>
      </c>
      <c r="G1364" s="86">
        <v>3.5</v>
      </c>
      <c r="H1364" s="121"/>
      <c r="I1364" s="117">
        <f t="shared" si="115"/>
        <v>0</v>
      </c>
      <c r="J1364">
        <v>534</v>
      </c>
      <c r="K1364">
        <f t="shared" si="114"/>
        <v>0</v>
      </c>
      <c r="L1364" s="5">
        <f t="shared" si="116"/>
        <v>0</v>
      </c>
      <c r="M1364" s="122">
        <f t="shared" si="117"/>
        <v>133</v>
      </c>
      <c r="Q1364" s="7"/>
    </row>
    <row r="1365" spans="1:17">
      <c r="A1365">
        <v>416</v>
      </c>
      <c r="B1365" s="117" t="s">
        <v>636</v>
      </c>
      <c r="C1365" s="117" t="s">
        <v>589</v>
      </c>
      <c r="D1365" s="1">
        <v>4</v>
      </c>
      <c r="E1365" s="2" t="s">
        <v>626</v>
      </c>
      <c r="F1365">
        <v>0</v>
      </c>
      <c r="G1365" s="86">
        <v>2.5</v>
      </c>
      <c r="H1365" s="121"/>
      <c r="I1365" s="117">
        <f t="shared" si="115"/>
        <v>0</v>
      </c>
      <c r="J1365">
        <v>447</v>
      </c>
      <c r="K1365">
        <f t="shared" si="114"/>
        <v>0</v>
      </c>
      <c r="L1365" s="5">
        <f t="shared" si="116"/>
        <v>0</v>
      </c>
      <c r="M1365" s="122">
        <f t="shared" si="117"/>
        <v>95</v>
      </c>
      <c r="Q1365" s="7"/>
    </row>
    <row r="1366" spans="1:17">
      <c r="A1366">
        <v>417</v>
      </c>
      <c r="B1366" s="117" t="s">
        <v>637</v>
      </c>
      <c r="C1366" s="117" t="s">
        <v>113</v>
      </c>
      <c r="D1366" s="1">
        <v>4</v>
      </c>
      <c r="E1366" s="2" t="s">
        <v>626</v>
      </c>
      <c r="F1366">
        <v>0</v>
      </c>
      <c r="G1366" s="86">
        <v>2.5</v>
      </c>
      <c r="H1366" s="121"/>
      <c r="I1366" s="117">
        <f t="shared" si="115"/>
        <v>0</v>
      </c>
      <c r="J1366">
        <v>721</v>
      </c>
      <c r="K1366">
        <f t="shared" si="114"/>
        <v>0</v>
      </c>
      <c r="L1366" s="5">
        <f t="shared" si="116"/>
        <v>0</v>
      </c>
      <c r="M1366" s="122">
        <f t="shared" si="117"/>
        <v>95</v>
      </c>
      <c r="Q1366" s="7"/>
    </row>
    <row r="1367" spans="1:17">
      <c r="A1367">
        <v>418</v>
      </c>
      <c r="B1367" s="124" t="s">
        <v>638</v>
      </c>
      <c r="C1367" s="124" t="s">
        <v>589</v>
      </c>
      <c r="D1367" s="123">
        <v>4</v>
      </c>
      <c r="E1367" s="2" t="s">
        <v>626</v>
      </c>
      <c r="F1367">
        <v>0</v>
      </c>
      <c r="G1367" s="86">
        <v>2.5</v>
      </c>
      <c r="H1367" s="121"/>
      <c r="I1367" s="117">
        <f t="shared" si="115"/>
        <v>0</v>
      </c>
      <c r="J1367">
        <v>419</v>
      </c>
      <c r="K1367">
        <f t="shared" si="114"/>
        <v>0</v>
      </c>
      <c r="L1367" s="5">
        <f t="shared" si="116"/>
        <v>0</v>
      </c>
      <c r="M1367" s="122">
        <f t="shared" si="117"/>
        <v>95</v>
      </c>
      <c r="Q1367" s="7"/>
    </row>
    <row r="1368" spans="1:17">
      <c r="A1368">
        <v>419</v>
      </c>
      <c r="B1368" s="124" t="s">
        <v>639</v>
      </c>
      <c r="C1368" s="124" t="s">
        <v>113</v>
      </c>
      <c r="D1368" s="123">
        <v>6</v>
      </c>
      <c r="E1368" s="2" t="s">
        <v>626</v>
      </c>
      <c r="F1368">
        <v>0</v>
      </c>
      <c r="G1368" s="86">
        <v>3</v>
      </c>
      <c r="H1368" s="121"/>
      <c r="I1368" s="117">
        <f t="shared" si="115"/>
        <v>0</v>
      </c>
      <c r="J1368">
        <v>569</v>
      </c>
      <c r="K1368">
        <f t="shared" si="114"/>
        <v>0</v>
      </c>
      <c r="L1368" s="5">
        <f t="shared" si="116"/>
        <v>0</v>
      </c>
      <c r="M1368" s="122">
        <f t="shared" si="117"/>
        <v>114</v>
      </c>
      <c r="Q1368" s="7"/>
    </row>
    <row r="1369" spans="1:17">
      <c r="A1369">
        <v>420</v>
      </c>
      <c r="B1369" s="124" t="s">
        <v>640</v>
      </c>
      <c r="C1369" s="124" t="s">
        <v>113</v>
      </c>
      <c r="D1369" s="123">
        <v>6</v>
      </c>
      <c r="E1369" s="2" t="s">
        <v>626</v>
      </c>
      <c r="F1369">
        <v>0</v>
      </c>
      <c r="G1369" s="86">
        <v>3.5</v>
      </c>
      <c r="H1369" s="121"/>
      <c r="I1369" s="117">
        <f t="shared" si="115"/>
        <v>0</v>
      </c>
      <c r="J1369">
        <v>532</v>
      </c>
      <c r="K1369">
        <f t="shared" si="114"/>
        <v>0</v>
      </c>
      <c r="L1369" s="5">
        <f t="shared" si="116"/>
        <v>0</v>
      </c>
      <c r="M1369" s="122">
        <f t="shared" si="117"/>
        <v>133</v>
      </c>
      <c r="Q1369" s="7"/>
    </row>
    <row r="1370" spans="1:17">
      <c r="A1370">
        <v>421</v>
      </c>
      <c r="B1370" s="124" t="s">
        <v>641</v>
      </c>
      <c r="C1370" s="124" t="s">
        <v>113</v>
      </c>
      <c r="D1370" s="123">
        <v>8</v>
      </c>
      <c r="E1370" s="2" t="s">
        <v>626</v>
      </c>
      <c r="F1370">
        <v>0</v>
      </c>
      <c r="G1370" s="86">
        <v>4.5</v>
      </c>
      <c r="H1370" s="121"/>
      <c r="I1370" s="117">
        <f t="shared" si="115"/>
        <v>0</v>
      </c>
      <c r="J1370">
        <v>693</v>
      </c>
      <c r="K1370">
        <f t="shared" si="114"/>
        <v>0</v>
      </c>
      <c r="L1370" s="5">
        <f t="shared" si="116"/>
        <v>0</v>
      </c>
      <c r="M1370" s="122">
        <f t="shared" si="117"/>
        <v>171</v>
      </c>
      <c r="Q1370" s="7"/>
    </row>
    <row r="1371" spans="1:17">
      <c r="A1371">
        <v>422</v>
      </c>
      <c r="B1371" s="124" t="s">
        <v>642</v>
      </c>
      <c r="C1371" s="124" t="s">
        <v>113</v>
      </c>
      <c r="D1371" s="123">
        <v>8</v>
      </c>
      <c r="E1371" s="2" t="s">
        <v>626</v>
      </c>
      <c r="F1371">
        <v>0</v>
      </c>
      <c r="G1371" s="86">
        <v>4.5</v>
      </c>
      <c r="H1371" s="121"/>
      <c r="I1371" s="117">
        <f t="shared" si="115"/>
        <v>0</v>
      </c>
      <c r="J1371">
        <v>632</v>
      </c>
      <c r="K1371">
        <f t="shared" si="114"/>
        <v>0</v>
      </c>
      <c r="L1371" s="5">
        <f t="shared" si="116"/>
        <v>0</v>
      </c>
      <c r="M1371" s="122">
        <f t="shared" si="117"/>
        <v>171</v>
      </c>
      <c r="Q1371" s="7"/>
    </row>
    <row r="1372" spans="1:17">
      <c r="A1372">
        <v>423</v>
      </c>
      <c r="B1372" s="124" t="s">
        <v>643</v>
      </c>
      <c r="C1372" s="124" t="s">
        <v>589</v>
      </c>
      <c r="D1372" s="123">
        <v>6</v>
      </c>
      <c r="E1372" s="2" t="s">
        <v>644</v>
      </c>
      <c r="F1372">
        <v>0</v>
      </c>
      <c r="G1372" s="86">
        <v>3</v>
      </c>
      <c r="H1372" s="121"/>
      <c r="I1372" s="117">
        <f t="shared" si="115"/>
        <v>0</v>
      </c>
      <c r="J1372">
        <v>654</v>
      </c>
      <c r="K1372">
        <f t="shared" si="114"/>
        <v>0</v>
      </c>
      <c r="L1372" s="5">
        <f t="shared" si="116"/>
        <v>0</v>
      </c>
      <c r="M1372" s="122">
        <f t="shared" si="117"/>
        <v>114</v>
      </c>
      <c r="Q1372" s="7"/>
    </row>
    <row r="1373" spans="1:17">
      <c r="A1373">
        <v>424</v>
      </c>
      <c r="B1373" s="124" t="s">
        <v>645</v>
      </c>
      <c r="C1373" s="124" t="s">
        <v>646</v>
      </c>
      <c r="D1373" s="123">
        <v>6</v>
      </c>
      <c r="E1373" s="2" t="s">
        <v>644</v>
      </c>
      <c r="F1373">
        <v>0</v>
      </c>
      <c r="G1373" s="86">
        <v>3</v>
      </c>
      <c r="H1373" s="121"/>
      <c r="I1373" s="117">
        <f t="shared" si="115"/>
        <v>0</v>
      </c>
      <c r="J1373">
        <v>459</v>
      </c>
      <c r="K1373">
        <f t="shared" si="114"/>
        <v>0</v>
      </c>
      <c r="L1373" s="5">
        <f t="shared" si="116"/>
        <v>0</v>
      </c>
      <c r="M1373" s="122">
        <f t="shared" si="117"/>
        <v>114</v>
      </c>
      <c r="Q1373" s="7"/>
    </row>
    <row r="1374" spans="1:17">
      <c r="A1374">
        <v>425</v>
      </c>
      <c r="B1374" s="124" t="s">
        <v>647</v>
      </c>
      <c r="C1374" s="124" t="s">
        <v>646</v>
      </c>
      <c r="D1374" s="123">
        <v>8</v>
      </c>
      <c r="E1374" s="2" t="s">
        <v>644</v>
      </c>
      <c r="F1374">
        <v>0</v>
      </c>
      <c r="G1374" s="86">
        <v>4.5</v>
      </c>
      <c r="H1374" s="121"/>
      <c r="I1374" s="117">
        <f t="shared" si="115"/>
        <v>0</v>
      </c>
      <c r="J1374">
        <v>740</v>
      </c>
      <c r="K1374">
        <f t="shared" si="114"/>
        <v>0</v>
      </c>
      <c r="L1374" s="5">
        <f t="shared" si="116"/>
        <v>0</v>
      </c>
      <c r="M1374" s="122">
        <f t="shared" si="117"/>
        <v>171</v>
      </c>
      <c r="Q1374" s="7"/>
    </row>
    <row r="1375" spans="1:17">
      <c r="A1375">
        <v>426</v>
      </c>
      <c r="B1375" s="124" t="s">
        <v>648</v>
      </c>
      <c r="C1375" s="124" t="s">
        <v>646</v>
      </c>
      <c r="D1375" s="123">
        <v>8</v>
      </c>
      <c r="E1375" s="2" t="s">
        <v>644</v>
      </c>
      <c r="F1375">
        <v>0</v>
      </c>
      <c r="G1375" s="86">
        <v>4.5</v>
      </c>
      <c r="H1375" s="121"/>
      <c r="I1375" s="117">
        <f t="shared" si="115"/>
        <v>0</v>
      </c>
      <c r="J1375">
        <v>757</v>
      </c>
      <c r="K1375">
        <f t="shared" si="114"/>
        <v>0</v>
      </c>
      <c r="L1375" s="5">
        <f t="shared" si="116"/>
        <v>0</v>
      </c>
      <c r="M1375" s="122">
        <f t="shared" si="117"/>
        <v>171</v>
      </c>
      <c r="Q1375" s="7"/>
    </row>
    <row r="1376" spans="1:17">
      <c r="A1376">
        <v>427</v>
      </c>
      <c r="B1376" s="124" t="s">
        <v>649</v>
      </c>
      <c r="C1376" s="124" t="s">
        <v>646</v>
      </c>
      <c r="D1376" s="123">
        <v>10</v>
      </c>
      <c r="E1376" s="2" t="s">
        <v>644</v>
      </c>
      <c r="F1376">
        <v>0</v>
      </c>
      <c r="G1376" s="86">
        <v>5.5</v>
      </c>
      <c r="H1376" s="121"/>
      <c r="I1376" s="117">
        <f t="shared" si="115"/>
        <v>0</v>
      </c>
      <c r="J1376">
        <v>962</v>
      </c>
      <c r="K1376">
        <f t="shared" si="114"/>
        <v>0</v>
      </c>
      <c r="L1376" s="5">
        <f t="shared" si="116"/>
        <v>0</v>
      </c>
      <c r="M1376" s="122">
        <f t="shared" si="117"/>
        <v>209</v>
      </c>
      <c r="Q1376" s="7"/>
    </row>
    <row r="1377" spans="1:17">
      <c r="A1377">
        <v>428</v>
      </c>
      <c r="B1377" s="124" t="s">
        <v>650</v>
      </c>
      <c r="C1377" s="124" t="s">
        <v>651</v>
      </c>
      <c r="D1377" s="123">
        <v>6</v>
      </c>
      <c r="E1377" s="2" t="s">
        <v>644</v>
      </c>
      <c r="F1377">
        <v>0</v>
      </c>
      <c r="G1377" s="86">
        <v>3</v>
      </c>
      <c r="H1377" s="121"/>
      <c r="I1377" s="117">
        <f t="shared" si="115"/>
        <v>0</v>
      </c>
      <c r="J1377">
        <v>563</v>
      </c>
      <c r="K1377">
        <f t="shared" si="114"/>
        <v>0</v>
      </c>
      <c r="L1377" s="5">
        <f t="shared" si="116"/>
        <v>0</v>
      </c>
      <c r="M1377" s="122">
        <f t="shared" si="117"/>
        <v>114</v>
      </c>
      <c r="Q1377" s="7"/>
    </row>
    <row r="1378" spans="1:17">
      <c r="A1378">
        <v>429</v>
      </c>
      <c r="B1378" s="124" t="s">
        <v>652</v>
      </c>
      <c r="C1378" s="124" t="s">
        <v>651</v>
      </c>
      <c r="D1378" s="123">
        <v>8</v>
      </c>
      <c r="E1378" s="2" t="s">
        <v>644</v>
      </c>
      <c r="F1378">
        <v>0</v>
      </c>
      <c r="G1378" s="86">
        <v>4.5</v>
      </c>
      <c r="H1378" s="121"/>
      <c r="I1378" s="117">
        <f t="shared" si="115"/>
        <v>0</v>
      </c>
      <c r="J1378">
        <v>655</v>
      </c>
      <c r="K1378">
        <f t="shared" si="114"/>
        <v>0</v>
      </c>
      <c r="L1378" s="5">
        <f t="shared" si="116"/>
        <v>0</v>
      </c>
      <c r="M1378" s="122">
        <f t="shared" si="117"/>
        <v>171</v>
      </c>
      <c r="Q1378" s="7"/>
    </row>
    <row r="1379" spans="1:17">
      <c r="A1379">
        <v>430</v>
      </c>
      <c r="B1379" s="124" t="s">
        <v>653</v>
      </c>
      <c r="C1379" s="124" t="s">
        <v>651</v>
      </c>
      <c r="D1379" s="123">
        <v>8</v>
      </c>
      <c r="E1379" s="2" t="s">
        <v>644</v>
      </c>
      <c r="F1379">
        <v>0</v>
      </c>
      <c r="G1379" s="86">
        <v>4.5</v>
      </c>
      <c r="H1379" s="121"/>
      <c r="I1379" s="117">
        <f t="shared" si="115"/>
        <v>0</v>
      </c>
      <c r="J1379">
        <v>710</v>
      </c>
      <c r="K1379">
        <f t="shared" si="114"/>
        <v>0</v>
      </c>
      <c r="L1379" s="5">
        <f t="shared" si="116"/>
        <v>0</v>
      </c>
      <c r="M1379" s="122">
        <f t="shared" si="117"/>
        <v>171</v>
      </c>
      <c r="Q1379" s="7"/>
    </row>
    <row r="1380" spans="1:17">
      <c r="A1380">
        <v>431</v>
      </c>
      <c r="B1380" s="124" t="s">
        <v>654</v>
      </c>
      <c r="C1380" s="124" t="s">
        <v>651</v>
      </c>
      <c r="D1380" s="123">
        <v>10</v>
      </c>
      <c r="E1380" s="2" t="s">
        <v>644</v>
      </c>
      <c r="F1380">
        <v>0</v>
      </c>
      <c r="G1380" s="86">
        <v>5.5</v>
      </c>
      <c r="H1380" s="121"/>
      <c r="I1380" s="117">
        <f t="shared" si="115"/>
        <v>0</v>
      </c>
      <c r="J1380">
        <v>986</v>
      </c>
      <c r="K1380">
        <f t="shared" si="114"/>
        <v>0</v>
      </c>
      <c r="L1380" s="5">
        <f t="shared" si="116"/>
        <v>0</v>
      </c>
      <c r="M1380" s="122">
        <f t="shared" si="117"/>
        <v>209</v>
      </c>
      <c r="Q1380" s="7"/>
    </row>
    <row r="1381" spans="1:17">
      <c r="A1381">
        <v>432</v>
      </c>
      <c r="B1381" s="124" t="s">
        <v>655</v>
      </c>
      <c r="C1381" s="124" t="s">
        <v>651</v>
      </c>
      <c r="D1381" s="123">
        <v>12</v>
      </c>
      <c r="E1381" s="2" t="s">
        <v>644</v>
      </c>
      <c r="F1381">
        <v>0</v>
      </c>
      <c r="G1381" s="86">
        <v>6.5</v>
      </c>
      <c r="H1381" s="121"/>
      <c r="I1381" s="117">
        <f t="shared" si="115"/>
        <v>0</v>
      </c>
      <c r="J1381">
        <v>1025</v>
      </c>
      <c r="K1381">
        <f t="shared" si="114"/>
        <v>0</v>
      </c>
      <c r="L1381" s="5">
        <f t="shared" si="116"/>
        <v>0</v>
      </c>
      <c r="M1381" s="122">
        <f t="shared" si="117"/>
        <v>247</v>
      </c>
      <c r="Q1381" s="7"/>
    </row>
    <row r="1382" spans="1:17">
      <c r="A1382">
        <v>433</v>
      </c>
      <c r="B1382" s="124" t="s">
        <v>656</v>
      </c>
      <c r="C1382" s="124" t="s">
        <v>651</v>
      </c>
      <c r="D1382" s="123">
        <v>14</v>
      </c>
      <c r="E1382" s="2" t="s">
        <v>644</v>
      </c>
      <c r="F1382">
        <v>0</v>
      </c>
      <c r="G1382" s="86">
        <v>7.5</v>
      </c>
      <c r="H1382" s="121"/>
      <c r="I1382" s="117">
        <f t="shared" si="115"/>
        <v>0</v>
      </c>
      <c r="J1382">
        <v>1055</v>
      </c>
      <c r="K1382">
        <f t="shared" si="114"/>
        <v>0</v>
      </c>
      <c r="L1382" s="5">
        <f t="shared" si="116"/>
        <v>0</v>
      </c>
      <c r="M1382" s="122">
        <f t="shared" si="117"/>
        <v>285</v>
      </c>
      <c r="Q1382" s="7"/>
    </row>
    <row r="1383" spans="1:17">
      <c r="A1383">
        <v>434</v>
      </c>
      <c r="B1383" s="124" t="s">
        <v>657</v>
      </c>
      <c r="C1383" s="124" t="s">
        <v>651</v>
      </c>
      <c r="D1383" s="123">
        <v>10</v>
      </c>
      <c r="E1383" s="2" t="s">
        <v>644</v>
      </c>
      <c r="F1383">
        <v>0</v>
      </c>
      <c r="G1383" s="86">
        <v>5</v>
      </c>
      <c r="H1383" s="121"/>
      <c r="I1383" s="117">
        <f t="shared" si="115"/>
        <v>0</v>
      </c>
      <c r="J1383">
        <v>782</v>
      </c>
      <c r="K1383">
        <f t="shared" si="114"/>
        <v>0</v>
      </c>
      <c r="L1383" s="5">
        <f t="shared" si="116"/>
        <v>0</v>
      </c>
      <c r="M1383" s="122">
        <f t="shared" si="117"/>
        <v>190</v>
      </c>
      <c r="Q1383" s="7"/>
    </row>
    <row r="1384" spans="1:17">
      <c r="Q1384" s="7"/>
    </row>
    <row r="1385" spans="1:17">
      <c r="Q1385" s="7"/>
    </row>
    <row r="1386" spans="1:17">
      <c r="Q1386" s="7"/>
    </row>
    <row r="1387" spans="1:17">
      <c r="Q1387" s="7"/>
    </row>
    <row r="1388" spans="1:17">
      <c r="Q1388" s="7"/>
    </row>
    <row r="1389" spans="1:17">
      <c r="Q1389" s="7"/>
    </row>
    <row r="1390" spans="1:17">
      <c r="Q1390" s="7"/>
    </row>
    <row r="1391" spans="1:17">
      <c r="Q1391" s="7"/>
    </row>
    <row r="1392" spans="1:17">
      <c r="Q1392" s="7"/>
    </row>
    <row r="1393" spans="17:17">
      <c r="Q1393" s="7"/>
    </row>
    <row r="1394" spans="17:17">
      <c r="Q1394" s="7"/>
    </row>
    <row r="1395" spans="17:17">
      <c r="Q1395" s="7"/>
    </row>
    <row r="1396" spans="17:17">
      <c r="Q1396" s="7"/>
    </row>
    <row r="1397" spans="17:17">
      <c r="Q1397" s="7"/>
    </row>
    <row r="1398" spans="17:17">
      <c r="Q1398" s="7"/>
    </row>
    <row r="1399" spans="17:17">
      <c r="Q1399" s="7"/>
    </row>
    <row r="1400" spans="17:17">
      <c r="Q1400" s="7"/>
    </row>
    <row r="1401" spans="17:17">
      <c r="Q1401" s="7"/>
    </row>
    <row r="1402" spans="17:17">
      <c r="Q1402" s="7"/>
    </row>
    <row r="1403" spans="17:17">
      <c r="Q1403" s="7"/>
    </row>
    <row r="1404" spans="17:17">
      <c r="Q1404" s="7"/>
    </row>
    <row r="1405" spans="17:17">
      <c r="Q1405" s="7"/>
    </row>
    <row r="1406" spans="17:17">
      <c r="Q1406" s="7"/>
    </row>
    <row r="1407" spans="17:17">
      <c r="Q1407" s="7"/>
    </row>
    <row r="1408" spans="17:17">
      <c r="Q1408" s="7"/>
    </row>
    <row r="1409" spans="17:17">
      <c r="Q1409" s="7"/>
    </row>
    <row r="1410" spans="17:17">
      <c r="Q1410" s="7"/>
    </row>
    <row r="1411" spans="17:17">
      <c r="Q1411" s="7"/>
    </row>
    <row r="1412" spans="17:17">
      <c r="Q1412" s="7"/>
    </row>
  </sheetData>
  <mergeCells count="137">
    <mergeCell ref="O9:P9"/>
    <mergeCell ref="R9:S9"/>
    <mergeCell ref="O10:P10"/>
    <mergeCell ref="R10:S10"/>
    <mergeCell ref="O11:P11"/>
    <mergeCell ref="R11:S11"/>
    <mergeCell ref="O12:P12"/>
    <mergeCell ref="R12:S12"/>
    <mergeCell ref="O13:P13"/>
    <mergeCell ref="R13:S13"/>
    <mergeCell ref="O17:Q17"/>
    <mergeCell ref="R17:T17"/>
    <mergeCell ref="O14:U16"/>
    <mergeCell ref="O19:U19"/>
    <mergeCell ref="O20:U20"/>
    <mergeCell ref="O21:U21"/>
    <mergeCell ref="O22:U22"/>
    <mergeCell ref="O25:U25"/>
    <mergeCell ref="O26:U26"/>
    <mergeCell ref="O23:U24"/>
    <mergeCell ref="O27:U27"/>
    <mergeCell ref="AB69:AC69"/>
    <mergeCell ref="AB71:AC71"/>
    <mergeCell ref="AD71:AG71"/>
    <mergeCell ref="AB72:AC72"/>
    <mergeCell ref="AB73:AC73"/>
    <mergeCell ref="O28:U30"/>
    <mergeCell ref="O31:U32"/>
    <mergeCell ref="O33:U34"/>
    <mergeCell ref="AB74:AC74"/>
    <mergeCell ref="AB75:AC75"/>
    <mergeCell ref="AB76:AC76"/>
    <mergeCell ref="AB77:AC77"/>
    <mergeCell ref="AB78:AC78"/>
    <mergeCell ref="AB79:AC79"/>
    <mergeCell ref="AB80:AC80"/>
    <mergeCell ref="AB81:AC81"/>
    <mergeCell ref="AB82:AC82"/>
    <mergeCell ref="AD82:AG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B91:AC91"/>
    <mergeCell ref="AB92:AC92"/>
    <mergeCell ref="AB93:AC93"/>
    <mergeCell ref="AD93:AG93"/>
    <mergeCell ref="AB94:AC94"/>
    <mergeCell ref="AB95:AC95"/>
    <mergeCell ref="AB96:AC96"/>
    <mergeCell ref="AB97:AC97"/>
    <mergeCell ref="AB98:AC98"/>
    <mergeCell ref="AB99:AC99"/>
    <mergeCell ref="AB100:AC100"/>
    <mergeCell ref="AB101:AC101"/>
    <mergeCell ref="AB102:AC102"/>
    <mergeCell ref="AB103:AC103"/>
    <mergeCell ref="AB106:AC106"/>
    <mergeCell ref="AD106:AG106"/>
    <mergeCell ref="AB107:AC107"/>
    <mergeCell ref="AB108:AC108"/>
    <mergeCell ref="AB109:AC109"/>
    <mergeCell ref="AB110:AC110"/>
    <mergeCell ref="AB111:AC111"/>
    <mergeCell ref="AB112:AC112"/>
    <mergeCell ref="AB113:AC113"/>
    <mergeCell ref="AB114:AC114"/>
    <mergeCell ref="AB115:AC115"/>
    <mergeCell ref="AB116:AC116"/>
    <mergeCell ref="AB117:AC117"/>
    <mergeCell ref="AD117:AG117"/>
    <mergeCell ref="AB118:AC118"/>
    <mergeCell ref="AB119:AC119"/>
    <mergeCell ref="AB120:AC120"/>
    <mergeCell ref="AB121:AC121"/>
    <mergeCell ref="AB122:AC122"/>
    <mergeCell ref="AB123:AC123"/>
    <mergeCell ref="AB124:AC124"/>
    <mergeCell ref="AB125:AC125"/>
    <mergeCell ref="AB126:AC126"/>
    <mergeCell ref="AB127:AC127"/>
    <mergeCell ref="AB128:AC128"/>
    <mergeCell ref="AD128:AG128"/>
    <mergeCell ref="AB129:AC129"/>
    <mergeCell ref="AB130:AC130"/>
    <mergeCell ref="AB131:AC131"/>
    <mergeCell ref="AB132:AC132"/>
    <mergeCell ref="AB133:AC133"/>
    <mergeCell ref="X134:AA134"/>
    <mergeCell ref="AB134:AC134"/>
    <mergeCell ref="AB135:AC135"/>
    <mergeCell ref="AB136:AC136"/>
    <mergeCell ref="AB137:AC137"/>
    <mergeCell ref="AB138:AC138"/>
    <mergeCell ref="AB141:AC141"/>
    <mergeCell ref="AD141:AG141"/>
    <mergeCell ref="AB142:AC142"/>
    <mergeCell ref="AB143:AC143"/>
    <mergeCell ref="AB144:AC144"/>
    <mergeCell ref="X145:AA145"/>
    <mergeCell ref="AB145:AC145"/>
    <mergeCell ref="AB146:AC146"/>
    <mergeCell ref="AB147:AC147"/>
    <mergeCell ref="AB148:AC148"/>
    <mergeCell ref="AB149:AC149"/>
    <mergeCell ref="AB150:AC150"/>
    <mergeCell ref="AB151:AC151"/>
    <mergeCell ref="AB152:AC152"/>
    <mergeCell ref="AD152:AG152"/>
    <mergeCell ref="AD163:AG163"/>
    <mergeCell ref="AB153:AC153"/>
    <mergeCell ref="AB154:AC154"/>
    <mergeCell ref="AB155:AC155"/>
    <mergeCell ref="AB156:AC156"/>
    <mergeCell ref="AB157:AC157"/>
    <mergeCell ref="AB158:AC158"/>
    <mergeCell ref="AB168:AC168"/>
    <mergeCell ref="AB169:AC169"/>
    <mergeCell ref="AB159:AC159"/>
    <mergeCell ref="AB160:AC160"/>
    <mergeCell ref="AB161:AC161"/>
    <mergeCell ref="AB162:AC162"/>
    <mergeCell ref="AB163:AC163"/>
    <mergeCell ref="AB170:AC170"/>
    <mergeCell ref="AB171:AC171"/>
    <mergeCell ref="AB172:AC172"/>
    <mergeCell ref="AB173:AC173"/>
    <mergeCell ref="AH1:AH2"/>
    <mergeCell ref="AH3:AH67"/>
    <mergeCell ref="AB164:AC164"/>
    <mergeCell ref="AB165:AC165"/>
    <mergeCell ref="AB166:AC166"/>
    <mergeCell ref="AB167:AC167"/>
  </mergeCells>
  <phoneticPr fontId="8" type="noConversion"/>
  <pageMargins left="0.75" right="0.75" top="1" bottom="1" header="0.5" footer="0.5"/>
  <pageSetup paperSize="9" orientation="portrait" horizontalDpi="0" verticalDpi="0"/>
  <ignoredErrors>
    <ignoredError sqref="U2:X7" formulaRange="1"/>
    <ignoredError sqref="R8 T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Arcaea - distantsky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2022-04-27T09:57:00Z</dcterms:created>
  <dcterms:modified xsi:type="dcterms:W3CDTF">2024-11-24T06:33:57Z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1B14D2EF73ED48308342B138EFD591FB_13</vt:lpwstr>
  </property>
  <property fmtid="{D5CDD505-2E9C-101B-9397-08002B2CF9AE}" pid="4" name="KSOReadingLayout">
    <vt:bool>false</vt:bool>
  </property>
</Properties>
</file>