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Ethan/Worksplace/IntelliJWorkspace/harp-sahad/experiments/analysis/"/>
    </mc:Choice>
  </mc:AlternateContent>
  <bookViews>
    <workbookView xWindow="27800" yWindow="480" windowWidth="46740" windowHeight="21060" tabRatio="500" activeTab="11"/>
  </bookViews>
  <sheets>
    <sheet name="web-google" sheetId="3" r:id="rId1"/>
    <sheet name="miami" sheetId="2" r:id="rId2"/>
    <sheet name="miami-u-cl" sheetId="8" r:id="rId3"/>
    <sheet name="nyc-u-cl" sheetId="9" r:id="rId4"/>
    <sheet name="nyc" sheetId="1" r:id="rId5"/>
    <sheet name="ipoib" sheetId="11" r:id="rId6"/>
    <sheet name="pipeline-20threads" sheetId="10" r:id="rId7"/>
    <sheet name="nyc-u-d-breakdown" sheetId="6" r:id="rId8"/>
    <sheet name="redraw" sheetId="5" r:id="rId9"/>
    <sheet name="twitter" sheetId="7" r:id="rId10"/>
    <sheet name="30run" sheetId="12" r:id="rId11"/>
    <sheet name="nyc-u-e-breakdown" sheetId="13" r:id="rId1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13" l="1"/>
  <c r="D8" i="13"/>
  <c r="D10" i="13"/>
  <c r="D11" i="13"/>
  <c r="D15" i="13"/>
  <c r="D17" i="13"/>
  <c r="D24" i="13"/>
  <c r="D25" i="13"/>
  <c r="D27" i="13"/>
  <c r="D28" i="13"/>
  <c r="D32" i="13"/>
  <c r="D34" i="13"/>
  <c r="U38" i="13"/>
  <c r="D39" i="13"/>
  <c r="I39" i="13"/>
  <c r="D40" i="13"/>
  <c r="I40" i="13"/>
  <c r="D41" i="13"/>
  <c r="D78" i="13"/>
  <c r="D60" i="13"/>
  <c r="I41" i="13"/>
  <c r="D42" i="13"/>
  <c r="D79" i="13"/>
  <c r="D61" i="13"/>
  <c r="I42" i="13"/>
  <c r="M42" i="13"/>
  <c r="N42" i="13"/>
  <c r="O42" i="13"/>
  <c r="P42" i="13"/>
  <c r="Q42" i="13"/>
  <c r="R42" i="13"/>
  <c r="S42" i="13"/>
  <c r="T42" i="13"/>
  <c r="U42" i="13"/>
  <c r="D43" i="13"/>
  <c r="I43" i="13"/>
  <c r="M43" i="13"/>
  <c r="N43" i="13"/>
  <c r="O43" i="13"/>
  <c r="P43" i="13"/>
  <c r="Q43" i="13"/>
  <c r="R43" i="13"/>
  <c r="S43" i="13"/>
  <c r="T43" i="13"/>
  <c r="U43" i="13"/>
  <c r="D44" i="13"/>
  <c r="D81" i="13"/>
  <c r="D63" i="13"/>
  <c r="I44" i="13"/>
  <c r="D45" i="13"/>
  <c r="D82" i="13"/>
  <c r="D64" i="13"/>
  <c r="I45" i="13"/>
  <c r="D46" i="13"/>
  <c r="I46" i="13"/>
  <c r="D47" i="13"/>
  <c r="I47" i="13"/>
  <c r="D49" i="13"/>
  <c r="D86" i="13"/>
  <c r="D68" i="13"/>
  <c r="I49" i="13"/>
  <c r="I50" i="13"/>
  <c r="D51" i="13"/>
  <c r="I51" i="13"/>
  <c r="D70" i="13"/>
  <c r="D88" i="13"/>
  <c r="C120" i="13"/>
  <c r="D120" i="13"/>
  <c r="E120" i="13"/>
  <c r="F120" i="13"/>
  <c r="G120" i="13"/>
  <c r="H120" i="13"/>
  <c r="I120" i="13"/>
  <c r="J120" i="13"/>
  <c r="K120" i="13"/>
  <c r="L120" i="13"/>
  <c r="M120" i="13"/>
  <c r="N120" i="13"/>
  <c r="O120" i="13"/>
  <c r="P120" i="13"/>
  <c r="Q120" i="13"/>
  <c r="R120" i="13"/>
  <c r="S120" i="13"/>
  <c r="T120" i="13"/>
  <c r="U120" i="13"/>
  <c r="V120" i="13"/>
  <c r="W120" i="13"/>
  <c r="X120" i="13"/>
  <c r="Y120" i="13"/>
  <c r="Z120" i="13"/>
  <c r="AA120" i="13"/>
  <c r="AB120" i="13"/>
  <c r="AC120" i="13"/>
  <c r="AD120" i="13"/>
  <c r="AE120" i="13"/>
  <c r="AF120" i="13"/>
  <c r="AG120" i="13"/>
  <c r="AH120" i="13"/>
  <c r="AI120" i="13"/>
  <c r="AJ120" i="13"/>
  <c r="AK120" i="13"/>
  <c r="AL120" i="13"/>
  <c r="AM120" i="13"/>
  <c r="AN120" i="13"/>
  <c r="AO120" i="13"/>
  <c r="AP120" i="13"/>
  <c r="AQ120" i="13"/>
  <c r="AR120" i="13"/>
  <c r="AS120" i="13"/>
  <c r="AT120" i="13"/>
  <c r="AU120" i="13"/>
  <c r="AV120" i="13"/>
  <c r="AW120" i="13"/>
  <c r="AX120" i="13"/>
  <c r="AY120" i="13"/>
  <c r="AZ120" i="13"/>
  <c r="BA120" i="13"/>
  <c r="BB120" i="13"/>
  <c r="BC120" i="13"/>
  <c r="BD120" i="13"/>
  <c r="BE120" i="13"/>
  <c r="BF120" i="13"/>
  <c r="BG120" i="13"/>
  <c r="BH120" i="13"/>
  <c r="BI120" i="13"/>
  <c r="BJ120" i="13"/>
  <c r="BK120" i="13"/>
  <c r="BL120" i="13"/>
  <c r="BM120" i="13"/>
  <c r="BN120" i="13"/>
  <c r="BO120" i="13"/>
  <c r="BP120" i="13"/>
  <c r="BQ120" i="13"/>
  <c r="BR120" i="13"/>
  <c r="BS120" i="13"/>
  <c r="C121" i="13"/>
  <c r="D121" i="13"/>
  <c r="E121" i="13"/>
  <c r="F121" i="13"/>
  <c r="G121" i="13"/>
  <c r="H121" i="13"/>
  <c r="I121" i="13"/>
  <c r="J121" i="13"/>
  <c r="K121" i="13"/>
  <c r="L121" i="13"/>
  <c r="M121" i="13"/>
  <c r="N121" i="13"/>
  <c r="O121" i="13"/>
  <c r="P121" i="13"/>
  <c r="Q121" i="13"/>
  <c r="R121" i="13"/>
  <c r="S121" i="13"/>
  <c r="T121" i="13"/>
  <c r="U121" i="13"/>
  <c r="V121" i="13"/>
  <c r="W121" i="13"/>
  <c r="X121" i="13"/>
  <c r="Y121" i="13"/>
  <c r="Z121" i="13"/>
  <c r="AA121" i="13"/>
  <c r="AB121" i="13"/>
  <c r="AC121" i="13"/>
  <c r="AD121" i="13"/>
  <c r="AE121" i="13"/>
  <c r="AF121" i="13"/>
  <c r="AG121" i="13"/>
  <c r="AH121" i="13"/>
  <c r="AI121" i="13"/>
  <c r="AJ121" i="13"/>
  <c r="AK121" i="13"/>
  <c r="AL121" i="13"/>
  <c r="AM121" i="13"/>
  <c r="AN121" i="13"/>
  <c r="AO121" i="13"/>
  <c r="AP121" i="13"/>
  <c r="AQ121" i="13"/>
  <c r="AR121" i="13"/>
  <c r="AS121" i="13"/>
  <c r="AT121" i="13"/>
  <c r="AU121" i="13"/>
  <c r="AV121" i="13"/>
  <c r="AW121" i="13"/>
  <c r="AX121" i="13"/>
  <c r="AY121" i="13"/>
  <c r="AZ121" i="13"/>
  <c r="BA121" i="13"/>
  <c r="BB121" i="13"/>
  <c r="BC121" i="13"/>
  <c r="BD121" i="13"/>
  <c r="BE121" i="13"/>
  <c r="BF121" i="13"/>
  <c r="BG121" i="13"/>
  <c r="BH121" i="13"/>
  <c r="BI121" i="13"/>
  <c r="BJ121" i="13"/>
  <c r="BK121" i="13"/>
  <c r="BL121" i="13"/>
  <c r="BM121" i="13"/>
  <c r="BN121" i="13"/>
  <c r="BO121" i="13"/>
  <c r="BP121" i="13"/>
  <c r="BQ121" i="13"/>
  <c r="BR121" i="13"/>
  <c r="BS121" i="13"/>
  <c r="C122" i="13"/>
  <c r="D122" i="13"/>
  <c r="E122" i="13"/>
  <c r="F122" i="13"/>
  <c r="G122" i="13"/>
  <c r="H122" i="13"/>
  <c r="I122" i="13"/>
  <c r="J122" i="13"/>
  <c r="K122" i="13"/>
  <c r="L122" i="13"/>
  <c r="M122" i="13"/>
  <c r="N122" i="13"/>
  <c r="O122" i="13"/>
  <c r="P122" i="13"/>
  <c r="Q122" i="13"/>
  <c r="R122" i="13"/>
  <c r="S122" i="13"/>
  <c r="T122" i="13"/>
  <c r="U122" i="13"/>
  <c r="V122" i="13"/>
  <c r="W122" i="13"/>
  <c r="X122" i="13"/>
  <c r="Y122" i="13"/>
  <c r="Z122" i="13"/>
  <c r="AA122" i="13"/>
  <c r="AB122" i="13"/>
  <c r="AC122" i="13"/>
  <c r="AD122" i="13"/>
  <c r="AE122" i="13"/>
  <c r="AF122" i="13"/>
  <c r="AG122" i="13"/>
  <c r="AH122" i="13"/>
  <c r="AI122" i="13"/>
  <c r="AJ122" i="13"/>
  <c r="AK122" i="13"/>
  <c r="AL122" i="13"/>
  <c r="AM122" i="13"/>
  <c r="AN122" i="13"/>
  <c r="AO122" i="13"/>
  <c r="AP122" i="13"/>
  <c r="AQ122" i="13"/>
  <c r="AR122" i="13"/>
  <c r="AS122" i="13"/>
  <c r="AT122" i="13"/>
  <c r="AU122" i="13"/>
  <c r="AV122" i="13"/>
  <c r="AW122" i="13"/>
  <c r="AX122" i="13"/>
  <c r="AY122" i="13"/>
  <c r="AZ122" i="13"/>
  <c r="BA122" i="13"/>
  <c r="BB122" i="13"/>
  <c r="BC122" i="13"/>
  <c r="BD122" i="13"/>
  <c r="BE122" i="13"/>
  <c r="BF122" i="13"/>
  <c r="BG122" i="13"/>
  <c r="BH122" i="13"/>
  <c r="BI122" i="13"/>
  <c r="BJ122" i="13"/>
  <c r="BK122" i="13"/>
  <c r="BL122" i="13"/>
  <c r="BM122" i="13"/>
  <c r="BN122" i="13"/>
  <c r="BO122" i="13"/>
  <c r="BP122" i="13"/>
  <c r="BQ122" i="13"/>
  <c r="BR122" i="13"/>
  <c r="BS122" i="13"/>
  <c r="D128" i="13"/>
  <c r="D129" i="13"/>
  <c r="D131" i="13"/>
  <c r="D132" i="13"/>
  <c r="D136" i="13"/>
  <c r="D138" i="13"/>
  <c r="C153" i="13"/>
  <c r="D153" i="13"/>
  <c r="E153" i="13"/>
  <c r="F153" i="13"/>
  <c r="G153" i="13"/>
  <c r="H153" i="13"/>
  <c r="I153" i="13"/>
  <c r="J153" i="13"/>
  <c r="K153" i="13"/>
  <c r="L153" i="13"/>
  <c r="M153" i="13"/>
  <c r="N153" i="13"/>
  <c r="O153" i="13"/>
  <c r="P153" i="13"/>
  <c r="Q153" i="13"/>
  <c r="R153" i="13"/>
  <c r="S153" i="13"/>
  <c r="T153" i="13"/>
  <c r="U153" i="13"/>
  <c r="V153" i="13"/>
  <c r="W153" i="13"/>
  <c r="X153" i="13"/>
  <c r="Y153" i="13"/>
  <c r="Z153" i="13"/>
  <c r="AA153" i="13"/>
  <c r="AB153" i="13"/>
  <c r="AC153" i="13"/>
  <c r="AD153" i="13"/>
  <c r="AE153" i="13"/>
  <c r="AF153" i="13"/>
  <c r="AG153" i="13"/>
  <c r="AH153" i="13"/>
  <c r="AI153" i="13"/>
  <c r="AJ153" i="13"/>
  <c r="AK153" i="13"/>
  <c r="AL153" i="13"/>
  <c r="AM153" i="13"/>
  <c r="C154" i="13"/>
  <c r="D154" i="13"/>
  <c r="E154" i="13"/>
  <c r="F154" i="13"/>
  <c r="G154" i="13"/>
  <c r="H154" i="13"/>
  <c r="I154" i="13"/>
  <c r="J154" i="13"/>
  <c r="K154" i="13"/>
  <c r="L154" i="13"/>
  <c r="M154" i="13"/>
  <c r="N154" i="13"/>
  <c r="O154" i="13"/>
  <c r="P154" i="13"/>
  <c r="Q154" i="13"/>
  <c r="R154" i="13"/>
  <c r="S154" i="13"/>
  <c r="T154" i="13"/>
  <c r="U154" i="13"/>
  <c r="V154" i="13"/>
  <c r="W154" i="13"/>
  <c r="X154" i="13"/>
  <c r="Y154" i="13"/>
  <c r="Z154" i="13"/>
  <c r="AA154" i="13"/>
  <c r="AB154" i="13"/>
  <c r="AC154" i="13"/>
  <c r="AD154" i="13"/>
  <c r="AE154" i="13"/>
  <c r="AF154" i="13"/>
  <c r="AG154" i="13"/>
  <c r="AH154" i="13"/>
  <c r="AI154" i="13"/>
  <c r="AJ154" i="13"/>
  <c r="AK154" i="13"/>
  <c r="AL154" i="13"/>
  <c r="AM154" i="13"/>
  <c r="C155" i="13"/>
  <c r="D155" i="13"/>
  <c r="E155" i="13"/>
  <c r="F155" i="13"/>
  <c r="G155" i="13"/>
  <c r="H155" i="13"/>
  <c r="I155" i="13"/>
  <c r="J155" i="13"/>
  <c r="K155" i="13"/>
  <c r="L155" i="13"/>
  <c r="M155" i="13"/>
  <c r="N155" i="13"/>
  <c r="O155" i="13"/>
  <c r="P155" i="13"/>
  <c r="Q155" i="13"/>
  <c r="R155" i="13"/>
  <c r="S155" i="13"/>
  <c r="T155" i="13"/>
  <c r="U155" i="13"/>
  <c r="V155" i="13"/>
  <c r="W155" i="13"/>
  <c r="X155" i="13"/>
  <c r="Y155" i="13"/>
  <c r="Z155" i="13"/>
  <c r="AA155" i="13"/>
  <c r="AB155" i="13"/>
  <c r="AC155" i="13"/>
  <c r="AD155" i="13"/>
  <c r="AE155" i="13"/>
  <c r="AF155" i="13"/>
  <c r="AG155" i="13"/>
  <c r="AH155" i="13"/>
  <c r="AI155" i="13"/>
  <c r="AJ155" i="13"/>
  <c r="AK155" i="13"/>
  <c r="AL155" i="13"/>
  <c r="AM155" i="13"/>
  <c r="D161" i="13"/>
  <c r="D162" i="13"/>
  <c r="D164" i="13"/>
  <c r="D165" i="13"/>
  <c r="D169" i="13"/>
  <c r="D171" i="13"/>
  <c r="H37" i="12"/>
  <c r="G37" i="12"/>
  <c r="H36" i="12"/>
  <c r="G36" i="12"/>
  <c r="H167" i="1"/>
  <c r="G164" i="1"/>
  <c r="F164" i="1"/>
  <c r="E164" i="1"/>
  <c r="G163" i="1"/>
  <c r="F163" i="1"/>
  <c r="E163" i="1"/>
  <c r="G162" i="1"/>
  <c r="F162" i="1"/>
  <c r="E162" i="1"/>
  <c r="S14" i="11"/>
  <c r="T14" i="11"/>
  <c r="U14" i="11"/>
  <c r="V14" i="11"/>
  <c r="W14" i="11"/>
  <c r="X14" i="11"/>
  <c r="S15" i="11"/>
  <c r="T15" i="11"/>
  <c r="U15" i="11"/>
  <c r="V15" i="11"/>
  <c r="W15" i="11"/>
  <c r="X15" i="11"/>
  <c r="T13" i="11"/>
  <c r="U13" i="11"/>
  <c r="V13" i="11"/>
  <c r="W13" i="11"/>
  <c r="X13" i="11"/>
  <c r="S13" i="11"/>
  <c r="H49" i="11"/>
  <c r="H21" i="11"/>
  <c r="M86" i="1"/>
  <c r="M87" i="1"/>
  <c r="M88" i="1"/>
  <c r="M89" i="1"/>
  <c r="N87" i="1"/>
  <c r="O87" i="1"/>
  <c r="N88" i="1"/>
  <c r="O88" i="1"/>
  <c r="N89" i="1"/>
  <c r="O89" i="1"/>
  <c r="Q87" i="1"/>
  <c r="L17" i="11"/>
  <c r="L8" i="11"/>
  <c r="L21" i="11"/>
  <c r="P17" i="11"/>
  <c r="P8" i="11"/>
  <c r="P21" i="11"/>
  <c r="L18" i="11"/>
  <c r="L9" i="11"/>
  <c r="L22" i="11"/>
  <c r="P18" i="11"/>
  <c r="P9" i="11"/>
  <c r="P22" i="11"/>
  <c r="L19" i="11"/>
  <c r="L10" i="11"/>
  <c r="L23" i="11"/>
  <c r="P19" i="11"/>
  <c r="P10" i="11"/>
  <c r="P23" i="11"/>
  <c r="H18" i="11"/>
  <c r="H9" i="11"/>
  <c r="H22" i="11"/>
  <c r="H19" i="11"/>
  <c r="H10" i="11"/>
  <c r="H23" i="11"/>
  <c r="H17" i="11"/>
  <c r="H8" i="11"/>
  <c r="H16" i="11"/>
  <c r="P31" i="11"/>
  <c r="P49" i="11"/>
  <c r="P32" i="11"/>
  <c r="P50" i="11"/>
  <c r="P33" i="11"/>
  <c r="P51" i="11"/>
  <c r="L31" i="11"/>
  <c r="L49" i="11"/>
  <c r="L32" i="11"/>
  <c r="L50" i="11"/>
  <c r="L33" i="11"/>
  <c r="L51" i="11"/>
  <c r="H32" i="11"/>
  <c r="H50" i="11"/>
  <c r="H33" i="11"/>
  <c r="H51" i="11"/>
  <c r="H31" i="11"/>
  <c r="O23" i="10"/>
  <c r="O24" i="10"/>
  <c r="O22" i="10"/>
  <c r="K23" i="10"/>
  <c r="K24" i="10"/>
  <c r="K22" i="10"/>
  <c r="G23" i="10"/>
  <c r="G24" i="10"/>
  <c r="G22" i="10"/>
  <c r="E36" i="10"/>
  <c r="F36" i="10"/>
  <c r="G36" i="10"/>
  <c r="H36" i="10"/>
  <c r="I36" i="10"/>
  <c r="J36" i="10"/>
  <c r="E37" i="10"/>
  <c r="F37" i="10"/>
  <c r="G37" i="10"/>
  <c r="H37" i="10"/>
  <c r="I37" i="10"/>
  <c r="J37" i="10"/>
  <c r="F35" i="10"/>
  <c r="G35" i="10"/>
  <c r="H35" i="10"/>
  <c r="I35" i="10"/>
  <c r="J35" i="10"/>
  <c r="E35" i="10"/>
  <c r="O12" i="10"/>
  <c r="O13" i="10"/>
  <c r="O11" i="10"/>
  <c r="K12" i="10"/>
  <c r="K13" i="10"/>
  <c r="K11" i="10"/>
  <c r="G12" i="10"/>
  <c r="G13" i="10"/>
  <c r="G11" i="10"/>
  <c r="P31" i="8"/>
  <c r="P32" i="8"/>
  <c r="P33" i="8"/>
  <c r="P34" i="8"/>
  <c r="P35" i="8"/>
  <c r="P36" i="8"/>
  <c r="P37" i="8"/>
  <c r="P38" i="8"/>
  <c r="P39" i="8"/>
  <c r="P30" i="8"/>
  <c r="L31" i="8"/>
  <c r="N31" i="8"/>
  <c r="O31" i="8"/>
  <c r="M32" i="8"/>
  <c r="N32" i="8"/>
  <c r="M33" i="8"/>
  <c r="O33" i="8"/>
  <c r="L34" i="8"/>
  <c r="M34" i="8"/>
  <c r="N34" i="8"/>
  <c r="L35" i="8"/>
  <c r="M35" i="8"/>
  <c r="N35" i="8"/>
  <c r="O35" i="8"/>
  <c r="L36" i="8"/>
  <c r="M36" i="8"/>
  <c r="N36" i="8"/>
  <c r="N37" i="8"/>
  <c r="O37" i="8"/>
  <c r="L38" i="8"/>
  <c r="M38" i="8"/>
  <c r="N38" i="8"/>
  <c r="L39" i="8"/>
  <c r="N39" i="8"/>
  <c r="O39" i="8"/>
  <c r="O30" i="8"/>
  <c r="L30" i="8"/>
  <c r="P28" i="9"/>
  <c r="P29" i="9"/>
  <c r="P30" i="9"/>
  <c r="P31" i="9"/>
  <c r="P32" i="9"/>
  <c r="P33" i="9"/>
  <c r="P34" i="9"/>
  <c r="P35" i="9"/>
  <c r="P36" i="9"/>
  <c r="P27" i="9"/>
  <c r="L28" i="9"/>
  <c r="M28" i="9"/>
  <c r="N28" i="9"/>
  <c r="L29" i="9"/>
  <c r="M29" i="9"/>
  <c r="N29" i="9"/>
  <c r="L30" i="9"/>
  <c r="M30" i="9"/>
  <c r="N30" i="9"/>
  <c r="L31" i="9"/>
  <c r="N31" i="9"/>
  <c r="O31" i="9"/>
  <c r="L32" i="9"/>
  <c r="N32" i="9"/>
  <c r="O32" i="9"/>
  <c r="L33" i="9"/>
  <c r="M33" i="9"/>
  <c r="N33" i="9"/>
  <c r="O33" i="9"/>
  <c r="L34" i="9"/>
  <c r="M34" i="9"/>
  <c r="N34" i="9"/>
  <c r="O34" i="9"/>
  <c r="L35" i="9"/>
  <c r="M35" i="9"/>
  <c r="N35" i="9"/>
  <c r="O35" i="9"/>
  <c r="L36" i="9"/>
  <c r="M36" i="9"/>
  <c r="N36" i="9"/>
  <c r="O36" i="9"/>
  <c r="M27" i="9"/>
  <c r="O27" i="9"/>
  <c r="L27" i="9"/>
  <c r="K11" i="8"/>
  <c r="L11" i="8"/>
  <c r="H11" i="8"/>
  <c r="N11" i="8"/>
  <c r="K12" i="8"/>
  <c r="L12" i="8"/>
  <c r="H12" i="8"/>
  <c r="N12" i="8"/>
  <c r="K13" i="8"/>
  <c r="L13" i="8"/>
  <c r="H13" i="8"/>
  <c r="N13" i="8"/>
  <c r="K14" i="8"/>
  <c r="L14" i="8"/>
  <c r="H14" i="8"/>
  <c r="N14" i="8"/>
  <c r="K15" i="8"/>
  <c r="L15" i="8"/>
  <c r="H15" i="8"/>
  <c r="N15" i="8"/>
  <c r="K16" i="8"/>
  <c r="L16" i="8"/>
  <c r="H16" i="8"/>
  <c r="N16" i="8"/>
  <c r="K17" i="8"/>
  <c r="L17" i="8"/>
  <c r="H17" i="8"/>
  <c r="N17" i="8"/>
  <c r="K18" i="8"/>
  <c r="L18" i="8"/>
  <c r="H18" i="8"/>
  <c r="N18" i="8"/>
  <c r="K19" i="8"/>
  <c r="L19" i="8"/>
  <c r="H19" i="8"/>
  <c r="N19" i="8"/>
  <c r="L10" i="8"/>
  <c r="H10" i="8"/>
  <c r="N10" i="8"/>
  <c r="K10" i="8"/>
  <c r="H8" i="9"/>
  <c r="O8" i="9"/>
  <c r="H9" i="9"/>
  <c r="O9" i="9"/>
  <c r="H10" i="9"/>
  <c r="O10" i="9"/>
  <c r="H11" i="9"/>
  <c r="O11" i="9"/>
  <c r="H12" i="9"/>
  <c r="O12" i="9"/>
  <c r="H13" i="9"/>
  <c r="O13" i="9"/>
  <c r="H14" i="9"/>
  <c r="O14" i="9"/>
  <c r="H15" i="9"/>
  <c r="O15" i="9"/>
  <c r="H16" i="9"/>
  <c r="O16" i="9"/>
  <c r="H17" i="9"/>
  <c r="O17" i="9"/>
  <c r="M8" i="9"/>
  <c r="M9" i="9"/>
  <c r="M10" i="9"/>
  <c r="M11" i="9"/>
  <c r="M12" i="9"/>
  <c r="M13" i="9"/>
  <c r="M14" i="9"/>
  <c r="M15" i="9"/>
  <c r="M16" i="9"/>
  <c r="M17" i="9"/>
  <c r="L17" i="9"/>
  <c r="L9" i="9"/>
  <c r="L10" i="9"/>
  <c r="L11" i="9"/>
  <c r="L12" i="9"/>
  <c r="L13" i="9"/>
  <c r="L14" i="9"/>
  <c r="L15" i="9"/>
  <c r="L16" i="9"/>
  <c r="L8" i="9"/>
  <c r="E146" i="1"/>
  <c r="F146" i="1"/>
  <c r="H136" i="1"/>
  <c r="H146" i="1"/>
  <c r="I146" i="1"/>
  <c r="J146" i="1"/>
  <c r="L136" i="1"/>
  <c r="L146" i="1"/>
  <c r="M146" i="1"/>
  <c r="N146" i="1"/>
  <c r="P136" i="1"/>
  <c r="P146" i="1"/>
  <c r="E147" i="1"/>
  <c r="F147" i="1"/>
  <c r="H137" i="1"/>
  <c r="H147" i="1"/>
  <c r="I147" i="1"/>
  <c r="J147" i="1"/>
  <c r="L137" i="1"/>
  <c r="L147" i="1"/>
  <c r="M147" i="1"/>
  <c r="N147" i="1"/>
  <c r="P137" i="1"/>
  <c r="P147" i="1"/>
  <c r="F145" i="1"/>
  <c r="H135" i="1"/>
  <c r="H145" i="1"/>
  <c r="I145" i="1"/>
  <c r="J145" i="1"/>
  <c r="L135" i="1"/>
  <c r="L145" i="1"/>
  <c r="M145" i="1"/>
  <c r="N145" i="1"/>
  <c r="P135" i="1"/>
  <c r="P145" i="1"/>
  <c r="E145" i="1"/>
  <c r="F24" i="7"/>
  <c r="J24" i="7"/>
  <c r="J23" i="7"/>
  <c r="F23" i="7"/>
  <c r="M12" i="5"/>
  <c r="N12" i="5"/>
  <c r="O12" i="5"/>
  <c r="M13" i="5"/>
  <c r="N13" i="5"/>
  <c r="O13" i="5"/>
  <c r="M14" i="5"/>
  <c r="N14" i="5"/>
  <c r="O14" i="5"/>
  <c r="M15" i="5"/>
  <c r="N15" i="5"/>
  <c r="O15" i="5"/>
  <c r="L13" i="5"/>
  <c r="L14" i="5"/>
  <c r="L15" i="5"/>
  <c r="L12" i="5"/>
  <c r="D13" i="5"/>
  <c r="E13" i="5"/>
  <c r="F13" i="5"/>
  <c r="G13" i="5"/>
  <c r="D14" i="5"/>
  <c r="E14" i="5"/>
  <c r="F14" i="5"/>
  <c r="G14" i="5"/>
  <c r="D15" i="5"/>
  <c r="E15" i="5"/>
  <c r="F15" i="5"/>
  <c r="G15" i="5"/>
  <c r="D16" i="5"/>
  <c r="E16" i="5"/>
  <c r="F16" i="5"/>
  <c r="G16" i="5"/>
  <c r="E12" i="5"/>
  <c r="F12" i="5"/>
  <c r="G12" i="5"/>
  <c r="D12" i="5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E22" i="3"/>
  <c r="H31" i="2"/>
  <c r="H32" i="2"/>
  <c r="H33" i="2"/>
  <c r="H34" i="2"/>
  <c r="H35" i="2"/>
  <c r="E32" i="2"/>
  <c r="F32" i="2"/>
  <c r="G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E33" i="2"/>
  <c r="F33" i="2"/>
  <c r="G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E34" i="2"/>
  <c r="F34" i="2"/>
  <c r="G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E35" i="2"/>
  <c r="F35" i="2"/>
  <c r="G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F31" i="2"/>
  <c r="G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E31" i="2"/>
  <c r="T44" i="6"/>
  <c r="W44" i="6"/>
  <c r="W43" i="6"/>
  <c r="V43" i="6"/>
  <c r="O44" i="6"/>
  <c r="O43" i="6"/>
  <c r="V44" i="6"/>
  <c r="U44" i="6"/>
  <c r="S44" i="6"/>
  <c r="R44" i="6"/>
  <c r="Q44" i="6"/>
  <c r="P44" i="6"/>
  <c r="U43" i="6"/>
  <c r="T43" i="6"/>
  <c r="S43" i="6"/>
  <c r="R43" i="6"/>
  <c r="Q43" i="6"/>
  <c r="P43" i="6"/>
  <c r="V40" i="6"/>
  <c r="V39" i="6"/>
  <c r="I54" i="6"/>
  <c r="I52" i="6"/>
  <c r="I43" i="6"/>
  <c r="I44" i="6"/>
  <c r="I45" i="6"/>
  <c r="I46" i="6"/>
  <c r="I47" i="6"/>
  <c r="I48" i="6"/>
  <c r="I49" i="6"/>
  <c r="I50" i="6"/>
  <c r="I42" i="6"/>
  <c r="E90" i="6"/>
  <c r="E88" i="6"/>
  <c r="E81" i="6"/>
  <c r="E84" i="6"/>
  <c r="E83" i="6"/>
  <c r="E80" i="6"/>
  <c r="E64" i="6"/>
  <c r="E67" i="6"/>
  <c r="E66" i="6"/>
  <c r="E63" i="6"/>
  <c r="E71" i="6"/>
  <c r="E73" i="6"/>
  <c r="E54" i="6"/>
  <c r="E52" i="6"/>
  <c r="E43" i="6"/>
  <c r="E44" i="6"/>
  <c r="E45" i="6"/>
  <c r="E46" i="6"/>
  <c r="E47" i="6"/>
  <c r="E48" i="6"/>
  <c r="E49" i="6"/>
  <c r="E50" i="6"/>
  <c r="E42" i="6"/>
  <c r="E34" i="6"/>
  <c r="E32" i="6"/>
  <c r="E28" i="6"/>
  <c r="E27" i="6"/>
  <c r="E25" i="6"/>
  <c r="E24" i="6"/>
  <c r="E8" i="6"/>
  <c r="E11" i="6"/>
  <c r="E15" i="6"/>
  <c r="E17" i="6"/>
  <c r="E10" i="6"/>
  <c r="E7" i="6"/>
  <c r="P49" i="1"/>
  <c r="P59" i="1"/>
  <c r="P51" i="1"/>
  <c r="P61" i="1"/>
  <c r="G69" i="1"/>
  <c r="P50" i="1"/>
  <c r="P60" i="1"/>
  <c r="G68" i="1"/>
  <c r="L49" i="1"/>
  <c r="L59" i="1"/>
  <c r="L51" i="1"/>
  <c r="L61" i="1"/>
  <c r="F69" i="1"/>
  <c r="L50" i="1"/>
  <c r="L60" i="1"/>
  <c r="F68" i="1"/>
  <c r="H48" i="1"/>
  <c r="H58" i="1"/>
  <c r="H50" i="1"/>
  <c r="H60" i="1"/>
  <c r="E68" i="1"/>
  <c r="H51" i="1"/>
  <c r="H61" i="1"/>
  <c r="E69" i="1"/>
  <c r="H49" i="1"/>
  <c r="H59" i="1"/>
  <c r="E67" i="1"/>
  <c r="F58" i="1"/>
  <c r="E58" i="1"/>
  <c r="P9" i="1"/>
  <c r="P21" i="1"/>
  <c r="P11" i="1"/>
  <c r="P23" i="1"/>
  <c r="G35" i="1"/>
  <c r="P10" i="1"/>
  <c r="P22" i="1"/>
  <c r="G34" i="1"/>
  <c r="L9" i="1"/>
  <c r="L21" i="1"/>
  <c r="L11" i="1"/>
  <c r="L23" i="1"/>
  <c r="F35" i="1"/>
  <c r="L10" i="1"/>
  <c r="L22" i="1"/>
  <c r="F34" i="1"/>
  <c r="H8" i="1"/>
  <c r="H20" i="1"/>
  <c r="H10" i="1"/>
  <c r="H22" i="1"/>
  <c r="E34" i="1"/>
  <c r="H11" i="1"/>
  <c r="H23" i="1"/>
  <c r="E35" i="1"/>
  <c r="H9" i="1"/>
  <c r="H21" i="1"/>
  <c r="E33" i="1"/>
  <c r="E60" i="1"/>
  <c r="F60" i="1"/>
  <c r="I60" i="1"/>
  <c r="J60" i="1"/>
  <c r="M60" i="1"/>
  <c r="N60" i="1"/>
  <c r="E61" i="1"/>
  <c r="F61" i="1"/>
  <c r="I61" i="1"/>
  <c r="J61" i="1"/>
  <c r="M61" i="1"/>
  <c r="N61" i="1"/>
  <c r="F59" i="1"/>
  <c r="I59" i="1"/>
  <c r="J59" i="1"/>
  <c r="M59" i="1"/>
  <c r="N59" i="1"/>
  <c r="E59" i="1"/>
  <c r="X9" i="3"/>
  <c r="X10" i="3"/>
  <c r="X11" i="3"/>
  <c r="X12" i="3"/>
  <c r="X8" i="3"/>
  <c r="T9" i="3"/>
  <c r="T10" i="3"/>
  <c r="T11" i="3"/>
  <c r="T12" i="3"/>
  <c r="T8" i="3"/>
  <c r="P9" i="3"/>
  <c r="P10" i="3"/>
  <c r="P11" i="3"/>
  <c r="P12" i="3"/>
  <c r="P8" i="3"/>
  <c r="L9" i="3"/>
  <c r="L10" i="3"/>
  <c r="L11" i="3"/>
  <c r="L12" i="3"/>
  <c r="L8" i="3"/>
  <c r="H9" i="3"/>
  <c r="H10" i="3"/>
  <c r="H11" i="3"/>
  <c r="H12" i="3"/>
  <c r="H8" i="3"/>
  <c r="H7" i="2"/>
  <c r="L7" i="2"/>
  <c r="P7" i="2"/>
  <c r="T7" i="2"/>
  <c r="X7" i="2"/>
  <c r="H8" i="2"/>
  <c r="L8" i="2"/>
  <c r="P8" i="2"/>
  <c r="T8" i="2"/>
  <c r="X8" i="2"/>
  <c r="H9" i="2"/>
  <c r="L9" i="2"/>
  <c r="P9" i="2"/>
  <c r="T9" i="2"/>
  <c r="X9" i="2"/>
  <c r="H10" i="2"/>
  <c r="L10" i="2"/>
  <c r="P10" i="2"/>
  <c r="T10" i="2"/>
  <c r="X10" i="2"/>
  <c r="H6" i="2"/>
  <c r="L6" i="2"/>
  <c r="P6" i="2"/>
  <c r="T6" i="2"/>
  <c r="X6" i="2"/>
  <c r="H21" i="2"/>
  <c r="L21" i="2"/>
  <c r="P21" i="2"/>
  <c r="T21" i="2"/>
  <c r="X21" i="2"/>
  <c r="E21" i="1"/>
  <c r="F21" i="1"/>
  <c r="I21" i="1"/>
  <c r="J21" i="1"/>
  <c r="M21" i="1"/>
  <c r="N21" i="1"/>
  <c r="E22" i="1"/>
  <c r="F22" i="1"/>
  <c r="I22" i="1"/>
  <c r="J22" i="1"/>
  <c r="M22" i="1"/>
  <c r="N22" i="1"/>
  <c r="E23" i="1"/>
  <c r="F23" i="1"/>
  <c r="I23" i="1"/>
  <c r="J23" i="1"/>
  <c r="M23" i="1"/>
  <c r="N23" i="1"/>
  <c r="F20" i="1"/>
  <c r="E20" i="1"/>
</calcChain>
</file>

<file path=xl/sharedStrings.xml><?xml version="1.0" encoding="utf-8"?>
<sst xmlns="http://schemas.openxmlformats.org/spreadsheetml/2006/main" count="1262" uniqueCount="274">
  <si>
    <t>u3-1</t>
  </si>
  <si>
    <t>u5-1</t>
  </si>
  <si>
    <t>numOfNodes</t>
  </si>
  <si>
    <t>numOfEdges</t>
  </si>
  <si>
    <t>nyc</t>
  </si>
  <si>
    <t>dataset</t>
  </si>
  <si>
    <t>u7-1</t>
  </si>
  <si>
    <t>repeat-1</t>
  </si>
  <si>
    <t>repeat-2</t>
  </si>
  <si>
    <t>repeat-3</t>
  </si>
  <si>
    <t>u3-1-avg</t>
  </si>
  <si>
    <t>u5-1-avg</t>
  </si>
  <si>
    <t>u7-1-avg</t>
  </si>
  <si>
    <t>Running time (ms)</t>
  </si>
  <si>
    <t>Running time (hr)</t>
  </si>
  <si>
    <t>templates</t>
  </si>
  <si>
    <t>experiment results from nyc-u-e.norandom.40threads.20170306.log and nyc-u-e.norandom.40threads.20170308.log</t>
  </si>
  <si>
    <t>1node fail: java.lang.OutOfMemoryError: Java heap space</t>
  </si>
  <si>
    <t>2nodes fail with u5-1 and u7-1:  java.lang.OutOfMemoryError: GC Overhead limit exceeded</t>
  </si>
  <si>
    <t>host</t>
  </si>
  <si>
    <t>time</t>
  </si>
  <si>
    <t>u5-3-avg</t>
  </si>
  <si>
    <t>u5-2-avg</t>
  </si>
  <si>
    <t>u5-3</t>
  </si>
  <si>
    <t>u5-2</t>
  </si>
  <si>
    <t>Template</t>
  </si>
  <si>
    <t>3. Unit: ms</t>
  </si>
  <si>
    <t>2. Test on Juliet, 40 threads/node</t>
  </si>
  <si>
    <t>1. disable randomization</t>
  </si>
  <si>
    <t>Note:</t>
  </si>
  <si>
    <t>miami</t>
  </si>
  <si>
    <t>data from miami-u-e.norandom.no-u10.40threads.20170305.tab</t>
  </si>
  <si>
    <t>number of edges (million)</t>
  </si>
  <si>
    <t>number of nodes (million)</t>
  </si>
  <si>
    <t>web-google</t>
  </si>
  <si>
    <t>Unit: ms</t>
  </si>
  <si>
    <t>experimental results in web-google-u-e.norandom.40threads.20170310.log</t>
  </si>
  <si>
    <t>Read graph</t>
  </si>
  <si>
    <t>Color graph</t>
  </si>
  <si>
    <t>U2</t>
  </si>
  <si>
    <t>U3-1</t>
  </si>
  <si>
    <t>nyc-u3-1</t>
  </si>
  <si>
    <t xml:space="preserve"> </t>
  </si>
  <si>
    <t>compute</t>
  </si>
  <si>
    <t>rotate</t>
  </si>
  <si>
    <t>done</t>
  </si>
  <si>
    <t>allreduce</t>
  </si>
  <si>
    <t>final</t>
  </si>
  <si>
    <t>TOTAL</t>
  </si>
  <si>
    <t>comminucation-total</t>
  </si>
  <si>
    <t>ratio:</t>
  </si>
  <si>
    <t>on j-061 node</t>
  </si>
  <si>
    <t>application_1489165733656_0082</t>
  </si>
  <si>
    <t>on j-013 node</t>
  </si>
  <si>
    <t>application_1489165733656_0078</t>
  </si>
  <si>
    <t>j-013</t>
  </si>
  <si>
    <t>avg on two nodes</t>
  </si>
  <si>
    <t>8 nodes in total</t>
  </si>
  <si>
    <t xml:space="preserve">average on two nodes </t>
  </si>
  <si>
    <t>16 nodes in total</t>
  </si>
  <si>
    <t>read graph</t>
  </si>
  <si>
    <t>color graph</t>
  </si>
  <si>
    <t>other</t>
  </si>
  <si>
    <t>8-node</t>
  </si>
  <si>
    <t>16-node</t>
  </si>
  <si>
    <t>Total</t>
  </si>
  <si>
    <t xml:space="preserve">compute1 </t>
  </si>
  <si>
    <t>rotate1</t>
  </si>
  <si>
    <t>compute2</t>
  </si>
  <si>
    <t>rotate2</t>
  </si>
  <si>
    <t>raw data</t>
  </si>
  <si>
    <t>calculate hours based on raw data</t>
  </si>
  <si>
    <t>Speedup-dash-line</t>
  </si>
  <si>
    <t>Speedup-solid-line</t>
  </si>
  <si>
    <t>EVEN-PARTITION</t>
  </si>
  <si>
    <t>DEGREE2-PARTITION</t>
  </si>
  <si>
    <t>calculate hr based on raw data</t>
  </si>
  <si>
    <t>Summary</t>
  </si>
  <si>
    <t xml:space="preserve"> Final</t>
  </si>
  <si>
    <t>Final</t>
  </si>
  <si>
    <t>friom nyc-u-d.norandom.40threads.20160310.log and nyc-u-d.2nodes.norandom.40threads.20170311.log</t>
  </si>
  <si>
    <t>even-u3-1</t>
  </si>
  <si>
    <t>even-u5-1</t>
  </si>
  <si>
    <t>even-u7-1</t>
  </si>
  <si>
    <t>degree2-u3-1</t>
  </si>
  <si>
    <t>degree2-u5-1</t>
  </si>
  <si>
    <t>degree2-u7-1</t>
  </si>
  <si>
    <t>Comparison</t>
  </si>
  <si>
    <t>HarpSahad-u5-1</t>
  </si>
  <si>
    <t>Sahad-u5-1</t>
  </si>
  <si>
    <t>HarpSahad-u7-2</t>
  </si>
  <si>
    <t>Sahad-u7-1</t>
  </si>
  <si>
    <t>application_1489165733656_0109</t>
  </si>
  <si>
    <t>j-012</t>
  </si>
  <si>
    <t>application_1489165733656_0110</t>
  </si>
  <si>
    <t>j-060</t>
  </si>
  <si>
    <t>j-053</t>
  </si>
  <si>
    <t>Unit: s</t>
  </si>
  <si>
    <t>unit: s</t>
  </si>
  <si>
    <t>unit:ms</t>
  </si>
  <si>
    <t>1.24hr in total</t>
  </si>
  <si>
    <t>2.88hr in total</t>
  </si>
  <si>
    <t>27.65hr in toital</t>
  </si>
  <si>
    <t>17.59hr in total</t>
  </si>
  <si>
    <t>2,4: outofMemory</t>
  </si>
  <si>
    <t>twitter-u-e.8-16.random.40threads.20170314.log</t>
  </si>
  <si>
    <t>pause here</t>
  </si>
  <si>
    <t>6704744ms</t>
  </si>
  <si>
    <t>4104477ms</t>
  </si>
  <si>
    <t>2302536ms</t>
  </si>
  <si>
    <t>8633812ms</t>
  </si>
  <si>
    <t>4485309ms</t>
  </si>
  <si>
    <t>3259970ms</t>
  </si>
  <si>
    <t>results recorded in nyc-u-e.u5-2.u5-3.40threads.20170316.log</t>
  </si>
  <si>
    <t>count</t>
  </si>
  <si>
    <t>miami-u-cl0</t>
  </si>
  <si>
    <t>miami-u-cl1</t>
  </si>
  <si>
    <t>miami-u-cl3</t>
  </si>
  <si>
    <t>miami-u-cl4</t>
  </si>
  <si>
    <t>unit: ms</t>
  </si>
  <si>
    <t>nyc-u-cl.u5-1.4nodes.40threads.20170316.log</t>
  </si>
  <si>
    <t>nyc-u-cl0</t>
  </si>
  <si>
    <t>nyc-u-cl1</t>
  </si>
  <si>
    <t>nyc-u-cl2</t>
  </si>
  <si>
    <t>nyc-u-cl3</t>
  </si>
  <si>
    <t>nyc-u-cl4</t>
  </si>
  <si>
    <t>EVEN-PARTITION-PIPELINE</t>
  </si>
  <si>
    <t>no-pipeline-u3-1</t>
  </si>
  <si>
    <t>no-pipeline-u7-1</t>
  </si>
  <si>
    <t>pipeline-u3-1</t>
  </si>
  <si>
    <t>pipeline-u7-1</t>
  </si>
  <si>
    <t>avg</t>
  </si>
  <si>
    <t>miami-u-cl2</t>
  </si>
  <si>
    <t>miami-u-cl5</t>
  </si>
  <si>
    <t>miami-u-cl6</t>
  </si>
  <si>
    <t>miami-u-cl7</t>
  </si>
  <si>
    <t>miami-u-cl8</t>
  </si>
  <si>
    <t>miami-u-cl9</t>
  </si>
  <si>
    <t>nyc-u-cl5</t>
  </si>
  <si>
    <t>nyc-u-cl6</t>
  </si>
  <si>
    <t>nyc-u-cl7</t>
  </si>
  <si>
    <t>nyc-u-cl8</t>
  </si>
  <si>
    <t>nyc-u-cl9</t>
  </si>
  <si>
    <t>4 nodes (40threads/node)</t>
  </si>
  <si>
    <t>unit:hr</t>
  </si>
  <si>
    <t>nyc-u-cl.5-9.4nodes.40threads.20170318.log</t>
  </si>
  <si>
    <t>miami-u-cl.5-9.4nodes.40threads.20170318.log and miami-u-cl.7-8.4nodes.40threads.20170319.log</t>
  </si>
  <si>
    <t>miami-u-cl.4nodes.40threads.20170316.log and miami-u-cl.4nodes.40threads.20170316-2.log</t>
  </si>
  <si>
    <t>nyc-u-cld.0-9.u5-1.4nodes.40threads.20170319.log</t>
  </si>
  <si>
    <t>nyc-u-cld.0-9.u5-1.4nodes.40threads.20170320.log</t>
  </si>
  <si>
    <t>nyc-u-cld0</t>
  </si>
  <si>
    <t>nyc-u-cld1</t>
  </si>
  <si>
    <t>nyc-u-cld2</t>
  </si>
  <si>
    <t>nyc-u-cld3</t>
  </si>
  <si>
    <t>nyc-u-cld4</t>
  </si>
  <si>
    <t>nyc-u-cld5</t>
  </si>
  <si>
    <t>nyc-u-cld6</t>
  </si>
  <si>
    <t>nyc-u-cld7</t>
  </si>
  <si>
    <t>nyc-u-cld8</t>
  </si>
  <si>
    <t>nyc-u-cld9</t>
  </si>
  <si>
    <t>repeat-4</t>
  </si>
  <si>
    <t>unit: hr</t>
  </si>
  <si>
    <t>miami-u-cld.0-9.u5-1.4nodes.40threads.20170319.log</t>
  </si>
  <si>
    <t>miami-u-cld.0-9.u5-1.4nodes.40threads.20170319-2.log</t>
  </si>
  <si>
    <t>miami-u-cld0</t>
  </si>
  <si>
    <t>miami-u-cld1</t>
  </si>
  <si>
    <t>miami-u-cld2</t>
  </si>
  <si>
    <t>miami-u-cld3</t>
  </si>
  <si>
    <t>miami-u-cld4</t>
  </si>
  <si>
    <t>miami-u-cld5</t>
  </si>
  <si>
    <t>miami-u-cld6</t>
  </si>
  <si>
    <t>miami-u-cld7</t>
  </si>
  <si>
    <t>miami-u-cld8</t>
  </si>
  <si>
    <t>miami-u-cld9</t>
  </si>
  <si>
    <t>unit:s</t>
  </si>
  <si>
    <t>even-partition</t>
  </si>
  <si>
    <t>degree2-partition</t>
  </si>
  <si>
    <t>nyc-0-CL</t>
  </si>
  <si>
    <t>nyc-1-CL</t>
  </si>
  <si>
    <t>nyc-2-CL</t>
  </si>
  <si>
    <t>nyc-3-CL</t>
  </si>
  <si>
    <t>nyc-4-CL</t>
  </si>
  <si>
    <t>nyc-5-CL</t>
  </si>
  <si>
    <t>nyc-6-CL</t>
  </si>
  <si>
    <t>nyc-7-CL</t>
  </si>
  <si>
    <t>nyc-8-CL</t>
  </si>
  <si>
    <t>nyc-9-CL</t>
  </si>
  <si>
    <t>x-axis</t>
  </si>
  <si>
    <t>miami-0-CL</t>
  </si>
  <si>
    <t>maimi-1-CL</t>
  </si>
  <si>
    <t>miami-2-CL</t>
  </si>
  <si>
    <t>miami-3-CL</t>
  </si>
  <si>
    <t>miami-4-CL</t>
  </si>
  <si>
    <t>miami-5-CL</t>
  </si>
  <si>
    <t>miami-6-CL</t>
  </si>
  <si>
    <t>miami-7-CL</t>
  </si>
  <si>
    <t>miami-8-CL</t>
  </si>
  <si>
    <t>miami-9-CL</t>
  </si>
  <si>
    <t>nyc-u-e.20threads</t>
  </si>
  <si>
    <t>nyc-u-e.20threads.20170323.log</t>
  </si>
  <si>
    <t>pipeline</t>
  </si>
  <si>
    <t>u3-1-pipeline</t>
  </si>
  <si>
    <t>u5-1-pipeline</t>
  </si>
  <si>
    <t>u7-1-pipeline</t>
  </si>
  <si>
    <t>u3-1-non-pipeline</t>
  </si>
  <si>
    <t>u5-1-non-pipeline</t>
  </si>
  <si>
    <t>u7-1-non-pipeline</t>
  </si>
  <si>
    <t>very unstable</t>
  </si>
  <si>
    <t>non-pipeline</t>
  </si>
  <si>
    <t>sgcr2.test.20threads.20170322.log,sgcr2.test.20threads.20170327.log</t>
  </si>
  <si>
    <t>no-pipeline-u5-1</t>
  </si>
  <si>
    <t>pipeline-u5-1</t>
  </si>
  <si>
    <t>nyc-u-e.ipoib.20170329.log</t>
  </si>
  <si>
    <t>nyc-u-e-rotation2.ipoib.20170330.log</t>
  </si>
  <si>
    <t>on Ethernet</t>
  </si>
  <si>
    <t>sgcr2.test.improve.no-frequent-stop.update-fields-not-task.20170317.log</t>
  </si>
  <si>
    <t>ethernet</t>
  </si>
  <si>
    <t>IPOIB</t>
  </si>
  <si>
    <t>2493967ms</t>
  </si>
  <si>
    <t>1166813ms</t>
  </si>
  <si>
    <t>1045300ms</t>
  </si>
  <si>
    <t>4663212ms</t>
  </si>
  <si>
    <t>DEGREE2-PARTITION-PIPELINE</t>
  </si>
  <si>
    <t>2188783ms</t>
  </si>
  <si>
    <t>u3-1-ethernet</t>
  </si>
  <si>
    <t>u5-1-ethernet</t>
  </si>
  <si>
    <t>u7-1-ethernet</t>
  </si>
  <si>
    <t>u3-1-ipoib</t>
  </si>
  <si>
    <t>u5-1-ipoib</t>
  </si>
  <si>
    <t>u7-1-ipoib</t>
  </si>
  <si>
    <t>repeat-5</t>
  </si>
  <si>
    <t>repeat-6</t>
  </si>
  <si>
    <t>repeat-7</t>
  </si>
  <si>
    <t>repeat-8</t>
  </si>
  <si>
    <t>repeat-9</t>
  </si>
  <si>
    <t>repeat-10</t>
  </si>
  <si>
    <t>repeat-11</t>
  </si>
  <si>
    <t>repeat-12</t>
  </si>
  <si>
    <t>repeat-13</t>
  </si>
  <si>
    <t>repeat-14</t>
  </si>
  <si>
    <t>repeat-15</t>
  </si>
  <si>
    <t>repeat-16</t>
  </si>
  <si>
    <t>repeat-17</t>
  </si>
  <si>
    <t>repeat-18</t>
  </si>
  <si>
    <t>repeat-19</t>
  </si>
  <si>
    <t>repeat-20</t>
  </si>
  <si>
    <t>repeat-21</t>
  </si>
  <si>
    <t>repeat-22</t>
  </si>
  <si>
    <t>repeat-23</t>
  </si>
  <si>
    <t>repeat-24</t>
  </si>
  <si>
    <t>repeat-25</t>
  </si>
  <si>
    <t>repeat-26</t>
  </si>
  <si>
    <t>repeat-27</t>
  </si>
  <si>
    <t>repeat-28</t>
  </si>
  <si>
    <t>repeat-29</t>
  </si>
  <si>
    <t>repeat-30</t>
  </si>
  <si>
    <t>web-google-u5-1</t>
  </si>
  <si>
    <t>run on 2 nodes (40 threads/node)</t>
  </si>
  <si>
    <t>web-google-u-e-2.u5-1.30runs.20170403.log</t>
  </si>
  <si>
    <t>miami-u-e-2.u5-1.30runs.20170403.log</t>
  </si>
  <si>
    <t>miami-u5-1</t>
  </si>
  <si>
    <t>AVG:</t>
  </si>
  <si>
    <t>VAR:</t>
  </si>
  <si>
    <t>CHECK IT ONE MORE TIME</t>
  </si>
  <si>
    <t>read</t>
  </si>
  <si>
    <t>color</t>
  </si>
  <si>
    <t>application_1491502783677_0002</t>
  </si>
  <si>
    <t>nyc-u-e.u3-1.16nodes.breakdown.20170406.log</t>
  </si>
  <si>
    <t>containerId</t>
  </si>
  <si>
    <t>application_1491502783677_0003.breakdown</t>
  </si>
  <si>
    <t>nyc-u-e.u3-1.8nodes.breakdown.20170406.log</t>
  </si>
  <si>
    <t>AVG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</si>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</sst>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Alignment="1"/>
    <xf numFmtId="0" fontId="0" fillId="0" borderId="1" xfId="0" applyBorder="1"/>
    <xf numFmtId="0" fontId="0" fillId="0" borderId="1" xfId="0" applyBorder="1" applyAlignment="1"/>
    <xf numFmtId="0" fontId="1" fillId="2" borderId="1" xfId="1" applyBorder="1"/>
    <xf numFmtId="0" fontId="1" fillId="2" borderId="1" xfId="1" applyBorder="1" applyAlignment="1"/>
    <xf numFmtId="2" fontId="1" fillId="2" borderId="1" xfId="1" applyNumberFormat="1" applyBorder="1"/>
    <xf numFmtId="3" fontId="0" fillId="0" borderId="1" xfId="0" applyNumberFormat="1" applyBorder="1"/>
    <xf numFmtId="2" fontId="0" fillId="2" borderId="1" xfId="1" applyNumberFormat="1" applyFont="1" applyBorder="1"/>
    <xf numFmtId="0" fontId="2" fillId="0" borderId="0" xfId="0" applyFont="1"/>
    <xf numFmtId="2" fontId="0" fillId="0" borderId="0" xfId="0" applyNumberFormat="1"/>
    <xf numFmtId="164" fontId="0" fillId="0" borderId="0" xfId="0" applyNumberFormat="1"/>
    <xf numFmtId="164" fontId="0" fillId="0" borderId="1" xfId="0" applyNumberFormat="1" applyBorder="1"/>
    <xf numFmtId="0" fontId="3" fillId="0" borderId="1" xfId="0" applyFont="1" applyBorder="1"/>
    <xf numFmtId="0" fontId="3" fillId="0" borderId="0" xfId="0" applyFont="1"/>
    <xf numFmtId="0" fontId="0" fillId="0" borderId="0" xfId="0" applyBorder="1"/>
    <xf numFmtId="2" fontId="0" fillId="0" borderId="1" xfId="0" applyNumberFormat="1" applyBorder="1"/>
    <xf numFmtId="0" fontId="0" fillId="2" borderId="1" xfId="1" applyFont="1" applyBorder="1" applyAlignment="1"/>
    <xf numFmtId="0" fontId="0" fillId="0" borderId="1" xfId="0" applyNumberFormat="1" applyBorder="1"/>
    <xf numFmtId="0" fontId="0" fillId="0" borderId="1" xfId="0" applyFill="1" applyBorder="1"/>
    <xf numFmtId="0" fontId="1" fillId="3" borderId="1" xfId="1" applyFill="1" applyBorder="1"/>
    <xf numFmtId="0" fontId="0" fillId="3" borderId="1" xfId="0" applyFill="1" applyBorder="1"/>
    <xf numFmtId="3" fontId="0" fillId="0" borderId="0" xfId="0" applyNumberFormat="1" applyBorder="1"/>
    <xf numFmtId="0" fontId="0" fillId="4" borderId="0" xfId="0" applyFill="1"/>
    <xf numFmtId="0" fontId="0" fillId="3" borderId="1" xfId="0" applyFill="1" applyBorder="1" applyAlignment="1"/>
    <xf numFmtId="2" fontId="0" fillId="3" borderId="1" xfId="0" applyNumberFormat="1" applyFill="1" applyBorder="1"/>
    <xf numFmtId="0" fontId="0" fillId="3" borderId="1" xfId="0" applyNumberFormat="1" applyFill="1" applyBorder="1"/>
    <xf numFmtId="0" fontId="0" fillId="0" borderId="1" xfId="0" applyBorder="1" applyAlignment="1">
      <alignment horizontal="center"/>
    </xf>
    <xf numFmtId="2" fontId="0" fillId="0" borderId="0" xfId="0" applyNumberFormat="1" applyFill="1" applyBorder="1"/>
    <xf numFmtId="2" fontId="0" fillId="0" borderId="10" xfId="0" applyNumberFormat="1" applyFill="1" applyBorder="1"/>
    <xf numFmtId="0" fontId="0" fillId="4" borderId="1" xfId="0" applyFill="1" applyBorder="1"/>
    <xf numFmtId="0" fontId="0" fillId="4" borderId="1" xfId="0" applyFont="1" applyFill="1" applyBorder="1"/>
    <xf numFmtId="0" fontId="0" fillId="0" borderId="10" xfId="0" applyFill="1" applyBorder="1"/>
    <xf numFmtId="0" fontId="0" fillId="0" borderId="1" xfId="0" applyBorder="1" applyAlignment="1">
      <alignment horizontal="center"/>
    </xf>
    <xf numFmtId="14" fontId="0" fillId="4" borderId="0" xfId="0" applyNumberFormat="1" applyFill="1"/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">
    <cellStyle name="20% - Accent3" xfId="1" builtinId="38"/>
    <cellStyle name="Followed Hyperlink" xfId="3" builtinId="9" hidden="1"/>
    <cellStyle name="Hyperlink" xfId="2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comparison on web-google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'web-google'!$H$21</c:f>
              <c:strCache>
                <c:ptCount val="1"/>
                <c:pt idx="0">
                  <c:v>u3-1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'web-google'!$D$22:$D$26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'web-google'!$H$22:$H$26</c:f>
              <c:numCache>
                <c:formatCode>0.00</c:formatCode>
                <c:ptCount val="5"/>
                <c:pt idx="0">
                  <c:v>32.80566666666667</c:v>
                </c:pt>
                <c:pt idx="1">
                  <c:v>48.58033333333334</c:v>
                </c:pt>
                <c:pt idx="2">
                  <c:v>46.90666666666667</c:v>
                </c:pt>
                <c:pt idx="3">
                  <c:v>47.533</c:v>
                </c:pt>
                <c:pt idx="4">
                  <c:v>48.614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'web-google'!$L$21</c:f>
              <c:strCache>
                <c:ptCount val="1"/>
                <c:pt idx="0">
                  <c:v>u5-1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'web-google'!$D$22:$D$26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'web-google'!$L$22:$L$26</c:f>
              <c:numCache>
                <c:formatCode>0.00</c:formatCode>
                <c:ptCount val="5"/>
                <c:pt idx="0">
                  <c:v>36.56766666666667</c:v>
                </c:pt>
                <c:pt idx="1">
                  <c:v>62.353</c:v>
                </c:pt>
                <c:pt idx="2">
                  <c:v>60.412</c:v>
                </c:pt>
                <c:pt idx="3">
                  <c:v>60.92966666666666</c:v>
                </c:pt>
                <c:pt idx="4">
                  <c:v>66.083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'web-google'!$P$21</c:f>
              <c:strCache>
                <c:ptCount val="1"/>
                <c:pt idx="0">
                  <c:v>u5-2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'web-google'!$D$22:$D$26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'web-google'!$P$22:$P$26</c:f>
              <c:numCache>
                <c:formatCode>0.00</c:formatCode>
                <c:ptCount val="5"/>
                <c:pt idx="0">
                  <c:v>34.13833333333333</c:v>
                </c:pt>
                <c:pt idx="1">
                  <c:v>68.912</c:v>
                </c:pt>
                <c:pt idx="2">
                  <c:v>67.80333333333333</c:v>
                </c:pt>
                <c:pt idx="3">
                  <c:v>60.99666666666666</c:v>
                </c:pt>
                <c:pt idx="4">
                  <c:v>62.66966666666666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'web-google'!$T$21</c:f>
              <c:strCache>
                <c:ptCount val="1"/>
                <c:pt idx="0">
                  <c:v>u5-3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'web-google'!$D$22:$D$26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'web-google'!$T$22:$T$26</c:f>
              <c:numCache>
                <c:formatCode>0.00</c:formatCode>
                <c:ptCount val="5"/>
                <c:pt idx="0">
                  <c:v>42.54666666666667</c:v>
                </c:pt>
                <c:pt idx="1">
                  <c:v>67.70133333333332</c:v>
                </c:pt>
                <c:pt idx="2">
                  <c:v>71.347</c:v>
                </c:pt>
                <c:pt idx="3">
                  <c:v>74.762</c:v>
                </c:pt>
                <c:pt idx="4">
                  <c:v>75.077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'web-google'!$X$21</c:f>
              <c:strCache>
                <c:ptCount val="1"/>
                <c:pt idx="0">
                  <c:v>u7-1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'web-google'!$D$22:$D$26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'web-google'!$X$22:$X$26</c:f>
              <c:numCache>
                <c:formatCode>0.00</c:formatCode>
                <c:ptCount val="5"/>
                <c:pt idx="0">
                  <c:v>40.57233333333333</c:v>
                </c:pt>
                <c:pt idx="1">
                  <c:v>74.365</c:v>
                </c:pt>
                <c:pt idx="2">
                  <c:v>74.73466666666666</c:v>
                </c:pt>
                <c:pt idx="3">
                  <c:v>76.717</c:v>
                </c:pt>
                <c:pt idx="4">
                  <c:v>80.46466666666667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5606096"/>
        <c:axId val="-2087386832"/>
      </c:lineChart>
      <c:catAx>
        <c:axId val="-2025606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Machine Nodes (40 threads per node)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386832"/>
        <c:crosses val="autoZero"/>
        <c:auto val="1"/>
        <c:lblAlgn val="ctr"/>
        <c:lblOffset val="100"/>
        <c:noMultiLvlLbl val="0"/>
      </c:catAx>
      <c:valAx>
        <c:axId val="-208738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Runing time (second)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560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on nyc datasest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nyc!$E$30</c:f>
              <c:strCache>
                <c:ptCount val="1"/>
                <c:pt idx="0">
                  <c:v>u3-1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cat>
            <c:numRef>
              <c:f>nyc!$D$31:$D$35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nyc!$E$31:$E$35</c:f>
              <c:numCache>
                <c:formatCode>General</c:formatCode>
                <c:ptCount val="5"/>
                <c:pt idx="1">
                  <c:v>2.0</c:v>
                </c:pt>
                <c:pt idx="2">
                  <c:v>4.412949711234322</c:v>
                </c:pt>
                <c:pt idx="3">
                  <c:v>8.726641140670148</c:v>
                </c:pt>
                <c:pt idx="4">
                  <c:v>13.7329557511954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nyc!$F$30</c:f>
              <c:strCache>
                <c:ptCount val="1"/>
                <c:pt idx="0">
                  <c:v>u5-1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nyc!$D$31:$D$35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nyc!$F$31:$F$35</c:f>
              <c:numCache>
                <c:formatCode>General</c:formatCode>
                <c:ptCount val="5"/>
                <c:pt idx="2">
                  <c:v>4.0</c:v>
                </c:pt>
                <c:pt idx="3">
                  <c:v>7.620689215352951</c:v>
                </c:pt>
                <c:pt idx="4">
                  <c:v>12.15399236840753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nyc!$G$30</c:f>
              <c:strCache>
                <c:ptCount val="1"/>
                <c:pt idx="0">
                  <c:v>u7-1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nyc!$D$31:$D$35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nyc!$G$31:$G$35</c:f>
              <c:numCache>
                <c:formatCode>General</c:formatCode>
                <c:ptCount val="5"/>
                <c:pt idx="2">
                  <c:v>4.0</c:v>
                </c:pt>
                <c:pt idx="3">
                  <c:v>7.645386696015166</c:v>
                </c:pt>
                <c:pt idx="4">
                  <c:v>11.98960285560787</c:v>
                </c:pt>
              </c:numCache>
            </c:numRef>
          </c:val>
          <c:smooth val="0"/>
        </c:ser>
        <c:ser>
          <c:idx val="0"/>
          <c:order val="3"/>
          <c:tx>
            <c:v>u3-1-estimate</c:v>
          </c:tx>
          <c:spPr>
            <a:ln w="28575" cap="rnd">
              <a:solidFill>
                <a:schemeClr val="bg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val>
            <c:numRef>
              <c:f>nyc!$J$31:$J$35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</c:numCache>
            </c:numRef>
          </c:val>
          <c:smooth val="0"/>
        </c:ser>
        <c:ser>
          <c:idx val="4"/>
          <c:order val="4"/>
          <c:tx>
            <c:v>u5-1-estimate</c:v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nyc!$K$31:$K$35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val>
          <c:smooth val="0"/>
        </c:ser>
        <c:ser>
          <c:idx val="5"/>
          <c:order val="5"/>
          <c:tx>
            <c:v>u7-1-estimate</c:v>
          </c:tx>
          <c:spPr>
            <a:ln w="28575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val>
            <c:numRef>
              <c:f>nyc!$L$31:$L$35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4133584"/>
        <c:axId val="-2015330464"/>
      </c:lineChart>
      <c:catAx>
        <c:axId val="-2054133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5330464"/>
        <c:crosses val="autoZero"/>
        <c:auto val="1"/>
        <c:lblAlgn val="ctr"/>
        <c:lblOffset val="100"/>
        <c:noMultiLvlLbl val="0"/>
      </c:catAx>
      <c:valAx>
        <c:axId val="-2015330464"/>
        <c:scaling>
          <c:logBase val="2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4133584"/>
        <c:crosses val="autoZero"/>
        <c:crossBetween val="between"/>
      </c:valAx>
      <c:spPr>
        <a:noFill/>
        <a:ln>
          <a:noFill/>
          <a:prstDash val="sysDash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comparison between even-partition and degree2-partition on nyc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nyc!$E$85</c:f>
              <c:strCache>
                <c:ptCount val="1"/>
                <c:pt idx="0">
                  <c:v>even-u3-1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nyc!$D$86:$D$89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nyc!$E$86:$E$89</c:f>
              <c:numCache>
                <c:formatCode>0.00</c:formatCode>
                <c:ptCount val="4"/>
                <c:pt idx="0">
                  <c:v>2.921112222222222</c:v>
                </c:pt>
                <c:pt idx="1">
                  <c:v>1.323881944444444</c:v>
                </c:pt>
                <c:pt idx="2">
                  <c:v>0.66947</c:v>
                </c:pt>
                <c:pt idx="3">
                  <c:v>0.425416388888889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nyc!$F$85</c:f>
              <c:strCache>
                <c:ptCount val="1"/>
                <c:pt idx="0">
                  <c:v>even-u5-1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nyc!$D$86:$D$89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nyc!$F$86:$F$89</c:f>
              <c:numCache>
                <c:formatCode>0.00</c:formatCode>
                <c:ptCount val="4"/>
                <c:pt idx="1">
                  <c:v>1.929355555555556</c:v>
                </c:pt>
                <c:pt idx="2">
                  <c:v>1.012693472222222</c:v>
                </c:pt>
                <c:pt idx="3">
                  <c:v>0.634970138888889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nyc!$G$85</c:f>
              <c:strCache>
                <c:ptCount val="1"/>
                <c:pt idx="0">
                  <c:v>even-u7-1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nyc!$D$86:$D$89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nyc!$G$86:$G$89</c:f>
              <c:numCache>
                <c:formatCode>0.00</c:formatCode>
                <c:ptCount val="4"/>
                <c:pt idx="1">
                  <c:v>2.643145833333333</c:v>
                </c:pt>
                <c:pt idx="2">
                  <c:v>1.382870972222222</c:v>
                </c:pt>
                <c:pt idx="3">
                  <c:v>0.881812638888889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nyc!$H$85</c:f>
              <c:strCache>
                <c:ptCount val="1"/>
                <c:pt idx="0">
                  <c:v>degree2-u3-1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nyc!$D$86:$D$89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nyc!$H$86:$H$89</c:f>
              <c:numCache>
                <c:formatCode>0.00</c:formatCode>
                <c:ptCount val="4"/>
                <c:pt idx="0">
                  <c:v>2.826007916666667</c:v>
                </c:pt>
                <c:pt idx="1">
                  <c:v>1.056425833333333</c:v>
                </c:pt>
                <c:pt idx="2">
                  <c:v>0.56812875</c:v>
                </c:pt>
                <c:pt idx="3">
                  <c:v>0.364936805555556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nyc!$I$85</c:f>
              <c:strCache>
                <c:ptCount val="1"/>
                <c:pt idx="0">
                  <c:v>degree2-u5-1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nyc!$D$86:$D$89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nyc!$I$86:$I$89</c:f>
              <c:numCache>
                <c:formatCode>0.00</c:formatCode>
                <c:ptCount val="4"/>
                <c:pt idx="1">
                  <c:v>1.521579027777778</c:v>
                </c:pt>
                <c:pt idx="2">
                  <c:v>0.799164166666667</c:v>
                </c:pt>
                <c:pt idx="3">
                  <c:v>0.5387025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nyc!$J$85</c:f>
              <c:strCache>
                <c:ptCount val="1"/>
                <c:pt idx="0">
                  <c:v>degree2-u7-1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nyc!$D$86:$D$89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nyc!$J$86:$J$89</c:f>
              <c:numCache>
                <c:formatCode>0.00</c:formatCode>
                <c:ptCount val="4"/>
                <c:pt idx="1">
                  <c:v>2.008544444444444</c:v>
                </c:pt>
                <c:pt idx="2">
                  <c:v>1.169476805555556</c:v>
                </c:pt>
                <c:pt idx="3">
                  <c:v>0.769827916666667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8112928"/>
        <c:axId val="-2023010832"/>
      </c:lineChart>
      <c:catAx>
        <c:axId val="-68811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Machine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3010832"/>
        <c:crosses val="autoZero"/>
        <c:auto val="1"/>
        <c:lblAlgn val="ctr"/>
        <c:lblOffset val="100"/>
        <c:noMultiLvlLbl val="0"/>
      </c:catAx>
      <c:valAx>
        <c:axId val="-202301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811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comparison on nyc dataset (degree2 partition)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(nyc!$H$57,nyc!$L$57,nyc!$P$57)</c:f>
              <c:strCache>
                <c:ptCount val="3"/>
                <c:pt idx="0">
                  <c:v>u3-1</c:v>
                </c:pt>
                <c:pt idx="1">
                  <c:v>u5-1</c:v>
                </c:pt>
                <c:pt idx="2">
                  <c:v>u7-1</c:v>
                </c:pt>
              </c:strCache>
            </c:strRef>
          </c:cat>
          <c:val>
            <c:numRef>
              <c:f>(nyc!$H$58,nyc!$L$58,nyc!$P$58)</c:f>
              <c:numCache>
                <c:formatCode>0.00</c:formatCode>
                <c:ptCount val="3"/>
                <c:pt idx="0">
                  <c:v>2.826007916666667</c:v>
                </c:pt>
              </c:numCache>
            </c:numRef>
          </c:val>
        </c:ser>
        <c:ser>
          <c:idx val="1"/>
          <c:order val="1"/>
          <c:tx>
            <c:v>4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(nyc!$H$57,nyc!$L$57,nyc!$P$57)</c:f>
              <c:strCache>
                <c:ptCount val="3"/>
                <c:pt idx="0">
                  <c:v>u3-1</c:v>
                </c:pt>
                <c:pt idx="1">
                  <c:v>u5-1</c:v>
                </c:pt>
                <c:pt idx="2">
                  <c:v>u7-1</c:v>
                </c:pt>
              </c:strCache>
            </c:strRef>
          </c:cat>
          <c:val>
            <c:numRef>
              <c:f>(nyc!$H$59,nyc!$L$59,nyc!$P$59)</c:f>
              <c:numCache>
                <c:formatCode>0.00</c:formatCode>
                <c:ptCount val="3"/>
                <c:pt idx="0">
                  <c:v>1.056425833333333</c:v>
                </c:pt>
                <c:pt idx="1">
                  <c:v>1.521579027777778</c:v>
                </c:pt>
                <c:pt idx="2">
                  <c:v>2.008544444444444</c:v>
                </c:pt>
              </c:numCache>
            </c:numRef>
          </c:val>
        </c:ser>
        <c:ser>
          <c:idx val="2"/>
          <c:order val="2"/>
          <c:tx>
            <c:v>8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(nyc!$H$57,nyc!$L$57,nyc!$P$57)</c:f>
              <c:strCache>
                <c:ptCount val="3"/>
                <c:pt idx="0">
                  <c:v>u3-1</c:v>
                </c:pt>
                <c:pt idx="1">
                  <c:v>u5-1</c:v>
                </c:pt>
                <c:pt idx="2">
                  <c:v>u7-1</c:v>
                </c:pt>
              </c:strCache>
            </c:strRef>
          </c:cat>
          <c:val>
            <c:numRef>
              <c:f>(nyc!$H$60,nyc!$L$60,nyc!$P$60)</c:f>
              <c:numCache>
                <c:formatCode>0.00</c:formatCode>
                <c:ptCount val="3"/>
                <c:pt idx="0">
                  <c:v>0.56812875</c:v>
                </c:pt>
                <c:pt idx="1">
                  <c:v>0.799164166666667</c:v>
                </c:pt>
                <c:pt idx="2">
                  <c:v>1.169476805555556</c:v>
                </c:pt>
              </c:numCache>
            </c:numRef>
          </c:val>
        </c:ser>
        <c:ser>
          <c:idx val="3"/>
          <c:order val="3"/>
          <c:tx>
            <c:v>16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(nyc!$H$57,nyc!$L$57,nyc!$P$57)</c:f>
              <c:strCache>
                <c:ptCount val="3"/>
                <c:pt idx="0">
                  <c:v>u3-1</c:v>
                </c:pt>
                <c:pt idx="1">
                  <c:v>u5-1</c:v>
                </c:pt>
                <c:pt idx="2">
                  <c:v>u7-1</c:v>
                </c:pt>
              </c:strCache>
            </c:strRef>
          </c:cat>
          <c:val>
            <c:numRef>
              <c:f>(nyc!$H$61,nyc!$L$61,nyc!$P$61)</c:f>
              <c:numCache>
                <c:formatCode>0.00</c:formatCode>
                <c:ptCount val="3"/>
                <c:pt idx="0">
                  <c:v>0.364936805555556</c:v>
                </c:pt>
                <c:pt idx="1">
                  <c:v>0.5387025</c:v>
                </c:pt>
                <c:pt idx="2">
                  <c:v>0.769827916666667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0583072"/>
        <c:axId val="-2047151856"/>
      </c:barChart>
      <c:catAx>
        <c:axId val="-206058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7151856"/>
        <c:crosses val="autoZero"/>
        <c:auto val="1"/>
        <c:lblAlgn val="ctr"/>
        <c:lblOffset val="100"/>
        <c:noMultiLvlLbl val="0"/>
      </c:catAx>
      <c:valAx>
        <c:axId val="-204715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58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on nyc dataset (degree2-partition)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nyc!$E$64</c:f>
              <c:strCache>
                <c:ptCount val="1"/>
                <c:pt idx="0">
                  <c:v>u3-1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cat>
            <c:numRef>
              <c:f>nyc!$D$65:$D$69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nyc!$E$65:$E$69</c:f>
              <c:numCache>
                <c:formatCode>General</c:formatCode>
                <c:ptCount val="5"/>
                <c:pt idx="1">
                  <c:v>2.0</c:v>
                </c:pt>
                <c:pt idx="2">
                  <c:v>5.350130274171323</c:v>
                </c:pt>
                <c:pt idx="3">
                  <c:v>9.948477054423552</c:v>
                </c:pt>
                <c:pt idx="4">
                  <c:v>15.48765634841649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nyc!$F$64</c:f>
              <c:strCache>
                <c:ptCount val="1"/>
                <c:pt idx="0">
                  <c:v>u5-1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nyc!$D$65:$D$69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nyc!$F$65:$F$69</c:f>
              <c:numCache>
                <c:formatCode>General</c:formatCode>
                <c:ptCount val="5"/>
                <c:pt idx="2">
                  <c:v>4.0</c:v>
                </c:pt>
                <c:pt idx="3">
                  <c:v>7.615852117716044</c:v>
                </c:pt>
                <c:pt idx="4">
                  <c:v>11.29810259115395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nyc!$G$64</c:f>
              <c:strCache>
                <c:ptCount val="1"/>
                <c:pt idx="0">
                  <c:v>u7-1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nyc!$D$65:$D$69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nyc!$G$65:$G$69</c:f>
              <c:numCache>
                <c:formatCode>General</c:formatCode>
                <c:ptCount val="5"/>
                <c:pt idx="2">
                  <c:v>4.0</c:v>
                </c:pt>
                <c:pt idx="3">
                  <c:v>6.86989065504482</c:v>
                </c:pt>
                <c:pt idx="4">
                  <c:v>10.43632947550869</c:v>
                </c:pt>
              </c:numCache>
            </c:numRef>
          </c:val>
          <c:smooth val="0"/>
        </c:ser>
        <c:ser>
          <c:idx val="0"/>
          <c:order val="3"/>
          <c:tx>
            <c:v>u3-1-estimate</c:v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bg2">
                    <a:lumMod val="50000"/>
                  </a:schemeClr>
                </a:solidFill>
                <a:ln w="9525">
                  <a:solidFill>
                    <a:schemeClr val="bg2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2">
                    <a:lumMod val="50000"/>
                  </a:schemeClr>
                </a:solidFill>
                <a:prstDash val="sysDash"/>
                <a:round/>
              </a:ln>
              <a:effectLst/>
            </c:spPr>
          </c:dPt>
          <c:cat>
            <c:numRef>
              <c:f>nyc!$D$65:$D$69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nyc!$J$65:$J$69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</c:numCache>
            </c:numRef>
          </c:val>
          <c:smooth val="0"/>
        </c:ser>
        <c:ser>
          <c:idx val="4"/>
          <c:order val="4"/>
          <c:tx>
            <c:v>u5-1-estimate</c:v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nyc!$D$65:$D$69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nyc!$K$65:$K$69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val>
          <c:smooth val="0"/>
        </c:ser>
        <c:ser>
          <c:idx val="5"/>
          <c:order val="5"/>
          <c:tx>
            <c:v>u7-1-estimate</c:v>
          </c:tx>
          <c:spPr>
            <a:ln w="28575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nyc!$D$65:$D$69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nyc!$L$65:$L$69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9865824"/>
        <c:axId val="1589868256"/>
      </c:lineChart>
      <c:catAx>
        <c:axId val="158986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868256"/>
        <c:crosses val="autoZero"/>
        <c:auto val="1"/>
        <c:lblAlgn val="ctr"/>
        <c:lblOffset val="100"/>
        <c:noMultiLvlLbl val="0"/>
      </c:catAx>
      <c:valAx>
        <c:axId val="1589868256"/>
        <c:scaling>
          <c:logBase val="2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86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with Pipeline on nyc dataset (even</a:t>
            </a:r>
            <a:r>
              <a:rPr lang="en-US" baseline="0"/>
              <a:t> partition)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nyc!$E$154</c:f>
              <c:strCache>
                <c:ptCount val="1"/>
                <c:pt idx="0">
                  <c:v>no-pipeline-u3-1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nyc!$D$155:$D$157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nyc!$E$155:$E$157</c:f>
              <c:numCache>
                <c:formatCode>0.00</c:formatCode>
                <c:ptCount val="3"/>
                <c:pt idx="0">
                  <c:v>1.32388194444444</c:v>
                </c:pt>
                <c:pt idx="1">
                  <c:v>0.66947</c:v>
                </c:pt>
                <c:pt idx="2">
                  <c:v>0.425416388888889</c:v>
                </c:pt>
              </c:numCache>
            </c:numRef>
          </c:val>
        </c:ser>
        <c:ser>
          <c:idx val="1"/>
          <c:order val="1"/>
          <c:tx>
            <c:strRef>
              <c:f>nyc!$F$154</c:f>
              <c:strCache>
                <c:ptCount val="1"/>
                <c:pt idx="0">
                  <c:v>pipeline-u3-1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nyc!$D$155:$D$157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nyc!$F$155:$F$157</c:f>
              <c:numCache>
                <c:formatCode>0.00</c:formatCode>
                <c:ptCount val="3"/>
                <c:pt idx="0">
                  <c:v>0.971209027777778</c:v>
                </c:pt>
                <c:pt idx="1">
                  <c:v>0.56206875</c:v>
                </c:pt>
                <c:pt idx="2">
                  <c:v>0.454602916666667</c:v>
                </c:pt>
              </c:numCache>
            </c:numRef>
          </c:val>
        </c:ser>
        <c:ser>
          <c:idx val="2"/>
          <c:order val="2"/>
          <c:tx>
            <c:strRef>
              <c:f>nyc!$G$154</c:f>
              <c:strCache>
                <c:ptCount val="1"/>
                <c:pt idx="0">
                  <c:v>no-pipeline-u5-1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nyc!$D$155:$D$157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nyc!$G$155:$G$157</c:f>
              <c:numCache>
                <c:formatCode>0.00</c:formatCode>
                <c:ptCount val="3"/>
                <c:pt idx="0">
                  <c:v>1.929355555555556</c:v>
                </c:pt>
                <c:pt idx="1">
                  <c:v>1.012693472222222</c:v>
                </c:pt>
                <c:pt idx="2">
                  <c:v>0.634970138888889</c:v>
                </c:pt>
              </c:numCache>
            </c:numRef>
          </c:val>
        </c:ser>
        <c:ser>
          <c:idx val="3"/>
          <c:order val="3"/>
          <c:tx>
            <c:strRef>
              <c:f>nyc!$H$154</c:f>
              <c:strCache>
                <c:ptCount val="1"/>
                <c:pt idx="0">
                  <c:v>pipeline-u5-1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nyc!$D$155:$D$157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nyc!$H$155:$H$157</c:f>
              <c:numCache>
                <c:formatCode>0.00</c:formatCode>
                <c:ptCount val="3"/>
                <c:pt idx="0">
                  <c:v>1.666172222222222</c:v>
                </c:pt>
                <c:pt idx="1">
                  <c:v>0.781321944444444</c:v>
                </c:pt>
                <c:pt idx="2">
                  <c:v>0.871261527777778</c:v>
                </c:pt>
              </c:numCache>
            </c:numRef>
          </c:val>
        </c:ser>
        <c:ser>
          <c:idx val="4"/>
          <c:order val="4"/>
          <c:tx>
            <c:strRef>
              <c:f>nyc!$I$154</c:f>
              <c:strCache>
                <c:ptCount val="1"/>
                <c:pt idx="0">
                  <c:v>no-pipeline-u7-1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nyc!$D$155:$D$157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nyc!$I$155:$I$157</c:f>
              <c:numCache>
                <c:formatCode>0.00</c:formatCode>
                <c:ptCount val="3"/>
                <c:pt idx="0">
                  <c:v>2.643145833333333</c:v>
                </c:pt>
                <c:pt idx="1">
                  <c:v>1.382870972222222</c:v>
                </c:pt>
                <c:pt idx="2">
                  <c:v>0.881812638888889</c:v>
                </c:pt>
              </c:numCache>
            </c:numRef>
          </c:val>
        </c:ser>
        <c:ser>
          <c:idx val="5"/>
          <c:order val="5"/>
          <c:tx>
            <c:strRef>
              <c:f>nyc!$J$154</c:f>
              <c:strCache>
                <c:ptCount val="1"/>
                <c:pt idx="0">
                  <c:v>pipeline-u7-1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nyc!$D$155:$D$157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nyc!$J$155:$J$157</c:f>
              <c:numCache>
                <c:formatCode>0.00</c:formatCode>
                <c:ptCount val="3"/>
                <c:pt idx="0">
                  <c:v>2.302556388888889</c:v>
                </c:pt>
                <c:pt idx="1">
                  <c:v>0.949224861111111</c:v>
                </c:pt>
                <c:pt idx="2">
                  <c:v>1.412533611111111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2515760"/>
        <c:axId val="-2106140304"/>
      </c:barChart>
      <c:catAx>
        <c:axId val="-2062515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 (40 threads/node)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140304"/>
        <c:crosses val="autoZero"/>
        <c:auto val="1"/>
        <c:lblAlgn val="ctr"/>
        <c:lblOffset val="100"/>
        <c:noMultiLvlLbl val="0"/>
      </c:catAx>
      <c:valAx>
        <c:axId val="-210614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</a:t>
                </a:r>
                <a:r>
                  <a:rPr lang="en-US" baseline="0"/>
                  <a:t> (hr)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51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Ethernet vs IPOIB on Nyc dataset (</a:t>
            </a:r>
            <a:r>
              <a:rPr lang="en-US" baseline="0"/>
              <a:t> </a:t>
            </a:r>
            <a:r>
              <a:rPr lang="en-US"/>
              <a:t>even</a:t>
            </a:r>
            <a:r>
              <a:rPr lang="en-US" baseline="0"/>
              <a:t> partition)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ipoib!$S$12</c:f>
              <c:strCache>
                <c:ptCount val="1"/>
                <c:pt idx="0">
                  <c:v>u3-1-ipoib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ipoib!$R$13:$R$15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ipoib!$S$13:$S$15</c:f>
              <c:numCache>
                <c:formatCode>General</c:formatCode>
                <c:ptCount val="3"/>
                <c:pt idx="0">
                  <c:v>1.318208194444445</c:v>
                </c:pt>
                <c:pt idx="1">
                  <c:v>0.643182777777778</c:v>
                </c:pt>
                <c:pt idx="2">
                  <c:v>0.413041388888889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ipoib!$T$12</c:f>
              <c:strCache>
                <c:ptCount val="1"/>
                <c:pt idx="0">
                  <c:v>u3-1-ethernet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ipoib!$R$13:$R$15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ipoib!$T$13:$T$15</c:f>
              <c:numCache>
                <c:formatCode>General</c:formatCode>
                <c:ptCount val="3"/>
                <c:pt idx="0">
                  <c:v>1.323881944444444</c:v>
                </c:pt>
                <c:pt idx="1">
                  <c:v>0.66947</c:v>
                </c:pt>
                <c:pt idx="2">
                  <c:v>0.425416388888889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ipoib!$U$12</c:f>
              <c:strCache>
                <c:ptCount val="1"/>
                <c:pt idx="0">
                  <c:v>u5-1-ipoib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ipoib!$R$13:$R$15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ipoib!$U$13:$U$15</c:f>
              <c:numCache>
                <c:formatCode>General</c:formatCode>
                <c:ptCount val="3"/>
                <c:pt idx="0">
                  <c:v>1.807818888888889</c:v>
                </c:pt>
                <c:pt idx="1">
                  <c:v>0.973082083333333</c:v>
                </c:pt>
                <c:pt idx="2">
                  <c:v>0.6110975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ipoib!$V$12</c:f>
              <c:strCache>
                <c:ptCount val="1"/>
                <c:pt idx="0">
                  <c:v>u5-1-ethernet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ipoib!$R$13:$R$15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ipoib!$V$13:$V$15</c:f>
              <c:numCache>
                <c:formatCode>General</c:formatCode>
                <c:ptCount val="3"/>
                <c:pt idx="0">
                  <c:v>1.929355555555556</c:v>
                </c:pt>
                <c:pt idx="1">
                  <c:v>1.012693472222222</c:v>
                </c:pt>
                <c:pt idx="2">
                  <c:v>0.634970138888889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ipoib!$W$12</c:f>
              <c:strCache>
                <c:ptCount val="1"/>
                <c:pt idx="0">
                  <c:v>u7-1-ipoib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ipoib!$R$13:$R$15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ipoib!$W$13:$W$15</c:f>
              <c:numCache>
                <c:formatCode>General</c:formatCode>
                <c:ptCount val="3"/>
                <c:pt idx="0">
                  <c:v>2.430816666666667</c:v>
                </c:pt>
                <c:pt idx="1">
                  <c:v>1.198369166666666</c:v>
                </c:pt>
                <c:pt idx="2">
                  <c:v>0.845435555555556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ipoib!$X$12</c:f>
              <c:strCache>
                <c:ptCount val="1"/>
                <c:pt idx="0">
                  <c:v>u7-1-ethernet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ipoib!$R$13:$R$15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ipoib!$X$13:$X$15</c:f>
              <c:numCache>
                <c:formatCode>General</c:formatCode>
                <c:ptCount val="3"/>
                <c:pt idx="0">
                  <c:v>2.643145833333333</c:v>
                </c:pt>
                <c:pt idx="1">
                  <c:v>1.382870972222222</c:v>
                </c:pt>
                <c:pt idx="2">
                  <c:v>0.881812638888889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895168"/>
        <c:axId val="-2110756032"/>
      </c:lineChart>
      <c:catAx>
        <c:axId val="-2105895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 (40 threads/node)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0756032"/>
        <c:crosses val="autoZero"/>
        <c:auto val="1"/>
        <c:lblAlgn val="ctr"/>
        <c:lblOffset val="100"/>
        <c:noMultiLvlLbl val="0"/>
      </c:catAx>
      <c:valAx>
        <c:axId val="-211075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589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'pipeline-20threads'!$E$34</c:f>
              <c:strCache>
                <c:ptCount val="1"/>
                <c:pt idx="0">
                  <c:v>u3-1-pipeline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'pipeline-20threads'!$D$35:$D$37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'pipeline-20threads'!$E$35:$E$37</c:f>
              <c:numCache>
                <c:formatCode>0.00</c:formatCode>
                <c:ptCount val="3"/>
                <c:pt idx="0">
                  <c:v>1.230759074074074</c:v>
                </c:pt>
                <c:pt idx="1">
                  <c:v>0.57437537037037</c:v>
                </c:pt>
                <c:pt idx="2">
                  <c:v>0.434456759259259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'pipeline-20threads'!$F$34</c:f>
              <c:strCache>
                <c:ptCount val="1"/>
                <c:pt idx="0">
                  <c:v>u5-1-pipeline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'pipeline-20threads'!$D$35:$D$37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'pipeline-20threads'!$F$35:$F$37</c:f>
              <c:numCache>
                <c:formatCode>0.00</c:formatCode>
                <c:ptCount val="3"/>
                <c:pt idx="0">
                  <c:v>1.592591111111111</c:v>
                </c:pt>
                <c:pt idx="1">
                  <c:v>1.062503611111111</c:v>
                </c:pt>
                <c:pt idx="2">
                  <c:v>0.854181666666667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'pipeline-20threads'!$G$34</c:f>
              <c:strCache>
                <c:ptCount val="1"/>
                <c:pt idx="0">
                  <c:v>u7-1-pipeline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'pipeline-20threads'!$D$35:$D$37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'pipeline-20threads'!$G$35:$G$37</c:f>
              <c:numCache>
                <c:formatCode>0.00</c:formatCode>
                <c:ptCount val="3"/>
                <c:pt idx="0">
                  <c:v>2.254414305555556</c:v>
                </c:pt>
                <c:pt idx="1">
                  <c:v>1.644732685185185</c:v>
                </c:pt>
                <c:pt idx="2">
                  <c:v>1.216050648148148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'pipeline-20threads'!$H$34</c:f>
              <c:strCache>
                <c:ptCount val="1"/>
                <c:pt idx="0">
                  <c:v>u3-1-non-pipeline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'pipeline-20threads'!$D$35:$D$37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'pipeline-20threads'!$H$35:$H$37</c:f>
              <c:numCache>
                <c:formatCode>0.00</c:formatCode>
                <c:ptCount val="3"/>
                <c:pt idx="0">
                  <c:v>1.28141</c:v>
                </c:pt>
                <c:pt idx="1">
                  <c:v>0.728204861111111</c:v>
                </c:pt>
                <c:pt idx="2">
                  <c:v>0.45916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'pipeline-20threads'!$I$34</c:f>
              <c:strCache>
                <c:ptCount val="1"/>
                <c:pt idx="0">
                  <c:v>u5-1-non-pipeline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'pipeline-20threads'!$D$35:$D$37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'pipeline-20threads'!$I$35:$I$37</c:f>
              <c:numCache>
                <c:formatCode>0.00</c:formatCode>
                <c:ptCount val="3"/>
                <c:pt idx="0">
                  <c:v>1.852753333333333</c:v>
                </c:pt>
                <c:pt idx="1">
                  <c:v>1.063506527777778</c:v>
                </c:pt>
                <c:pt idx="2">
                  <c:v>0.738710555555556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'pipeline-20threads'!$J$34</c:f>
              <c:strCache>
                <c:ptCount val="1"/>
                <c:pt idx="0">
                  <c:v>u7-1-non-pipeline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'pipeline-20threads'!$D$35:$D$37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'pipeline-20threads'!$J$35:$J$37</c:f>
              <c:numCache>
                <c:formatCode>0.00</c:formatCode>
                <c:ptCount val="3"/>
                <c:pt idx="0">
                  <c:v>2.37244875</c:v>
                </c:pt>
                <c:pt idx="1">
                  <c:v>1.76345625</c:v>
                </c:pt>
                <c:pt idx="2">
                  <c:v>0.996893194444444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7087584"/>
        <c:axId val="-2107722352"/>
      </c:lineChart>
      <c:catAx>
        <c:axId val="-204708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722352"/>
        <c:crosses val="autoZero"/>
        <c:auto val="1"/>
        <c:lblAlgn val="ctr"/>
        <c:lblOffset val="100"/>
        <c:noMultiLvlLbl val="0"/>
      </c:catAx>
      <c:valAx>
        <c:axId val="-210772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708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break-down on nyc dataset (degree2-partition)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'nyc-u-d-breakdown'!$O$42</c:f>
              <c:strCache>
                <c:ptCount val="1"/>
                <c:pt idx="0">
                  <c:v>read graph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'nyc-u-d-breakdown'!$N$43:$N$44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'nyc-u-d-breakdown'!$O$43:$O$44</c:f>
              <c:numCache>
                <c:formatCode>General</c:formatCode>
                <c:ptCount val="2"/>
                <c:pt idx="0">
                  <c:v>0.331783333333333</c:v>
                </c:pt>
                <c:pt idx="1">
                  <c:v>0.17835</c:v>
                </c:pt>
              </c:numCache>
            </c:numRef>
          </c:val>
        </c:ser>
        <c:ser>
          <c:idx val="1"/>
          <c:order val="1"/>
          <c:tx>
            <c:strRef>
              <c:f>'nyc-u-d-breakdown'!$P$42</c:f>
              <c:strCache>
                <c:ptCount val="1"/>
                <c:pt idx="0">
                  <c:v>color graph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'nyc-u-d-breakdown'!$N$43:$N$44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'nyc-u-d-breakdown'!$P$43:$P$44</c:f>
              <c:numCache>
                <c:formatCode>General</c:formatCode>
                <c:ptCount val="2"/>
                <c:pt idx="0">
                  <c:v>1.2729</c:v>
                </c:pt>
                <c:pt idx="1">
                  <c:v>0.442975</c:v>
                </c:pt>
              </c:numCache>
            </c:numRef>
          </c:val>
        </c:ser>
        <c:ser>
          <c:idx val="2"/>
          <c:order val="2"/>
          <c:tx>
            <c:strRef>
              <c:f>'nyc-u-d-breakdown'!$Q$42</c:f>
              <c:strCache>
                <c:ptCount val="1"/>
                <c:pt idx="0">
                  <c:v>compute1 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'nyc-u-d-breakdown'!$N$43:$N$44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'nyc-u-d-breakdown'!$Q$43:$Q$44</c:f>
              <c:numCache>
                <c:formatCode>General</c:formatCode>
                <c:ptCount val="2"/>
                <c:pt idx="0">
                  <c:v>2.777158333333333</c:v>
                </c:pt>
                <c:pt idx="1">
                  <c:v>2.921933333333333</c:v>
                </c:pt>
              </c:numCache>
            </c:numRef>
          </c:val>
        </c:ser>
        <c:ser>
          <c:idx val="3"/>
          <c:order val="3"/>
          <c:tx>
            <c:strRef>
              <c:f>'nyc-u-d-breakdown'!$R$42</c:f>
              <c:strCache>
                <c:ptCount val="1"/>
                <c:pt idx="0">
                  <c:v>rotate1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'nyc-u-d-breakdown'!$N$43:$N$44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'nyc-u-d-breakdown'!$R$43:$R$44</c:f>
              <c:numCache>
                <c:formatCode>General</c:formatCode>
                <c:ptCount val="2"/>
                <c:pt idx="0">
                  <c:v>12.122075</c:v>
                </c:pt>
                <c:pt idx="1">
                  <c:v>7.8371</c:v>
                </c:pt>
              </c:numCache>
            </c:numRef>
          </c:val>
        </c:ser>
        <c:ser>
          <c:idx val="4"/>
          <c:order val="4"/>
          <c:tx>
            <c:strRef>
              <c:f>'nyc-u-d-breakdown'!$S$42</c:f>
              <c:strCache>
                <c:ptCount val="1"/>
                <c:pt idx="0">
                  <c:v>compute2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'nyc-u-d-breakdown'!$N$43:$N$44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'nyc-u-d-breakdown'!$S$43:$S$44</c:f>
              <c:numCache>
                <c:formatCode>General</c:formatCode>
                <c:ptCount val="2"/>
                <c:pt idx="0">
                  <c:v>2.373416666666666</c:v>
                </c:pt>
                <c:pt idx="1">
                  <c:v>2.261616666666667</c:v>
                </c:pt>
              </c:numCache>
            </c:numRef>
          </c:val>
        </c:ser>
        <c:ser>
          <c:idx val="5"/>
          <c:order val="5"/>
          <c:tx>
            <c:strRef>
              <c:f>'nyc-u-d-breakdown'!$T$42</c:f>
              <c:strCache>
                <c:ptCount val="1"/>
                <c:pt idx="0">
                  <c:v>rotate2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'nyc-u-d-breakdown'!$N$43:$N$44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'nyc-u-d-breakdown'!$T$43:$T$44</c:f>
              <c:numCache>
                <c:formatCode>General</c:formatCode>
                <c:ptCount val="2"/>
                <c:pt idx="0">
                  <c:v>12.16748333333333</c:v>
                </c:pt>
                <c:pt idx="1">
                  <c:v>7.954400000000001</c:v>
                </c:pt>
              </c:numCache>
            </c:numRef>
          </c:val>
        </c:ser>
        <c:ser>
          <c:idx val="6"/>
          <c:order val="6"/>
          <c:tx>
            <c:strRef>
              <c:f>'nyc-u-d-breakdown'!$U$42</c:f>
              <c:strCache>
                <c:ptCount val="1"/>
                <c:pt idx="0">
                  <c:v>allreduce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'nyc-u-d-breakdown'!$N$43:$N$44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'nyc-u-d-breakdown'!$U$43:$U$44</c:f>
              <c:numCache>
                <c:formatCode>General</c:formatCode>
                <c:ptCount val="2"/>
                <c:pt idx="0">
                  <c:v>0.178258333333333</c:v>
                </c:pt>
                <c:pt idx="1">
                  <c:v>0.08855</c:v>
                </c:pt>
              </c:numCache>
            </c:numRef>
          </c:val>
        </c:ser>
        <c:ser>
          <c:idx val="7"/>
          <c:order val="7"/>
          <c:tx>
            <c:strRef>
              <c:f>'nyc-u-d-breakdown'!$V$42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</c:dPt>
          <c:cat>
            <c:strRef>
              <c:f>'nyc-u-d-breakdown'!$N$43:$N$44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'nyc-u-d-breakdown'!$V$43:$V$44</c:f>
              <c:numCache>
                <c:formatCode>General</c:formatCode>
                <c:ptCount val="2"/>
                <c:pt idx="0">
                  <c:v>1.253575</c:v>
                </c:pt>
                <c:pt idx="1">
                  <c:v>0.502075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9551760"/>
        <c:axId val="-2060327440"/>
      </c:barChart>
      <c:catAx>
        <c:axId val="-20595517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327440"/>
        <c:crosses val="autoZero"/>
        <c:auto val="1"/>
        <c:lblAlgn val="ctr"/>
        <c:lblOffset val="100"/>
        <c:noMultiLvlLbl val="0"/>
      </c:catAx>
      <c:valAx>
        <c:axId val="-206032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955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comparison on the Web-google dataset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redraw!$D$11</c:f>
              <c:strCache>
                <c:ptCount val="1"/>
                <c:pt idx="0">
                  <c:v>HarpSahad-u5-1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redraw!$C$12:$C$16</c:f>
              <c:numCache>
                <c:formatCode>General</c:formatCode>
                <c:ptCount val="5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</c:numCache>
            </c:numRef>
          </c:cat>
          <c:val>
            <c:numRef>
              <c:f>redraw!$D$12:$D$16</c:f>
              <c:numCache>
                <c:formatCode>General</c:formatCode>
                <c:ptCount val="5"/>
                <c:pt idx="0">
                  <c:v>37.508</c:v>
                </c:pt>
                <c:pt idx="1">
                  <c:v>44.442</c:v>
                </c:pt>
                <c:pt idx="2">
                  <c:v>40.592</c:v>
                </c:pt>
                <c:pt idx="3">
                  <c:v>46.749</c:v>
                </c:pt>
                <c:pt idx="4">
                  <c:v>38.729</c:v>
                </c:pt>
              </c:numCache>
            </c:numRef>
          </c:val>
        </c:ser>
        <c:ser>
          <c:idx val="1"/>
          <c:order val="1"/>
          <c:tx>
            <c:strRef>
              <c:f>redraw!$E$11</c:f>
              <c:strCache>
                <c:ptCount val="1"/>
                <c:pt idx="0">
                  <c:v>Sahad-u5-1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redraw!$C$12:$C$16</c:f>
              <c:numCache>
                <c:formatCode>General</c:formatCode>
                <c:ptCount val="5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</c:numCache>
            </c:numRef>
          </c:cat>
          <c:val>
            <c:numRef>
              <c:f>redraw!$E$12:$E$16</c:f>
              <c:numCache>
                <c:formatCode>General</c:formatCode>
                <c:ptCount val="5"/>
                <c:pt idx="0">
                  <c:v>195.992</c:v>
                </c:pt>
                <c:pt idx="1">
                  <c:v>196.042</c:v>
                </c:pt>
                <c:pt idx="2">
                  <c:v>190.941</c:v>
                </c:pt>
                <c:pt idx="3">
                  <c:v>200.955</c:v>
                </c:pt>
                <c:pt idx="4">
                  <c:v>205.949</c:v>
                </c:pt>
              </c:numCache>
            </c:numRef>
          </c:val>
        </c:ser>
        <c:ser>
          <c:idx val="2"/>
          <c:order val="2"/>
          <c:tx>
            <c:strRef>
              <c:f>redraw!$F$11</c:f>
              <c:strCache>
                <c:ptCount val="1"/>
                <c:pt idx="0">
                  <c:v>HarpSahad-u7-2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redraw!$C$12:$C$16</c:f>
              <c:numCache>
                <c:formatCode>General</c:formatCode>
                <c:ptCount val="5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</c:numCache>
            </c:numRef>
          </c:cat>
          <c:val>
            <c:numRef>
              <c:f>redraw!$F$12:$F$16</c:f>
              <c:numCache>
                <c:formatCode>General</c:formatCode>
                <c:ptCount val="5"/>
                <c:pt idx="0">
                  <c:v>48.689</c:v>
                </c:pt>
                <c:pt idx="1">
                  <c:v>55.477</c:v>
                </c:pt>
                <c:pt idx="2">
                  <c:v>51.646</c:v>
                </c:pt>
                <c:pt idx="3">
                  <c:v>54.537</c:v>
                </c:pt>
                <c:pt idx="4">
                  <c:v>48.618</c:v>
                </c:pt>
              </c:numCache>
            </c:numRef>
          </c:val>
        </c:ser>
        <c:ser>
          <c:idx val="3"/>
          <c:order val="3"/>
          <c:tx>
            <c:strRef>
              <c:f>redraw!$G$11</c:f>
              <c:strCache>
                <c:ptCount val="1"/>
                <c:pt idx="0">
                  <c:v>Sahad-u7-1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redraw!$C$12:$C$16</c:f>
              <c:numCache>
                <c:formatCode>General</c:formatCode>
                <c:ptCount val="5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</c:numCache>
            </c:numRef>
          </c:cat>
          <c:val>
            <c:numRef>
              <c:f>redraw!$G$12:$G$16</c:f>
              <c:numCache>
                <c:formatCode>General</c:formatCode>
                <c:ptCount val="5"/>
                <c:pt idx="0">
                  <c:v>265.982</c:v>
                </c:pt>
                <c:pt idx="1">
                  <c:v>275.982</c:v>
                </c:pt>
                <c:pt idx="2">
                  <c:v>270.97</c:v>
                </c:pt>
                <c:pt idx="3">
                  <c:v>281.032</c:v>
                </c:pt>
                <c:pt idx="4">
                  <c:v>271.042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0979856"/>
        <c:axId val="-2029996208"/>
      </c:barChart>
      <c:catAx>
        <c:axId val="-2110979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996208"/>
        <c:crosses val="autoZero"/>
        <c:auto val="1"/>
        <c:lblAlgn val="ctr"/>
        <c:lblOffset val="100"/>
        <c:noMultiLvlLbl val="0"/>
      </c:catAx>
      <c:valAx>
        <c:axId val="-202999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(second)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097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comparison on the Miami dataset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redraw!$L$11</c:f>
              <c:strCache>
                <c:ptCount val="1"/>
                <c:pt idx="0">
                  <c:v>HarpSahad-u5-1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redraw!$K$12:$K$15</c:f>
              <c:numCache>
                <c:formatCode>General</c:formatCode>
                <c:ptCount val="4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</c:numCache>
            </c:numRef>
          </c:cat>
          <c:val>
            <c:numRef>
              <c:f>redraw!$L$12:$L$15</c:f>
              <c:numCache>
                <c:formatCode>General</c:formatCode>
                <c:ptCount val="4"/>
                <c:pt idx="0">
                  <c:v>91.767</c:v>
                </c:pt>
                <c:pt idx="1">
                  <c:v>80.703</c:v>
                </c:pt>
                <c:pt idx="2">
                  <c:v>134.455</c:v>
                </c:pt>
                <c:pt idx="3">
                  <c:v>79.187</c:v>
                </c:pt>
              </c:numCache>
            </c:numRef>
          </c:val>
        </c:ser>
        <c:ser>
          <c:idx val="1"/>
          <c:order val="1"/>
          <c:tx>
            <c:strRef>
              <c:f>redraw!$M$11</c:f>
              <c:strCache>
                <c:ptCount val="1"/>
                <c:pt idx="0">
                  <c:v>Sahad-u5-1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redraw!$K$12:$K$15</c:f>
              <c:numCache>
                <c:formatCode>General</c:formatCode>
                <c:ptCount val="4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</c:numCache>
            </c:numRef>
          </c:cat>
          <c:val>
            <c:numRef>
              <c:f>redraw!$M$12:$M$15</c:f>
              <c:numCache>
                <c:formatCode>General</c:formatCode>
                <c:ptCount val="4"/>
                <c:pt idx="0">
                  <c:v>805.985</c:v>
                </c:pt>
                <c:pt idx="1">
                  <c:v>865.956</c:v>
                </c:pt>
                <c:pt idx="2">
                  <c:v>776.073</c:v>
                </c:pt>
                <c:pt idx="3">
                  <c:v>880.999</c:v>
                </c:pt>
              </c:numCache>
            </c:numRef>
          </c:val>
        </c:ser>
        <c:ser>
          <c:idx val="2"/>
          <c:order val="2"/>
          <c:tx>
            <c:strRef>
              <c:f>redraw!$N$11</c:f>
              <c:strCache>
                <c:ptCount val="1"/>
                <c:pt idx="0">
                  <c:v>HarpSahad-u7-2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redraw!$K$12:$K$15</c:f>
              <c:numCache>
                <c:formatCode>General</c:formatCode>
                <c:ptCount val="4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</c:numCache>
            </c:numRef>
          </c:cat>
          <c:val>
            <c:numRef>
              <c:f>redraw!$N$12:$N$15</c:f>
              <c:numCache>
                <c:formatCode>General</c:formatCode>
                <c:ptCount val="4"/>
                <c:pt idx="0">
                  <c:v>355.056</c:v>
                </c:pt>
                <c:pt idx="1">
                  <c:v>187.405</c:v>
                </c:pt>
                <c:pt idx="2">
                  <c:v>136.158</c:v>
                </c:pt>
                <c:pt idx="3">
                  <c:v>130.959</c:v>
                </c:pt>
              </c:numCache>
            </c:numRef>
          </c:val>
        </c:ser>
        <c:ser>
          <c:idx val="3"/>
          <c:order val="3"/>
          <c:tx>
            <c:strRef>
              <c:f>redraw!$O$11</c:f>
              <c:strCache>
                <c:ptCount val="1"/>
                <c:pt idx="0">
                  <c:v>Sahad-u7-1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redraw!$K$12:$K$15</c:f>
              <c:numCache>
                <c:formatCode>General</c:formatCode>
                <c:ptCount val="4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</c:numCache>
            </c:numRef>
          </c:cat>
          <c:val>
            <c:numRef>
              <c:f>redraw!$O$12:$O$15</c:f>
              <c:numCache>
                <c:formatCode>General</c:formatCode>
                <c:ptCount val="4"/>
                <c:pt idx="0">
                  <c:v>1746.013</c:v>
                </c:pt>
                <c:pt idx="1">
                  <c:v>1461.103</c:v>
                </c:pt>
                <c:pt idx="2">
                  <c:v>1536.026</c:v>
                </c:pt>
                <c:pt idx="3">
                  <c:v>1501.104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9795392"/>
        <c:axId val="1589825264"/>
      </c:barChart>
      <c:catAx>
        <c:axId val="1589795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825264"/>
        <c:crosses val="autoZero"/>
        <c:auto val="1"/>
        <c:lblAlgn val="ctr"/>
        <c:lblOffset val="100"/>
        <c:noMultiLvlLbl val="0"/>
      </c:catAx>
      <c:valAx>
        <c:axId val="158982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(second)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79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comparison on miami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miami!$H$30</c:f>
              <c:strCache>
                <c:ptCount val="1"/>
                <c:pt idx="0">
                  <c:v>u3-1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miami!$D$31:$D$35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miami!$H$31:$H$35</c:f>
              <c:numCache>
                <c:formatCode>0.00</c:formatCode>
                <c:ptCount val="5"/>
                <c:pt idx="0">
                  <c:v>94.01366666666666</c:v>
                </c:pt>
                <c:pt idx="1">
                  <c:v>109.8323333333333</c:v>
                </c:pt>
                <c:pt idx="2">
                  <c:v>95.97466666666667</c:v>
                </c:pt>
                <c:pt idx="3">
                  <c:v>95.40266666666667</c:v>
                </c:pt>
                <c:pt idx="4">
                  <c:v>94.12166666666667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miami!$L$30</c:f>
              <c:strCache>
                <c:ptCount val="1"/>
                <c:pt idx="0">
                  <c:v>u5-1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miami!$D$31:$D$35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miami!$L$31:$L$35</c:f>
              <c:numCache>
                <c:formatCode>0.00</c:formatCode>
                <c:ptCount val="5"/>
                <c:pt idx="0">
                  <c:v>106.1006666666667</c:v>
                </c:pt>
                <c:pt idx="1">
                  <c:v>145.5706666666667</c:v>
                </c:pt>
                <c:pt idx="2">
                  <c:v>130.4583333333333</c:v>
                </c:pt>
                <c:pt idx="3">
                  <c:v>132.0106666666667</c:v>
                </c:pt>
                <c:pt idx="4">
                  <c:v>145.1943333333333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miami!$P$30</c:f>
              <c:strCache>
                <c:ptCount val="1"/>
                <c:pt idx="0">
                  <c:v>u5-2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miami!$D$31:$D$35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miami!$P$31:$P$35</c:f>
              <c:numCache>
                <c:formatCode>0.00</c:formatCode>
                <c:ptCount val="5"/>
                <c:pt idx="0">
                  <c:v>100.017</c:v>
                </c:pt>
                <c:pt idx="1">
                  <c:v>138.5926666666666</c:v>
                </c:pt>
                <c:pt idx="2">
                  <c:v>130.2126666666667</c:v>
                </c:pt>
                <c:pt idx="3">
                  <c:v>132.4966666666667</c:v>
                </c:pt>
                <c:pt idx="4">
                  <c:v>133.6066666666667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miami!$T$30</c:f>
              <c:strCache>
                <c:ptCount val="1"/>
                <c:pt idx="0">
                  <c:v>u5-3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miami!$D$31:$D$35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miami!$T$31:$T$35</c:f>
              <c:numCache>
                <c:formatCode>0.00</c:formatCode>
                <c:ptCount val="5"/>
                <c:pt idx="0">
                  <c:v>139.187</c:v>
                </c:pt>
                <c:pt idx="1">
                  <c:v>175.3173333333333</c:v>
                </c:pt>
                <c:pt idx="2">
                  <c:v>164.6033333333334</c:v>
                </c:pt>
                <c:pt idx="3">
                  <c:v>157.897</c:v>
                </c:pt>
                <c:pt idx="4">
                  <c:v>176.6136666666667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miami!$X$30</c:f>
              <c:strCache>
                <c:ptCount val="1"/>
                <c:pt idx="0">
                  <c:v>u7-1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miami!$D$31:$D$35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miami!$X$31:$X$35</c:f>
              <c:numCache>
                <c:formatCode>0.00</c:formatCode>
                <c:ptCount val="5"/>
                <c:pt idx="0">
                  <c:v>129.48</c:v>
                </c:pt>
                <c:pt idx="1">
                  <c:v>188.4016666666667</c:v>
                </c:pt>
                <c:pt idx="2">
                  <c:v>171.0363333333333</c:v>
                </c:pt>
                <c:pt idx="3">
                  <c:v>192.743</c:v>
                </c:pt>
                <c:pt idx="4">
                  <c:v>179.426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015120"/>
        <c:axId val="-734892272"/>
      </c:lineChart>
      <c:catAx>
        <c:axId val="-2028015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Machine Nodes (40 threads per node)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4892272"/>
        <c:crosses val="autoZero"/>
        <c:auto val="1"/>
        <c:lblAlgn val="ctr"/>
        <c:lblOffset val="100"/>
        <c:noMultiLvlLbl val="0"/>
      </c:catAx>
      <c:valAx>
        <c:axId val="-734892272"/>
        <c:scaling>
          <c:orientation val="minMax"/>
          <c:max val="25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Runing time (second)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8015120"/>
        <c:crosses val="autoZero"/>
        <c:crossBetween val="between"/>
        <c:majorUnit val="50.0"/>
        <c:minorUnit val="10.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 results</a:t>
            </a:r>
            <a:r>
              <a:rPr lang="en-US" baseline="0"/>
              <a:t> on 30 runs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'30run'!$G$5</c:f>
              <c:strCache>
                <c:ptCount val="1"/>
                <c:pt idx="0">
                  <c:v>web-google-u5-1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'30run'!$F$6:$F$36</c:f>
              <c:strCache>
                <c:ptCount val="31"/>
                <c:pt idx="0">
                  <c:v>repeat-1</c:v>
                </c:pt>
                <c:pt idx="1">
                  <c:v>repeat-2</c:v>
                </c:pt>
                <c:pt idx="2">
                  <c:v>repeat-3</c:v>
                </c:pt>
                <c:pt idx="3">
                  <c:v>repeat-4</c:v>
                </c:pt>
                <c:pt idx="4">
                  <c:v>repeat-5</c:v>
                </c:pt>
                <c:pt idx="5">
                  <c:v>repeat-6</c:v>
                </c:pt>
                <c:pt idx="6">
                  <c:v>repeat-7</c:v>
                </c:pt>
                <c:pt idx="7">
                  <c:v>repeat-8</c:v>
                </c:pt>
                <c:pt idx="8">
                  <c:v>repeat-9</c:v>
                </c:pt>
                <c:pt idx="9">
                  <c:v>repeat-10</c:v>
                </c:pt>
                <c:pt idx="10">
                  <c:v>repeat-11</c:v>
                </c:pt>
                <c:pt idx="11">
                  <c:v>repeat-12</c:v>
                </c:pt>
                <c:pt idx="12">
                  <c:v>repeat-13</c:v>
                </c:pt>
                <c:pt idx="13">
                  <c:v>repeat-14</c:v>
                </c:pt>
                <c:pt idx="14">
                  <c:v>repeat-15</c:v>
                </c:pt>
                <c:pt idx="15">
                  <c:v>repeat-16</c:v>
                </c:pt>
                <c:pt idx="16">
                  <c:v>repeat-17</c:v>
                </c:pt>
                <c:pt idx="17">
                  <c:v>repeat-18</c:v>
                </c:pt>
                <c:pt idx="18">
                  <c:v>repeat-19</c:v>
                </c:pt>
                <c:pt idx="19">
                  <c:v>repeat-20</c:v>
                </c:pt>
                <c:pt idx="20">
                  <c:v>repeat-21</c:v>
                </c:pt>
                <c:pt idx="21">
                  <c:v>repeat-22</c:v>
                </c:pt>
                <c:pt idx="22">
                  <c:v>repeat-23</c:v>
                </c:pt>
                <c:pt idx="23">
                  <c:v>repeat-24</c:v>
                </c:pt>
                <c:pt idx="24">
                  <c:v>repeat-25</c:v>
                </c:pt>
                <c:pt idx="25">
                  <c:v>repeat-26</c:v>
                </c:pt>
                <c:pt idx="26">
                  <c:v>repeat-27</c:v>
                </c:pt>
                <c:pt idx="27">
                  <c:v>repeat-28</c:v>
                </c:pt>
                <c:pt idx="28">
                  <c:v>repeat-29</c:v>
                </c:pt>
                <c:pt idx="29">
                  <c:v>repeat-30</c:v>
                </c:pt>
                <c:pt idx="30">
                  <c:v>AVG:</c:v>
                </c:pt>
              </c:strCache>
            </c:strRef>
          </c:cat>
          <c:val>
            <c:numRef>
              <c:f>'30run'!$G$6:$G$36</c:f>
              <c:numCache>
                <c:formatCode>General</c:formatCode>
                <c:ptCount val="31"/>
                <c:pt idx="0">
                  <c:v>2.128656671484E12</c:v>
                </c:pt>
                <c:pt idx="1">
                  <c:v>2.173088718203E12</c:v>
                </c:pt>
                <c:pt idx="2">
                  <c:v>2.19115289526E12</c:v>
                </c:pt>
                <c:pt idx="3">
                  <c:v>2.117641659479E12</c:v>
                </c:pt>
                <c:pt idx="4">
                  <c:v>2.135821610677E12</c:v>
                </c:pt>
                <c:pt idx="5">
                  <c:v>2.212114292005E12</c:v>
                </c:pt>
                <c:pt idx="6">
                  <c:v>2.222531842005E12</c:v>
                </c:pt>
                <c:pt idx="7">
                  <c:v>2.120672154296E12</c:v>
                </c:pt>
                <c:pt idx="8">
                  <c:v>2.070669162838E12</c:v>
                </c:pt>
                <c:pt idx="9">
                  <c:v>2.174347148776E12</c:v>
                </c:pt>
                <c:pt idx="10">
                  <c:v>2.214640666328E12</c:v>
                </c:pt>
                <c:pt idx="11">
                  <c:v>2.143824731666E12</c:v>
                </c:pt>
                <c:pt idx="12">
                  <c:v>2.217271199088E12</c:v>
                </c:pt>
                <c:pt idx="13">
                  <c:v>2.203072371276E12</c:v>
                </c:pt>
                <c:pt idx="14">
                  <c:v>2.225373708072E12</c:v>
                </c:pt>
                <c:pt idx="15">
                  <c:v>2.130037136328E12</c:v>
                </c:pt>
                <c:pt idx="16">
                  <c:v>2.172227592734E12</c:v>
                </c:pt>
                <c:pt idx="17">
                  <c:v>2.031962909687E12</c:v>
                </c:pt>
                <c:pt idx="18">
                  <c:v>2.201663345729E12</c:v>
                </c:pt>
                <c:pt idx="19">
                  <c:v>2.209230615182E12</c:v>
                </c:pt>
                <c:pt idx="20">
                  <c:v>2.176084694375E12</c:v>
                </c:pt>
                <c:pt idx="21">
                  <c:v>2.127171092916E12</c:v>
                </c:pt>
                <c:pt idx="22">
                  <c:v>2.19091378763E12</c:v>
                </c:pt>
                <c:pt idx="23">
                  <c:v>2.230873269348E12</c:v>
                </c:pt>
                <c:pt idx="24">
                  <c:v>2.110743177109E12</c:v>
                </c:pt>
                <c:pt idx="25">
                  <c:v>2.183047934973E12</c:v>
                </c:pt>
                <c:pt idx="26">
                  <c:v>2.13057915414E12</c:v>
                </c:pt>
                <c:pt idx="27">
                  <c:v>2.114526466692E12</c:v>
                </c:pt>
                <c:pt idx="28">
                  <c:v>2.192276627968E12</c:v>
                </c:pt>
                <c:pt idx="29">
                  <c:v>2.154547551744E12</c:v>
                </c:pt>
                <c:pt idx="30">
                  <c:v>2.16355880626693E12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'30run'!$H$5</c:f>
              <c:strCache>
                <c:ptCount val="1"/>
                <c:pt idx="0">
                  <c:v>miami-u5-1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'30run'!$F$6:$F$36</c:f>
              <c:strCache>
                <c:ptCount val="31"/>
                <c:pt idx="0">
                  <c:v>repeat-1</c:v>
                </c:pt>
                <c:pt idx="1">
                  <c:v>repeat-2</c:v>
                </c:pt>
                <c:pt idx="2">
                  <c:v>repeat-3</c:v>
                </c:pt>
                <c:pt idx="3">
                  <c:v>repeat-4</c:v>
                </c:pt>
                <c:pt idx="4">
                  <c:v>repeat-5</c:v>
                </c:pt>
                <c:pt idx="5">
                  <c:v>repeat-6</c:v>
                </c:pt>
                <c:pt idx="6">
                  <c:v>repeat-7</c:v>
                </c:pt>
                <c:pt idx="7">
                  <c:v>repeat-8</c:v>
                </c:pt>
                <c:pt idx="8">
                  <c:v>repeat-9</c:v>
                </c:pt>
                <c:pt idx="9">
                  <c:v>repeat-10</c:v>
                </c:pt>
                <c:pt idx="10">
                  <c:v>repeat-11</c:v>
                </c:pt>
                <c:pt idx="11">
                  <c:v>repeat-12</c:v>
                </c:pt>
                <c:pt idx="12">
                  <c:v>repeat-13</c:v>
                </c:pt>
                <c:pt idx="13">
                  <c:v>repeat-14</c:v>
                </c:pt>
                <c:pt idx="14">
                  <c:v>repeat-15</c:v>
                </c:pt>
                <c:pt idx="15">
                  <c:v>repeat-16</c:v>
                </c:pt>
                <c:pt idx="16">
                  <c:v>repeat-17</c:v>
                </c:pt>
                <c:pt idx="17">
                  <c:v>repeat-18</c:v>
                </c:pt>
                <c:pt idx="18">
                  <c:v>repeat-19</c:v>
                </c:pt>
                <c:pt idx="19">
                  <c:v>repeat-20</c:v>
                </c:pt>
                <c:pt idx="20">
                  <c:v>repeat-21</c:v>
                </c:pt>
                <c:pt idx="21">
                  <c:v>repeat-22</c:v>
                </c:pt>
                <c:pt idx="22">
                  <c:v>repeat-23</c:v>
                </c:pt>
                <c:pt idx="23">
                  <c:v>repeat-24</c:v>
                </c:pt>
                <c:pt idx="24">
                  <c:v>repeat-25</c:v>
                </c:pt>
                <c:pt idx="25">
                  <c:v>repeat-26</c:v>
                </c:pt>
                <c:pt idx="26">
                  <c:v>repeat-27</c:v>
                </c:pt>
                <c:pt idx="27">
                  <c:v>repeat-28</c:v>
                </c:pt>
                <c:pt idx="28">
                  <c:v>repeat-29</c:v>
                </c:pt>
                <c:pt idx="29">
                  <c:v>repeat-30</c:v>
                </c:pt>
                <c:pt idx="30">
                  <c:v>AVG:</c:v>
                </c:pt>
              </c:strCache>
            </c:strRef>
          </c:cat>
          <c:val>
            <c:numRef>
              <c:f>'30run'!$H$6:$H$36</c:f>
              <c:numCache>
                <c:formatCode>General</c:formatCode>
                <c:ptCount val="31"/>
                <c:pt idx="0">
                  <c:v>2.3048212539895E13</c:v>
                </c:pt>
                <c:pt idx="1">
                  <c:v>2.3057652185104E13</c:v>
                </c:pt>
                <c:pt idx="2">
                  <c:v>2.3067829781093E13</c:v>
                </c:pt>
                <c:pt idx="3">
                  <c:v>2.3056684560755E13</c:v>
                </c:pt>
                <c:pt idx="4">
                  <c:v>2.3062243315104E13</c:v>
                </c:pt>
                <c:pt idx="5">
                  <c:v>2.3046724992213E13</c:v>
                </c:pt>
                <c:pt idx="6">
                  <c:v>2.3075363518645E13</c:v>
                </c:pt>
                <c:pt idx="7">
                  <c:v>2.3060012262369E13</c:v>
                </c:pt>
                <c:pt idx="8">
                  <c:v>2.3060684921744E13</c:v>
                </c:pt>
                <c:pt idx="9">
                  <c:v>2.3059616735234E13</c:v>
                </c:pt>
                <c:pt idx="10">
                  <c:v>2.3058482709322E13</c:v>
                </c:pt>
                <c:pt idx="11">
                  <c:v>2.3073004729869E13</c:v>
                </c:pt>
                <c:pt idx="12">
                  <c:v>2.3057399658567E13</c:v>
                </c:pt>
                <c:pt idx="13">
                  <c:v>2.3065133580156E13</c:v>
                </c:pt>
                <c:pt idx="14">
                  <c:v>2.3041671940859E13</c:v>
                </c:pt>
                <c:pt idx="15">
                  <c:v>2.3037928196718E13</c:v>
                </c:pt>
                <c:pt idx="16">
                  <c:v>2.3057063383255E13</c:v>
                </c:pt>
                <c:pt idx="17">
                  <c:v>2.3043980127447E13</c:v>
                </c:pt>
                <c:pt idx="18">
                  <c:v>2.3066516365859E13</c:v>
                </c:pt>
                <c:pt idx="19">
                  <c:v>2.3053600627213E13</c:v>
                </c:pt>
                <c:pt idx="20">
                  <c:v>2.3061561382369E13</c:v>
                </c:pt>
                <c:pt idx="21">
                  <c:v>2.3051748259505E13</c:v>
                </c:pt>
                <c:pt idx="22">
                  <c:v>2.3067722364661E13</c:v>
                </c:pt>
                <c:pt idx="23">
                  <c:v>2.3057218130234E13</c:v>
                </c:pt>
                <c:pt idx="24">
                  <c:v>2.3064947229713E13</c:v>
                </c:pt>
                <c:pt idx="25">
                  <c:v>2.3066318661223E13</c:v>
                </c:pt>
                <c:pt idx="26">
                  <c:v>2.3078690141718E13</c:v>
                </c:pt>
                <c:pt idx="27">
                  <c:v>2.306277376539E13</c:v>
                </c:pt>
                <c:pt idx="28">
                  <c:v>2.3063535952473E13</c:v>
                </c:pt>
                <c:pt idx="29">
                  <c:v>2.3074345442057E13</c:v>
                </c:pt>
                <c:pt idx="30">
                  <c:v>2.30599555820255E13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0353072"/>
        <c:axId val="1589885248"/>
      </c:lineChart>
      <c:catAx>
        <c:axId val="159035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885248"/>
        <c:crosses val="autoZero"/>
        <c:auto val="1"/>
        <c:lblAlgn val="ctr"/>
        <c:lblOffset val="100"/>
        <c:noMultiLvlLbl val="0"/>
      </c:catAx>
      <c:valAx>
        <c:axId val="158988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35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Execution </a:t>
            </a:r>
            <a:r>
              <a:rPr lang="en-US" b="1" baseline="0">
                <a:solidFill>
                  <a:schemeClr val="tx1"/>
                </a:solidFill>
              </a:rPr>
              <a:t>time break-down</a:t>
            </a:r>
            <a:endParaRPr lang="en-US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'nyc-u-e-breakdown'!$M$41</c:f>
              <c:strCache>
                <c:ptCount val="1"/>
                <c:pt idx="0">
                  <c:v>read graph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'nyc-u-e-breakdown'!$L$42:$L$43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'nyc-u-e-breakdown'!$M$42:$M$43</c:f>
              <c:numCache>
                <c:formatCode>General</c:formatCode>
                <c:ptCount val="2"/>
                <c:pt idx="0">
                  <c:v>0.514433333333333</c:v>
                </c:pt>
                <c:pt idx="1">
                  <c:v>0.211083333333333</c:v>
                </c:pt>
              </c:numCache>
            </c:numRef>
          </c:val>
        </c:ser>
        <c:ser>
          <c:idx val="1"/>
          <c:order val="1"/>
          <c:tx>
            <c:strRef>
              <c:f>'nyc-u-e-breakdown'!$N$41</c:f>
              <c:strCache>
                <c:ptCount val="1"/>
                <c:pt idx="0">
                  <c:v>color graph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'nyc-u-e-breakdown'!$L$42:$L$43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'nyc-u-e-breakdown'!$N$42:$N$43</c:f>
              <c:numCache>
                <c:formatCode>General</c:formatCode>
                <c:ptCount val="2"/>
                <c:pt idx="0">
                  <c:v>1.285958333333333</c:v>
                </c:pt>
                <c:pt idx="1">
                  <c:v>0.423466666666667</c:v>
                </c:pt>
              </c:numCache>
            </c:numRef>
          </c:val>
        </c:ser>
        <c:ser>
          <c:idx val="2"/>
          <c:order val="2"/>
          <c:tx>
            <c:strRef>
              <c:f>'nyc-u-e-breakdown'!$O$41</c:f>
              <c:strCache>
                <c:ptCount val="1"/>
                <c:pt idx="0">
                  <c:v>compute1 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'nyc-u-e-breakdown'!$L$42:$L$43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'nyc-u-e-breakdown'!$O$42:$O$43</c:f>
              <c:numCache>
                <c:formatCode>General</c:formatCode>
                <c:ptCount val="2"/>
                <c:pt idx="0">
                  <c:v>3.289908333333333</c:v>
                </c:pt>
                <c:pt idx="1">
                  <c:v>2.485291666666667</c:v>
                </c:pt>
              </c:numCache>
            </c:numRef>
          </c:val>
        </c:ser>
        <c:ser>
          <c:idx val="3"/>
          <c:order val="3"/>
          <c:tx>
            <c:strRef>
              <c:f>'nyc-u-e-breakdown'!$P$41</c:f>
              <c:strCache>
                <c:ptCount val="1"/>
                <c:pt idx="0">
                  <c:v>rotate1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'nyc-u-e-breakdown'!$L$42:$L$43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'nyc-u-e-breakdown'!$P$42:$P$43</c:f>
              <c:numCache>
                <c:formatCode>General</c:formatCode>
                <c:ptCount val="2"/>
                <c:pt idx="0">
                  <c:v>15.42543333333333</c:v>
                </c:pt>
                <c:pt idx="1">
                  <c:v>9.305916666666666</c:v>
                </c:pt>
              </c:numCache>
            </c:numRef>
          </c:val>
        </c:ser>
        <c:ser>
          <c:idx val="4"/>
          <c:order val="4"/>
          <c:tx>
            <c:strRef>
              <c:f>'nyc-u-e-breakdown'!$Q$41</c:f>
              <c:strCache>
                <c:ptCount val="1"/>
                <c:pt idx="0">
                  <c:v>compute2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'nyc-u-e-breakdown'!$L$42:$L$43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'nyc-u-e-breakdown'!$Q$42:$Q$43</c:f>
              <c:numCache>
                <c:formatCode>General</c:formatCode>
                <c:ptCount val="2"/>
                <c:pt idx="0">
                  <c:v>2.666808333333333</c:v>
                </c:pt>
                <c:pt idx="1">
                  <c:v>2.135025</c:v>
                </c:pt>
              </c:numCache>
            </c:numRef>
          </c:val>
        </c:ser>
        <c:ser>
          <c:idx val="5"/>
          <c:order val="5"/>
          <c:tx>
            <c:strRef>
              <c:f>'nyc-u-e-breakdown'!$R$41</c:f>
              <c:strCache>
                <c:ptCount val="1"/>
                <c:pt idx="0">
                  <c:v>rotate2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'nyc-u-e-breakdown'!$L$42:$L$43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'nyc-u-e-breakdown'!$R$42:$R$43</c:f>
              <c:numCache>
                <c:formatCode>General</c:formatCode>
                <c:ptCount val="2"/>
                <c:pt idx="0">
                  <c:v>15.31495</c:v>
                </c:pt>
                <c:pt idx="1">
                  <c:v>9.22485</c:v>
                </c:pt>
              </c:numCache>
            </c:numRef>
          </c:val>
        </c:ser>
        <c:ser>
          <c:idx val="6"/>
          <c:order val="6"/>
          <c:tx>
            <c:strRef>
              <c:f>'nyc-u-e-breakdown'!$S$41</c:f>
              <c:strCache>
                <c:ptCount val="1"/>
                <c:pt idx="0">
                  <c:v>allreduce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'nyc-u-e-breakdown'!$L$42:$L$43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'nyc-u-e-breakdown'!$S$42:$S$43</c:f>
              <c:numCache>
                <c:formatCode>General</c:formatCode>
                <c:ptCount val="2"/>
                <c:pt idx="0">
                  <c:v>0.5726</c:v>
                </c:pt>
                <c:pt idx="1">
                  <c:v>0.236958333333333</c:v>
                </c:pt>
              </c:numCache>
            </c:numRef>
          </c:val>
        </c:ser>
        <c:ser>
          <c:idx val="7"/>
          <c:order val="7"/>
          <c:tx>
            <c:strRef>
              <c:f>'nyc-u-e-breakdown'!$T$41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'nyc-u-e-breakdown'!$L$42:$L$43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'nyc-u-e-breakdown'!$T$42:$T$43</c:f>
              <c:numCache>
                <c:formatCode>General</c:formatCode>
                <c:ptCount val="2"/>
                <c:pt idx="0">
                  <c:v>1.454325</c:v>
                </c:pt>
                <c:pt idx="1">
                  <c:v>0.514925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0341792"/>
        <c:axId val="-2110806288"/>
      </c:barChart>
      <c:catAx>
        <c:axId val="-2060341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Nuber</a:t>
                </a:r>
                <a:r>
                  <a:rPr lang="en-US" b="1" baseline="0">
                    <a:solidFill>
                      <a:schemeClr val="tx1"/>
                    </a:solidFill>
                  </a:rPr>
                  <a:t> of nodes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0806288"/>
        <c:crosses val="autoZero"/>
        <c:auto val="1"/>
        <c:lblAlgn val="ctr"/>
        <c:lblOffset val="100"/>
        <c:noMultiLvlLbl val="0"/>
      </c:catAx>
      <c:valAx>
        <c:axId val="-211080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Time</a:t>
                </a:r>
                <a:r>
                  <a:rPr lang="en-US" b="1" baseline="0">
                    <a:solidFill>
                      <a:schemeClr val="tx1"/>
                    </a:solidFill>
                  </a:rPr>
                  <a:t> (mins)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34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Performance comparison on miami dataset with u5-1 template on 4 nodes (40 threads per node)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'miami-u-cl'!$J$10:$J$19</c:f>
              <c:strCache>
                <c:ptCount val="10"/>
                <c:pt idx="0">
                  <c:v>miami-u-cl0</c:v>
                </c:pt>
                <c:pt idx="1">
                  <c:v>miami-u-cl1</c:v>
                </c:pt>
                <c:pt idx="2">
                  <c:v>miami-u-cl2</c:v>
                </c:pt>
                <c:pt idx="3">
                  <c:v>miami-u-cl3</c:v>
                </c:pt>
                <c:pt idx="4">
                  <c:v>miami-u-cl4</c:v>
                </c:pt>
                <c:pt idx="5">
                  <c:v>miami-u-cl5</c:v>
                </c:pt>
                <c:pt idx="6">
                  <c:v>miami-u-cl6</c:v>
                </c:pt>
                <c:pt idx="7">
                  <c:v>miami-u-cl7</c:v>
                </c:pt>
                <c:pt idx="8">
                  <c:v>miami-u-cl8</c:v>
                </c:pt>
                <c:pt idx="9">
                  <c:v>miami-u-cl9</c:v>
                </c:pt>
              </c:strCache>
            </c:strRef>
          </c:cat>
          <c:val>
            <c:numRef>
              <c:f>'miami-u-cl'!$N$10:$N$19</c:f>
              <c:numCache>
                <c:formatCode>0.00</c:formatCode>
                <c:ptCount val="10"/>
                <c:pt idx="0">
                  <c:v>137.895</c:v>
                </c:pt>
                <c:pt idx="1">
                  <c:v>138.9865</c:v>
                </c:pt>
                <c:pt idx="2">
                  <c:v>139.0765</c:v>
                </c:pt>
                <c:pt idx="3">
                  <c:v>138.9755</c:v>
                </c:pt>
                <c:pt idx="4">
                  <c:v>142.563</c:v>
                </c:pt>
                <c:pt idx="5">
                  <c:v>142.4875</c:v>
                </c:pt>
                <c:pt idx="6">
                  <c:v>142.9265</c:v>
                </c:pt>
                <c:pt idx="7">
                  <c:v>141.992</c:v>
                </c:pt>
                <c:pt idx="8">
                  <c:v>145.5105</c:v>
                </c:pt>
                <c:pt idx="9">
                  <c:v>147.0515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1475680"/>
        <c:axId val="-2050752512"/>
      </c:lineChart>
      <c:catAx>
        <c:axId val="-2061475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0752512"/>
        <c:crosses val="autoZero"/>
        <c:auto val="1"/>
        <c:lblAlgn val="ctr"/>
        <c:lblOffset val="100"/>
        <c:noMultiLvlLbl val="0"/>
      </c:catAx>
      <c:valAx>
        <c:axId val="-205075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1475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'miami-u-cl'!$K$30:$K$39</c:f>
              <c:strCache>
                <c:ptCount val="10"/>
                <c:pt idx="0">
                  <c:v>miami-u-cld0</c:v>
                </c:pt>
                <c:pt idx="1">
                  <c:v>miami-u-cld1</c:v>
                </c:pt>
                <c:pt idx="2">
                  <c:v>miami-u-cld2</c:v>
                </c:pt>
                <c:pt idx="3">
                  <c:v>miami-u-cld3</c:v>
                </c:pt>
                <c:pt idx="4">
                  <c:v>miami-u-cld4</c:v>
                </c:pt>
                <c:pt idx="5">
                  <c:v>miami-u-cld5</c:v>
                </c:pt>
                <c:pt idx="6">
                  <c:v>miami-u-cld6</c:v>
                </c:pt>
                <c:pt idx="7">
                  <c:v>miami-u-cld7</c:v>
                </c:pt>
                <c:pt idx="8">
                  <c:v>miami-u-cld8</c:v>
                </c:pt>
                <c:pt idx="9">
                  <c:v>miami-u-cld9</c:v>
                </c:pt>
              </c:strCache>
            </c:strRef>
          </c:cat>
          <c:val>
            <c:numRef>
              <c:f>'miami-u-cl'!$P$30:$P$39</c:f>
              <c:numCache>
                <c:formatCode>0.00</c:formatCode>
                <c:ptCount val="10"/>
                <c:pt idx="0">
                  <c:v>128.1775</c:v>
                </c:pt>
                <c:pt idx="1">
                  <c:v>132.274</c:v>
                </c:pt>
                <c:pt idx="2">
                  <c:v>131.256</c:v>
                </c:pt>
                <c:pt idx="3">
                  <c:v>135.156</c:v>
                </c:pt>
                <c:pt idx="4">
                  <c:v>135.106</c:v>
                </c:pt>
                <c:pt idx="5">
                  <c:v>138.30325</c:v>
                </c:pt>
                <c:pt idx="6">
                  <c:v>142.154</c:v>
                </c:pt>
                <c:pt idx="7">
                  <c:v>142.0305</c:v>
                </c:pt>
                <c:pt idx="8">
                  <c:v>142.882</c:v>
                </c:pt>
                <c:pt idx="9">
                  <c:v>142.3726666666667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396128"/>
        <c:axId val="-2047255456"/>
      </c:lineChart>
      <c:catAx>
        <c:axId val="-202839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7255456"/>
        <c:crosses val="autoZero"/>
        <c:auto val="1"/>
        <c:lblAlgn val="ctr"/>
        <c:lblOffset val="100"/>
        <c:noMultiLvlLbl val="0"/>
      </c:catAx>
      <c:valAx>
        <c:axId val="-204725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839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Performance comparison on miami dataset with u5-1 template on 4 nodes (40 threads per node)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even-partition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'miami-u-cl'!$B$44:$B$53</c:f>
              <c:strCache>
                <c:ptCount val="10"/>
                <c:pt idx="0">
                  <c:v>miami-0-CL</c:v>
                </c:pt>
                <c:pt idx="1">
                  <c:v>maimi-1-CL</c:v>
                </c:pt>
                <c:pt idx="2">
                  <c:v>miami-2-CL</c:v>
                </c:pt>
                <c:pt idx="3">
                  <c:v>miami-3-CL</c:v>
                </c:pt>
                <c:pt idx="4">
                  <c:v>miami-4-CL</c:v>
                </c:pt>
                <c:pt idx="5">
                  <c:v>miami-5-CL</c:v>
                </c:pt>
                <c:pt idx="6">
                  <c:v>miami-6-CL</c:v>
                </c:pt>
                <c:pt idx="7">
                  <c:v>miami-7-CL</c:v>
                </c:pt>
                <c:pt idx="8">
                  <c:v>miami-8-CL</c:v>
                </c:pt>
                <c:pt idx="9">
                  <c:v>miami-9-CL</c:v>
                </c:pt>
              </c:strCache>
            </c:strRef>
          </c:cat>
          <c:val>
            <c:numRef>
              <c:f>'miami-u-cl'!$E$44:$E$53</c:f>
              <c:numCache>
                <c:formatCode>General</c:formatCode>
                <c:ptCount val="10"/>
                <c:pt idx="0">
                  <c:v>137.895</c:v>
                </c:pt>
                <c:pt idx="1">
                  <c:v>138.9865</c:v>
                </c:pt>
                <c:pt idx="2">
                  <c:v>139.0765</c:v>
                </c:pt>
                <c:pt idx="3">
                  <c:v>138.9755</c:v>
                </c:pt>
                <c:pt idx="4">
                  <c:v>142.563</c:v>
                </c:pt>
                <c:pt idx="5">
                  <c:v>142.4875</c:v>
                </c:pt>
                <c:pt idx="6">
                  <c:v>142.9265</c:v>
                </c:pt>
                <c:pt idx="7">
                  <c:v>141.992</c:v>
                </c:pt>
                <c:pt idx="8">
                  <c:v>145.5105</c:v>
                </c:pt>
                <c:pt idx="9">
                  <c:v>147.0515</c:v>
                </c:pt>
              </c:numCache>
            </c:numRef>
          </c:val>
          <c:smooth val="0"/>
        </c:ser>
        <c:ser>
          <c:idx val="1"/>
          <c:order val="1"/>
          <c:tx>
            <c:v>degree2-partition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'miami-u-cl'!$B$44:$B$53</c:f>
              <c:strCache>
                <c:ptCount val="10"/>
                <c:pt idx="0">
                  <c:v>miami-0-CL</c:v>
                </c:pt>
                <c:pt idx="1">
                  <c:v>maimi-1-CL</c:v>
                </c:pt>
                <c:pt idx="2">
                  <c:v>miami-2-CL</c:v>
                </c:pt>
                <c:pt idx="3">
                  <c:v>miami-3-CL</c:v>
                </c:pt>
                <c:pt idx="4">
                  <c:v>miami-4-CL</c:v>
                </c:pt>
                <c:pt idx="5">
                  <c:v>miami-5-CL</c:v>
                </c:pt>
                <c:pt idx="6">
                  <c:v>miami-6-CL</c:v>
                </c:pt>
                <c:pt idx="7">
                  <c:v>miami-7-CL</c:v>
                </c:pt>
                <c:pt idx="8">
                  <c:v>miami-8-CL</c:v>
                </c:pt>
                <c:pt idx="9">
                  <c:v>miami-9-CL</c:v>
                </c:pt>
              </c:strCache>
            </c:strRef>
          </c:cat>
          <c:val>
            <c:numRef>
              <c:f>'miami-u-cl'!$F$44:$F$53</c:f>
              <c:numCache>
                <c:formatCode>General</c:formatCode>
                <c:ptCount val="10"/>
                <c:pt idx="0">
                  <c:v>128.1775</c:v>
                </c:pt>
                <c:pt idx="1">
                  <c:v>132.274</c:v>
                </c:pt>
                <c:pt idx="2">
                  <c:v>131.256</c:v>
                </c:pt>
                <c:pt idx="3">
                  <c:v>135.156</c:v>
                </c:pt>
                <c:pt idx="4">
                  <c:v>135.106</c:v>
                </c:pt>
                <c:pt idx="5">
                  <c:v>138.30325</c:v>
                </c:pt>
                <c:pt idx="6">
                  <c:v>142.154</c:v>
                </c:pt>
                <c:pt idx="7">
                  <c:v>142.0305</c:v>
                </c:pt>
                <c:pt idx="8">
                  <c:v>142.882</c:v>
                </c:pt>
                <c:pt idx="9">
                  <c:v>142.3726666666667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1773456"/>
        <c:axId val="-2086548896"/>
      </c:lineChart>
      <c:catAx>
        <c:axId val="-206177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48896"/>
        <c:crosses val="autoZero"/>
        <c:auto val="1"/>
        <c:lblAlgn val="ctr"/>
        <c:lblOffset val="100"/>
        <c:noMultiLvlLbl val="0"/>
      </c:catAx>
      <c:valAx>
        <c:axId val="-208654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177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Performance comparison on nyc dataset with u5-1 template on 4 nodes (40 threads per node)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'nyc-u-cl'!$K$8:$K$17</c:f>
              <c:strCache>
                <c:ptCount val="10"/>
                <c:pt idx="0">
                  <c:v>nyc-u-cl0</c:v>
                </c:pt>
                <c:pt idx="1">
                  <c:v>nyc-u-cl1</c:v>
                </c:pt>
                <c:pt idx="2">
                  <c:v>nyc-u-cl2</c:v>
                </c:pt>
                <c:pt idx="3">
                  <c:v>nyc-u-cl3</c:v>
                </c:pt>
                <c:pt idx="4">
                  <c:v>nyc-u-cl4</c:v>
                </c:pt>
                <c:pt idx="5">
                  <c:v>nyc-u-cl5</c:v>
                </c:pt>
                <c:pt idx="6">
                  <c:v>nyc-u-cl6</c:v>
                </c:pt>
                <c:pt idx="7">
                  <c:v>nyc-u-cl7</c:v>
                </c:pt>
                <c:pt idx="8">
                  <c:v>nyc-u-cl8</c:v>
                </c:pt>
                <c:pt idx="9">
                  <c:v>nyc-u-cl9</c:v>
                </c:pt>
              </c:strCache>
            </c:strRef>
          </c:cat>
          <c:val>
            <c:numRef>
              <c:f>'nyc-u-cl'!$O$8:$O$17</c:f>
              <c:numCache>
                <c:formatCode>0.00</c:formatCode>
                <c:ptCount val="10"/>
                <c:pt idx="0">
                  <c:v>0.249526805555556</c:v>
                </c:pt>
                <c:pt idx="1">
                  <c:v>0.977982222222222</c:v>
                </c:pt>
                <c:pt idx="2">
                  <c:v>1.303491805555556</c:v>
                </c:pt>
                <c:pt idx="3">
                  <c:v>1.506770277777778</c:v>
                </c:pt>
                <c:pt idx="4">
                  <c:v>1.56856125</c:v>
                </c:pt>
                <c:pt idx="5">
                  <c:v>1.607434722222222</c:v>
                </c:pt>
                <c:pt idx="6">
                  <c:v>1.69391513888889</c:v>
                </c:pt>
                <c:pt idx="7">
                  <c:v>1.759911805555556</c:v>
                </c:pt>
                <c:pt idx="8">
                  <c:v>1.835887638888889</c:v>
                </c:pt>
                <c:pt idx="9">
                  <c:v>1.727772638888889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4914224"/>
        <c:axId val="-2015089536"/>
      </c:lineChart>
      <c:catAx>
        <c:axId val="-2024914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5089536"/>
        <c:crosses val="autoZero"/>
        <c:auto val="1"/>
        <c:lblAlgn val="ctr"/>
        <c:lblOffset val="100"/>
        <c:noMultiLvlLbl val="0"/>
      </c:catAx>
      <c:valAx>
        <c:axId val="-201508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49142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Performance comparison on nyc dataset (degree2-partition) with u5-1 template on 4 nodes (40 threads per node)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'nyc-u-cl'!$K$27:$K$36</c:f>
              <c:strCache>
                <c:ptCount val="10"/>
                <c:pt idx="0">
                  <c:v>nyc-u-cld0</c:v>
                </c:pt>
                <c:pt idx="1">
                  <c:v>nyc-u-cld1</c:v>
                </c:pt>
                <c:pt idx="2">
                  <c:v>nyc-u-cld2</c:v>
                </c:pt>
                <c:pt idx="3">
                  <c:v>nyc-u-cld3</c:v>
                </c:pt>
                <c:pt idx="4">
                  <c:v>nyc-u-cld4</c:v>
                </c:pt>
                <c:pt idx="5">
                  <c:v>nyc-u-cld5</c:v>
                </c:pt>
                <c:pt idx="6">
                  <c:v>nyc-u-cld6</c:v>
                </c:pt>
                <c:pt idx="7">
                  <c:v>nyc-u-cld7</c:v>
                </c:pt>
                <c:pt idx="8">
                  <c:v>nyc-u-cld8</c:v>
                </c:pt>
                <c:pt idx="9">
                  <c:v>nyc-u-cld9</c:v>
                </c:pt>
              </c:strCache>
            </c:strRef>
          </c:cat>
          <c:val>
            <c:numRef>
              <c:f>'nyc-u-cl'!$P$27:$P$36</c:f>
              <c:numCache>
                <c:formatCode>0.00</c:formatCode>
                <c:ptCount val="10"/>
                <c:pt idx="0">
                  <c:v>0.245881944444444</c:v>
                </c:pt>
                <c:pt idx="1">
                  <c:v>0.54425787037037</c:v>
                </c:pt>
                <c:pt idx="2">
                  <c:v>0.927301666666667</c:v>
                </c:pt>
                <c:pt idx="3">
                  <c:v>1.101649166666667</c:v>
                </c:pt>
                <c:pt idx="4">
                  <c:v>1.192528425925926</c:v>
                </c:pt>
                <c:pt idx="5">
                  <c:v>1.239119074074074</c:v>
                </c:pt>
                <c:pt idx="6">
                  <c:v>1.287690902777778</c:v>
                </c:pt>
                <c:pt idx="7">
                  <c:v>1.308753611111111</c:v>
                </c:pt>
                <c:pt idx="8">
                  <c:v>1.324973055555555</c:v>
                </c:pt>
                <c:pt idx="9">
                  <c:v>1.34231375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787600"/>
        <c:axId val="-2029617696"/>
      </c:lineChart>
      <c:catAx>
        <c:axId val="-2113787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617696"/>
        <c:crosses val="autoZero"/>
        <c:auto val="1"/>
        <c:lblAlgn val="ctr"/>
        <c:lblOffset val="100"/>
        <c:noMultiLvlLbl val="0"/>
      </c:catAx>
      <c:valAx>
        <c:axId val="-202961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7876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Performance comparison on nyc dataset with u5-1 template on 4 nodes (40 threads per node)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even-partition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'nyc-u-cl'!$I$44:$I$53</c:f>
              <c:strCache>
                <c:ptCount val="10"/>
                <c:pt idx="0">
                  <c:v>nyc-0-CL</c:v>
                </c:pt>
                <c:pt idx="1">
                  <c:v>nyc-1-CL</c:v>
                </c:pt>
                <c:pt idx="2">
                  <c:v>nyc-2-CL</c:v>
                </c:pt>
                <c:pt idx="3">
                  <c:v>nyc-3-CL</c:v>
                </c:pt>
                <c:pt idx="4">
                  <c:v>nyc-4-CL</c:v>
                </c:pt>
                <c:pt idx="5">
                  <c:v>nyc-5-CL</c:v>
                </c:pt>
                <c:pt idx="6">
                  <c:v>nyc-6-CL</c:v>
                </c:pt>
                <c:pt idx="7">
                  <c:v>nyc-7-CL</c:v>
                </c:pt>
                <c:pt idx="8">
                  <c:v>nyc-8-CL</c:v>
                </c:pt>
                <c:pt idx="9">
                  <c:v>nyc-9-CL</c:v>
                </c:pt>
              </c:strCache>
            </c:strRef>
          </c:cat>
          <c:val>
            <c:numRef>
              <c:f>'nyc-u-cl'!$E$44:$E$53</c:f>
              <c:numCache>
                <c:formatCode>General</c:formatCode>
                <c:ptCount val="10"/>
                <c:pt idx="0">
                  <c:v>0.249526805555556</c:v>
                </c:pt>
                <c:pt idx="1">
                  <c:v>0.977982222222222</c:v>
                </c:pt>
                <c:pt idx="2">
                  <c:v>1.303491805555556</c:v>
                </c:pt>
                <c:pt idx="3">
                  <c:v>1.506770277777778</c:v>
                </c:pt>
                <c:pt idx="4">
                  <c:v>1.56856125</c:v>
                </c:pt>
                <c:pt idx="5">
                  <c:v>1.607434722222222</c:v>
                </c:pt>
                <c:pt idx="6">
                  <c:v>1.69391513888889</c:v>
                </c:pt>
                <c:pt idx="7">
                  <c:v>1.759911805555556</c:v>
                </c:pt>
                <c:pt idx="8">
                  <c:v>1.835887638888889</c:v>
                </c:pt>
                <c:pt idx="9">
                  <c:v>1.727772638888889</c:v>
                </c:pt>
              </c:numCache>
            </c:numRef>
          </c:val>
          <c:smooth val="0"/>
        </c:ser>
        <c:ser>
          <c:idx val="1"/>
          <c:order val="1"/>
          <c:tx>
            <c:v>degree2-partition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'nyc-u-cl'!$I$44:$I$53</c:f>
              <c:strCache>
                <c:ptCount val="10"/>
                <c:pt idx="0">
                  <c:v>nyc-0-CL</c:v>
                </c:pt>
                <c:pt idx="1">
                  <c:v>nyc-1-CL</c:v>
                </c:pt>
                <c:pt idx="2">
                  <c:v>nyc-2-CL</c:v>
                </c:pt>
                <c:pt idx="3">
                  <c:v>nyc-3-CL</c:v>
                </c:pt>
                <c:pt idx="4">
                  <c:v>nyc-4-CL</c:v>
                </c:pt>
                <c:pt idx="5">
                  <c:v>nyc-5-CL</c:v>
                </c:pt>
                <c:pt idx="6">
                  <c:v>nyc-6-CL</c:v>
                </c:pt>
                <c:pt idx="7">
                  <c:v>nyc-7-CL</c:v>
                </c:pt>
                <c:pt idx="8">
                  <c:v>nyc-8-CL</c:v>
                </c:pt>
                <c:pt idx="9">
                  <c:v>nyc-9-CL</c:v>
                </c:pt>
              </c:strCache>
            </c:strRef>
          </c:cat>
          <c:val>
            <c:numRef>
              <c:f>'nyc-u-cl'!$F$44:$F$53</c:f>
              <c:numCache>
                <c:formatCode>General</c:formatCode>
                <c:ptCount val="10"/>
                <c:pt idx="0">
                  <c:v>0.245881944444444</c:v>
                </c:pt>
                <c:pt idx="1">
                  <c:v>0.54425787037037</c:v>
                </c:pt>
                <c:pt idx="2">
                  <c:v>0.927301666666667</c:v>
                </c:pt>
                <c:pt idx="3">
                  <c:v>1.101649166666667</c:v>
                </c:pt>
                <c:pt idx="4">
                  <c:v>1.192528425925926</c:v>
                </c:pt>
                <c:pt idx="5">
                  <c:v>1.239119074074074</c:v>
                </c:pt>
                <c:pt idx="6">
                  <c:v>1.287690902777778</c:v>
                </c:pt>
                <c:pt idx="7">
                  <c:v>1.308753611111111</c:v>
                </c:pt>
                <c:pt idx="8">
                  <c:v>1.324973055555555</c:v>
                </c:pt>
                <c:pt idx="9">
                  <c:v>1.34231375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6481136"/>
        <c:axId val="-2050594560"/>
      </c:lineChart>
      <c:catAx>
        <c:axId val="-2086481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sets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0594560"/>
        <c:crosses val="autoZero"/>
        <c:auto val="1"/>
        <c:lblAlgn val="ctr"/>
        <c:lblOffset val="100"/>
        <c:noMultiLvlLbl val="0"/>
      </c:catAx>
      <c:valAx>
        <c:axId val="-205059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48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comparison on nyc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</c:v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cat>
            <c:strRef>
              <c:f>(nyc!$H$19,nyc!$L$19,nyc!$P$19)</c:f>
              <c:strCache>
                <c:ptCount val="3"/>
                <c:pt idx="0">
                  <c:v>u3-1</c:v>
                </c:pt>
                <c:pt idx="1">
                  <c:v>u5-1</c:v>
                </c:pt>
                <c:pt idx="2">
                  <c:v>u7-1</c:v>
                </c:pt>
              </c:strCache>
            </c:strRef>
          </c:cat>
          <c:val>
            <c:numRef>
              <c:f>(nyc!$H$20,nyc!$L$20,nyc!$P$20)</c:f>
              <c:numCache>
                <c:formatCode>0.00</c:formatCode>
                <c:ptCount val="3"/>
                <c:pt idx="0">
                  <c:v>2.921112222222222</c:v>
                </c:pt>
              </c:numCache>
            </c:numRef>
          </c:val>
        </c:ser>
        <c:ser>
          <c:idx val="1"/>
          <c:order val="1"/>
          <c:tx>
            <c:v>4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(nyc!$H$19,nyc!$L$19,nyc!$P$19)</c:f>
              <c:strCache>
                <c:ptCount val="3"/>
                <c:pt idx="0">
                  <c:v>u3-1</c:v>
                </c:pt>
                <c:pt idx="1">
                  <c:v>u5-1</c:v>
                </c:pt>
                <c:pt idx="2">
                  <c:v>u7-1</c:v>
                </c:pt>
              </c:strCache>
            </c:strRef>
          </c:cat>
          <c:val>
            <c:numRef>
              <c:f>(nyc!$H$21,nyc!$L$21,nyc!$P$21)</c:f>
              <c:numCache>
                <c:formatCode>0.00</c:formatCode>
                <c:ptCount val="3"/>
                <c:pt idx="0">
                  <c:v>1.323881944444444</c:v>
                </c:pt>
                <c:pt idx="1">
                  <c:v>1.929355555555556</c:v>
                </c:pt>
                <c:pt idx="2">
                  <c:v>2.643145833333333</c:v>
                </c:pt>
              </c:numCache>
            </c:numRef>
          </c:val>
        </c:ser>
        <c:ser>
          <c:idx val="2"/>
          <c:order val="2"/>
          <c:tx>
            <c:v>8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(nyc!$H$19,nyc!$L$19,nyc!$P$19)</c:f>
              <c:strCache>
                <c:ptCount val="3"/>
                <c:pt idx="0">
                  <c:v>u3-1</c:v>
                </c:pt>
                <c:pt idx="1">
                  <c:v>u5-1</c:v>
                </c:pt>
                <c:pt idx="2">
                  <c:v>u7-1</c:v>
                </c:pt>
              </c:strCache>
            </c:strRef>
          </c:cat>
          <c:val>
            <c:numRef>
              <c:f>(nyc!$H$22,nyc!$L$22,nyc!$P$22)</c:f>
              <c:numCache>
                <c:formatCode>0.00</c:formatCode>
                <c:ptCount val="3"/>
                <c:pt idx="0">
                  <c:v>0.66947</c:v>
                </c:pt>
                <c:pt idx="1">
                  <c:v>1.012693472222222</c:v>
                </c:pt>
                <c:pt idx="2">
                  <c:v>1.382870972222222</c:v>
                </c:pt>
              </c:numCache>
            </c:numRef>
          </c:val>
        </c:ser>
        <c:ser>
          <c:idx val="3"/>
          <c:order val="3"/>
          <c:tx>
            <c:v>16</c:v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(nyc!$H$19,nyc!$L$19,nyc!$P$19)</c:f>
              <c:strCache>
                <c:ptCount val="3"/>
                <c:pt idx="0">
                  <c:v>u3-1</c:v>
                </c:pt>
                <c:pt idx="1">
                  <c:v>u5-1</c:v>
                </c:pt>
                <c:pt idx="2">
                  <c:v>u7-1</c:v>
                </c:pt>
              </c:strCache>
            </c:strRef>
          </c:cat>
          <c:val>
            <c:numRef>
              <c:f>(nyc!$H$23,nyc!$L$23,nyc!$P$23)</c:f>
              <c:numCache>
                <c:formatCode>0.00</c:formatCode>
                <c:ptCount val="3"/>
                <c:pt idx="0">
                  <c:v>0.425416388888889</c:v>
                </c:pt>
                <c:pt idx="1">
                  <c:v>0.634970138888889</c:v>
                </c:pt>
                <c:pt idx="2">
                  <c:v>0.881812638888889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687955216"/>
        <c:axId val="-2016287408"/>
      </c:barChart>
      <c:catAx>
        <c:axId val="-687955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Machine Nodes (40 threads per node)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6287408"/>
        <c:crosses val="autoZero"/>
        <c:auto val="1"/>
        <c:lblAlgn val="ctr"/>
        <c:lblOffset val="100"/>
        <c:noMultiLvlLbl val="0"/>
      </c:catAx>
      <c:valAx>
        <c:axId val="-201628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(hr.)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795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29</xdr:row>
      <xdr:rowOff>12700</xdr:rowOff>
    </xdr:from>
    <xdr:to>
      <xdr:col>10</xdr:col>
      <xdr:colOff>444500</xdr:colOff>
      <xdr:row>44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63500</xdr:colOff>
      <xdr:row>4</xdr:row>
      <xdr:rowOff>19050</xdr:rowOff>
    </xdr:from>
    <xdr:to>
      <xdr:col>16</xdr:col>
      <xdr:colOff>533400</xdr:colOff>
      <xdr:row>23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114300</xdr:colOff>
      <xdr:row>43</xdr:row>
      <xdr:rowOff>127000</xdr:rowOff>
    </xdr:from>
    <xdr:to>
      <xdr:col>20</xdr:col>
      <xdr:colOff>203200</xdr:colOff>
      <xdr:row>57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463483</xdr:colOff>
      <xdr:row>36</xdr:row>
      <xdr:rowOff>16235</xdr:rowOff>
    </xdr:from>
    <xdr:to>
      <xdr:col>14</xdr:col>
      <xdr:colOff>720104</xdr:colOff>
      <xdr:row>51</xdr:row>
      <xdr:rowOff>78557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412750</xdr:colOff>
      <xdr:row>3</xdr:row>
      <xdr:rowOff>95250</xdr:rowOff>
    </xdr:from>
    <xdr:to>
      <xdr:col>22</xdr:col>
      <xdr:colOff>50800</xdr:colOff>
      <xdr:row>21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304800</xdr:colOff>
      <xdr:row>23</xdr:row>
      <xdr:rowOff>44450</xdr:rowOff>
    </xdr:from>
    <xdr:to>
      <xdr:col>23</xdr:col>
      <xdr:colOff>622300</xdr:colOff>
      <xdr:row>40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95250</xdr:colOff>
      <xdr:row>40</xdr:row>
      <xdr:rowOff>107950</xdr:rowOff>
    </xdr:from>
    <xdr:to>
      <xdr:col>15</xdr:col>
      <xdr:colOff>38100</xdr:colOff>
      <xdr:row>58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355600</xdr:colOff>
      <xdr:row>1</xdr:row>
      <xdr:rowOff>6350</xdr:rowOff>
    </xdr:from>
    <xdr:to>
      <xdr:col>24</xdr:col>
      <xdr:colOff>139700</xdr:colOff>
      <xdr:row>18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419100</xdr:colOff>
      <xdr:row>20</xdr:row>
      <xdr:rowOff>63500</xdr:rowOff>
    </xdr:from>
    <xdr:to>
      <xdr:col>24</xdr:col>
      <xdr:colOff>660400</xdr:colOff>
      <xdr:row>41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463550</xdr:colOff>
      <xdr:row>41</xdr:row>
      <xdr:rowOff>196850</xdr:rowOff>
    </xdr:from>
    <xdr:to>
      <xdr:col>24</xdr:col>
      <xdr:colOff>317500</xdr:colOff>
      <xdr:row>60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215900</xdr:colOff>
      <xdr:row>4</xdr:row>
      <xdr:rowOff>19050</xdr:rowOff>
    </xdr:from>
    <xdr:to>
      <xdr:col>23</xdr:col>
      <xdr:colOff>558800</xdr:colOff>
      <xdr:row>22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177800</xdr:colOff>
      <xdr:row>23</xdr:row>
      <xdr:rowOff>38100</xdr:rowOff>
    </xdr:from>
    <xdr:to>
      <xdr:col>23</xdr:col>
      <xdr:colOff>508000</xdr:colOff>
      <xdr:row>40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228600</xdr:colOff>
      <xdr:row>76</xdr:row>
      <xdr:rowOff>152400</xdr:rowOff>
    </xdr:from>
    <xdr:to>
      <xdr:col>27</xdr:col>
      <xdr:colOff>317500</xdr:colOff>
      <xdr:row>97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317500</xdr:colOff>
      <xdr:row>44</xdr:row>
      <xdr:rowOff>44450</xdr:rowOff>
    </xdr:from>
    <xdr:to>
      <xdr:col>22</xdr:col>
      <xdr:colOff>419100</xdr:colOff>
      <xdr:row>58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330200</xdr:colOff>
      <xdr:row>61</xdr:row>
      <xdr:rowOff>158750</xdr:rowOff>
    </xdr:from>
    <xdr:to>
      <xdr:col>21</xdr:col>
      <xdr:colOff>774700</xdr:colOff>
      <xdr:row>75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469900</xdr:colOff>
      <xdr:row>150</xdr:row>
      <xdr:rowOff>114300</xdr:rowOff>
    </xdr:from>
    <xdr:to>
      <xdr:col>17</xdr:col>
      <xdr:colOff>571500</xdr:colOff>
      <xdr:row>167</xdr:row>
      <xdr:rowOff>139700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458107</xdr:colOff>
      <xdr:row>15</xdr:row>
      <xdr:rowOff>170089</xdr:rowOff>
    </xdr:from>
    <xdr:to>
      <xdr:col>24</xdr:col>
      <xdr:colOff>385535</xdr:colOff>
      <xdr:row>31</xdr:row>
      <xdr:rowOff>181429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736600</xdr:colOff>
      <xdr:row>27</xdr:row>
      <xdr:rowOff>19050</xdr:rowOff>
    </xdr:from>
    <xdr:to>
      <xdr:col>17</xdr:col>
      <xdr:colOff>355600</xdr:colOff>
      <xdr:row>40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749947</xdr:colOff>
      <xdr:row>44</xdr:row>
      <xdr:rowOff>199326</xdr:rowOff>
    </xdr:from>
    <xdr:to>
      <xdr:col>21</xdr:col>
      <xdr:colOff>742628</xdr:colOff>
      <xdr:row>59</xdr:row>
      <xdr:rowOff>139915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330200</xdr:colOff>
      <xdr:row>18</xdr:row>
      <xdr:rowOff>165100</xdr:rowOff>
    </xdr:from>
    <xdr:to>
      <xdr:col>8</xdr:col>
      <xdr:colOff>635000</xdr:colOff>
      <xdr:row>35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762000</xdr:colOff>
      <xdr:row>18</xdr:row>
      <xdr:rowOff>76200</xdr:rowOff>
    </xdr:from>
    <xdr:to>
      <xdr:col>16</xdr:col>
      <xdr:colOff>76200</xdr:colOff>
      <xdr:row>35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"/>
  <sheetViews>
    <sheetView topLeftCell="B2" workbookViewId="0">
      <selection activeCell="Q16" sqref="Q16"/>
    </sheetView>
  </sheetViews>
  <sheetFormatPr baseColWidth="10" defaultRowHeight="16" x14ac:dyDescent="0.2"/>
  <cols>
    <col min="3" max="3" width="13.33203125" customWidth="1"/>
  </cols>
  <sheetData>
    <row r="1" spans="1:24" x14ac:dyDescent="0.2">
      <c r="A1" s="2"/>
      <c r="B1" s="2" t="s">
        <v>33</v>
      </c>
      <c r="C1" s="2" t="s">
        <v>32</v>
      </c>
      <c r="F1" t="s">
        <v>36</v>
      </c>
    </row>
    <row r="2" spans="1:24" x14ac:dyDescent="0.2">
      <c r="A2" s="2" t="s">
        <v>34</v>
      </c>
      <c r="B2" s="2">
        <v>0.9</v>
      </c>
      <c r="C2" s="2">
        <v>4.3</v>
      </c>
    </row>
    <row r="4" spans="1:24" x14ac:dyDescent="0.2">
      <c r="B4" s="23" t="s">
        <v>74</v>
      </c>
      <c r="C4" s="23"/>
    </row>
    <row r="5" spans="1:24" x14ac:dyDescent="0.2">
      <c r="D5" t="s">
        <v>35</v>
      </c>
    </row>
    <row r="6" spans="1:24" x14ac:dyDescent="0.2">
      <c r="D6" s="13" t="s">
        <v>25</v>
      </c>
      <c r="E6" s="35" t="s">
        <v>0</v>
      </c>
      <c r="F6" s="36"/>
      <c r="G6" s="36"/>
      <c r="H6" s="37"/>
      <c r="I6" s="35" t="s">
        <v>1</v>
      </c>
      <c r="J6" s="36"/>
      <c r="K6" s="36"/>
      <c r="L6" s="37"/>
      <c r="M6" s="35" t="s">
        <v>24</v>
      </c>
      <c r="N6" s="36"/>
      <c r="O6" s="36"/>
      <c r="P6" s="37"/>
      <c r="Q6" s="35" t="s">
        <v>23</v>
      </c>
      <c r="R6" s="36"/>
      <c r="S6" s="36"/>
      <c r="T6" s="37"/>
      <c r="U6" s="35" t="s">
        <v>6</v>
      </c>
      <c r="V6" s="36"/>
      <c r="W6" s="36"/>
      <c r="X6" s="37"/>
    </row>
    <row r="7" spans="1:24" x14ac:dyDescent="0.2">
      <c r="D7" s="13" t="s">
        <v>2</v>
      </c>
      <c r="E7" s="13" t="s">
        <v>7</v>
      </c>
      <c r="F7" s="13" t="s">
        <v>8</v>
      </c>
      <c r="G7" s="13" t="s">
        <v>9</v>
      </c>
      <c r="H7" s="13" t="s">
        <v>10</v>
      </c>
      <c r="I7" s="13" t="s">
        <v>7</v>
      </c>
      <c r="J7" s="13" t="s">
        <v>8</v>
      </c>
      <c r="K7" s="13" t="s">
        <v>9</v>
      </c>
      <c r="L7" s="13" t="s">
        <v>11</v>
      </c>
      <c r="M7" s="13" t="s">
        <v>7</v>
      </c>
      <c r="N7" s="13" t="s">
        <v>8</v>
      </c>
      <c r="O7" s="13" t="s">
        <v>9</v>
      </c>
      <c r="P7" s="13" t="s">
        <v>22</v>
      </c>
      <c r="Q7" s="13" t="s">
        <v>7</v>
      </c>
      <c r="R7" s="13" t="s">
        <v>8</v>
      </c>
      <c r="S7" s="13" t="s">
        <v>9</v>
      </c>
      <c r="T7" s="13" t="s">
        <v>21</v>
      </c>
      <c r="U7" s="13" t="s">
        <v>7</v>
      </c>
      <c r="V7" s="13" t="s">
        <v>8</v>
      </c>
      <c r="W7" s="13" t="s">
        <v>9</v>
      </c>
      <c r="X7" s="13" t="s">
        <v>12</v>
      </c>
    </row>
    <row r="8" spans="1:24" x14ac:dyDescent="0.2">
      <c r="D8" s="13">
        <v>1</v>
      </c>
      <c r="E8" s="18">
        <v>38541</v>
      </c>
      <c r="F8" s="18">
        <v>28392</v>
      </c>
      <c r="G8" s="18">
        <v>31484</v>
      </c>
      <c r="H8" s="16">
        <f>AVERAGE(E8:G8)</f>
        <v>32805.666666666664</v>
      </c>
      <c r="I8" s="18">
        <v>36489</v>
      </c>
      <c r="J8" s="18">
        <v>34581</v>
      </c>
      <c r="K8" s="18">
        <v>38633</v>
      </c>
      <c r="L8" s="16">
        <f>AVERAGE(I8:K8)</f>
        <v>36567.666666666664</v>
      </c>
      <c r="M8" s="18">
        <v>33427</v>
      </c>
      <c r="N8" s="18">
        <v>35531</v>
      </c>
      <c r="O8" s="18">
        <v>33457</v>
      </c>
      <c r="P8" s="16">
        <f>AVERAGE(M8:O8)</f>
        <v>34138.333333333336</v>
      </c>
      <c r="Q8" s="18">
        <v>42498</v>
      </c>
      <c r="R8" s="18">
        <v>42665</v>
      </c>
      <c r="S8" s="18">
        <v>42477</v>
      </c>
      <c r="T8" s="16">
        <f>AVERAGE(Q8:S8)</f>
        <v>42546.666666666664</v>
      </c>
      <c r="U8" s="18">
        <v>41615</v>
      </c>
      <c r="V8" s="18">
        <v>41539</v>
      </c>
      <c r="W8" s="18">
        <v>38563</v>
      </c>
      <c r="X8" s="16">
        <f>AVERAGE(U8:W8)</f>
        <v>40572.333333333336</v>
      </c>
    </row>
    <row r="9" spans="1:24" x14ac:dyDescent="0.2">
      <c r="D9" s="13">
        <v>2</v>
      </c>
      <c r="E9" s="18">
        <v>51662</v>
      </c>
      <c r="F9" s="18">
        <v>48535</v>
      </c>
      <c r="G9" s="18">
        <v>45544</v>
      </c>
      <c r="H9" s="16">
        <f t="shared" ref="H9:H12" si="0">AVERAGE(E9:G9)</f>
        <v>48580.333333333336</v>
      </c>
      <c r="I9" s="18">
        <v>61557</v>
      </c>
      <c r="J9" s="18">
        <v>62848</v>
      </c>
      <c r="K9" s="18">
        <v>62654</v>
      </c>
      <c r="L9" s="16">
        <f t="shared" ref="L9:L12" si="1">AVERAGE(I9:K9)</f>
        <v>62353</v>
      </c>
      <c r="M9" s="18">
        <v>87375</v>
      </c>
      <c r="N9" s="18">
        <v>61582</v>
      </c>
      <c r="O9" s="18">
        <v>57779</v>
      </c>
      <c r="P9" s="16">
        <f t="shared" ref="P9:P12" si="2">AVERAGE(M9:O9)</f>
        <v>68912</v>
      </c>
      <c r="Q9" s="18">
        <v>69711</v>
      </c>
      <c r="R9" s="18">
        <v>68746</v>
      </c>
      <c r="S9" s="18">
        <v>64647</v>
      </c>
      <c r="T9" s="16">
        <f t="shared" ref="T9:T12" si="3">AVERAGE(Q9:S9)</f>
        <v>67701.333333333328</v>
      </c>
      <c r="U9" s="18">
        <v>77845</v>
      </c>
      <c r="V9" s="18">
        <v>71680</v>
      </c>
      <c r="W9" s="18">
        <v>73570</v>
      </c>
      <c r="X9" s="16">
        <f t="shared" ref="X9:X12" si="4">AVERAGE(U9:W9)</f>
        <v>74365</v>
      </c>
    </row>
    <row r="10" spans="1:24" x14ac:dyDescent="0.2">
      <c r="D10" s="13">
        <v>4</v>
      </c>
      <c r="E10" s="18">
        <v>47685</v>
      </c>
      <c r="F10" s="18">
        <v>46567</v>
      </c>
      <c r="G10" s="18">
        <v>46468</v>
      </c>
      <c r="H10" s="16">
        <f t="shared" si="0"/>
        <v>46906.666666666664</v>
      </c>
      <c r="I10" s="18">
        <v>58760</v>
      </c>
      <c r="J10" s="18">
        <v>61762</v>
      </c>
      <c r="K10" s="18">
        <v>60714</v>
      </c>
      <c r="L10" s="16">
        <f t="shared" si="1"/>
        <v>60412</v>
      </c>
      <c r="M10" s="18">
        <v>85240</v>
      </c>
      <c r="N10" s="18">
        <v>61565</v>
      </c>
      <c r="O10" s="18">
        <v>56605</v>
      </c>
      <c r="P10" s="16">
        <f t="shared" si="2"/>
        <v>67803.333333333328</v>
      </c>
      <c r="Q10" s="18">
        <v>70718</v>
      </c>
      <c r="R10" s="18">
        <v>69612</v>
      </c>
      <c r="S10" s="18">
        <v>73711</v>
      </c>
      <c r="T10" s="16">
        <f t="shared" si="3"/>
        <v>71347</v>
      </c>
      <c r="U10" s="18">
        <v>74705</v>
      </c>
      <c r="V10" s="18">
        <v>75726</v>
      </c>
      <c r="W10" s="18">
        <v>73773</v>
      </c>
      <c r="X10" s="16">
        <f t="shared" si="4"/>
        <v>74734.666666666672</v>
      </c>
    </row>
    <row r="11" spans="1:24" x14ac:dyDescent="0.2">
      <c r="D11" s="13">
        <v>8</v>
      </c>
      <c r="E11" s="18">
        <v>48785</v>
      </c>
      <c r="F11" s="18">
        <v>47443</v>
      </c>
      <c r="G11" s="18">
        <v>46371</v>
      </c>
      <c r="H11" s="16">
        <f t="shared" si="0"/>
        <v>47533</v>
      </c>
      <c r="I11" s="18">
        <v>60686</v>
      </c>
      <c r="J11" s="18">
        <v>60517</v>
      </c>
      <c r="K11" s="18">
        <v>61586</v>
      </c>
      <c r="L11" s="16">
        <f t="shared" si="1"/>
        <v>60929.666666666664</v>
      </c>
      <c r="M11" s="18">
        <v>61668</v>
      </c>
      <c r="N11" s="18">
        <v>60721</v>
      </c>
      <c r="O11" s="18">
        <v>60601</v>
      </c>
      <c r="P11" s="16">
        <f t="shared" si="2"/>
        <v>60996.666666666664</v>
      </c>
      <c r="Q11" s="18">
        <v>75858</v>
      </c>
      <c r="R11" s="18">
        <v>77800</v>
      </c>
      <c r="S11" s="18">
        <v>70628</v>
      </c>
      <c r="T11" s="16">
        <f t="shared" si="3"/>
        <v>74762</v>
      </c>
      <c r="U11" s="18">
        <v>75784</v>
      </c>
      <c r="V11" s="18">
        <v>76730</v>
      </c>
      <c r="W11" s="18">
        <v>77637</v>
      </c>
      <c r="X11" s="16">
        <f t="shared" si="4"/>
        <v>76717</v>
      </c>
    </row>
    <row r="12" spans="1:24" x14ac:dyDescent="0.2">
      <c r="D12" s="13">
        <v>16</v>
      </c>
      <c r="E12" s="18">
        <v>49672</v>
      </c>
      <c r="F12" s="18">
        <v>47536</v>
      </c>
      <c r="G12" s="18">
        <v>48634</v>
      </c>
      <c r="H12" s="16">
        <f t="shared" si="0"/>
        <v>48614</v>
      </c>
      <c r="I12" s="18">
        <v>66704</v>
      </c>
      <c r="J12" s="18">
        <v>66726</v>
      </c>
      <c r="K12" s="18">
        <v>64819</v>
      </c>
      <c r="L12" s="16">
        <f t="shared" si="1"/>
        <v>66083</v>
      </c>
      <c r="M12" s="18">
        <v>62710</v>
      </c>
      <c r="N12" s="18">
        <v>62658</v>
      </c>
      <c r="O12" s="18">
        <v>62641</v>
      </c>
      <c r="P12" s="16">
        <f t="shared" si="2"/>
        <v>62669.666666666664</v>
      </c>
      <c r="Q12" s="18">
        <v>73747</v>
      </c>
      <c r="R12" s="18">
        <v>75761</v>
      </c>
      <c r="S12" s="18">
        <v>75723</v>
      </c>
      <c r="T12" s="16">
        <f t="shared" si="3"/>
        <v>75077</v>
      </c>
      <c r="U12" s="18">
        <v>79794</v>
      </c>
      <c r="V12" s="18">
        <v>80848</v>
      </c>
      <c r="W12" s="18">
        <v>80752</v>
      </c>
      <c r="X12" s="16">
        <f t="shared" si="4"/>
        <v>80464.666666666672</v>
      </c>
    </row>
    <row r="14" spans="1:24" x14ac:dyDescent="0.2">
      <c r="D14" t="s">
        <v>114</v>
      </c>
      <c r="E14">
        <v>727385184</v>
      </c>
      <c r="I14">
        <v>2176724799375</v>
      </c>
      <c r="M14">
        <v>29375507418411</v>
      </c>
      <c r="Q14">
        <v>636274341419375</v>
      </c>
      <c r="V14">
        <v>2.41862947828096E+17</v>
      </c>
    </row>
    <row r="16" spans="1:24" x14ac:dyDescent="0.2">
      <c r="E16" t="s">
        <v>42</v>
      </c>
    </row>
    <row r="19" spans="4:25" x14ac:dyDescent="0.2">
      <c r="D19" t="s">
        <v>98</v>
      </c>
    </row>
    <row r="20" spans="4:25" x14ac:dyDescent="0.2">
      <c r="D20" s="13" t="s">
        <v>25</v>
      </c>
      <c r="E20" s="35" t="s">
        <v>0</v>
      </c>
      <c r="F20" s="36"/>
      <c r="G20" s="36"/>
      <c r="H20" s="37"/>
      <c r="I20" s="35" t="s">
        <v>1</v>
      </c>
      <c r="J20" s="36"/>
      <c r="K20" s="36"/>
      <c r="L20" s="37"/>
      <c r="M20" s="35" t="s">
        <v>24</v>
      </c>
      <c r="N20" s="36"/>
      <c r="O20" s="36"/>
      <c r="P20" s="37"/>
      <c r="Q20" s="35" t="s">
        <v>23</v>
      </c>
      <c r="R20" s="36"/>
      <c r="S20" s="36"/>
      <c r="T20" s="37"/>
      <c r="U20" s="35" t="s">
        <v>6</v>
      </c>
      <c r="V20" s="36"/>
      <c r="W20" s="36"/>
      <c r="X20" s="37"/>
    </row>
    <row r="21" spans="4:25" x14ac:dyDescent="0.2">
      <c r="D21" s="13" t="s">
        <v>2</v>
      </c>
      <c r="E21" s="13" t="s">
        <v>7</v>
      </c>
      <c r="F21" s="13" t="s">
        <v>8</v>
      </c>
      <c r="G21" s="13" t="s">
        <v>9</v>
      </c>
      <c r="H21" s="13" t="s">
        <v>0</v>
      </c>
      <c r="I21" s="13" t="s">
        <v>7</v>
      </c>
      <c r="J21" s="13" t="s">
        <v>8</v>
      </c>
      <c r="K21" s="13" t="s">
        <v>9</v>
      </c>
      <c r="L21" s="13" t="s">
        <v>1</v>
      </c>
      <c r="M21" s="13" t="s">
        <v>7</v>
      </c>
      <c r="N21" s="13" t="s">
        <v>8</v>
      </c>
      <c r="O21" s="13" t="s">
        <v>9</v>
      </c>
      <c r="P21" s="13" t="s">
        <v>24</v>
      </c>
      <c r="Q21" s="13" t="s">
        <v>7</v>
      </c>
      <c r="R21" s="13" t="s">
        <v>8</v>
      </c>
      <c r="S21" s="13" t="s">
        <v>9</v>
      </c>
      <c r="T21" s="13" t="s">
        <v>23</v>
      </c>
      <c r="U21" s="13" t="s">
        <v>7</v>
      </c>
      <c r="V21" s="13" t="s">
        <v>8</v>
      </c>
      <c r="W21" s="13" t="s">
        <v>9</v>
      </c>
      <c r="X21" s="13" t="s">
        <v>6</v>
      </c>
    </row>
    <row r="22" spans="4:25" x14ac:dyDescent="0.2">
      <c r="D22" s="13">
        <v>1</v>
      </c>
      <c r="E22" s="16">
        <f>E8/1000</f>
        <v>38.540999999999997</v>
      </c>
      <c r="F22" s="16">
        <f t="shared" ref="F22:X22" si="5">F8/1000</f>
        <v>28.391999999999999</v>
      </c>
      <c r="G22" s="16">
        <f t="shared" si="5"/>
        <v>31.484000000000002</v>
      </c>
      <c r="H22" s="16">
        <f t="shared" si="5"/>
        <v>32.805666666666667</v>
      </c>
      <c r="I22" s="16">
        <f t="shared" si="5"/>
        <v>36.488999999999997</v>
      </c>
      <c r="J22" s="16">
        <f t="shared" si="5"/>
        <v>34.581000000000003</v>
      </c>
      <c r="K22" s="16">
        <f t="shared" si="5"/>
        <v>38.633000000000003</v>
      </c>
      <c r="L22" s="16">
        <f t="shared" si="5"/>
        <v>36.567666666666668</v>
      </c>
      <c r="M22" s="16">
        <f t="shared" si="5"/>
        <v>33.427</v>
      </c>
      <c r="N22" s="16">
        <f t="shared" si="5"/>
        <v>35.530999999999999</v>
      </c>
      <c r="O22" s="16">
        <f t="shared" si="5"/>
        <v>33.457000000000001</v>
      </c>
      <c r="P22" s="16">
        <f t="shared" si="5"/>
        <v>34.138333333333335</v>
      </c>
      <c r="Q22" s="16">
        <f t="shared" si="5"/>
        <v>42.497999999999998</v>
      </c>
      <c r="R22" s="16">
        <f t="shared" si="5"/>
        <v>42.664999999999999</v>
      </c>
      <c r="S22" s="16">
        <f t="shared" si="5"/>
        <v>42.476999999999997</v>
      </c>
      <c r="T22" s="16">
        <f t="shared" si="5"/>
        <v>42.546666666666667</v>
      </c>
      <c r="U22" s="16">
        <f t="shared" si="5"/>
        <v>41.615000000000002</v>
      </c>
      <c r="V22" s="16">
        <f t="shared" si="5"/>
        <v>41.539000000000001</v>
      </c>
      <c r="W22" s="16">
        <f t="shared" si="5"/>
        <v>38.563000000000002</v>
      </c>
      <c r="X22" s="16">
        <f t="shared" si="5"/>
        <v>40.572333333333333</v>
      </c>
    </row>
    <row r="23" spans="4:25" x14ac:dyDescent="0.2">
      <c r="D23" s="13">
        <v>2</v>
      </c>
      <c r="E23" s="16">
        <f t="shared" ref="E23:X23" si="6">E9/1000</f>
        <v>51.661999999999999</v>
      </c>
      <c r="F23" s="16">
        <f t="shared" si="6"/>
        <v>48.534999999999997</v>
      </c>
      <c r="G23" s="16">
        <f t="shared" si="6"/>
        <v>45.543999999999997</v>
      </c>
      <c r="H23" s="16">
        <f t="shared" si="6"/>
        <v>48.580333333333336</v>
      </c>
      <c r="I23" s="16">
        <f t="shared" si="6"/>
        <v>61.557000000000002</v>
      </c>
      <c r="J23" s="16">
        <f t="shared" si="6"/>
        <v>62.847999999999999</v>
      </c>
      <c r="K23" s="16">
        <f t="shared" si="6"/>
        <v>62.654000000000003</v>
      </c>
      <c r="L23" s="16">
        <f t="shared" si="6"/>
        <v>62.353000000000002</v>
      </c>
      <c r="M23" s="16">
        <f t="shared" si="6"/>
        <v>87.375</v>
      </c>
      <c r="N23" s="16">
        <f t="shared" si="6"/>
        <v>61.582000000000001</v>
      </c>
      <c r="O23" s="16">
        <f t="shared" si="6"/>
        <v>57.779000000000003</v>
      </c>
      <c r="P23" s="16">
        <f t="shared" si="6"/>
        <v>68.912000000000006</v>
      </c>
      <c r="Q23" s="16">
        <f t="shared" si="6"/>
        <v>69.710999999999999</v>
      </c>
      <c r="R23" s="16">
        <f t="shared" si="6"/>
        <v>68.745999999999995</v>
      </c>
      <c r="S23" s="16">
        <f t="shared" si="6"/>
        <v>64.647000000000006</v>
      </c>
      <c r="T23" s="16">
        <f t="shared" si="6"/>
        <v>67.701333333333324</v>
      </c>
      <c r="U23" s="16">
        <f t="shared" si="6"/>
        <v>77.844999999999999</v>
      </c>
      <c r="V23" s="16">
        <f t="shared" si="6"/>
        <v>71.680000000000007</v>
      </c>
      <c r="W23" s="16">
        <f t="shared" si="6"/>
        <v>73.569999999999993</v>
      </c>
      <c r="X23" s="16">
        <f t="shared" si="6"/>
        <v>74.364999999999995</v>
      </c>
    </row>
    <row r="24" spans="4:25" x14ac:dyDescent="0.2">
      <c r="D24" s="13">
        <v>4</v>
      </c>
      <c r="E24" s="16">
        <f t="shared" ref="E24:X24" si="7">E10/1000</f>
        <v>47.685000000000002</v>
      </c>
      <c r="F24" s="16">
        <f t="shared" si="7"/>
        <v>46.567</v>
      </c>
      <c r="G24" s="16">
        <f t="shared" si="7"/>
        <v>46.468000000000004</v>
      </c>
      <c r="H24" s="16">
        <f t="shared" si="7"/>
        <v>46.906666666666666</v>
      </c>
      <c r="I24" s="16">
        <f t="shared" si="7"/>
        <v>58.76</v>
      </c>
      <c r="J24" s="16">
        <f t="shared" si="7"/>
        <v>61.762</v>
      </c>
      <c r="K24" s="16">
        <f t="shared" si="7"/>
        <v>60.713999999999999</v>
      </c>
      <c r="L24" s="16">
        <f t="shared" si="7"/>
        <v>60.411999999999999</v>
      </c>
      <c r="M24" s="16">
        <f t="shared" si="7"/>
        <v>85.24</v>
      </c>
      <c r="N24" s="16">
        <f t="shared" si="7"/>
        <v>61.564999999999998</v>
      </c>
      <c r="O24" s="16">
        <f t="shared" si="7"/>
        <v>56.604999999999997</v>
      </c>
      <c r="P24" s="16">
        <f t="shared" si="7"/>
        <v>67.803333333333327</v>
      </c>
      <c r="Q24" s="16">
        <f t="shared" si="7"/>
        <v>70.718000000000004</v>
      </c>
      <c r="R24" s="16">
        <f t="shared" si="7"/>
        <v>69.611999999999995</v>
      </c>
      <c r="S24" s="16">
        <f t="shared" si="7"/>
        <v>73.710999999999999</v>
      </c>
      <c r="T24" s="16">
        <f t="shared" si="7"/>
        <v>71.346999999999994</v>
      </c>
      <c r="U24" s="16">
        <f t="shared" si="7"/>
        <v>74.704999999999998</v>
      </c>
      <c r="V24" s="16">
        <f t="shared" si="7"/>
        <v>75.725999999999999</v>
      </c>
      <c r="W24" s="16">
        <f t="shared" si="7"/>
        <v>73.772999999999996</v>
      </c>
      <c r="X24" s="16">
        <f t="shared" si="7"/>
        <v>74.734666666666669</v>
      </c>
    </row>
    <row r="25" spans="4:25" x14ac:dyDescent="0.2">
      <c r="D25" s="13">
        <v>8</v>
      </c>
      <c r="E25" s="16">
        <f t="shared" ref="E25:X25" si="8">E11/1000</f>
        <v>48.784999999999997</v>
      </c>
      <c r="F25" s="16">
        <f t="shared" si="8"/>
        <v>47.442999999999998</v>
      </c>
      <c r="G25" s="16">
        <f t="shared" si="8"/>
        <v>46.371000000000002</v>
      </c>
      <c r="H25" s="16">
        <f t="shared" si="8"/>
        <v>47.533000000000001</v>
      </c>
      <c r="I25" s="16">
        <f t="shared" si="8"/>
        <v>60.686</v>
      </c>
      <c r="J25" s="16">
        <f t="shared" si="8"/>
        <v>60.517000000000003</v>
      </c>
      <c r="K25" s="16">
        <f t="shared" si="8"/>
        <v>61.585999999999999</v>
      </c>
      <c r="L25" s="16">
        <f t="shared" si="8"/>
        <v>60.929666666666662</v>
      </c>
      <c r="M25" s="16">
        <f t="shared" si="8"/>
        <v>61.667999999999999</v>
      </c>
      <c r="N25" s="16">
        <f t="shared" si="8"/>
        <v>60.720999999999997</v>
      </c>
      <c r="O25" s="16">
        <f t="shared" si="8"/>
        <v>60.600999999999999</v>
      </c>
      <c r="P25" s="16">
        <f t="shared" si="8"/>
        <v>60.996666666666663</v>
      </c>
      <c r="Q25" s="16">
        <f t="shared" si="8"/>
        <v>75.858000000000004</v>
      </c>
      <c r="R25" s="16">
        <f t="shared" si="8"/>
        <v>77.8</v>
      </c>
      <c r="S25" s="16">
        <f t="shared" si="8"/>
        <v>70.628</v>
      </c>
      <c r="T25" s="16">
        <f t="shared" si="8"/>
        <v>74.762</v>
      </c>
      <c r="U25" s="16">
        <f t="shared" si="8"/>
        <v>75.784000000000006</v>
      </c>
      <c r="V25" s="16">
        <f t="shared" si="8"/>
        <v>76.73</v>
      </c>
      <c r="W25" s="16">
        <f t="shared" si="8"/>
        <v>77.637</v>
      </c>
      <c r="X25" s="16">
        <f t="shared" si="8"/>
        <v>76.716999999999999</v>
      </c>
    </row>
    <row r="26" spans="4:25" x14ac:dyDescent="0.2">
      <c r="D26" s="13">
        <v>16</v>
      </c>
      <c r="E26" s="16">
        <f t="shared" ref="E26:X26" si="9">E12/1000</f>
        <v>49.671999999999997</v>
      </c>
      <c r="F26" s="16">
        <f t="shared" si="9"/>
        <v>47.536000000000001</v>
      </c>
      <c r="G26" s="16">
        <f t="shared" si="9"/>
        <v>48.634</v>
      </c>
      <c r="H26" s="16">
        <f t="shared" si="9"/>
        <v>48.613999999999997</v>
      </c>
      <c r="I26" s="16">
        <f t="shared" si="9"/>
        <v>66.703999999999994</v>
      </c>
      <c r="J26" s="16">
        <f t="shared" si="9"/>
        <v>66.725999999999999</v>
      </c>
      <c r="K26" s="16">
        <f t="shared" si="9"/>
        <v>64.819000000000003</v>
      </c>
      <c r="L26" s="16">
        <f t="shared" si="9"/>
        <v>66.082999999999998</v>
      </c>
      <c r="M26" s="16">
        <f t="shared" si="9"/>
        <v>62.71</v>
      </c>
      <c r="N26" s="16">
        <f t="shared" si="9"/>
        <v>62.658000000000001</v>
      </c>
      <c r="O26" s="16">
        <f t="shared" si="9"/>
        <v>62.640999999999998</v>
      </c>
      <c r="P26" s="16">
        <f t="shared" si="9"/>
        <v>62.669666666666664</v>
      </c>
      <c r="Q26" s="16">
        <f t="shared" si="9"/>
        <v>73.747</v>
      </c>
      <c r="R26" s="16">
        <f t="shared" si="9"/>
        <v>75.760999999999996</v>
      </c>
      <c r="S26" s="16">
        <f t="shared" si="9"/>
        <v>75.722999999999999</v>
      </c>
      <c r="T26" s="16">
        <f t="shared" si="9"/>
        <v>75.076999999999998</v>
      </c>
      <c r="U26" s="16">
        <f t="shared" si="9"/>
        <v>79.793999999999997</v>
      </c>
      <c r="V26" s="16">
        <f t="shared" si="9"/>
        <v>80.847999999999999</v>
      </c>
      <c r="W26" s="16">
        <f t="shared" si="9"/>
        <v>80.751999999999995</v>
      </c>
      <c r="X26" s="16">
        <f t="shared" si="9"/>
        <v>80.464666666666673</v>
      </c>
    </row>
    <row r="27" spans="4:25" x14ac:dyDescent="0.2"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</row>
    <row r="28" spans="4:25" x14ac:dyDescent="0.2">
      <c r="W28" s="10"/>
      <c r="X28" s="28"/>
      <c r="Y28" t="s">
        <v>100</v>
      </c>
    </row>
  </sheetData>
  <mergeCells count="10">
    <mergeCell ref="E20:H20"/>
    <mergeCell ref="I20:L20"/>
    <mergeCell ref="M20:P20"/>
    <mergeCell ref="Q20:T20"/>
    <mergeCell ref="U20:X20"/>
    <mergeCell ref="E6:H6"/>
    <mergeCell ref="I6:L6"/>
    <mergeCell ref="M6:P6"/>
    <mergeCell ref="Q6:T6"/>
    <mergeCell ref="U6:X6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workbookViewId="0">
      <selection activeCell="J26" sqref="J26"/>
    </sheetView>
  </sheetViews>
  <sheetFormatPr baseColWidth="10" defaultRowHeight="16" x14ac:dyDescent="0.2"/>
  <cols>
    <col min="2" max="2" width="11.1640625" bestFit="1" customWidth="1"/>
    <col min="3" max="3" width="12.6640625" customWidth="1"/>
  </cols>
  <sheetData>
    <row r="1" spans="1:17" x14ac:dyDescent="0.2">
      <c r="A1" s="2" t="s">
        <v>5</v>
      </c>
      <c r="B1" s="2" t="s">
        <v>2</v>
      </c>
      <c r="C1" s="2" t="s">
        <v>3</v>
      </c>
    </row>
    <row r="2" spans="1:17" x14ac:dyDescent="0.2">
      <c r="A2" s="2" t="s">
        <v>4</v>
      </c>
      <c r="B2" s="7">
        <v>41652230</v>
      </c>
      <c r="C2" s="7">
        <v>1202513046</v>
      </c>
    </row>
    <row r="3" spans="1:17" x14ac:dyDescent="0.2">
      <c r="E3" t="s">
        <v>105</v>
      </c>
    </row>
    <row r="6" spans="1:17" x14ac:dyDescent="0.2">
      <c r="E6" s="38" t="s">
        <v>13</v>
      </c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</row>
    <row r="7" spans="1:17" x14ac:dyDescent="0.2">
      <c r="E7" s="2"/>
      <c r="F7" s="38" t="s">
        <v>0</v>
      </c>
      <c r="G7" s="38"/>
      <c r="H7" s="38"/>
      <c r="I7" s="38"/>
      <c r="J7" s="38" t="s">
        <v>1</v>
      </c>
      <c r="K7" s="38"/>
      <c r="L7" s="38"/>
      <c r="M7" s="38"/>
      <c r="N7" s="38" t="s">
        <v>6</v>
      </c>
      <c r="O7" s="38"/>
      <c r="P7" s="38"/>
      <c r="Q7" s="38"/>
    </row>
    <row r="8" spans="1:17" x14ac:dyDescent="0.2">
      <c r="E8" s="2" t="s">
        <v>2</v>
      </c>
      <c r="F8" s="3" t="s">
        <v>7</v>
      </c>
      <c r="G8" s="3" t="s">
        <v>8</v>
      </c>
      <c r="H8" s="3" t="s">
        <v>9</v>
      </c>
      <c r="I8" s="3" t="s">
        <v>10</v>
      </c>
      <c r="J8" s="3" t="s">
        <v>7</v>
      </c>
      <c r="K8" s="3" t="s">
        <v>8</v>
      </c>
      <c r="L8" s="3" t="s">
        <v>9</v>
      </c>
      <c r="M8" s="3" t="s">
        <v>11</v>
      </c>
      <c r="N8" s="3" t="s">
        <v>7</v>
      </c>
      <c r="O8" s="3" t="s">
        <v>8</v>
      </c>
      <c r="P8" s="3" t="s">
        <v>9</v>
      </c>
      <c r="Q8" s="3" t="s">
        <v>12</v>
      </c>
    </row>
    <row r="9" spans="1:17" x14ac:dyDescent="0.2">
      <c r="E9" s="2">
        <v>2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x14ac:dyDescent="0.2">
      <c r="E10" s="2">
        <v>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x14ac:dyDescent="0.2">
      <c r="E11" s="2">
        <v>8</v>
      </c>
      <c r="F11" s="2">
        <v>11281943</v>
      </c>
      <c r="G11" s="2"/>
      <c r="H11" s="2"/>
      <c r="I11" s="2"/>
      <c r="J11" s="2">
        <v>17020455</v>
      </c>
      <c r="K11" s="2"/>
      <c r="L11" s="2"/>
      <c r="M11" s="2"/>
      <c r="N11" s="2"/>
      <c r="O11" s="2"/>
      <c r="P11" s="2"/>
      <c r="Q11" s="2"/>
    </row>
    <row r="12" spans="1:17" x14ac:dyDescent="0.2">
      <c r="E12" s="2">
        <v>16</v>
      </c>
      <c r="F12" s="2">
        <v>5594088</v>
      </c>
      <c r="G12" s="2"/>
      <c r="H12" s="2"/>
      <c r="I12" s="2"/>
      <c r="J12" s="2">
        <v>8304107</v>
      </c>
      <c r="K12" s="2"/>
      <c r="L12" s="2"/>
      <c r="M12" s="2"/>
      <c r="N12" s="2"/>
      <c r="O12" s="2"/>
      <c r="P12" s="2"/>
      <c r="Q12" s="2"/>
    </row>
    <row r="13" spans="1:17" x14ac:dyDescent="0.2">
      <c r="E13" t="s">
        <v>104</v>
      </c>
    </row>
    <row r="15" spans="1:17" x14ac:dyDescent="0.2">
      <c r="E15" t="s">
        <v>106</v>
      </c>
    </row>
    <row r="18" spans="5:17" x14ac:dyDescent="0.2">
      <c r="E18" s="38" t="s">
        <v>14</v>
      </c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</row>
    <row r="19" spans="5:17" x14ac:dyDescent="0.2">
      <c r="E19" s="2"/>
      <c r="F19" s="38" t="s">
        <v>0</v>
      </c>
      <c r="G19" s="38"/>
      <c r="H19" s="38"/>
      <c r="I19" s="38"/>
      <c r="J19" s="38" t="s">
        <v>1</v>
      </c>
      <c r="K19" s="38"/>
      <c r="L19" s="38"/>
      <c r="M19" s="38"/>
      <c r="N19" s="38" t="s">
        <v>6</v>
      </c>
      <c r="O19" s="38"/>
      <c r="P19" s="38"/>
      <c r="Q19" s="38"/>
    </row>
    <row r="20" spans="5:17" x14ac:dyDescent="0.2">
      <c r="E20" s="2" t="s">
        <v>2</v>
      </c>
      <c r="F20" s="3" t="s">
        <v>7</v>
      </c>
      <c r="G20" s="3" t="s">
        <v>8</v>
      </c>
      <c r="H20" s="3" t="s">
        <v>9</v>
      </c>
      <c r="I20" s="3" t="s">
        <v>10</v>
      </c>
      <c r="J20" s="3" t="s">
        <v>7</v>
      </c>
      <c r="K20" s="3" t="s">
        <v>8</v>
      </c>
      <c r="L20" s="3" t="s">
        <v>9</v>
      </c>
      <c r="M20" s="3" t="s">
        <v>11</v>
      </c>
      <c r="N20" s="3" t="s">
        <v>7</v>
      </c>
      <c r="O20" s="3" t="s">
        <v>8</v>
      </c>
      <c r="P20" s="3" t="s">
        <v>9</v>
      </c>
      <c r="Q20" s="3" t="s">
        <v>12</v>
      </c>
    </row>
    <row r="21" spans="5:17" x14ac:dyDescent="0.2">
      <c r="E21" s="2">
        <v>2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5:17" x14ac:dyDescent="0.2">
      <c r="E22" s="2">
        <v>4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5:17" x14ac:dyDescent="0.2">
      <c r="E23" s="2">
        <v>8</v>
      </c>
      <c r="F23" s="2">
        <f>F11/1000/60/60</f>
        <v>3.1338730555555552</v>
      </c>
      <c r="G23" s="2"/>
      <c r="H23" s="2"/>
      <c r="I23" s="2"/>
      <c r="J23" s="2">
        <f t="shared" ref="J23:J24" si="0">J11/1000/60/60</f>
        <v>4.7279041666666668</v>
      </c>
      <c r="K23" s="2"/>
      <c r="L23" s="2"/>
      <c r="M23" s="2"/>
      <c r="N23" s="2"/>
      <c r="O23" s="2"/>
      <c r="P23" s="2"/>
      <c r="Q23" s="2"/>
    </row>
    <row r="24" spans="5:17" x14ac:dyDescent="0.2">
      <c r="E24" s="2">
        <v>16</v>
      </c>
      <c r="F24" s="2">
        <f>F12/1000/60/60</f>
        <v>1.5539133333333333</v>
      </c>
      <c r="G24" s="2"/>
      <c r="H24" s="2"/>
      <c r="I24" s="2"/>
      <c r="J24" s="2">
        <f t="shared" si="0"/>
        <v>2.3066963888888887</v>
      </c>
      <c r="K24" s="2"/>
      <c r="L24" s="2"/>
      <c r="M24" s="2"/>
      <c r="N24" s="2"/>
      <c r="O24" s="2"/>
      <c r="P24" s="2"/>
      <c r="Q24" s="2"/>
    </row>
  </sheetData>
  <mergeCells count="8">
    <mergeCell ref="F19:I19"/>
    <mergeCell ref="J19:M19"/>
    <mergeCell ref="N19:Q19"/>
    <mergeCell ref="E6:Q6"/>
    <mergeCell ref="F7:I7"/>
    <mergeCell ref="J7:M7"/>
    <mergeCell ref="N7:Q7"/>
    <mergeCell ref="E18:Q1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K37"/>
  <sheetViews>
    <sheetView topLeftCell="A7" workbookViewId="0">
      <selection activeCell="R10" sqref="R10"/>
    </sheetView>
  </sheetViews>
  <sheetFormatPr baseColWidth="10" defaultRowHeight="16" x14ac:dyDescent="0.2"/>
  <cols>
    <col min="7" max="7" width="12.1640625" bestFit="1" customWidth="1"/>
    <col min="8" max="8" width="11.83203125" bestFit="1" customWidth="1"/>
  </cols>
  <sheetData>
    <row r="1" spans="6:11" x14ac:dyDescent="0.2">
      <c r="G1" t="s">
        <v>258</v>
      </c>
      <c r="K1" t="s">
        <v>259</v>
      </c>
    </row>
    <row r="3" spans="6:11" x14ac:dyDescent="0.2">
      <c r="G3" t="s">
        <v>257</v>
      </c>
    </row>
    <row r="5" spans="6:11" x14ac:dyDescent="0.2">
      <c r="F5" s="2"/>
      <c r="G5" s="2" t="s">
        <v>256</v>
      </c>
      <c r="H5" s="2" t="s">
        <v>260</v>
      </c>
    </row>
    <row r="6" spans="6:11" x14ac:dyDescent="0.2">
      <c r="F6" s="2" t="s">
        <v>7</v>
      </c>
      <c r="G6" s="2">
        <v>2128656671484</v>
      </c>
      <c r="H6" s="2">
        <v>23048212539895</v>
      </c>
    </row>
    <row r="7" spans="6:11" x14ac:dyDescent="0.2">
      <c r="F7" s="2" t="s">
        <v>8</v>
      </c>
      <c r="G7" s="2">
        <v>2173088718203</v>
      </c>
      <c r="H7" s="2">
        <v>23057652185104</v>
      </c>
    </row>
    <row r="8" spans="6:11" x14ac:dyDescent="0.2">
      <c r="F8" s="2" t="s">
        <v>9</v>
      </c>
      <c r="G8" s="2">
        <v>2191152895260</v>
      </c>
      <c r="H8" s="2">
        <v>23067829781093</v>
      </c>
    </row>
    <row r="9" spans="6:11" x14ac:dyDescent="0.2">
      <c r="F9" s="2" t="s">
        <v>160</v>
      </c>
      <c r="G9" s="2">
        <v>2117641659479</v>
      </c>
      <c r="H9" s="2">
        <v>23056684560755</v>
      </c>
    </row>
    <row r="10" spans="6:11" x14ac:dyDescent="0.2">
      <c r="F10" s="2" t="s">
        <v>230</v>
      </c>
      <c r="G10" s="2">
        <v>2135821610677</v>
      </c>
      <c r="H10" s="2">
        <v>23062243315104</v>
      </c>
    </row>
    <row r="11" spans="6:11" x14ac:dyDescent="0.2">
      <c r="F11" s="2" t="s">
        <v>231</v>
      </c>
      <c r="G11" s="2">
        <v>2212114292005</v>
      </c>
      <c r="H11" s="2">
        <v>23046724992213</v>
      </c>
    </row>
    <row r="12" spans="6:11" x14ac:dyDescent="0.2">
      <c r="F12" s="2" t="s">
        <v>232</v>
      </c>
      <c r="G12" s="2">
        <v>2222531842005</v>
      </c>
      <c r="H12" s="2">
        <v>23075363518645</v>
      </c>
    </row>
    <row r="13" spans="6:11" x14ac:dyDescent="0.2">
      <c r="F13" s="2" t="s">
        <v>233</v>
      </c>
      <c r="G13" s="2">
        <v>2120672154296</v>
      </c>
      <c r="H13" s="2">
        <v>23060012262369</v>
      </c>
    </row>
    <row r="14" spans="6:11" x14ac:dyDescent="0.2">
      <c r="F14" s="2" t="s">
        <v>234</v>
      </c>
      <c r="G14" s="2">
        <v>2070669162838</v>
      </c>
      <c r="H14" s="2">
        <v>23060684921744</v>
      </c>
    </row>
    <row r="15" spans="6:11" x14ac:dyDescent="0.2">
      <c r="F15" s="2" t="s">
        <v>235</v>
      </c>
      <c r="G15" s="2">
        <v>2174347148776</v>
      </c>
      <c r="H15" s="2">
        <v>23059616735234</v>
      </c>
    </row>
    <row r="16" spans="6:11" x14ac:dyDescent="0.2">
      <c r="F16" s="2" t="s">
        <v>236</v>
      </c>
      <c r="G16" s="2">
        <v>2214640666328</v>
      </c>
      <c r="H16" s="2">
        <v>23058482709322</v>
      </c>
    </row>
    <row r="17" spans="6:8" x14ac:dyDescent="0.2">
      <c r="F17" s="2" t="s">
        <v>237</v>
      </c>
      <c r="G17" s="2">
        <v>2143824731666</v>
      </c>
      <c r="H17" s="2">
        <v>23073004729869</v>
      </c>
    </row>
    <row r="18" spans="6:8" x14ac:dyDescent="0.2">
      <c r="F18" s="2" t="s">
        <v>238</v>
      </c>
      <c r="G18" s="2">
        <v>2217271199088</v>
      </c>
      <c r="H18" s="2">
        <v>23057399658567</v>
      </c>
    </row>
    <row r="19" spans="6:8" x14ac:dyDescent="0.2">
      <c r="F19" s="2" t="s">
        <v>239</v>
      </c>
      <c r="G19" s="2">
        <v>2203072371276</v>
      </c>
      <c r="H19" s="2">
        <v>23065133580156</v>
      </c>
    </row>
    <row r="20" spans="6:8" x14ac:dyDescent="0.2">
      <c r="F20" s="2" t="s">
        <v>240</v>
      </c>
      <c r="G20" s="2">
        <v>2225373708072</v>
      </c>
      <c r="H20" s="2">
        <v>23041671940859</v>
      </c>
    </row>
    <row r="21" spans="6:8" x14ac:dyDescent="0.2">
      <c r="F21" s="2" t="s">
        <v>241</v>
      </c>
      <c r="G21" s="2">
        <v>2130037136328</v>
      </c>
      <c r="H21" s="2">
        <v>23037928196718</v>
      </c>
    </row>
    <row r="22" spans="6:8" x14ac:dyDescent="0.2">
      <c r="F22" s="2" t="s">
        <v>242</v>
      </c>
      <c r="G22" s="2">
        <v>2172227592734</v>
      </c>
      <c r="H22" s="2">
        <v>23057063383255</v>
      </c>
    </row>
    <row r="23" spans="6:8" x14ac:dyDescent="0.2">
      <c r="F23" s="2" t="s">
        <v>243</v>
      </c>
      <c r="G23" s="2">
        <v>2031962909687</v>
      </c>
      <c r="H23" s="2">
        <v>23043980127447</v>
      </c>
    </row>
    <row r="24" spans="6:8" x14ac:dyDescent="0.2">
      <c r="F24" s="2" t="s">
        <v>244</v>
      </c>
      <c r="G24" s="2">
        <v>2201663345729</v>
      </c>
      <c r="H24" s="2">
        <v>23066516365859</v>
      </c>
    </row>
    <row r="25" spans="6:8" x14ac:dyDescent="0.2">
      <c r="F25" s="2" t="s">
        <v>245</v>
      </c>
      <c r="G25" s="2">
        <v>2209230615182</v>
      </c>
      <c r="H25" s="2">
        <v>23053600627213</v>
      </c>
    </row>
    <row r="26" spans="6:8" x14ac:dyDescent="0.2">
      <c r="F26" s="2" t="s">
        <v>246</v>
      </c>
      <c r="G26" s="2">
        <v>2176084694375</v>
      </c>
      <c r="H26" s="2">
        <v>23061561382369</v>
      </c>
    </row>
    <row r="27" spans="6:8" x14ac:dyDescent="0.2">
      <c r="F27" s="2" t="s">
        <v>247</v>
      </c>
      <c r="G27" s="2">
        <v>2127171092916</v>
      </c>
      <c r="H27" s="2">
        <v>23051748259505</v>
      </c>
    </row>
    <row r="28" spans="6:8" x14ac:dyDescent="0.2">
      <c r="F28" s="2" t="s">
        <v>248</v>
      </c>
      <c r="G28" s="2">
        <v>2190913787630</v>
      </c>
      <c r="H28" s="2">
        <v>23067722364661</v>
      </c>
    </row>
    <row r="29" spans="6:8" x14ac:dyDescent="0.2">
      <c r="F29" s="2" t="s">
        <v>249</v>
      </c>
      <c r="G29" s="2">
        <v>2230873269348</v>
      </c>
      <c r="H29" s="2">
        <v>23057218130234</v>
      </c>
    </row>
    <row r="30" spans="6:8" x14ac:dyDescent="0.2">
      <c r="F30" s="2" t="s">
        <v>250</v>
      </c>
      <c r="G30" s="2">
        <v>2110743177109</v>
      </c>
      <c r="H30" s="2">
        <v>23064947229713</v>
      </c>
    </row>
    <row r="31" spans="6:8" x14ac:dyDescent="0.2">
      <c r="F31" s="2" t="s">
        <v>251</v>
      </c>
      <c r="G31" s="2">
        <v>2183047934973</v>
      </c>
      <c r="H31" s="2">
        <v>23066318661223</v>
      </c>
    </row>
    <row r="32" spans="6:8" x14ac:dyDescent="0.2">
      <c r="F32" s="2" t="s">
        <v>252</v>
      </c>
      <c r="G32" s="2">
        <v>2130579154140</v>
      </c>
      <c r="H32" s="2">
        <v>23078690141718</v>
      </c>
    </row>
    <row r="33" spans="6:8" x14ac:dyDescent="0.2">
      <c r="F33" s="2" t="s">
        <v>253</v>
      </c>
      <c r="G33" s="2">
        <v>2114526466692</v>
      </c>
      <c r="H33" s="2">
        <v>23062773765390</v>
      </c>
    </row>
    <row r="34" spans="6:8" x14ac:dyDescent="0.2">
      <c r="F34" s="2" t="s">
        <v>254</v>
      </c>
      <c r="G34" s="2">
        <v>2192276627968</v>
      </c>
      <c r="H34" s="2">
        <v>23063535952473</v>
      </c>
    </row>
    <row r="35" spans="6:8" x14ac:dyDescent="0.2">
      <c r="F35" s="2" t="s">
        <v>255</v>
      </c>
      <c r="G35" s="2">
        <v>2154547551744</v>
      </c>
      <c r="H35" s="2">
        <v>23074345442057</v>
      </c>
    </row>
    <row r="36" spans="6:8" x14ac:dyDescent="0.2">
      <c r="F36" s="32" t="s">
        <v>261</v>
      </c>
      <c r="G36">
        <f>AVERAGE(G6:G35)</f>
        <v>2163558806266.9333</v>
      </c>
      <c r="H36">
        <f>AVERAGE(H6:H35)</f>
        <v>23059955582025.465</v>
      </c>
    </row>
    <row r="37" spans="6:8" x14ac:dyDescent="0.2">
      <c r="F37" s="32" t="s">
        <v>262</v>
      </c>
      <c r="G37">
        <f>VAR(G6:G35)</f>
        <v>2.3798521776594082E+21</v>
      </c>
      <c r="H37">
        <f>VAR(H6:H35)</f>
        <v>9.615579850446522E+19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S171"/>
  <sheetViews>
    <sheetView tabSelected="1" topLeftCell="A76" zoomScale="110" zoomScaleNormal="110" zoomScalePageLayoutView="110" workbookViewId="0">
      <selection activeCell="H168" sqref="H168"/>
    </sheetView>
  </sheetViews>
  <sheetFormatPr baseColWidth="10" defaultRowHeight="16" x14ac:dyDescent="0.2"/>
  <cols>
    <col min="1" max="1" width="14" customWidth="1"/>
    <col min="9" max="9" width="11.1640625" customWidth="1"/>
  </cols>
  <sheetData>
    <row r="2" spans="1:18" x14ac:dyDescent="0.2">
      <c r="A2" s="23" t="s">
        <v>63</v>
      </c>
      <c r="B2" t="s">
        <v>52</v>
      </c>
    </row>
    <row r="3" spans="1:18" x14ac:dyDescent="0.2">
      <c r="B3" s="38" t="s">
        <v>41</v>
      </c>
      <c r="C3" s="38"/>
      <c r="D3" s="2"/>
    </row>
    <row r="4" spans="1:18" x14ac:dyDescent="0.2">
      <c r="B4" s="38"/>
      <c r="C4" s="38"/>
      <c r="D4" s="2"/>
    </row>
    <row r="5" spans="1:18" x14ac:dyDescent="0.2">
      <c r="B5" s="38" t="s">
        <v>37</v>
      </c>
      <c r="C5" s="38"/>
      <c r="D5" s="2">
        <v>24884</v>
      </c>
    </row>
    <row r="6" spans="1:18" x14ac:dyDescent="0.2">
      <c r="B6" s="38" t="s">
        <v>38</v>
      </c>
      <c r="C6" s="38"/>
      <c r="D6" s="2">
        <v>79714</v>
      </c>
    </row>
    <row r="7" spans="1:18" x14ac:dyDescent="0.2">
      <c r="B7" s="51" t="s">
        <v>39</v>
      </c>
      <c r="C7" s="2" t="s">
        <v>43</v>
      </c>
      <c r="D7" s="2">
        <f>SUM(E7:L7)</f>
        <v>203144</v>
      </c>
      <c r="E7">
        <v>67178</v>
      </c>
      <c r="F7">
        <v>20775</v>
      </c>
      <c r="G7">
        <v>21883</v>
      </c>
      <c r="H7">
        <v>18698</v>
      </c>
      <c r="I7">
        <v>19372</v>
      </c>
      <c r="J7">
        <v>20043</v>
      </c>
      <c r="K7">
        <v>14594</v>
      </c>
      <c r="L7">
        <v>20601</v>
      </c>
    </row>
    <row r="8" spans="1:18" x14ac:dyDescent="0.2">
      <c r="B8" s="51"/>
      <c r="C8" s="2" t="s">
        <v>44</v>
      </c>
      <c r="D8" s="2">
        <f>SUM(E8:L8)</f>
        <v>943313</v>
      </c>
      <c r="E8">
        <v>113046</v>
      </c>
      <c r="F8">
        <v>114406</v>
      </c>
      <c r="G8">
        <v>87972</v>
      </c>
      <c r="H8">
        <v>126596</v>
      </c>
      <c r="I8">
        <v>157036</v>
      </c>
      <c r="J8">
        <v>116443</v>
      </c>
      <c r="K8">
        <v>117856</v>
      </c>
      <c r="L8">
        <v>109958</v>
      </c>
      <c r="R8" t="s">
        <v>42</v>
      </c>
    </row>
    <row r="9" spans="1:18" x14ac:dyDescent="0.2">
      <c r="A9" t="s">
        <v>51</v>
      </c>
      <c r="B9" s="51"/>
      <c r="C9" s="2" t="s">
        <v>45</v>
      </c>
      <c r="D9" s="2">
        <v>1206851</v>
      </c>
    </row>
    <row r="10" spans="1:18" x14ac:dyDescent="0.2">
      <c r="B10" s="51" t="s">
        <v>40</v>
      </c>
      <c r="C10" s="2" t="s">
        <v>43</v>
      </c>
      <c r="D10" s="2">
        <f>SUM(E10:L10)</f>
        <v>159186</v>
      </c>
      <c r="E10">
        <v>59909</v>
      </c>
      <c r="F10">
        <v>18203</v>
      </c>
      <c r="G10">
        <v>19750</v>
      </c>
      <c r="H10">
        <v>12514</v>
      </c>
      <c r="I10">
        <v>14370</v>
      </c>
      <c r="J10">
        <v>18378</v>
      </c>
      <c r="K10">
        <v>7033</v>
      </c>
      <c r="L10">
        <v>9029</v>
      </c>
    </row>
    <row r="11" spans="1:18" x14ac:dyDescent="0.2">
      <c r="B11" s="51"/>
      <c r="C11" s="2" t="s">
        <v>44</v>
      </c>
      <c r="D11" s="2">
        <f>SUM(E11:L11)</f>
        <v>866690</v>
      </c>
      <c r="E11">
        <v>117865</v>
      </c>
      <c r="F11">
        <v>112077</v>
      </c>
      <c r="G11">
        <v>109744</v>
      </c>
      <c r="H11">
        <v>81384</v>
      </c>
      <c r="I11">
        <v>98493</v>
      </c>
      <c r="J11">
        <v>101303</v>
      </c>
      <c r="K11">
        <v>115777</v>
      </c>
      <c r="L11">
        <v>130047</v>
      </c>
    </row>
    <row r="12" spans="1:18" x14ac:dyDescent="0.2">
      <c r="B12" s="51"/>
      <c r="C12" s="19" t="s">
        <v>45</v>
      </c>
      <c r="D12" s="2">
        <v>1025878</v>
      </c>
    </row>
    <row r="13" spans="1:18" x14ac:dyDescent="0.2">
      <c r="B13" s="2" t="s">
        <v>47</v>
      </c>
      <c r="C13" s="2" t="s">
        <v>46</v>
      </c>
      <c r="D13" s="2">
        <v>63667</v>
      </c>
    </row>
    <row r="14" spans="1:18" x14ac:dyDescent="0.2">
      <c r="B14" s="2"/>
      <c r="C14" s="2"/>
      <c r="D14" s="2"/>
    </row>
    <row r="15" spans="1:18" x14ac:dyDescent="0.2">
      <c r="B15" s="2"/>
      <c r="C15" s="2" t="s">
        <v>49</v>
      </c>
      <c r="D15" s="2">
        <f>D8+D11+D13</f>
        <v>1873670</v>
      </c>
    </row>
    <row r="16" spans="1:18" x14ac:dyDescent="0.2">
      <c r="B16" s="2"/>
      <c r="C16" s="2" t="s">
        <v>48</v>
      </c>
      <c r="D16" s="2">
        <v>2431465</v>
      </c>
    </row>
    <row r="17" spans="1:12" x14ac:dyDescent="0.2">
      <c r="B17" s="2"/>
      <c r="C17" s="2" t="s">
        <v>50</v>
      </c>
      <c r="D17" s="2">
        <f>D15/D16</f>
        <v>0.77059303753087127</v>
      </c>
    </row>
    <row r="18" spans="1:12" x14ac:dyDescent="0.2">
      <c r="C18" s="15"/>
      <c r="D18" s="15"/>
    </row>
    <row r="19" spans="1:12" x14ac:dyDescent="0.2">
      <c r="A19" s="23" t="s">
        <v>63</v>
      </c>
      <c r="B19" t="s">
        <v>52</v>
      </c>
    </row>
    <row r="20" spans="1:12" x14ac:dyDescent="0.2">
      <c r="B20" s="38" t="s">
        <v>41</v>
      </c>
      <c r="C20" s="38"/>
      <c r="D20" s="2"/>
    </row>
    <row r="21" spans="1:12" x14ac:dyDescent="0.2">
      <c r="B21" s="38"/>
      <c r="C21" s="38"/>
      <c r="D21" s="2"/>
    </row>
    <row r="22" spans="1:12" x14ac:dyDescent="0.2">
      <c r="B22" s="38" t="s">
        <v>37</v>
      </c>
      <c r="C22" s="38"/>
      <c r="D22" s="2">
        <v>36848</v>
      </c>
    </row>
    <row r="23" spans="1:12" x14ac:dyDescent="0.2">
      <c r="A23" t="s">
        <v>53</v>
      </c>
      <c r="B23" s="38" t="s">
        <v>38</v>
      </c>
      <c r="C23" s="38"/>
      <c r="D23" s="2">
        <v>74601</v>
      </c>
    </row>
    <row r="24" spans="1:12" x14ac:dyDescent="0.2">
      <c r="B24" s="51" t="s">
        <v>39</v>
      </c>
      <c r="C24" s="2" t="s">
        <v>43</v>
      </c>
      <c r="D24" s="2">
        <f>SUM(E24:L24)</f>
        <v>191645</v>
      </c>
      <c r="E24">
        <v>61208</v>
      </c>
      <c r="F24">
        <v>23932</v>
      </c>
      <c r="G24">
        <v>24566</v>
      </c>
      <c r="H24">
        <v>18945</v>
      </c>
      <c r="I24">
        <v>14981</v>
      </c>
      <c r="J24">
        <v>19791</v>
      </c>
      <c r="K24">
        <v>12352</v>
      </c>
      <c r="L24">
        <v>15870</v>
      </c>
    </row>
    <row r="25" spans="1:12" x14ac:dyDescent="0.2">
      <c r="B25" s="51"/>
      <c r="C25" s="2" t="s">
        <v>44</v>
      </c>
      <c r="D25" s="2">
        <f>SUM(E25:L25)</f>
        <v>907739</v>
      </c>
      <c r="E25">
        <v>128575</v>
      </c>
      <c r="F25">
        <v>149952</v>
      </c>
      <c r="G25">
        <v>82437</v>
      </c>
      <c r="H25">
        <v>83264</v>
      </c>
      <c r="I25">
        <v>109944</v>
      </c>
      <c r="J25">
        <v>128101</v>
      </c>
      <c r="K25">
        <v>108922</v>
      </c>
      <c r="L25">
        <v>116544</v>
      </c>
    </row>
    <row r="26" spans="1:12" x14ac:dyDescent="0.2">
      <c r="B26" s="51"/>
      <c r="C26" s="2" t="s">
        <v>45</v>
      </c>
      <c r="D26" s="2">
        <v>1152783</v>
      </c>
    </row>
    <row r="27" spans="1:12" x14ac:dyDescent="0.2">
      <c r="B27" s="51" t="s">
        <v>40</v>
      </c>
      <c r="C27" s="2" t="s">
        <v>43</v>
      </c>
      <c r="D27" s="2">
        <f>SUM(E27:L27)</f>
        <v>160831</v>
      </c>
      <c r="E27">
        <v>59101</v>
      </c>
      <c r="F27">
        <v>19511</v>
      </c>
      <c r="G27">
        <v>22535</v>
      </c>
      <c r="H27">
        <v>9538</v>
      </c>
      <c r="I27">
        <v>9296</v>
      </c>
      <c r="J27">
        <v>8609</v>
      </c>
      <c r="K27">
        <v>18769</v>
      </c>
      <c r="L27">
        <v>13472</v>
      </c>
    </row>
    <row r="28" spans="1:12" x14ac:dyDescent="0.2">
      <c r="B28" s="51"/>
      <c r="C28" s="2" t="s">
        <v>44</v>
      </c>
      <c r="D28" s="2">
        <f>SUM(E28:L28)</f>
        <v>971104</v>
      </c>
      <c r="E28">
        <v>117090</v>
      </c>
      <c r="F28">
        <v>97459</v>
      </c>
      <c r="G28">
        <v>113502</v>
      </c>
      <c r="H28">
        <v>131387</v>
      </c>
      <c r="I28">
        <v>127600</v>
      </c>
      <c r="J28">
        <v>150780</v>
      </c>
      <c r="K28">
        <v>122765</v>
      </c>
      <c r="L28">
        <v>110521</v>
      </c>
    </row>
    <row r="29" spans="1:12" x14ac:dyDescent="0.2">
      <c r="B29" s="51"/>
      <c r="C29" s="19" t="s">
        <v>45</v>
      </c>
      <c r="D29" s="2">
        <v>1131939</v>
      </c>
    </row>
    <row r="30" spans="1:12" x14ac:dyDescent="0.2">
      <c r="B30" s="2" t="s">
        <v>47</v>
      </c>
      <c r="C30" s="2" t="s">
        <v>46</v>
      </c>
      <c r="D30" s="2">
        <v>5045</v>
      </c>
    </row>
    <row r="31" spans="1:12" x14ac:dyDescent="0.2">
      <c r="B31" s="2"/>
      <c r="C31" s="2"/>
      <c r="D31" s="2"/>
    </row>
    <row r="32" spans="1:12" x14ac:dyDescent="0.2">
      <c r="B32" s="2"/>
      <c r="C32" s="2" t="s">
        <v>49</v>
      </c>
      <c r="D32" s="2">
        <f>SUM(D25,D28,D30)</f>
        <v>1883888</v>
      </c>
    </row>
    <row r="33" spans="1:21" x14ac:dyDescent="0.2">
      <c r="B33" s="2"/>
      <c r="C33" s="2" t="s">
        <v>48</v>
      </c>
      <c r="D33" s="2">
        <v>2431465</v>
      </c>
    </row>
    <row r="34" spans="1:21" x14ac:dyDescent="0.2">
      <c r="B34" s="2"/>
      <c r="C34" s="2" t="s">
        <v>50</v>
      </c>
      <c r="D34" s="2">
        <f>D32/D33</f>
        <v>0.77479544225394981</v>
      </c>
    </row>
    <row r="36" spans="1:21" x14ac:dyDescent="0.2">
      <c r="A36" s="23" t="s">
        <v>77</v>
      </c>
      <c r="B36" t="s">
        <v>56</v>
      </c>
      <c r="D36" t="s">
        <v>57</v>
      </c>
      <c r="G36" t="s">
        <v>58</v>
      </c>
      <c r="I36" t="s">
        <v>59</v>
      </c>
    </row>
    <row r="37" spans="1:21" x14ac:dyDescent="0.2">
      <c r="B37" s="47" t="s">
        <v>41</v>
      </c>
      <c r="C37" s="48"/>
      <c r="D37" s="2"/>
      <c r="G37" s="47" t="s">
        <v>41</v>
      </c>
      <c r="H37" s="48"/>
      <c r="I37" s="2"/>
      <c r="M37" t="s">
        <v>60</v>
      </c>
      <c r="N37" t="s">
        <v>61</v>
      </c>
      <c r="O37" t="s">
        <v>43</v>
      </c>
      <c r="P37" t="s">
        <v>44</v>
      </c>
      <c r="Q37" t="s">
        <v>43</v>
      </c>
      <c r="R37" t="s">
        <v>44</v>
      </c>
      <c r="S37" t="s">
        <v>46</v>
      </c>
      <c r="T37" t="s">
        <v>62</v>
      </c>
      <c r="U37" t="s">
        <v>65</v>
      </c>
    </row>
    <row r="38" spans="1:21" x14ac:dyDescent="0.2">
      <c r="B38" s="49"/>
      <c r="C38" s="50"/>
      <c r="D38" s="2"/>
      <c r="G38" s="49"/>
      <c r="H38" s="50"/>
      <c r="I38" s="2"/>
      <c r="L38" t="s">
        <v>63</v>
      </c>
      <c r="M38">
        <v>30866</v>
      </c>
      <c r="N38">
        <v>77157.5</v>
      </c>
      <c r="O38">
        <v>197394.5</v>
      </c>
      <c r="P38">
        <v>925526</v>
      </c>
      <c r="Q38">
        <v>160008.5</v>
      </c>
      <c r="R38">
        <v>918897</v>
      </c>
      <c r="S38">
        <v>34356</v>
      </c>
      <c r="T38">
        <v>87259.5</v>
      </c>
      <c r="U38">
        <f>SUM(M38:T38)</f>
        <v>2431465</v>
      </c>
    </row>
    <row r="39" spans="1:21" x14ac:dyDescent="0.2">
      <c r="B39" s="38" t="s">
        <v>37</v>
      </c>
      <c r="C39" s="38"/>
      <c r="D39" s="2">
        <f>AVERAGE(D22,D5)</f>
        <v>30866</v>
      </c>
      <c r="G39" s="33" t="s">
        <v>37</v>
      </c>
      <c r="H39" s="33"/>
      <c r="I39" s="2">
        <f>AVERAGE(D76,D58)</f>
        <v>12665</v>
      </c>
      <c r="L39" t="s">
        <v>64</v>
      </c>
      <c r="M39">
        <v>12665</v>
      </c>
      <c r="N39">
        <v>25408</v>
      </c>
      <c r="O39">
        <v>149117.5</v>
      </c>
      <c r="P39">
        <v>558355</v>
      </c>
      <c r="Q39">
        <v>128101.5</v>
      </c>
      <c r="R39">
        <v>553491</v>
      </c>
      <c r="S39">
        <v>14217.5</v>
      </c>
      <c r="T39">
        <v>30895.5</v>
      </c>
      <c r="U39">
        <v>1472251</v>
      </c>
    </row>
    <row r="40" spans="1:21" x14ac:dyDescent="0.2">
      <c r="B40" s="38" t="s">
        <v>38</v>
      </c>
      <c r="C40" s="38"/>
      <c r="D40" s="2">
        <f>AVERAGE(D23,D6)</f>
        <v>77157.5</v>
      </c>
      <c r="G40" s="33" t="s">
        <v>38</v>
      </c>
      <c r="H40" s="33"/>
      <c r="I40" s="2">
        <f>AVERAGE(D77,D59)</f>
        <v>25408.5</v>
      </c>
    </row>
    <row r="41" spans="1:21" x14ac:dyDescent="0.2">
      <c r="B41" s="51" t="s">
        <v>39</v>
      </c>
      <c r="C41" s="2" t="s">
        <v>43</v>
      </c>
      <c r="D41" s="2">
        <f>AVERAGE(D24,D7)</f>
        <v>197394.5</v>
      </c>
      <c r="G41" s="44" t="s">
        <v>39</v>
      </c>
      <c r="H41" s="2" t="s">
        <v>43</v>
      </c>
      <c r="I41" s="2">
        <f>AVERAGE(D78,D60)</f>
        <v>149117.5</v>
      </c>
      <c r="M41" t="s">
        <v>60</v>
      </c>
      <c r="N41" t="s">
        <v>61</v>
      </c>
      <c r="O41" t="s">
        <v>66</v>
      </c>
      <c r="P41" t="s">
        <v>67</v>
      </c>
      <c r="Q41" t="s">
        <v>68</v>
      </c>
      <c r="R41" t="s">
        <v>69</v>
      </c>
      <c r="S41" t="s">
        <v>46</v>
      </c>
      <c r="T41" t="s">
        <v>62</v>
      </c>
      <c r="U41" t="s">
        <v>65</v>
      </c>
    </row>
    <row r="42" spans="1:21" x14ac:dyDescent="0.2">
      <c r="B42" s="51"/>
      <c r="C42" s="2" t="s">
        <v>44</v>
      </c>
      <c r="D42" s="2">
        <f>AVERAGE(D25,D8)</f>
        <v>925526</v>
      </c>
      <c r="G42" s="45"/>
      <c r="H42" s="2" t="s">
        <v>44</v>
      </c>
      <c r="I42" s="2">
        <f>AVERAGE(D79,D61)</f>
        <v>558355</v>
      </c>
      <c r="L42" t="s">
        <v>63</v>
      </c>
      <c r="M42">
        <f>M38/1000/60</f>
        <v>0.5144333333333333</v>
      </c>
      <c r="N42">
        <f>N38/1000/60</f>
        <v>1.2859583333333333</v>
      </c>
      <c r="O42">
        <f>O38/1000/60</f>
        <v>3.2899083333333334</v>
      </c>
      <c r="P42">
        <f>P38/1000/60</f>
        <v>15.425433333333332</v>
      </c>
      <c r="Q42">
        <f>Q38/1000/60</f>
        <v>2.6668083333333334</v>
      </c>
      <c r="R42">
        <f>R38/1000/60</f>
        <v>15.314950000000001</v>
      </c>
      <c r="S42">
        <f>S38/1000/60</f>
        <v>0.5726</v>
      </c>
      <c r="T42">
        <f>T38/1000/60</f>
        <v>1.4543250000000001</v>
      </c>
      <c r="U42">
        <f>U38/1000/60</f>
        <v>40.524416666666667</v>
      </c>
    </row>
    <row r="43" spans="1:21" x14ac:dyDescent="0.2">
      <c r="B43" s="51"/>
      <c r="C43" s="2" t="s">
        <v>45</v>
      </c>
      <c r="D43" s="2">
        <f>AVERAGE(D26,D9)</f>
        <v>1179817</v>
      </c>
      <c r="G43" s="46"/>
      <c r="H43" s="2" t="s">
        <v>45</v>
      </c>
      <c r="I43" s="2">
        <f>AVERAGE(D80,D62)</f>
        <v>722682.5</v>
      </c>
      <c r="L43" t="s">
        <v>64</v>
      </c>
      <c r="M43">
        <f>M39/1000/60</f>
        <v>0.21108333333333332</v>
      </c>
      <c r="N43">
        <f>N39/1000/60</f>
        <v>0.42346666666666671</v>
      </c>
      <c r="O43">
        <f>O39/1000/60</f>
        <v>2.4852916666666669</v>
      </c>
      <c r="P43">
        <f>P39/1000/60</f>
        <v>9.3059166666666666</v>
      </c>
      <c r="Q43">
        <f>Q39/1000/60</f>
        <v>2.1350249999999997</v>
      </c>
      <c r="R43">
        <f>R39/1000/60</f>
        <v>9.22485</v>
      </c>
      <c r="S43">
        <f>S39/1000/60</f>
        <v>0.23695833333333333</v>
      </c>
      <c r="T43">
        <f>T39/1000/60</f>
        <v>0.51492499999999997</v>
      </c>
      <c r="U43">
        <f>U39/1000/60</f>
        <v>24.537516666666665</v>
      </c>
    </row>
    <row r="44" spans="1:21" x14ac:dyDescent="0.2">
      <c r="B44" s="51" t="s">
        <v>40</v>
      </c>
      <c r="C44" s="2" t="s">
        <v>43</v>
      </c>
      <c r="D44" s="2">
        <f>AVERAGE(D27,D10)</f>
        <v>160008.5</v>
      </c>
      <c r="G44" s="44" t="s">
        <v>40</v>
      </c>
      <c r="H44" s="2" t="s">
        <v>43</v>
      </c>
      <c r="I44" s="2">
        <f>AVERAGE(D81,D63)</f>
        <v>128101.5</v>
      </c>
    </row>
    <row r="45" spans="1:21" x14ac:dyDescent="0.2">
      <c r="B45" s="51"/>
      <c r="C45" s="2" t="s">
        <v>44</v>
      </c>
      <c r="D45" s="2">
        <f>AVERAGE(D28,D11)</f>
        <v>918897</v>
      </c>
      <c r="G45" s="45"/>
      <c r="H45" s="2" t="s">
        <v>44</v>
      </c>
      <c r="I45" s="2">
        <f>AVERAGE(D82,D64)</f>
        <v>553491</v>
      </c>
    </row>
    <row r="46" spans="1:21" x14ac:dyDescent="0.2">
      <c r="B46" s="51"/>
      <c r="C46" s="19" t="s">
        <v>45</v>
      </c>
      <c r="D46" s="2">
        <f>AVERAGE(D29,D12)</f>
        <v>1078908.5</v>
      </c>
      <c r="G46" s="46"/>
      <c r="H46" s="19" t="s">
        <v>45</v>
      </c>
      <c r="I46" s="2">
        <f>AVERAGE(D83,D65)</f>
        <v>681599</v>
      </c>
    </row>
    <row r="47" spans="1:21" x14ac:dyDescent="0.2">
      <c r="B47" s="33" t="s">
        <v>79</v>
      </c>
      <c r="C47" s="2" t="s">
        <v>46</v>
      </c>
      <c r="D47" s="2">
        <f>AVERAGE(D30,D13)</f>
        <v>34356</v>
      </c>
      <c r="G47" s="33" t="s">
        <v>78</v>
      </c>
      <c r="H47" s="2" t="s">
        <v>46</v>
      </c>
      <c r="I47" s="2">
        <f>AVERAGE(D84,D66)</f>
        <v>14217.5</v>
      </c>
    </row>
    <row r="48" spans="1:21" x14ac:dyDescent="0.2">
      <c r="B48" s="2"/>
      <c r="C48" s="2"/>
      <c r="D48" s="2"/>
      <c r="G48" s="2"/>
      <c r="H48" s="2"/>
      <c r="I48" s="2"/>
      <c r="K48" t="s">
        <v>42</v>
      </c>
    </row>
    <row r="49" spans="1:20" x14ac:dyDescent="0.2">
      <c r="B49" s="44" t="s">
        <v>77</v>
      </c>
      <c r="C49" s="2" t="s">
        <v>49</v>
      </c>
      <c r="D49" s="2">
        <f>AVERAGE(D32,D15)</f>
        <v>1878779</v>
      </c>
      <c r="G49" s="44" t="s">
        <v>77</v>
      </c>
      <c r="H49" s="2" t="s">
        <v>49</v>
      </c>
      <c r="I49" s="2">
        <f>AVERAGE(D86,D68)</f>
        <v>1126063.5</v>
      </c>
    </row>
    <row r="50" spans="1:20" x14ac:dyDescent="0.2">
      <c r="B50" s="45"/>
      <c r="C50" s="2" t="s">
        <v>48</v>
      </c>
      <c r="D50" s="2">
        <v>2431465</v>
      </c>
      <c r="G50" s="45"/>
      <c r="H50" s="2" t="s">
        <v>48</v>
      </c>
      <c r="I50" s="2">
        <f>AVERAGE(D87,D69)</f>
        <v>1472251</v>
      </c>
    </row>
    <row r="51" spans="1:20" x14ac:dyDescent="0.2">
      <c r="B51" s="46"/>
      <c r="C51" s="2" t="s">
        <v>50</v>
      </c>
      <c r="D51" s="2">
        <f>D49/D50</f>
        <v>0.77269423989241059</v>
      </c>
      <c r="G51" s="46"/>
      <c r="H51" s="2" t="s">
        <v>50</v>
      </c>
      <c r="I51" s="2">
        <f>I49/I50</f>
        <v>0.76485836993827816</v>
      </c>
    </row>
    <row r="53" spans="1:20" x14ac:dyDescent="0.2">
      <c r="G53" s="15"/>
      <c r="H53" s="15"/>
      <c r="I53" s="15"/>
    </row>
    <row r="54" spans="1:20" x14ac:dyDescent="0.2">
      <c r="A54" s="23" t="s">
        <v>64</v>
      </c>
      <c r="B54" t="s">
        <v>54</v>
      </c>
    </row>
    <row r="56" spans="1:20" x14ac:dyDescent="0.2">
      <c r="B56" s="38" t="s">
        <v>41</v>
      </c>
      <c r="C56" s="38"/>
      <c r="D56" s="2"/>
    </row>
    <row r="57" spans="1:20" x14ac:dyDescent="0.2">
      <c r="B57" s="38"/>
      <c r="C57" s="38"/>
      <c r="D57" s="2"/>
    </row>
    <row r="58" spans="1:20" x14ac:dyDescent="0.2">
      <c r="B58" s="38" t="s">
        <v>37</v>
      </c>
      <c r="C58" s="38"/>
      <c r="D58" s="2">
        <v>12941</v>
      </c>
    </row>
    <row r="59" spans="1:20" x14ac:dyDescent="0.2">
      <c r="B59" s="38" t="s">
        <v>38</v>
      </c>
      <c r="C59" s="38"/>
      <c r="D59" s="2">
        <v>23739</v>
      </c>
    </row>
    <row r="60" spans="1:20" x14ac:dyDescent="0.2">
      <c r="B60" s="51" t="s">
        <v>39</v>
      </c>
      <c r="C60" s="2" t="s">
        <v>43</v>
      </c>
      <c r="D60" s="2">
        <f>SUM(E60:T60)</f>
        <v>118308</v>
      </c>
      <c r="E60">
        <v>16203</v>
      </c>
      <c r="F60">
        <v>4022</v>
      </c>
      <c r="G60">
        <v>7470</v>
      </c>
      <c r="H60">
        <v>7066</v>
      </c>
      <c r="I60">
        <v>10661</v>
      </c>
      <c r="J60">
        <v>5511</v>
      </c>
      <c r="K60">
        <v>9954</v>
      </c>
      <c r="L60">
        <v>8591</v>
      </c>
      <c r="M60">
        <v>9769</v>
      </c>
      <c r="N60">
        <v>8547</v>
      </c>
      <c r="O60">
        <v>7684</v>
      </c>
      <c r="P60">
        <v>3696</v>
      </c>
      <c r="Q60">
        <v>5670</v>
      </c>
      <c r="R60">
        <v>3897</v>
      </c>
      <c r="S60">
        <v>5168</v>
      </c>
      <c r="T60">
        <v>4399</v>
      </c>
    </row>
    <row r="61" spans="1:20" x14ac:dyDescent="0.2">
      <c r="B61" s="51"/>
      <c r="C61" s="2" t="s">
        <v>44</v>
      </c>
      <c r="D61" s="2">
        <f>SUM(E61:T61)</f>
        <v>567630</v>
      </c>
      <c r="E61">
        <v>31047</v>
      </c>
      <c r="F61">
        <v>37904</v>
      </c>
      <c r="G61">
        <v>31460</v>
      </c>
      <c r="H61">
        <v>25773</v>
      </c>
      <c r="I61">
        <v>58501</v>
      </c>
      <c r="J61">
        <v>56744</v>
      </c>
      <c r="K61">
        <v>32169</v>
      </c>
      <c r="L61">
        <v>37438</v>
      </c>
      <c r="M61">
        <v>31117</v>
      </c>
      <c r="N61">
        <v>36584</v>
      </c>
      <c r="O61">
        <v>31430</v>
      </c>
      <c r="P61">
        <v>33888</v>
      </c>
      <c r="Q61">
        <v>23435</v>
      </c>
      <c r="R61">
        <v>21925</v>
      </c>
      <c r="S61">
        <v>36630</v>
      </c>
      <c r="T61">
        <v>41585</v>
      </c>
    </row>
    <row r="62" spans="1:20" x14ac:dyDescent="0.2">
      <c r="B62" s="51"/>
      <c r="C62" s="2" t="s">
        <v>45</v>
      </c>
      <c r="D62" s="2">
        <v>701966</v>
      </c>
    </row>
    <row r="63" spans="1:20" x14ac:dyDescent="0.2">
      <c r="B63" s="51" t="s">
        <v>40</v>
      </c>
      <c r="C63" s="2" t="s">
        <v>43</v>
      </c>
      <c r="D63" s="2">
        <f>SUM(E63:T63)</f>
        <v>105387</v>
      </c>
      <c r="E63">
        <v>16181</v>
      </c>
      <c r="F63">
        <v>5304</v>
      </c>
      <c r="G63">
        <v>9939</v>
      </c>
      <c r="H63">
        <v>10096</v>
      </c>
      <c r="I63">
        <v>8044</v>
      </c>
      <c r="J63">
        <v>5578</v>
      </c>
      <c r="K63">
        <v>4085</v>
      </c>
      <c r="L63">
        <v>5080</v>
      </c>
      <c r="M63">
        <v>4948</v>
      </c>
      <c r="N63">
        <v>5142</v>
      </c>
      <c r="O63">
        <v>3857</v>
      </c>
      <c r="P63">
        <v>3650</v>
      </c>
      <c r="Q63">
        <v>5850</v>
      </c>
      <c r="R63">
        <v>4145</v>
      </c>
      <c r="S63">
        <v>9090</v>
      </c>
      <c r="T63">
        <v>4398</v>
      </c>
    </row>
    <row r="64" spans="1:20" x14ac:dyDescent="0.2">
      <c r="B64" s="51"/>
      <c r="C64" s="2" t="s">
        <v>44</v>
      </c>
      <c r="D64" s="2">
        <f>SUM(E64:T64)</f>
        <v>584140</v>
      </c>
      <c r="E64">
        <v>45239</v>
      </c>
      <c r="F64">
        <v>48946</v>
      </c>
      <c r="G64">
        <v>41818</v>
      </c>
      <c r="H64">
        <v>28789</v>
      </c>
      <c r="I64">
        <v>36631</v>
      </c>
      <c r="J64">
        <v>29510</v>
      </c>
      <c r="K64">
        <v>41259</v>
      </c>
      <c r="L64">
        <v>37114</v>
      </c>
      <c r="M64">
        <v>35370</v>
      </c>
      <c r="N64">
        <v>31695</v>
      </c>
      <c r="O64">
        <v>40733</v>
      </c>
      <c r="P64">
        <v>34878</v>
      </c>
      <c r="Q64">
        <v>31174</v>
      </c>
      <c r="R64">
        <v>35730</v>
      </c>
      <c r="S64">
        <v>31705</v>
      </c>
      <c r="T64">
        <v>33549</v>
      </c>
    </row>
    <row r="65" spans="1:20" x14ac:dyDescent="0.2">
      <c r="B65" s="51"/>
      <c r="C65" s="19" t="s">
        <v>45</v>
      </c>
      <c r="D65" s="2">
        <v>689534</v>
      </c>
    </row>
    <row r="66" spans="1:20" x14ac:dyDescent="0.2">
      <c r="B66" s="2" t="s">
        <v>47</v>
      </c>
      <c r="C66" s="2" t="s">
        <v>46</v>
      </c>
      <c r="D66" s="2">
        <v>28418</v>
      </c>
    </row>
    <row r="67" spans="1:20" x14ac:dyDescent="0.2">
      <c r="B67" s="2"/>
      <c r="C67" s="2"/>
      <c r="D67" s="2"/>
    </row>
    <row r="68" spans="1:20" x14ac:dyDescent="0.2">
      <c r="B68" s="2"/>
      <c r="C68" s="2" t="s">
        <v>49</v>
      </c>
      <c r="D68" s="2">
        <f>D61+D64+D66</f>
        <v>1180188</v>
      </c>
    </row>
    <row r="69" spans="1:20" x14ac:dyDescent="0.2">
      <c r="B69" s="2"/>
      <c r="C69" s="2" t="s">
        <v>48</v>
      </c>
      <c r="D69" s="2">
        <v>1472251</v>
      </c>
    </row>
    <row r="70" spans="1:20" x14ac:dyDescent="0.2">
      <c r="B70" s="2"/>
      <c r="C70" s="2" t="s">
        <v>50</v>
      </c>
      <c r="D70" s="2">
        <f>D68/D69</f>
        <v>0.80162146264461698</v>
      </c>
    </row>
    <row r="72" spans="1:20" x14ac:dyDescent="0.2">
      <c r="A72" s="23" t="s">
        <v>64</v>
      </c>
      <c r="B72" t="s">
        <v>54</v>
      </c>
    </row>
    <row r="74" spans="1:20" x14ac:dyDescent="0.2">
      <c r="B74" s="38" t="s">
        <v>41</v>
      </c>
      <c r="C74" s="38"/>
      <c r="D74" s="2"/>
    </row>
    <row r="75" spans="1:20" x14ac:dyDescent="0.2">
      <c r="B75" s="38"/>
      <c r="C75" s="38"/>
      <c r="D75" s="2"/>
    </row>
    <row r="76" spans="1:20" x14ac:dyDescent="0.2">
      <c r="B76" s="38" t="s">
        <v>37</v>
      </c>
      <c r="C76" s="38"/>
      <c r="D76" s="2">
        <v>12389</v>
      </c>
    </row>
    <row r="77" spans="1:20" x14ac:dyDescent="0.2">
      <c r="B77" s="38" t="s">
        <v>38</v>
      </c>
      <c r="C77" s="38"/>
      <c r="D77" s="2">
        <v>27078</v>
      </c>
    </row>
    <row r="78" spans="1:20" x14ac:dyDescent="0.2">
      <c r="B78" s="51" t="s">
        <v>39</v>
      </c>
      <c r="C78" s="2" t="s">
        <v>43</v>
      </c>
      <c r="D78" s="2">
        <f>SUM(E78:T78)</f>
        <v>179927</v>
      </c>
      <c r="E78">
        <v>15094</v>
      </c>
      <c r="F78">
        <v>12024</v>
      </c>
      <c r="G78">
        <v>7073</v>
      </c>
      <c r="H78">
        <v>11808</v>
      </c>
      <c r="I78">
        <v>10617</v>
      </c>
      <c r="J78">
        <v>7623</v>
      </c>
      <c r="K78">
        <v>11799</v>
      </c>
      <c r="L78">
        <v>11919</v>
      </c>
      <c r="M78">
        <v>9989</v>
      </c>
      <c r="N78">
        <v>10864</v>
      </c>
      <c r="O78">
        <v>11638</v>
      </c>
      <c r="P78">
        <v>11970</v>
      </c>
      <c r="Q78">
        <v>11591</v>
      </c>
      <c r="R78">
        <v>12291</v>
      </c>
      <c r="S78">
        <v>11571</v>
      </c>
      <c r="T78">
        <v>12056</v>
      </c>
    </row>
    <row r="79" spans="1:20" x14ac:dyDescent="0.2">
      <c r="B79" s="51"/>
      <c r="C79" s="2" t="s">
        <v>44</v>
      </c>
      <c r="D79" s="2">
        <f>SUM(E79:T79)</f>
        <v>549080</v>
      </c>
      <c r="E79">
        <v>63681</v>
      </c>
      <c r="F79">
        <v>44300</v>
      </c>
      <c r="G79">
        <v>23268</v>
      </c>
      <c r="H79">
        <v>22362</v>
      </c>
      <c r="I79">
        <v>31772</v>
      </c>
      <c r="J79">
        <v>41786</v>
      </c>
      <c r="K79">
        <v>27707</v>
      </c>
      <c r="L79">
        <v>28757</v>
      </c>
      <c r="M79">
        <v>31628</v>
      </c>
      <c r="N79">
        <v>29963</v>
      </c>
      <c r="O79">
        <v>28314</v>
      </c>
      <c r="P79">
        <v>38256</v>
      </c>
      <c r="Q79">
        <v>43476</v>
      </c>
      <c r="R79">
        <v>34005</v>
      </c>
      <c r="S79">
        <v>30491</v>
      </c>
      <c r="T79">
        <v>29314</v>
      </c>
    </row>
    <row r="80" spans="1:20" x14ac:dyDescent="0.2">
      <c r="A80" t="s">
        <v>55</v>
      </c>
      <c r="B80" s="51"/>
      <c r="C80" s="2" t="s">
        <v>45</v>
      </c>
      <c r="D80" s="2">
        <v>743399</v>
      </c>
    </row>
    <row r="81" spans="1:20" x14ac:dyDescent="0.2">
      <c r="B81" s="51" t="s">
        <v>40</v>
      </c>
      <c r="C81" s="2" t="s">
        <v>43</v>
      </c>
      <c r="D81" s="2">
        <f>SUM(E81:T81)</f>
        <v>150816</v>
      </c>
      <c r="E81">
        <v>19455</v>
      </c>
      <c r="F81">
        <v>11483</v>
      </c>
      <c r="G81">
        <v>11554</v>
      </c>
      <c r="H81">
        <v>11657</v>
      </c>
      <c r="I81">
        <v>9026</v>
      </c>
      <c r="J81">
        <v>11313</v>
      </c>
      <c r="K81">
        <v>4949</v>
      </c>
      <c r="L81">
        <v>7723</v>
      </c>
      <c r="M81">
        <v>4611</v>
      </c>
      <c r="N81">
        <v>11904</v>
      </c>
      <c r="O81">
        <v>9977</v>
      </c>
      <c r="P81">
        <v>5734</v>
      </c>
      <c r="Q81">
        <v>8452</v>
      </c>
      <c r="R81">
        <v>4091</v>
      </c>
      <c r="S81">
        <v>9274</v>
      </c>
      <c r="T81">
        <v>9613</v>
      </c>
    </row>
    <row r="82" spans="1:20" x14ac:dyDescent="0.2">
      <c r="B82" s="51"/>
      <c r="C82" s="2" t="s">
        <v>44</v>
      </c>
      <c r="D82" s="2">
        <f>SUM(E82:T82)</f>
        <v>522842</v>
      </c>
      <c r="E82">
        <v>29410</v>
      </c>
      <c r="F82">
        <v>29397</v>
      </c>
      <c r="G82">
        <v>29770</v>
      </c>
      <c r="H82">
        <v>29477</v>
      </c>
      <c r="I82">
        <v>30600</v>
      </c>
      <c r="J82">
        <v>30411</v>
      </c>
      <c r="K82">
        <v>30356</v>
      </c>
      <c r="L82">
        <v>30495</v>
      </c>
      <c r="M82">
        <v>30026</v>
      </c>
      <c r="N82">
        <v>30310</v>
      </c>
      <c r="O82">
        <v>30214</v>
      </c>
      <c r="P82">
        <v>40583</v>
      </c>
      <c r="Q82">
        <v>32376</v>
      </c>
      <c r="R82">
        <v>30876</v>
      </c>
      <c r="S82">
        <v>42058</v>
      </c>
      <c r="T82">
        <v>46483</v>
      </c>
    </row>
    <row r="83" spans="1:20" x14ac:dyDescent="0.2">
      <c r="B83" s="51"/>
      <c r="C83" s="19" t="s">
        <v>45</v>
      </c>
      <c r="D83" s="2">
        <v>673664</v>
      </c>
    </row>
    <row r="84" spans="1:20" x14ac:dyDescent="0.2">
      <c r="B84" s="2" t="s">
        <v>47</v>
      </c>
      <c r="C84" s="2" t="s">
        <v>46</v>
      </c>
      <c r="D84" s="2">
        <v>17</v>
      </c>
    </row>
    <row r="85" spans="1:20" x14ac:dyDescent="0.2">
      <c r="B85" s="2"/>
      <c r="C85" s="2"/>
      <c r="D85" s="2"/>
    </row>
    <row r="86" spans="1:20" x14ac:dyDescent="0.2">
      <c r="B86" s="2"/>
      <c r="C86" s="2" t="s">
        <v>49</v>
      </c>
      <c r="D86" s="2">
        <f>D79+D82+D84</f>
        <v>1071939</v>
      </c>
    </row>
    <row r="87" spans="1:20" x14ac:dyDescent="0.2">
      <c r="B87" s="2"/>
      <c r="C87" s="2" t="s">
        <v>48</v>
      </c>
      <c r="D87" s="2">
        <v>1472251</v>
      </c>
    </row>
    <row r="88" spans="1:20" x14ac:dyDescent="0.2">
      <c r="B88" s="2"/>
      <c r="C88" s="2" t="s">
        <v>50</v>
      </c>
      <c r="D88" s="2">
        <f>D86/D87</f>
        <v>0.72809527723193934</v>
      </c>
    </row>
    <row r="94" spans="1:20" x14ac:dyDescent="0.2">
      <c r="A94" s="23"/>
      <c r="B94" s="23" t="s">
        <v>263</v>
      </c>
      <c r="C94" s="23"/>
      <c r="D94" s="34">
        <v>42831</v>
      </c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</row>
    <row r="95" spans="1:20" x14ac:dyDescent="0.2">
      <c r="B95" s="23" t="s">
        <v>74</v>
      </c>
      <c r="C95" s="23"/>
    </row>
    <row r="98" spans="2:71" x14ac:dyDescent="0.2">
      <c r="C98" t="s">
        <v>266</v>
      </c>
      <c r="F98" t="s">
        <v>267</v>
      </c>
      <c r="J98" t="s">
        <v>119</v>
      </c>
    </row>
    <row r="101" spans="2:71" s="14" customFormat="1" x14ac:dyDescent="0.2">
      <c r="B101" s="14" t="s">
        <v>268</v>
      </c>
      <c r="C101" s="14" t="s">
        <v>264</v>
      </c>
      <c r="D101" s="14" t="s">
        <v>265</v>
      </c>
      <c r="E101" s="14" t="s">
        <v>43</v>
      </c>
      <c r="F101" s="14" t="s">
        <v>44</v>
      </c>
      <c r="G101" s="14" t="s">
        <v>43</v>
      </c>
      <c r="H101" s="14" t="s">
        <v>44</v>
      </c>
      <c r="I101" s="14" t="s">
        <v>43</v>
      </c>
      <c r="J101" s="14" t="s">
        <v>44</v>
      </c>
      <c r="K101" s="14" t="s">
        <v>43</v>
      </c>
      <c r="L101" s="14" t="s">
        <v>44</v>
      </c>
      <c r="M101" s="14" t="s">
        <v>43</v>
      </c>
      <c r="N101" s="14" t="s">
        <v>44</v>
      </c>
      <c r="O101" s="14" t="s">
        <v>43</v>
      </c>
      <c r="P101" s="14" t="s">
        <v>44</v>
      </c>
      <c r="Q101" s="14" t="s">
        <v>43</v>
      </c>
      <c r="R101" s="14" t="s">
        <v>44</v>
      </c>
      <c r="S101" s="14" t="s">
        <v>43</v>
      </c>
      <c r="T101" s="14" t="s">
        <v>44</v>
      </c>
      <c r="U101" s="14" t="s">
        <v>43</v>
      </c>
      <c r="V101" s="14" t="s">
        <v>44</v>
      </c>
      <c r="W101" s="14" t="s">
        <v>43</v>
      </c>
      <c r="X101" s="14" t="s">
        <v>44</v>
      </c>
      <c r="Y101" s="14" t="s">
        <v>43</v>
      </c>
      <c r="Z101" s="14" t="s">
        <v>44</v>
      </c>
      <c r="AA101" s="14" t="s">
        <v>43</v>
      </c>
      <c r="AB101" s="14" t="s">
        <v>44</v>
      </c>
      <c r="AC101" s="14" t="s">
        <v>43</v>
      </c>
      <c r="AD101" s="14" t="s">
        <v>44</v>
      </c>
      <c r="AE101" s="14" t="s">
        <v>43</v>
      </c>
      <c r="AF101" s="14" t="s">
        <v>44</v>
      </c>
      <c r="AG101" s="14" t="s">
        <v>43</v>
      </c>
      <c r="AH101" s="14" t="s">
        <v>44</v>
      </c>
      <c r="AI101" s="14" t="s">
        <v>43</v>
      </c>
      <c r="AJ101" s="14" t="s">
        <v>44</v>
      </c>
      <c r="AK101" s="14" t="s">
        <v>45</v>
      </c>
      <c r="AL101" s="14" t="s">
        <v>43</v>
      </c>
      <c r="AM101" s="14" t="s">
        <v>44</v>
      </c>
      <c r="AN101" s="14" t="s">
        <v>43</v>
      </c>
      <c r="AO101" s="14" t="s">
        <v>44</v>
      </c>
      <c r="AP101" s="14" t="s">
        <v>43</v>
      </c>
      <c r="AQ101" s="14" t="s">
        <v>44</v>
      </c>
      <c r="AR101" s="14" t="s">
        <v>43</v>
      </c>
      <c r="AS101" s="14" t="s">
        <v>44</v>
      </c>
      <c r="AT101" s="14" t="s">
        <v>43</v>
      </c>
      <c r="AU101" s="14" t="s">
        <v>44</v>
      </c>
      <c r="AV101" s="14" t="s">
        <v>43</v>
      </c>
      <c r="AW101" s="14" t="s">
        <v>44</v>
      </c>
      <c r="AX101" s="14" t="s">
        <v>43</v>
      </c>
      <c r="AY101" s="14" t="s">
        <v>44</v>
      </c>
      <c r="AZ101" s="14" t="s">
        <v>43</v>
      </c>
      <c r="BA101" s="14" t="s">
        <v>44</v>
      </c>
      <c r="BB101" s="14" t="s">
        <v>43</v>
      </c>
      <c r="BC101" s="14" t="s">
        <v>44</v>
      </c>
      <c r="BD101" s="14" t="s">
        <v>43</v>
      </c>
      <c r="BE101" s="14" t="s">
        <v>44</v>
      </c>
      <c r="BF101" s="14" t="s">
        <v>43</v>
      </c>
      <c r="BG101" s="14" t="s">
        <v>44</v>
      </c>
      <c r="BH101" s="14" t="s">
        <v>43</v>
      </c>
      <c r="BI101" s="14" t="s">
        <v>44</v>
      </c>
      <c r="BJ101" s="14" t="s">
        <v>43</v>
      </c>
      <c r="BK101" s="14" t="s">
        <v>44</v>
      </c>
      <c r="BL101" s="14" t="s">
        <v>43</v>
      </c>
      <c r="BM101" s="14" t="s">
        <v>44</v>
      </c>
      <c r="BN101" s="14" t="s">
        <v>43</v>
      </c>
      <c r="BO101" s="14" t="s">
        <v>44</v>
      </c>
      <c r="BP101" s="14" t="s">
        <v>43</v>
      </c>
      <c r="BQ101" s="14" t="s">
        <v>44</v>
      </c>
      <c r="BR101" s="14" t="s">
        <v>45</v>
      </c>
      <c r="BS101" s="14" t="s">
        <v>46</v>
      </c>
    </row>
    <row r="102" spans="2:71" x14ac:dyDescent="0.2">
      <c r="B102" s="14">
        <v>11</v>
      </c>
      <c r="C102">
        <v>14540</v>
      </c>
      <c r="D102">
        <v>26302</v>
      </c>
      <c r="E102">
        <v>13687</v>
      </c>
      <c r="F102">
        <v>33124</v>
      </c>
      <c r="G102">
        <v>11098</v>
      </c>
      <c r="H102">
        <v>37453</v>
      </c>
      <c r="I102">
        <v>9573</v>
      </c>
      <c r="J102">
        <v>22995</v>
      </c>
      <c r="K102">
        <v>8497</v>
      </c>
      <c r="L102">
        <v>29491</v>
      </c>
      <c r="M102">
        <v>10519</v>
      </c>
      <c r="N102">
        <v>31862</v>
      </c>
      <c r="O102">
        <v>6699</v>
      </c>
      <c r="P102">
        <v>32451</v>
      </c>
      <c r="Q102">
        <v>9717</v>
      </c>
      <c r="R102">
        <v>42502</v>
      </c>
      <c r="S102">
        <v>4895</v>
      </c>
      <c r="T102">
        <v>39329</v>
      </c>
      <c r="U102">
        <v>9713</v>
      </c>
      <c r="V102">
        <v>35111</v>
      </c>
      <c r="W102">
        <v>7358</v>
      </c>
      <c r="X102">
        <v>36790</v>
      </c>
      <c r="Y102">
        <v>9986</v>
      </c>
      <c r="Z102">
        <v>39645</v>
      </c>
      <c r="AA102">
        <v>7444</v>
      </c>
      <c r="AB102">
        <v>31735</v>
      </c>
      <c r="AC102">
        <v>9823</v>
      </c>
      <c r="AD102">
        <v>29656</v>
      </c>
      <c r="AE102">
        <v>9949</v>
      </c>
      <c r="AF102">
        <v>22253</v>
      </c>
      <c r="AG102">
        <v>8824</v>
      </c>
      <c r="AH102">
        <v>23765</v>
      </c>
      <c r="AI102">
        <v>9658</v>
      </c>
      <c r="AJ102">
        <v>25844</v>
      </c>
      <c r="AK102">
        <v>676742</v>
      </c>
      <c r="AL102">
        <v>17073</v>
      </c>
      <c r="AM102">
        <v>26860</v>
      </c>
      <c r="AN102">
        <v>7508</v>
      </c>
      <c r="AO102">
        <v>38133</v>
      </c>
      <c r="AP102">
        <v>8186</v>
      </c>
      <c r="AQ102">
        <v>51514</v>
      </c>
      <c r="AR102">
        <v>4789</v>
      </c>
      <c r="AS102">
        <v>41756</v>
      </c>
      <c r="AT102">
        <v>3782</v>
      </c>
      <c r="AU102">
        <v>58476</v>
      </c>
      <c r="AV102">
        <v>8252</v>
      </c>
      <c r="AW102">
        <v>39338</v>
      </c>
      <c r="AX102">
        <v>9260</v>
      </c>
      <c r="AY102">
        <v>30593</v>
      </c>
      <c r="AZ102">
        <v>6565</v>
      </c>
      <c r="BA102">
        <v>29618</v>
      </c>
      <c r="BB102">
        <v>7730</v>
      </c>
      <c r="BC102">
        <v>40576</v>
      </c>
      <c r="BD102">
        <v>5997</v>
      </c>
      <c r="BE102">
        <v>30024</v>
      </c>
      <c r="BF102">
        <v>8703</v>
      </c>
      <c r="BG102">
        <v>39998</v>
      </c>
      <c r="BH102">
        <v>9141</v>
      </c>
      <c r="BI102">
        <v>34054</v>
      </c>
      <c r="BJ102">
        <v>3541</v>
      </c>
      <c r="BK102">
        <v>40991</v>
      </c>
      <c r="BL102">
        <v>4322</v>
      </c>
      <c r="BM102">
        <v>29980</v>
      </c>
      <c r="BN102">
        <v>3311</v>
      </c>
      <c r="BO102">
        <v>41895</v>
      </c>
      <c r="BP102">
        <v>5542</v>
      </c>
      <c r="BQ102">
        <v>36948</v>
      </c>
      <c r="BR102">
        <v>724462</v>
      </c>
      <c r="BS102">
        <v>11849</v>
      </c>
    </row>
    <row r="103" spans="2:71" x14ac:dyDescent="0.2">
      <c r="B103" s="14">
        <v>8</v>
      </c>
      <c r="C103">
        <v>16939</v>
      </c>
      <c r="D103">
        <v>23627</v>
      </c>
      <c r="E103">
        <v>12427</v>
      </c>
      <c r="F103">
        <v>24435</v>
      </c>
      <c r="G103">
        <v>11448</v>
      </c>
      <c r="H103">
        <v>29021</v>
      </c>
      <c r="I103">
        <v>4891</v>
      </c>
      <c r="J103">
        <v>40461</v>
      </c>
      <c r="K103">
        <v>8620</v>
      </c>
      <c r="L103">
        <v>35279</v>
      </c>
      <c r="M103">
        <v>4271</v>
      </c>
      <c r="N103">
        <v>33476</v>
      </c>
      <c r="O103">
        <v>10511</v>
      </c>
      <c r="P103">
        <v>31160</v>
      </c>
      <c r="Q103">
        <v>3911</v>
      </c>
      <c r="R103">
        <v>36792</v>
      </c>
      <c r="S103">
        <v>10168</v>
      </c>
      <c r="T103">
        <v>29644</v>
      </c>
      <c r="U103">
        <v>11945</v>
      </c>
      <c r="V103">
        <v>28957</v>
      </c>
      <c r="W103">
        <v>10973</v>
      </c>
      <c r="X103">
        <v>38881</v>
      </c>
      <c r="Y103">
        <v>7813</v>
      </c>
      <c r="Z103">
        <v>40311</v>
      </c>
      <c r="AA103">
        <v>12541</v>
      </c>
      <c r="AB103">
        <v>26069</v>
      </c>
      <c r="AC103">
        <v>9800</v>
      </c>
      <c r="AD103">
        <v>35817</v>
      </c>
      <c r="AE103">
        <v>11186</v>
      </c>
      <c r="AF103">
        <v>39986</v>
      </c>
      <c r="AG103">
        <v>10495</v>
      </c>
      <c r="AH103">
        <v>29135</v>
      </c>
      <c r="AI103">
        <v>8286</v>
      </c>
      <c r="AJ103">
        <v>30225</v>
      </c>
      <c r="AK103">
        <v>694430</v>
      </c>
      <c r="AL103">
        <v>19681</v>
      </c>
      <c r="AM103">
        <v>26312</v>
      </c>
      <c r="AN103">
        <v>9938</v>
      </c>
      <c r="AO103">
        <v>26872</v>
      </c>
      <c r="AP103">
        <v>8825</v>
      </c>
      <c r="AQ103">
        <v>31437</v>
      </c>
      <c r="AR103">
        <v>11742</v>
      </c>
      <c r="AS103">
        <v>26280</v>
      </c>
      <c r="AT103">
        <v>10030</v>
      </c>
      <c r="AU103">
        <v>30146</v>
      </c>
      <c r="AV103">
        <v>3679</v>
      </c>
      <c r="AW103">
        <v>33996</v>
      </c>
      <c r="AX103">
        <v>5889</v>
      </c>
      <c r="AY103">
        <v>58726</v>
      </c>
      <c r="AZ103">
        <v>8394</v>
      </c>
      <c r="BA103">
        <v>43513</v>
      </c>
      <c r="BB103">
        <v>6723</v>
      </c>
      <c r="BC103">
        <v>41972</v>
      </c>
      <c r="BD103">
        <v>8906</v>
      </c>
      <c r="BE103">
        <v>26752</v>
      </c>
      <c r="BF103">
        <v>10591</v>
      </c>
      <c r="BG103">
        <v>26824</v>
      </c>
      <c r="BH103">
        <v>9979</v>
      </c>
      <c r="BI103">
        <v>34498</v>
      </c>
      <c r="BJ103">
        <v>10329</v>
      </c>
      <c r="BK103">
        <v>31542</v>
      </c>
      <c r="BL103">
        <v>7033</v>
      </c>
      <c r="BM103">
        <v>39773</v>
      </c>
      <c r="BN103">
        <v>4832</v>
      </c>
      <c r="BO103">
        <v>29528</v>
      </c>
      <c r="BP103">
        <v>4475</v>
      </c>
      <c r="BQ103">
        <v>45076</v>
      </c>
      <c r="BR103">
        <v>694301</v>
      </c>
      <c r="BS103">
        <v>24492</v>
      </c>
    </row>
    <row r="104" spans="2:71" x14ac:dyDescent="0.2">
      <c r="B104" s="14">
        <v>2</v>
      </c>
      <c r="C104">
        <v>17228</v>
      </c>
      <c r="D104">
        <v>25079</v>
      </c>
      <c r="E104">
        <v>15606</v>
      </c>
      <c r="F104">
        <v>32705</v>
      </c>
      <c r="G104">
        <v>9218</v>
      </c>
      <c r="H104">
        <v>32004</v>
      </c>
      <c r="I104">
        <v>11427</v>
      </c>
      <c r="J104">
        <v>22907</v>
      </c>
      <c r="K104">
        <v>10196</v>
      </c>
      <c r="L104">
        <v>29886</v>
      </c>
      <c r="M104">
        <v>12807</v>
      </c>
      <c r="N104">
        <v>33965</v>
      </c>
      <c r="O104">
        <v>14380</v>
      </c>
      <c r="P104">
        <v>32644</v>
      </c>
      <c r="Q104">
        <v>14405</v>
      </c>
      <c r="R104">
        <v>33865</v>
      </c>
      <c r="S104">
        <v>13821</v>
      </c>
      <c r="T104">
        <v>24775</v>
      </c>
      <c r="U104">
        <v>10138</v>
      </c>
      <c r="V104">
        <v>26958</v>
      </c>
      <c r="W104">
        <v>13974</v>
      </c>
      <c r="X104">
        <v>24993</v>
      </c>
      <c r="Y104">
        <v>13873</v>
      </c>
      <c r="Z104">
        <v>34930</v>
      </c>
      <c r="AA104">
        <v>14768</v>
      </c>
      <c r="AB104">
        <v>24866</v>
      </c>
      <c r="AC104">
        <v>12044</v>
      </c>
      <c r="AD104">
        <v>26828</v>
      </c>
      <c r="AE104">
        <v>11132</v>
      </c>
      <c r="AF104">
        <v>24200</v>
      </c>
      <c r="AG104">
        <v>8769</v>
      </c>
      <c r="AH104">
        <v>46185</v>
      </c>
      <c r="AI104">
        <v>13231</v>
      </c>
      <c r="AJ104">
        <v>35281</v>
      </c>
      <c r="AK104">
        <v>702209</v>
      </c>
      <c r="AL104">
        <v>19211</v>
      </c>
      <c r="AM104">
        <v>35255</v>
      </c>
      <c r="AN104">
        <v>10893</v>
      </c>
      <c r="AO104">
        <v>40968</v>
      </c>
      <c r="AP104">
        <v>11524</v>
      </c>
      <c r="AQ104">
        <v>34284</v>
      </c>
      <c r="AR104">
        <v>10868</v>
      </c>
      <c r="AS104">
        <v>31470</v>
      </c>
      <c r="AT104">
        <v>8917</v>
      </c>
      <c r="AU104">
        <v>34062</v>
      </c>
      <c r="AV104">
        <v>9103</v>
      </c>
      <c r="AW104">
        <v>31285</v>
      </c>
      <c r="AX104">
        <v>7509</v>
      </c>
      <c r="AY104">
        <v>33977</v>
      </c>
      <c r="AZ104">
        <v>11533</v>
      </c>
      <c r="BA104">
        <v>31732</v>
      </c>
      <c r="BB104">
        <v>16397</v>
      </c>
      <c r="BC104">
        <v>33617</v>
      </c>
      <c r="BD104">
        <v>9942</v>
      </c>
      <c r="BE104">
        <v>30607</v>
      </c>
      <c r="BF104">
        <v>9824</v>
      </c>
      <c r="BG104">
        <v>32662</v>
      </c>
      <c r="BH104">
        <v>5638</v>
      </c>
      <c r="BI104">
        <v>32770</v>
      </c>
      <c r="BJ104">
        <v>9939</v>
      </c>
      <c r="BK104">
        <v>30046</v>
      </c>
      <c r="BL104">
        <v>4302</v>
      </c>
      <c r="BM104">
        <v>32384</v>
      </c>
      <c r="BN104">
        <v>19592</v>
      </c>
      <c r="BO104">
        <v>32623</v>
      </c>
      <c r="BP104">
        <v>12359</v>
      </c>
      <c r="BQ104">
        <v>29857</v>
      </c>
      <c r="BR104">
        <v>705158</v>
      </c>
      <c r="BS104">
        <v>3853</v>
      </c>
    </row>
    <row r="105" spans="2:71" x14ac:dyDescent="0.2">
      <c r="B105" s="14">
        <v>12</v>
      </c>
      <c r="C105">
        <v>14825</v>
      </c>
      <c r="D105">
        <v>27387</v>
      </c>
      <c r="E105">
        <v>11842</v>
      </c>
      <c r="F105">
        <v>23240</v>
      </c>
      <c r="G105">
        <v>10826</v>
      </c>
      <c r="H105">
        <v>40442</v>
      </c>
      <c r="I105">
        <v>10249</v>
      </c>
      <c r="J105">
        <v>25190</v>
      </c>
      <c r="K105">
        <v>10380</v>
      </c>
      <c r="L105">
        <v>32185</v>
      </c>
      <c r="M105">
        <v>10333</v>
      </c>
      <c r="N105">
        <v>24667</v>
      </c>
      <c r="O105">
        <v>11604</v>
      </c>
      <c r="P105">
        <v>30297</v>
      </c>
      <c r="Q105">
        <v>10920</v>
      </c>
      <c r="R105">
        <v>41733</v>
      </c>
      <c r="S105">
        <v>6429</v>
      </c>
      <c r="T105">
        <v>38530</v>
      </c>
      <c r="U105">
        <v>10340</v>
      </c>
      <c r="V105">
        <v>36565</v>
      </c>
      <c r="W105">
        <v>8493</v>
      </c>
      <c r="X105">
        <v>33792</v>
      </c>
      <c r="Y105">
        <v>8114</v>
      </c>
      <c r="Z105">
        <v>38668</v>
      </c>
      <c r="AA105">
        <v>10209</v>
      </c>
      <c r="AB105">
        <v>28421</v>
      </c>
      <c r="AC105">
        <v>10714</v>
      </c>
      <c r="AD105">
        <v>23504</v>
      </c>
      <c r="AE105">
        <v>10593</v>
      </c>
      <c r="AF105">
        <v>24600</v>
      </c>
      <c r="AG105">
        <v>8263</v>
      </c>
      <c r="AH105">
        <v>27094</v>
      </c>
      <c r="AI105">
        <v>11484</v>
      </c>
      <c r="AJ105">
        <v>30093</v>
      </c>
      <c r="AK105">
        <v>675148</v>
      </c>
      <c r="AL105">
        <v>18375</v>
      </c>
      <c r="AM105">
        <v>25497</v>
      </c>
      <c r="AN105">
        <v>6140</v>
      </c>
      <c r="AO105">
        <v>48217</v>
      </c>
      <c r="AP105">
        <v>6560</v>
      </c>
      <c r="AQ105">
        <v>47249</v>
      </c>
      <c r="AR105">
        <v>9189</v>
      </c>
      <c r="AS105">
        <v>42604</v>
      </c>
      <c r="AT105">
        <v>9999</v>
      </c>
      <c r="AU105">
        <v>43879</v>
      </c>
      <c r="AV105">
        <v>7282</v>
      </c>
      <c r="AW105">
        <v>34314</v>
      </c>
      <c r="AX105">
        <v>10732</v>
      </c>
      <c r="AY105">
        <v>25876</v>
      </c>
      <c r="AZ105">
        <v>9995</v>
      </c>
      <c r="BA105">
        <v>34576</v>
      </c>
      <c r="BB105">
        <v>4525</v>
      </c>
      <c r="BC105">
        <v>38576</v>
      </c>
      <c r="BD105">
        <v>9228</v>
      </c>
      <c r="BE105">
        <v>29840</v>
      </c>
      <c r="BF105">
        <v>4305</v>
      </c>
      <c r="BG105">
        <v>41805</v>
      </c>
      <c r="BH105">
        <v>9744</v>
      </c>
      <c r="BI105">
        <v>35108</v>
      </c>
      <c r="BJ105">
        <v>4112</v>
      </c>
      <c r="BK105">
        <v>37968</v>
      </c>
      <c r="BL105">
        <v>6160</v>
      </c>
      <c r="BM105">
        <v>30231</v>
      </c>
      <c r="BN105">
        <v>3781</v>
      </c>
      <c r="BO105">
        <v>45381</v>
      </c>
      <c r="BP105">
        <v>3981</v>
      </c>
      <c r="BQ105">
        <v>37247</v>
      </c>
      <c r="BR105">
        <v>722485</v>
      </c>
      <c r="BS105">
        <v>14102</v>
      </c>
    </row>
    <row r="106" spans="2:71" x14ac:dyDescent="0.2">
      <c r="B106" s="14">
        <v>7</v>
      </c>
      <c r="C106">
        <v>14532</v>
      </c>
      <c r="D106">
        <v>24178</v>
      </c>
      <c r="E106">
        <v>12448</v>
      </c>
      <c r="F106">
        <v>36745</v>
      </c>
      <c r="G106">
        <v>7071</v>
      </c>
      <c r="H106">
        <v>30365</v>
      </c>
      <c r="I106">
        <v>9921</v>
      </c>
      <c r="J106">
        <v>36174</v>
      </c>
      <c r="K106">
        <v>11007</v>
      </c>
      <c r="L106">
        <v>22125</v>
      </c>
      <c r="M106">
        <v>8210</v>
      </c>
      <c r="N106">
        <v>38992</v>
      </c>
      <c r="O106">
        <v>7880</v>
      </c>
      <c r="P106">
        <v>29674</v>
      </c>
      <c r="Q106">
        <v>6510</v>
      </c>
      <c r="R106">
        <v>35299</v>
      </c>
      <c r="S106">
        <v>8818</v>
      </c>
      <c r="T106">
        <v>37582</v>
      </c>
      <c r="U106">
        <v>11402</v>
      </c>
      <c r="V106">
        <v>38229</v>
      </c>
      <c r="W106">
        <v>9277</v>
      </c>
      <c r="X106">
        <v>32658</v>
      </c>
      <c r="Y106">
        <v>9292</v>
      </c>
      <c r="Z106">
        <v>38467</v>
      </c>
      <c r="AA106">
        <v>3742</v>
      </c>
      <c r="AB106">
        <v>42313</v>
      </c>
      <c r="AC106">
        <v>10387</v>
      </c>
      <c r="AD106">
        <v>31891</v>
      </c>
      <c r="AE106">
        <v>7092</v>
      </c>
      <c r="AF106">
        <v>31994</v>
      </c>
      <c r="AG106">
        <v>3891</v>
      </c>
      <c r="AH106">
        <v>22905</v>
      </c>
      <c r="AI106">
        <v>7589</v>
      </c>
      <c r="AJ106">
        <v>22950</v>
      </c>
      <c r="AK106">
        <v>678319</v>
      </c>
      <c r="AL106">
        <v>13486</v>
      </c>
      <c r="AM106">
        <v>30251</v>
      </c>
      <c r="AN106">
        <v>7698</v>
      </c>
      <c r="AO106">
        <v>25268</v>
      </c>
      <c r="AP106">
        <v>5670</v>
      </c>
      <c r="AQ106">
        <v>48145</v>
      </c>
      <c r="AR106">
        <v>11104</v>
      </c>
      <c r="AS106">
        <v>44517</v>
      </c>
      <c r="AT106">
        <v>4335</v>
      </c>
      <c r="AU106">
        <v>49188</v>
      </c>
      <c r="AV106">
        <v>3899</v>
      </c>
      <c r="AW106">
        <v>56507</v>
      </c>
      <c r="AX106">
        <v>5082</v>
      </c>
      <c r="AY106">
        <v>43712</v>
      </c>
      <c r="AZ106">
        <v>6363</v>
      </c>
      <c r="BA106">
        <v>29796</v>
      </c>
      <c r="BB106">
        <v>5136</v>
      </c>
      <c r="BC106">
        <v>32211</v>
      </c>
      <c r="BD106">
        <v>5598</v>
      </c>
      <c r="BE106">
        <v>40658</v>
      </c>
      <c r="BF106">
        <v>7473</v>
      </c>
      <c r="BG106">
        <v>31403</v>
      </c>
      <c r="BH106">
        <v>5708</v>
      </c>
      <c r="BI106">
        <v>43683</v>
      </c>
      <c r="BJ106">
        <v>4534</v>
      </c>
      <c r="BK106">
        <v>32959</v>
      </c>
      <c r="BL106">
        <v>4213</v>
      </c>
      <c r="BM106">
        <v>40795</v>
      </c>
      <c r="BN106">
        <v>6119</v>
      </c>
      <c r="BO106">
        <v>29127</v>
      </c>
      <c r="BP106">
        <v>5876</v>
      </c>
      <c r="BQ106">
        <v>39993</v>
      </c>
      <c r="BR106">
        <v>720518</v>
      </c>
      <c r="BS106">
        <v>16343</v>
      </c>
    </row>
    <row r="107" spans="2:71" x14ac:dyDescent="0.2">
      <c r="B107" s="14">
        <v>5</v>
      </c>
      <c r="C107">
        <v>15956</v>
      </c>
      <c r="D107">
        <v>23947</v>
      </c>
      <c r="E107">
        <v>18970</v>
      </c>
      <c r="F107">
        <v>30299</v>
      </c>
      <c r="G107">
        <v>11246</v>
      </c>
      <c r="H107">
        <v>29764</v>
      </c>
      <c r="I107">
        <v>11338</v>
      </c>
      <c r="J107">
        <v>22431</v>
      </c>
      <c r="K107">
        <v>4269</v>
      </c>
      <c r="L107">
        <v>31788</v>
      </c>
      <c r="M107">
        <v>10973</v>
      </c>
      <c r="N107">
        <v>29210</v>
      </c>
      <c r="O107">
        <v>10674</v>
      </c>
      <c r="P107">
        <v>35888</v>
      </c>
      <c r="Q107">
        <v>10539</v>
      </c>
      <c r="R107">
        <v>23711</v>
      </c>
      <c r="S107">
        <v>8921</v>
      </c>
      <c r="T107">
        <v>36327</v>
      </c>
      <c r="U107">
        <v>11512</v>
      </c>
      <c r="V107">
        <v>25691</v>
      </c>
      <c r="W107">
        <v>9828</v>
      </c>
      <c r="X107">
        <v>29268</v>
      </c>
      <c r="Y107">
        <v>8957</v>
      </c>
      <c r="Z107">
        <v>38847</v>
      </c>
      <c r="AA107">
        <v>7935</v>
      </c>
      <c r="AB107">
        <v>39393</v>
      </c>
      <c r="AC107">
        <v>9446</v>
      </c>
      <c r="AD107">
        <v>40740</v>
      </c>
      <c r="AE107">
        <v>4211</v>
      </c>
      <c r="AF107">
        <v>44793</v>
      </c>
      <c r="AG107">
        <v>10671</v>
      </c>
      <c r="AH107">
        <v>40024</v>
      </c>
      <c r="AI107">
        <v>9038</v>
      </c>
      <c r="AJ107">
        <v>37686</v>
      </c>
      <c r="AK107">
        <v>708306</v>
      </c>
      <c r="AL107">
        <v>16946</v>
      </c>
      <c r="AM107">
        <v>33047</v>
      </c>
      <c r="AN107">
        <v>9184</v>
      </c>
      <c r="AO107">
        <v>28744</v>
      </c>
      <c r="AP107">
        <v>5472</v>
      </c>
      <c r="AQ107">
        <v>31765</v>
      </c>
      <c r="AR107">
        <v>8364</v>
      </c>
      <c r="AS107">
        <v>30915</v>
      </c>
      <c r="AT107">
        <v>10656</v>
      </c>
      <c r="AU107">
        <v>29138</v>
      </c>
      <c r="AV107">
        <v>7627</v>
      </c>
      <c r="AW107">
        <v>29131</v>
      </c>
      <c r="AX107">
        <v>8280</v>
      </c>
      <c r="AY107">
        <v>30999</v>
      </c>
      <c r="AZ107">
        <v>8748</v>
      </c>
      <c r="BA107">
        <v>29382</v>
      </c>
      <c r="BB107">
        <v>9485</v>
      </c>
      <c r="BC107">
        <v>37196</v>
      </c>
      <c r="BD107">
        <v>6959</v>
      </c>
      <c r="BE107">
        <v>59180</v>
      </c>
      <c r="BF107">
        <v>10371</v>
      </c>
      <c r="BG107">
        <v>38856</v>
      </c>
      <c r="BH107">
        <v>7221</v>
      </c>
      <c r="BI107">
        <v>32203</v>
      </c>
      <c r="BJ107">
        <v>9949</v>
      </c>
      <c r="BK107">
        <v>30278</v>
      </c>
      <c r="BL107">
        <v>9609</v>
      </c>
      <c r="BM107">
        <v>30568</v>
      </c>
      <c r="BN107">
        <v>6444</v>
      </c>
      <c r="BO107">
        <v>41788</v>
      </c>
      <c r="BP107">
        <v>9772</v>
      </c>
      <c r="BQ107">
        <v>30084</v>
      </c>
      <c r="BR107">
        <v>688370</v>
      </c>
      <c r="BS107">
        <v>17331</v>
      </c>
    </row>
    <row r="108" spans="2:71" x14ac:dyDescent="0.2">
      <c r="B108" s="14">
        <v>13</v>
      </c>
      <c r="C108">
        <v>13951</v>
      </c>
      <c r="D108">
        <v>25464</v>
      </c>
      <c r="E108">
        <v>12449</v>
      </c>
      <c r="F108">
        <v>42246</v>
      </c>
      <c r="G108">
        <v>10738</v>
      </c>
      <c r="H108">
        <v>26485</v>
      </c>
      <c r="I108">
        <v>6191</v>
      </c>
      <c r="J108">
        <v>35069</v>
      </c>
      <c r="K108">
        <v>10376</v>
      </c>
      <c r="L108">
        <v>25292</v>
      </c>
      <c r="M108">
        <v>8914</v>
      </c>
      <c r="N108">
        <v>30288</v>
      </c>
      <c r="O108">
        <v>9965</v>
      </c>
      <c r="P108">
        <v>40598</v>
      </c>
      <c r="Q108">
        <v>11169</v>
      </c>
      <c r="R108">
        <v>34754</v>
      </c>
      <c r="S108">
        <v>10449</v>
      </c>
      <c r="T108">
        <v>35732</v>
      </c>
      <c r="U108">
        <v>7935</v>
      </c>
      <c r="V108">
        <v>38076</v>
      </c>
      <c r="W108">
        <v>7638</v>
      </c>
      <c r="X108">
        <v>39216</v>
      </c>
      <c r="Y108">
        <v>9500</v>
      </c>
      <c r="Z108">
        <v>30465</v>
      </c>
      <c r="AA108">
        <v>9379</v>
      </c>
      <c r="AB108">
        <v>22188</v>
      </c>
      <c r="AC108">
        <v>9926</v>
      </c>
      <c r="AD108">
        <v>26354</v>
      </c>
      <c r="AE108">
        <v>10658</v>
      </c>
      <c r="AF108">
        <v>25126</v>
      </c>
      <c r="AG108">
        <v>8589</v>
      </c>
      <c r="AH108">
        <v>32771</v>
      </c>
      <c r="AI108">
        <v>10544</v>
      </c>
      <c r="AJ108">
        <v>24617</v>
      </c>
      <c r="AK108">
        <v>677463</v>
      </c>
      <c r="AL108">
        <v>19744</v>
      </c>
      <c r="AM108">
        <v>36691</v>
      </c>
      <c r="AN108">
        <v>9257</v>
      </c>
      <c r="AO108">
        <v>49663</v>
      </c>
      <c r="AP108">
        <v>9733</v>
      </c>
      <c r="AQ108">
        <v>42875</v>
      </c>
      <c r="AR108">
        <v>3517</v>
      </c>
      <c r="AS108">
        <v>44741</v>
      </c>
      <c r="AT108">
        <v>10546</v>
      </c>
      <c r="AU108">
        <v>38424</v>
      </c>
      <c r="AV108">
        <v>9369</v>
      </c>
      <c r="AW108">
        <v>29653</v>
      </c>
      <c r="AX108">
        <v>6894</v>
      </c>
      <c r="AY108">
        <v>32709</v>
      </c>
      <c r="AZ108">
        <v>3601</v>
      </c>
      <c r="BA108">
        <v>41538</v>
      </c>
      <c r="BB108">
        <v>9658</v>
      </c>
      <c r="BC108">
        <v>30794</v>
      </c>
      <c r="BD108">
        <v>5733</v>
      </c>
      <c r="BE108">
        <v>40946</v>
      </c>
      <c r="BF108">
        <v>6946</v>
      </c>
      <c r="BG108">
        <v>37142</v>
      </c>
      <c r="BH108">
        <v>6379</v>
      </c>
      <c r="BI108">
        <v>38658</v>
      </c>
      <c r="BJ108">
        <v>5847</v>
      </c>
      <c r="BK108">
        <v>31213</v>
      </c>
      <c r="BL108">
        <v>3493</v>
      </c>
      <c r="BM108">
        <v>34655</v>
      </c>
      <c r="BN108">
        <v>10067</v>
      </c>
      <c r="BO108">
        <v>37949</v>
      </c>
      <c r="BP108">
        <v>5059</v>
      </c>
      <c r="BQ108">
        <v>35970</v>
      </c>
      <c r="BR108">
        <v>729473</v>
      </c>
      <c r="BS108">
        <v>7531</v>
      </c>
    </row>
    <row r="109" spans="2:71" x14ac:dyDescent="0.2">
      <c r="B109" s="14">
        <v>15</v>
      </c>
      <c r="C109">
        <v>14166</v>
      </c>
      <c r="D109">
        <v>23369</v>
      </c>
      <c r="E109">
        <v>12399</v>
      </c>
      <c r="F109">
        <v>43834</v>
      </c>
      <c r="G109">
        <v>5055</v>
      </c>
      <c r="H109">
        <v>32100</v>
      </c>
      <c r="I109">
        <v>9165</v>
      </c>
      <c r="J109">
        <v>32744</v>
      </c>
      <c r="K109">
        <v>8690</v>
      </c>
      <c r="L109">
        <v>26648</v>
      </c>
      <c r="M109">
        <v>5309</v>
      </c>
      <c r="N109">
        <v>39253</v>
      </c>
      <c r="O109">
        <v>5990</v>
      </c>
      <c r="P109">
        <v>41834</v>
      </c>
      <c r="Q109">
        <v>11263</v>
      </c>
      <c r="R109">
        <v>38676</v>
      </c>
      <c r="S109">
        <v>7368</v>
      </c>
      <c r="T109">
        <v>38959</v>
      </c>
      <c r="U109">
        <v>6989</v>
      </c>
      <c r="V109">
        <v>39902</v>
      </c>
      <c r="W109">
        <v>3424</v>
      </c>
      <c r="X109">
        <v>37578</v>
      </c>
      <c r="Y109">
        <v>5254</v>
      </c>
      <c r="Z109">
        <v>23282</v>
      </c>
      <c r="AA109">
        <v>10319</v>
      </c>
      <c r="AB109">
        <v>22627</v>
      </c>
      <c r="AC109">
        <v>5685</v>
      </c>
      <c r="AD109">
        <v>40331</v>
      </c>
      <c r="AE109">
        <v>4081</v>
      </c>
      <c r="AF109">
        <v>33250</v>
      </c>
      <c r="AG109">
        <v>4202</v>
      </c>
      <c r="AH109">
        <v>34725</v>
      </c>
      <c r="AI109">
        <v>4188</v>
      </c>
      <c r="AJ109">
        <v>34499</v>
      </c>
      <c r="AK109">
        <v>683162</v>
      </c>
      <c r="AL109">
        <v>12602</v>
      </c>
      <c r="AM109">
        <v>54146</v>
      </c>
      <c r="AN109">
        <v>3511</v>
      </c>
      <c r="AO109">
        <v>49211</v>
      </c>
      <c r="AP109">
        <v>3843</v>
      </c>
      <c r="AQ109">
        <v>48865</v>
      </c>
      <c r="AR109">
        <v>3391</v>
      </c>
      <c r="AS109">
        <v>44084</v>
      </c>
      <c r="AT109">
        <v>9484</v>
      </c>
      <c r="AU109">
        <v>32639</v>
      </c>
      <c r="AV109">
        <v>6617</v>
      </c>
      <c r="AW109">
        <v>30440</v>
      </c>
      <c r="AX109">
        <v>3950</v>
      </c>
      <c r="AY109">
        <v>45142</v>
      </c>
      <c r="AZ109">
        <v>3699</v>
      </c>
      <c r="BA109">
        <v>34849</v>
      </c>
      <c r="BB109">
        <v>6704</v>
      </c>
      <c r="BC109">
        <v>37026</v>
      </c>
      <c r="BD109">
        <v>3554</v>
      </c>
      <c r="BE109">
        <v>40818</v>
      </c>
      <c r="BF109">
        <v>5157</v>
      </c>
      <c r="BG109">
        <v>40269</v>
      </c>
      <c r="BH109">
        <v>4722</v>
      </c>
      <c r="BI109">
        <v>37436</v>
      </c>
      <c r="BJ109">
        <v>3796</v>
      </c>
      <c r="BK109">
        <v>33572</v>
      </c>
      <c r="BL109">
        <v>3602</v>
      </c>
      <c r="BM109">
        <v>41309</v>
      </c>
      <c r="BN109">
        <v>7910</v>
      </c>
      <c r="BO109">
        <v>32279</v>
      </c>
      <c r="BP109">
        <v>9193</v>
      </c>
      <c r="BQ109">
        <v>37529</v>
      </c>
      <c r="BR109">
        <v>731354</v>
      </c>
      <c r="BS109">
        <v>1841</v>
      </c>
    </row>
    <row r="110" spans="2:71" x14ac:dyDescent="0.2">
      <c r="B110" s="14">
        <v>16</v>
      </c>
      <c r="C110">
        <v>12852</v>
      </c>
      <c r="D110">
        <v>23862</v>
      </c>
      <c r="E110">
        <v>15044</v>
      </c>
      <c r="F110">
        <v>26765</v>
      </c>
      <c r="G110">
        <v>9123</v>
      </c>
      <c r="H110">
        <v>33630</v>
      </c>
      <c r="I110">
        <v>10803</v>
      </c>
      <c r="J110">
        <v>30488</v>
      </c>
      <c r="K110">
        <v>9735</v>
      </c>
      <c r="L110">
        <v>25604</v>
      </c>
      <c r="M110">
        <v>11458</v>
      </c>
      <c r="N110">
        <v>28310</v>
      </c>
      <c r="O110">
        <v>8203</v>
      </c>
      <c r="P110">
        <v>35344</v>
      </c>
      <c r="Q110">
        <v>10267</v>
      </c>
      <c r="R110">
        <v>36937</v>
      </c>
      <c r="S110">
        <v>11069</v>
      </c>
      <c r="T110">
        <v>26002</v>
      </c>
      <c r="U110">
        <v>11315</v>
      </c>
      <c r="V110">
        <v>30431</v>
      </c>
      <c r="W110">
        <v>8865</v>
      </c>
      <c r="X110">
        <v>35570</v>
      </c>
      <c r="Y110">
        <v>9052</v>
      </c>
      <c r="Z110">
        <v>39660</v>
      </c>
      <c r="AA110">
        <v>11322</v>
      </c>
      <c r="AB110">
        <v>32095</v>
      </c>
      <c r="AC110">
        <v>9230</v>
      </c>
      <c r="AD110">
        <v>34901</v>
      </c>
      <c r="AE110">
        <v>10431</v>
      </c>
      <c r="AF110">
        <v>36157</v>
      </c>
      <c r="AG110">
        <v>9791</v>
      </c>
      <c r="AH110">
        <v>39202</v>
      </c>
      <c r="AI110">
        <v>11703</v>
      </c>
      <c r="AJ110">
        <v>28836</v>
      </c>
      <c r="AK110">
        <v>703298</v>
      </c>
      <c r="AL110">
        <v>20413</v>
      </c>
      <c r="AM110">
        <v>26366</v>
      </c>
      <c r="AN110">
        <v>11502</v>
      </c>
      <c r="AO110">
        <v>27642</v>
      </c>
      <c r="AP110">
        <v>8405</v>
      </c>
      <c r="AQ110">
        <v>29426</v>
      </c>
      <c r="AR110">
        <v>10909</v>
      </c>
      <c r="AS110">
        <v>25388</v>
      </c>
      <c r="AT110">
        <v>9787</v>
      </c>
      <c r="AU110">
        <v>28354</v>
      </c>
      <c r="AV110">
        <v>10950</v>
      </c>
      <c r="AW110">
        <v>29602</v>
      </c>
      <c r="AX110">
        <v>10921</v>
      </c>
      <c r="AY110">
        <v>28147</v>
      </c>
      <c r="AZ110">
        <v>8395</v>
      </c>
      <c r="BA110">
        <v>45698</v>
      </c>
      <c r="BB110">
        <v>10856</v>
      </c>
      <c r="BC110">
        <v>48506</v>
      </c>
      <c r="BD110">
        <v>7775</v>
      </c>
      <c r="BE110">
        <v>41645</v>
      </c>
      <c r="BF110">
        <v>10985</v>
      </c>
      <c r="BG110">
        <v>32115</v>
      </c>
      <c r="BH110">
        <v>9321</v>
      </c>
      <c r="BI110">
        <v>31520</v>
      </c>
      <c r="BJ110">
        <v>9966</v>
      </c>
      <c r="BK110">
        <v>26283</v>
      </c>
      <c r="BL110">
        <v>10698</v>
      </c>
      <c r="BM110">
        <v>32896</v>
      </c>
      <c r="BN110">
        <v>9266</v>
      </c>
      <c r="BO110">
        <v>36827</v>
      </c>
      <c r="BP110">
        <v>8450</v>
      </c>
      <c r="BQ110">
        <v>29791</v>
      </c>
      <c r="BR110">
        <v>688808</v>
      </c>
      <c r="BS110">
        <v>25113</v>
      </c>
    </row>
    <row r="111" spans="2:71" x14ac:dyDescent="0.2">
      <c r="B111" s="14">
        <v>17</v>
      </c>
      <c r="C111">
        <v>13660</v>
      </c>
      <c r="D111">
        <v>23356</v>
      </c>
      <c r="E111">
        <v>14652</v>
      </c>
      <c r="F111">
        <v>29111</v>
      </c>
      <c r="G111">
        <v>10640</v>
      </c>
      <c r="H111">
        <v>35033</v>
      </c>
      <c r="I111">
        <v>10725</v>
      </c>
      <c r="J111">
        <v>35260</v>
      </c>
      <c r="K111">
        <v>9783</v>
      </c>
      <c r="L111">
        <v>25990</v>
      </c>
      <c r="M111">
        <v>11589</v>
      </c>
      <c r="N111">
        <v>23668</v>
      </c>
      <c r="O111">
        <v>5421</v>
      </c>
      <c r="P111">
        <v>36769</v>
      </c>
      <c r="Q111">
        <v>8252</v>
      </c>
      <c r="R111">
        <v>30313</v>
      </c>
      <c r="S111">
        <v>9481</v>
      </c>
      <c r="T111">
        <v>37967</v>
      </c>
      <c r="U111">
        <v>8109</v>
      </c>
      <c r="V111">
        <v>41183</v>
      </c>
      <c r="W111">
        <v>8244</v>
      </c>
      <c r="X111">
        <v>34016</v>
      </c>
      <c r="Y111">
        <v>3508</v>
      </c>
      <c r="Z111">
        <v>43192</v>
      </c>
      <c r="AA111">
        <v>8161</v>
      </c>
      <c r="AB111">
        <v>38793</v>
      </c>
      <c r="AC111">
        <v>7646</v>
      </c>
      <c r="AD111">
        <v>35076</v>
      </c>
      <c r="AE111">
        <v>6167</v>
      </c>
      <c r="AF111">
        <v>33715</v>
      </c>
      <c r="AG111">
        <v>9978</v>
      </c>
      <c r="AH111">
        <v>24956</v>
      </c>
      <c r="AI111">
        <v>8857</v>
      </c>
      <c r="AJ111">
        <v>22606</v>
      </c>
      <c r="AK111">
        <v>683561</v>
      </c>
      <c r="AL111">
        <v>17303</v>
      </c>
      <c r="AM111">
        <v>22057</v>
      </c>
      <c r="AN111">
        <v>7618</v>
      </c>
      <c r="AO111">
        <v>26509</v>
      </c>
      <c r="AP111">
        <v>10826</v>
      </c>
      <c r="AQ111">
        <v>35583</v>
      </c>
      <c r="AR111">
        <v>11315</v>
      </c>
      <c r="AS111">
        <v>44872</v>
      </c>
      <c r="AT111">
        <v>8395</v>
      </c>
      <c r="AU111">
        <v>38356</v>
      </c>
      <c r="AV111">
        <v>5902</v>
      </c>
      <c r="AW111">
        <v>60261</v>
      </c>
      <c r="AX111">
        <v>3526</v>
      </c>
      <c r="AY111">
        <v>45254</v>
      </c>
      <c r="AZ111">
        <v>5030</v>
      </c>
      <c r="BA111">
        <v>34170</v>
      </c>
      <c r="BB111">
        <v>6487</v>
      </c>
      <c r="BC111">
        <v>29041</v>
      </c>
      <c r="BD111">
        <v>3370</v>
      </c>
      <c r="BE111">
        <v>42627</v>
      </c>
      <c r="BF111">
        <v>4177</v>
      </c>
      <c r="BG111">
        <v>35568</v>
      </c>
      <c r="BH111">
        <v>8963</v>
      </c>
      <c r="BI111">
        <v>38423</v>
      </c>
      <c r="BJ111">
        <v>5116</v>
      </c>
      <c r="BK111">
        <v>33885</v>
      </c>
      <c r="BL111">
        <v>4601</v>
      </c>
      <c r="BM111">
        <v>40097</v>
      </c>
      <c r="BN111">
        <v>4120</v>
      </c>
      <c r="BO111">
        <v>33913</v>
      </c>
      <c r="BP111">
        <v>5623</v>
      </c>
      <c r="BQ111">
        <v>36456</v>
      </c>
      <c r="BR111">
        <v>709461</v>
      </c>
      <c r="BS111">
        <v>23835</v>
      </c>
    </row>
    <row r="112" spans="2:71" x14ac:dyDescent="0.2">
      <c r="B112" s="14">
        <v>4</v>
      </c>
      <c r="C112">
        <v>19031</v>
      </c>
      <c r="D112">
        <v>26031</v>
      </c>
      <c r="E112">
        <v>13430</v>
      </c>
      <c r="F112">
        <v>33763</v>
      </c>
      <c r="G112">
        <v>9995</v>
      </c>
      <c r="H112">
        <v>31079</v>
      </c>
      <c r="I112">
        <v>11658</v>
      </c>
      <c r="J112">
        <v>23957</v>
      </c>
      <c r="K112">
        <v>11736</v>
      </c>
      <c r="L112">
        <v>25876</v>
      </c>
      <c r="M112">
        <v>5901</v>
      </c>
      <c r="N112">
        <v>38991</v>
      </c>
      <c r="O112">
        <v>10951</v>
      </c>
      <c r="P112">
        <v>37532</v>
      </c>
      <c r="Q112">
        <v>8397</v>
      </c>
      <c r="R112">
        <v>38939</v>
      </c>
      <c r="S112">
        <v>7020</v>
      </c>
      <c r="T112">
        <v>40381</v>
      </c>
      <c r="U112">
        <v>4594</v>
      </c>
      <c r="V112">
        <v>40798</v>
      </c>
      <c r="W112">
        <v>8676</v>
      </c>
      <c r="X112">
        <v>22419</v>
      </c>
      <c r="Y112">
        <v>7483</v>
      </c>
      <c r="Z112">
        <v>24159</v>
      </c>
      <c r="AA112">
        <v>6396</v>
      </c>
      <c r="AB112">
        <v>43782</v>
      </c>
      <c r="AC112">
        <v>10284</v>
      </c>
      <c r="AD112">
        <v>26444</v>
      </c>
      <c r="AE112">
        <v>9419</v>
      </c>
      <c r="AF112">
        <v>29527</v>
      </c>
      <c r="AG112">
        <v>10772</v>
      </c>
      <c r="AH112">
        <v>24886</v>
      </c>
      <c r="AI112">
        <v>11510</v>
      </c>
      <c r="AJ112">
        <v>43960</v>
      </c>
      <c r="AK112">
        <v>690535</v>
      </c>
      <c r="AL112">
        <v>13277</v>
      </c>
      <c r="AM112">
        <v>46788</v>
      </c>
      <c r="AN112">
        <v>11423</v>
      </c>
      <c r="AO112">
        <v>34839</v>
      </c>
      <c r="AP112">
        <v>10769</v>
      </c>
      <c r="AQ112">
        <v>42576</v>
      </c>
      <c r="AR112">
        <v>6129</v>
      </c>
      <c r="AS112">
        <v>39940</v>
      </c>
      <c r="AT112">
        <v>4192</v>
      </c>
      <c r="AU112">
        <v>37012</v>
      </c>
      <c r="AV112">
        <v>4588</v>
      </c>
      <c r="AW112">
        <v>36382</v>
      </c>
      <c r="AX112">
        <v>4805</v>
      </c>
      <c r="AY112">
        <v>40008</v>
      </c>
      <c r="AZ112">
        <v>6322</v>
      </c>
      <c r="BA112">
        <v>33723</v>
      </c>
      <c r="BB112">
        <v>5550</v>
      </c>
      <c r="BC112">
        <v>42198</v>
      </c>
      <c r="BD112">
        <v>4809</v>
      </c>
      <c r="BE112">
        <v>38829</v>
      </c>
      <c r="BF112">
        <v>4629</v>
      </c>
      <c r="BG112">
        <v>37684</v>
      </c>
      <c r="BH112">
        <v>8440</v>
      </c>
      <c r="BI112">
        <v>30422</v>
      </c>
      <c r="BJ112">
        <v>3471</v>
      </c>
      <c r="BK112">
        <v>37140</v>
      </c>
      <c r="BL112">
        <v>3740</v>
      </c>
      <c r="BM112">
        <v>40716</v>
      </c>
      <c r="BN112">
        <v>7079</v>
      </c>
      <c r="BO112">
        <v>34579</v>
      </c>
      <c r="BP112">
        <v>3964</v>
      </c>
      <c r="BQ112">
        <v>42203</v>
      </c>
      <c r="BR112">
        <v>718230</v>
      </c>
      <c r="BS112">
        <v>16</v>
      </c>
    </row>
    <row r="113" spans="2:71" x14ac:dyDescent="0.2">
      <c r="B113" s="14">
        <v>14</v>
      </c>
      <c r="C113">
        <v>14112</v>
      </c>
      <c r="D113">
        <v>23761</v>
      </c>
      <c r="E113">
        <v>12311</v>
      </c>
      <c r="F113">
        <v>35971</v>
      </c>
      <c r="G113">
        <v>10953</v>
      </c>
      <c r="H113">
        <v>27942</v>
      </c>
      <c r="I113">
        <v>10591</v>
      </c>
      <c r="J113">
        <v>29126</v>
      </c>
      <c r="K113">
        <v>9782</v>
      </c>
      <c r="L113">
        <v>25732</v>
      </c>
      <c r="M113">
        <v>3999</v>
      </c>
      <c r="N113">
        <v>32607</v>
      </c>
      <c r="O113">
        <v>9122</v>
      </c>
      <c r="P113">
        <v>39133</v>
      </c>
      <c r="Q113">
        <v>10459</v>
      </c>
      <c r="R113">
        <v>35284</v>
      </c>
      <c r="S113">
        <v>10677</v>
      </c>
      <c r="T113">
        <v>26722</v>
      </c>
      <c r="U113">
        <v>9895</v>
      </c>
      <c r="V113">
        <v>31236</v>
      </c>
      <c r="W113">
        <v>8201</v>
      </c>
      <c r="X113">
        <v>36589</v>
      </c>
      <c r="Y113">
        <v>10200</v>
      </c>
      <c r="Z113">
        <v>38602</v>
      </c>
      <c r="AA113">
        <v>9931</v>
      </c>
      <c r="AB113">
        <v>39802</v>
      </c>
      <c r="AC113">
        <v>9308</v>
      </c>
      <c r="AD113">
        <v>35486</v>
      </c>
      <c r="AE113">
        <v>7763</v>
      </c>
      <c r="AF113">
        <v>38469</v>
      </c>
      <c r="AG113">
        <v>10988</v>
      </c>
      <c r="AH113">
        <v>38144</v>
      </c>
      <c r="AI113">
        <v>9439</v>
      </c>
      <c r="AJ113">
        <v>30787</v>
      </c>
      <c r="AK113">
        <v>708897</v>
      </c>
      <c r="AL113">
        <v>19551</v>
      </c>
      <c r="AM113">
        <v>28248</v>
      </c>
      <c r="AN113">
        <v>4668</v>
      </c>
      <c r="AO113">
        <v>33591</v>
      </c>
      <c r="AP113">
        <v>8686</v>
      </c>
      <c r="AQ113">
        <v>29038</v>
      </c>
      <c r="AR113">
        <v>10102</v>
      </c>
      <c r="AS113">
        <v>28818</v>
      </c>
      <c r="AT113">
        <v>9299</v>
      </c>
      <c r="AU113">
        <v>28736</v>
      </c>
      <c r="AV113">
        <v>8242</v>
      </c>
      <c r="AW113">
        <v>29909</v>
      </c>
      <c r="AX113">
        <v>5889</v>
      </c>
      <c r="AY113">
        <v>32544</v>
      </c>
      <c r="AZ113">
        <v>5581</v>
      </c>
      <c r="BA113">
        <v>43341</v>
      </c>
      <c r="BB113">
        <v>8082</v>
      </c>
      <c r="BC113">
        <v>56728</v>
      </c>
      <c r="BD113">
        <v>8956</v>
      </c>
      <c r="BE113">
        <v>40318</v>
      </c>
      <c r="BF113">
        <v>9498</v>
      </c>
      <c r="BG113">
        <v>29993</v>
      </c>
      <c r="BH113">
        <v>3980</v>
      </c>
      <c r="BI113">
        <v>36289</v>
      </c>
      <c r="BJ113">
        <v>5607</v>
      </c>
      <c r="BK113">
        <v>34281</v>
      </c>
      <c r="BL113">
        <v>8593</v>
      </c>
      <c r="BM113">
        <v>31786</v>
      </c>
      <c r="BN113">
        <v>4090</v>
      </c>
      <c r="BO113">
        <v>43243</v>
      </c>
      <c r="BP113">
        <v>9078</v>
      </c>
      <c r="BQ113">
        <v>29206</v>
      </c>
      <c r="BR113">
        <v>685980</v>
      </c>
      <c r="BS113">
        <v>21232</v>
      </c>
    </row>
    <row r="114" spans="2:71" x14ac:dyDescent="0.2">
      <c r="B114" s="14">
        <v>9</v>
      </c>
      <c r="C114">
        <v>17873</v>
      </c>
      <c r="D114">
        <v>26335</v>
      </c>
      <c r="E114">
        <v>14005</v>
      </c>
      <c r="F114">
        <v>33305</v>
      </c>
      <c r="G114">
        <v>6363</v>
      </c>
      <c r="H114">
        <v>34231</v>
      </c>
      <c r="I114">
        <v>9941</v>
      </c>
      <c r="J114">
        <v>26384</v>
      </c>
      <c r="K114">
        <v>10762</v>
      </c>
      <c r="L114">
        <v>29033</v>
      </c>
      <c r="M114">
        <v>7075</v>
      </c>
      <c r="N114">
        <v>38578</v>
      </c>
      <c r="O114">
        <v>8995</v>
      </c>
      <c r="P114">
        <v>38795</v>
      </c>
      <c r="Q114">
        <v>11254</v>
      </c>
      <c r="R114">
        <v>36334</v>
      </c>
      <c r="S114">
        <v>11533</v>
      </c>
      <c r="T114">
        <v>34873</v>
      </c>
      <c r="U114">
        <v>10966</v>
      </c>
      <c r="V114">
        <v>23419</v>
      </c>
      <c r="W114">
        <v>9651</v>
      </c>
      <c r="X114">
        <v>24914</v>
      </c>
      <c r="Y114">
        <v>10352</v>
      </c>
      <c r="Z114">
        <v>29765</v>
      </c>
      <c r="AA114">
        <v>11130</v>
      </c>
      <c r="AB114">
        <v>36851</v>
      </c>
      <c r="AC114">
        <v>8444</v>
      </c>
      <c r="AD114">
        <v>30674</v>
      </c>
      <c r="AE114">
        <v>10096</v>
      </c>
      <c r="AF114">
        <v>25459</v>
      </c>
      <c r="AG114">
        <v>10654</v>
      </c>
      <c r="AH114">
        <v>35751</v>
      </c>
      <c r="AI114">
        <v>4938</v>
      </c>
      <c r="AJ114">
        <v>49521</v>
      </c>
      <c r="AK114">
        <v>699955</v>
      </c>
      <c r="AL114">
        <v>18156</v>
      </c>
      <c r="AM114">
        <v>37200</v>
      </c>
      <c r="AN114">
        <v>8495</v>
      </c>
      <c r="AO114">
        <v>43080</v>
      </c>
      <c r="AP114">
        <v>9752</v>
      </c>
      <c r="AQ114">
        <v>36988</v>
      </c>
      <c r="AR114">
        <v>10708</v>
      </c>
      <c r="AS114">
        <v>32772</v>
      </c>
      <c r="AT114">
        <v>8482</v>
      </c>
      <c r="AU114">
        <v>32940</v>
      </c>
      <c r="AV114">
        <v>4937</v>
      </c>
      <c r="AW114">
        <v>37022</v>
      </c>
      <c r="AX114">
        <v>10980</v>
      </c>
      <c r="AY114">
        <v>29795</v>
      </c>
      <c r="AZ114">
        <v>9906</v>
      </c>
      <c r="BA114">
        <v>33707</v>
      </c>
      <c r="BB114">
        <v>8979</v>
      </c>
      <c r="BC114">
        <v>40519</v>
      </c>
      <c r="BD114">
        <v>4787</v>
      </c>
      <c r="BE114">
        <v>36892</v>
      </c>
      <c r="BF114">
        <v>7982</v>
      </c>
      <c r="BG114">
        <v>34189</v>
      </c>
      <c r="BH114">
        <v>5477</v>
      </c>
      <c r="BI114">
        <v>32768</v>
      </c>
      <c r="BJ114">
        <v>6944</v>
      </c>
      <c r="BK114">
        <v>34801</v>
      </c>
      <c r="BL114">
        <v>10212</v>
      </c>
      <c r="BM114">
        <v>30142</v>
      </c>
      <c r="BN114">
        <v>7358</v>
      </c>
      <c r="BO114">
        <v>39398</v>
      </c>
      <c r="BP114">
        <v>9464</v>
      </c>
      <c r="BQ114">
        <v>34046</v>
      </c>
      <c r="BR114">
        <v>708886</v>
      </c>
      <c r="BS114">
        <v>653</v>
      </c>
    </row>
    <row r="115" spans="2:71" x14ac:dyDescent="0.2">
      <c r="B115" s="14">
        <v>3</v>
      </c>
      <c r="C115">
        <v>16771</v>
      </c>
      <c r="D115">
        <v>22722</v>
      </c>
      <c r="E115">
        <v>11485</v>
      </c>
      <c r="F115">
        <v>35320</v>
      </c>
      <c r="G115">
        <v>10525</v>
      </c>
      <c r="H115">
        <v>30108</v>
      </c>
      <c r="I115">
        <v>10777</v>
      </c>
      <c r="J115">
        <v>25826</v>
      </c>
      <c r="K115">
        <v>9566</v>
      </c>
      <c r="L115">
        <v>25643</v>
      </c>
      <c r="M115">
        <v>11165</v>
      </c>
      <c r="N115">
        <v>35736</v>
      </c>
      <c r="O115">
        <v>11089</v>
      </c>
      <c r="P115">
        <v>37303</v>
      </c>
      <c r="Q115">
        <v>9473</v>
      </c>
      <c r="R115">
        <v>31017</v>
      </c>
      <c r="S115">
        <v>6598</v>
      </c>
      <c r="T115">
        <v>33177</v>
      </c>
      <c r="U115">
        <v>7762</v>
      </c>
      <c r="V115">
        <v>33435</v>
      </c>
      <c r="W115">
        <v>11329</v>
      </c>
      <c r="X115">
        <v>38296</v>
      </c>
      <c r="Y115">
        <v>10053</v>
      </c>
      <c r="Z115">
        <v>38264</v>
      </c>
      <c r="AA115">
        <v>5372</v>
      </c>
      <c r="AB115">
        <v>33161</v>
      </c>
      <c r="AC115">
        <v>10987</v>
      </c>
      <c r="AD115">
        <v>34806</v>
      </c>
      <c r="AE115">
        <v>11642</v>
      </c>
      <c r="AF115">
        <v>38257</v>
      </c>
      <c r="AG115">
        <v>10502</v>
      </c>
      <c r="AH115">
        <v>30552</v>
      </c>
      <c r="AI115">
        <v>10365</v>
      </c>
      <c r="AJ115">
        <v>29768</v>
      </c>
      <c r="AK115">
        <v>704744</v>
      </c>
      <c r="AL115">
        <v>17601</v>
      </c>
      <c r="AM115">
        <v>29562</v>
      </c>
      <c r="AN115">
        <v>9397</v>
      </c>
      <c r="AO115">
        <v>28861</v>
      </c>
      <c r="AP115">
        <v>8461</v>
      </c>
      <c r="AQ115">
        <v>29695</v>
      </c>
      <c r="AR115">
        <v>7255</v>
      </c>
      <c r="AS115">
        <v>29160</v>
      </c>
      <c r="AT115">
        <v>8334</v>
      </c>
      <c r="AU115">
        <v>29997</v>
      </c>
      <c r="AV115">
        <v>10874</v>
      </c>
      <c r="AW115">
        <v>29184</v>
      </c>
      <c r="AX115">
        <v>9690</v>
      </c>
      <c r="AY115">
        <v>39287</v>
      </c>
      <c r="AZ115">
        <v>9272</v>
      </c>
      <c r="BA115">
        <v>56084</v>
      </c>
      <c r="BB115">
        <v>8914</v>
      </c>
      <c r="BC115">
        <v>40240</v>
      </c>
      <c r="BD115">
        <v>8743</v>
      </c>
      <c r="BE115">
        <v>29862</v>
      </c>
      <c r="BF115">
        <v>9244</v>
      </c>
      <c r="BG115">
        <v>30049</v>
      </c>
      <c r="BH115">
        <v>10452</v>
      </c>
      <c r="BI115">
        <v>29987</v>
      </c>
      <c r="BJ115">
        <v>3872</v>
      </c>
      <c r="BK115">
        <v>36868</v>
      </c>
      <c r="BL115">
        <v>9742</v>
      </c>
      <c r="BM115">
        <v>37634</v>
      </c>
      <c r="BN115">
        <v>8401</v>
      </c>
      <c r="BO115">
        <v>29591</v>
      </c>
      <c r="BP115">
        <v>9251</v>
      </c>
      <c r="BQ115">
        <v>36910</v>
      </c>
      <c r="BR115">
        <v>692479</v>
      </c>
      <c r="BS115">
        <v>17231</v>
      </c>
    </row>
    <row r="116" spans="2:71" x14ac:dyDescent="0.2">
      <c r="B116" s="14">
        <v>10</v>
      </c>
      <c r="C116">
        <v>14582</v>
      </c>
      <c r="D116">
        <v>24172</v>
      </c>
      <c r="E116">
        <v>11694</v>
      </c>
      <c r="F116">
        <v>34660</v>
      </c>
      <c r="G116">
        <v>9533</v>
      </c>
      <c r="H116">
        <v>34305</v>
      </c>
      <c r="I116">
        <v>10389</v>
      </c>
      <c r="J116">
        <v>23959</v>
      </c>
      <c r="K116">
        <v>5778</v>
      </c>
      <c r="L116">
        <v>40285</v>
      </c>
      <c r="M116">
        <v>5309</v>
      </c>
      <c r="N116">
        <v>38359</v>
      </c>
      <c r="O116">
        <v>8804</v>
      </c>
      <c r="P116">
        <v>31603</v>
      </c>
      <c r="Q116">
        <v>9898</v>
      </c>
      <c r="R116">
        <v>30073</v>
      </c>
      <c r="S116">
        <v>10172</v>
      </c>
      <c r="T116">
        <v>30442</v>
      </c>
      <c r="U116">
        <v>9777</v>
      </c>
      <c r="V116">
        <v>39263</v>
      </c>
      <c r="W116">
        <v>11201</v>
      </c>
      <c r="X116">
        <v>35962</v>
      </c>
      <c r="Y116">
        <v>11350</v>
      </c>
      <c r="Z116">
        <v>30891</v>
      </c>
      <c r="AA116">
        <v>8520</v>
      </c>
      <c r="AB116">
        <v>33337</v>
      </c>
      <c r="AC116">
        <v>11643</v>
      </c>
      <c r="AD116">
        <v>41322</v>
      </c>
      <c r="AE116">
        <v>9681</v>
      </c>
      <c r="AF116">
        <v>29871</v>
      </c>
      <c r="AG116">
        <v>10306</v>
      </c>
      <c r="AH116">
        <v>29933</v>
      </c>
      <c r="AI116">
        <v>9020</v>
      </c>
      <c r="AJ116">
        <v>29176</v>
      </c>
      <c r="AK116">
        <v>700413</v>
      </c>
      <c r="AL116">
        <v>17434</v>
      </c>
      <c r="AM116">
        <v>28702</v>
      </c>
      <c r="AN116">
        <v>7841</v>
      </c>
      <c r="AO116">
        <v>28918</v>
      </c>
      <c r="AP116">
        <v>11050</v>
      </c>
      <c r="AQ116">
        <v>29075</v>
      </c>
      <c r="AR116">
        <v>8906</v>
      </c>
      <c r="AS116">
        <v>28751</v>
      </c>
      <c r="AT116">
        <v>10442</v>
      </c>
      <c r="AU116">
        <v>29048</v>
      </c>
      <c r="AV116">
        <v>9948</v>
      </c>
      <c r="AW116">
        <v>43286</v>
      </c>
      <c r="AX116">
        <v>6851</v>
      </c>
      <c r="AY116">
        <v>55431</v>
      </c>
      <c r="AZ116">
        <v>10213</v>
      </c>
      <c r="BA116">
        <v>39711</v>
      </c>
      <c r="BB116">
        <v>8595</v>
      </c>
      <c r="BC116">
        <v>29734</v>
      </c>
      <c r="BD116">
        <v>6595</v>
      </c>
      <c r="BE116">
        <v>29074</v>
      </c>
      <c r="BF116">
        <v>7546</v>
      </c>
      <c r="BG116">
        <v>39310</v>
      </c>
      <c r="BH116">
        <v>5885</v>
      </c>
      <c r="BI116">
        <v>31398</v>
      </c>
      <c r="BJ116">
        <v>9787</v>
      </c>
      <c r="BK116">
        <v>37981</v>
      </c>
      <c r="BL116">
        <v>9114</v>
      </c>
      <c r="BM116">
        <v>29761</v>
      </c>
      <c r="BN116">
        <v>4410</v>
      </c>
      <c r="BO116">
        <v>40717</v>
      </c>
      <c r="BP116">
        <v>9488</v>
      </c>
      <c r="BQ116">
        <v>28952</v>
      </c>
      <c r="BR116">
        <v>693959</v>
      </c>
      <c r="BS116">
        <v>20854</v>
      </c>
    </row>
    <row r="117" spans="2:71" x14ac:dyDescent="0.2">
      <c r="B117" s="14">
        <v>6</v>
      </c>
      <c r="C117">
        <v>16363</v>
      </c>
      <c r="D117">
        <v>24464</v>
      </c>
      <c r="E117">
        <v>12092</v>
      </c>
      <c r="F117">
        <v>34271</v>
      </c>
      <c r="G117">
        <v>8521</v>
      </c>
      <c r="H117">
        <v>27455</v>
      </c>
      <c r="I117">
        <v>3733</v>
      </c>
      <c r="J117">
        <v>34054</v>
      </c>
      <c r="K117">
        <v>5047</v>
      </c>
      <c r="L117">
        <v>33647</v>
      </c>
      <c r="M117">
        <v>7180</v>
      </c>
      <c r="N117">
        <v>37338</v>
      </c>
      <c r="O117">
        <v>11073</v>
      </c>
      <c r="P117">
        <v>21826</v>
      </c>
      <c r="Q117">
        <v>3827</v>
      </c>
      <c r="R117">
        <v>39793</v>
      </c>
      <c r="S117">
        <v>3889</v>
      </c>
      <c r="T117">
        <v>42050</v>
      </c>
      <c r="U117">
        <v>3891</v>
      </c>
      <c r="V117">
        <v>33960</v>
      </c>
      <c r="W117">
        <v>7772</v>
      </c>
      <c r="X117">
        <v>30946</v>
      </c>
      <c r="Y117">
        <v>4617</v>
      </c>
      <c r="Z117">
        <v>42327</v>
      </c>
      <c r="AA117">
        <v>3427</v>
      </c>
      <c r="AB117">
        <v>45152</v>
      </c>
      <c r="AC117">
        <v>4557</v>
      </c>
      <c r="AD117">
        <v>51667</v>
      </c>
      <c r="AE117">
        <v>4497</v>
      </c>
      <c r="AF117">
        <v>37799</v>
      </c>
      <c r="AG117">
        <v>6418</v>
      </c>
      <c r="AH117">
        <v>43212</v>
      </c>
      <c r="AI117">
        <v>3834</v>
      </c>
      <c r="AJ117">
        <v>43653</v>
      </c>
      <c r="AK117">
        <v>707392</v>
      </c>
      <c r="AL117">
        <v>12766</v>
      </c>
      <c r="AM117">
        <v>36433</v>
      </c>
      <c r="AN117">
        <v>3853</v>
      </c>
      <c r="AO117">
        <v>29283</v>
      </c>
      <c r="AP117">
        <v>3239</v>
      </c>
      <c r="AQ117">
        <v>39329</v>
      </c>
      <c r="AR117">
        <v>5769</v>
      </c>
      <c r="AS117">
        <v>33576</v>
      </c>
      <c r="AT117">
        <v>4017</v>
      </c>
      <c r="AU117">
        <v>34800</v>
      </c>
      <c r="AV117">
        <v>3631</v>
      </c>
      <c r="AW117">
        <v>32457</v>
      </c>
      <c r="AX117">
        <v>8577</v>
      </c>
      <c r="AY117">
        <v>29166</v>
      </c>
      <c r="AZ117">
        <v>5567</v>
      </c>
      <c r="BA117">
        <v>31191</v>
      </c>
      <c r="BB117">
        <v>5325</v>
      </c>
      <c r="BC117">
        <v>47575</v>
      </c>
      <c r="BD117">
        <v>3836</v>
      </c>
      <c r="BE117">
        <v>60251</v>
      </c>
      <c r="BF117">
        <v>3553</v>
      </c>
      <c r="BG117">
        <v>46103</v>
      </c>
      <c r="BH117">
        <v>7320</v>
      </c>
      <c r="BI117">
        <v>29709</v>
      </c>
      <c r="BJ117">
        <v>5445</v>
      </c>
      <c r="BK117">
        <v>35668</v>
      </c>
      <c r="BL117">
        <v>4151</v>
      </c>
      <c r="BM117">
        <v>36916</v>
      </c>
      <c r="BN117">
        <v>3825</v>
      </c>
      <c r="BO117">
        <v>34981</v>
      </c>
      <c r="BP117">
        <v>4476</v>
      </c>
      <c r="BQ117">
        <v>44949</v>
      </c>
      <c r="BR117">
        <v>687739</v>
      </c>
      <c r="BS117">
        <v>17823</v>
      </c>
    </row>
    <row r="120" spans="2:71" x14ac:dyDescent="0.2">
      <c r="B120" s="14" t="s">
        <v>261</v>
      </c>
      <c r="C120">
        <f>AVERAGE(C102:C117)</f>
        <v>15461.3125</v>
      </c>
      <c r="D120">
        <f>AVERAGE(D102:D117)</f>
        <v>24628.5</v>
      </c>
      <c r="E120">
        <f>AVERAGE(E102:E117)</f>
        <v>13408.8125</v>
      </c>
      <c r="F120">
        <f>AVERAGE(F102:F117)</f>
        <v>33112.125</v>
      </c>
      <c r="G120">
        <f>AVERAGE(G102:G117)</f>
        <v>9522.0625</v>
      </c>
      <c r="H120">
        <f>AVERAGE(H102:H117)</f>
        <v>31963.5625</v>
      </c>
      <c r="I120">
        <f>AVERAGE(I102:I117)</f>
        <v>9460.75</v>
      </c>
      <c r="J120">
        <f>AVERAGE(J102:J117)</f>
        <v>29189.0625</v>
      </c>
      <c r="K120">
        <f>AVERAGE(K102:K117)</f>
        <v>9014</v>
      </c>
      <c r="L120">
        <f>AVERAGE(L102:L117)</f>
        <v>29031.5</v>
      </c>
      <c r="M120">
        <f>AVERAGE(M102:M117)</f>
        <v>8438.25</v>
      </c>
      <c r="N120">
        <f>AVERAGE(N102:N117)</f>
        <v>33456.25</v>
      </c>
      <c r="O120">
        <f>AVERAGE(O102:O117)</f>
        <v>9460.0625</v>
      </c>
      <c r="P120">
        <f>AVERAGE(P102:P117)</f>
        <v>34553.1875</v>
      </c>
      <c r="Q120">
        <f>AVERAGE(Q102:Q117)</f>
        <v>9391.3125</v>
      </c>
      <c r="R120">
        <f>AVERAGE(R102:R117)</f>
        <v>35376.375</v>
      </c>
      <c r="S120">
        <f>AVERAGE(S102:S117)</f>
        <v>8831.75</v>
      </c>
      <c r="T120">
        <f>AVERAGE(T102:T117)</f>
        <v>34530.75</v>
      </c>
      <c r="U120">
        <f>AVERAGE(U102:U117)</f>
        <v>9142.6875</v>
      </c>
      <c r="V120">
        <f>AVERAGE(V102:V117)</f>
        <v>33950.875</v>
      </c>
      <c r="W120">
        <f>AVERAGE(W102:W117)</f>
        <v>9056.5</v>
      </c>
      <c r="X120">
        <f>AVERAGE(X102:X117)</f>
        <v>33243</v>
      </c>
      <c r="Y120">
        <f>AVERAGE(Y102:Y117)</f>
        <v>8712.75</v>
      </c>
      <c r="Z120">
        <f>AVERAGE(Z102:Z117)</f>
        <v>35717.1875</v>
      </c>
      <c r="AA120">
        <f>AVERAGE(AA102:AA117)</f>
        <v>8787.25</v>
      </c>
      <c r="AB120">
        <f>AVERAGE(AB102:AB117)</f>
        <v>33786.5625</v>
      </c>
      <c r="AC120">
        <f>AVERAGE(AC102:AC117)</f>
        <v>9370.25</v>
      </c>
      <c r="AD120">
        <f>AVERAGE(AD102:AD117)</f>
        <v>34093.5625</v>
      </c>
      <c r="AE120">
        <f>AVERAGE(AE102:AE117)</f>
        <v>8662.375</v>
      </c>
      <c r="AF120">
        <f>AVERAGE(AF102:AF117)</f>
        <v>32216</v>
      </c>
      <c r="AG120">
        <f>AVERAGE(AG102:AG117)</f>
        <v>8944.5625</v>
      </c>
      <c r="AH120">
        <f>AVERAGE(AH102:AH117)</f>
        <v>32702.5</v>
      </c>
      <c r="AI120">
        <f>AVERAGE(AI102:AI117)</f>
        <v>8980.25</v>
      </c>
      <c r="AJ120">
        <f>AVERAGE(AJ102:AJ117)</f>
        <v>32468.875</v>
      </c>
      <c r="AK120">
        <f>AVERAGE(AK102:AK117)</f>
        <v>693410.875</v>
      </c>
      <c r="AL120">
        <f>AVERAGE(AL102:AL117)</f>
        <v>17101.1875</v>
      </c>
      <c r="AM120">
        <f>AVERAGE(AM102:AM117)</f>
        <v>32713.4375</v>
      </c>
      <c r="AN120">
        <f>AVERAGE(AN102:AN117)</f>
        <v>8057.875</v>
      </c>
      <c r="AO120">
        <f>AVERAGE(AO102:AO117)</f>
        <v>34987.4375</v>
      </c>
      <c r="AP120">
        <f>AVERAGE(AP102:AP117)</f>
        <v>8187.5625</v>
      </c>
      <c r="AQ120">
        <f>AVERAGE(AQ102:AQ117)</f>
        <v>37990.25</v>
      </c>
      <c r="AR120">
        <f>AVERAGE(AR102:AR117)</f>
        <v>8378.5625</v>
      </c>
      <c r="AS120">
        <f>AVERAGE(AS102:AS117)</f>
        <v>35602.75</v>
      </c>
      <c r="AT120">
        <f>AVERAGE(AT102:AT117)</f>
        <v>8168.5625</v>
      </c>
      <c r="AU120">
        <f>AVERAGE(AU102:AU117)</f>
        <v>35949.6875</v>
      </c>
      <c r="AV120">
        <f>AVERAGE(AV102:AV117)</f>
        <v>7181.25</v>
      </c>
      <c r="AW120">
        <f>AVERAGE(AW102:AW117)</f>
        <v>36422.9375</v>
      </c>
      <c r="AX120">
        <f>AVERAGE(AX102:AX117)</f>
        <v>7427.1875</v>
      </c>
      <c r="AY120">
        <f>AVERAGE(AY102:AY117)</f>
        <v>37585.375</v>
      </c>
      <c r="AZ120">
        <f>AVERAGE(AZ102:AZ117)</f>
        <v>7449</v>
      </c>
      <c r="BA120">
        <f>AVERAGE(BA102:BA117)</f>
        <v>37039.3125</v>
      </c>
      <c r="BB120">
        <f>AVERAGE(BB102:BB117)</f>
        <v>8071.625</v>
      </c>
      <c r="BC120">
        <f>AVERAGE(BC102:BC117)</f>
        <v>39156.8125</v>
      </c>
      <c r="BD120">
        <f>AVERAGE(BD102:BD117)</f>
        <v>6549.25</v>
      </c>
      <c r="BE120">
        <f>AVERAGE(BE102:BE117)</f>
        <v>38645.1875</v>
      </c>
      <c r="BF120">
        <f>AVERAGE(BF102:BF117)</f>
        <v>7561.5</v>
      </c>
      <c r="BG120">
        <f>AVERAGE(BG102:BG117)</f>
        <v>35873.125</v>
      </c>
      <c r="BH120">
        <f>AVERAGE(BH102:BH117)</f>
        <v>7398.125</v>
      </c>
      <c r="BI120">
        <f>AVERAGE(BI102:BI117)</f>
        <v>34307.875</v>
      </c>
      <c r="BJ120">
        <f>AVERAGE(BJ102:BJ117)</f>
        <v>6390.9375</v>
      </c>
      <c r="BK120">
        <f>AVERAGE(BK102:BK117)</f>
        <v>34092.25</v>
      </c>
      <c r="BL120">
        <f>AVERAGE(BL102:BL117)</f>
        <v>6474.0625</v>
      </c>
      <c r="BM120">
        <f>AVERAGE(BM102:BM117)</f>
        <v>34977.6875</v>
      </c>
      <c r="BN120">
        <f>AVERAGE(BN102:BN117)</f>
        <v>6912.8125</v>
      </c>
      <c r="BO120">
        <f>AVERAGE(BO102:BO117)</f>
        <v>36488.6875</v>
      </c>
      <c r="BP120">
        <f>AVERAGE(BP102:BP117)</f>
        <v>7253.1875</v>
      </c>
      <c r="BQ120">
        <f>AVERAGE(BQ102:BQ117)</f>
        <v>35951.0625</v>
      </c>
      <c r="BR120">
        <f>AVERAGE(BR102:BR117)</f>
        <v>706353.9375</v>
      </c>
      <c r="BS120">
        <f>AVERAGE(BS102:BS117)</f>
        <v>14006.1875</v>
      </c>
    </row>
    <row r="121" spans="2:71" x14ac:dyDescent="0.2">
      <c r="B121" s="14" t="s">
        <v>273</v>
      </c>
      <c r="C121">
        <f>MAX(C102:C117)</f>
        <v>19031</v>
      </c>
      <c r="D121">
        <f>MAX(D102:D117)</f>
        <v>27387</v>
      </c>
      <c r="E121">
        <f>MAX(E102:E117)</f>
        <v>18970</v>
      </c>
      <c r="F121">
        <f>MAX(F102:F117)</f>
        <v>43834</v>
      </c>
      <c r="G121">
        <f>MAX(G102:G117)</f>
        <v>11448</v>
      </c>
      <c r="H121">
        <f>MAX(H102:H117)</f>
        <v>40442</v>
      </c>
      <c r="I121">
        <f>MAX(I102:I117)</f>
        <v>11658</v>
      </c>
      <c r="J121">
        <f>MAX(J102:J117)</f>
        <v>40461</v>
      </c>
      <c r="K121">
        <f>MAX(K102:K117)</f>
        <v>11736</v>
      </c>
      <c r="L121">
        <f>MAX(L102:L117)</f>
        <v>40285</v>
      </c>
      <c r="M121">
        <f>MAX(M102:M117)</f>
        <v>12807</v>
      </c>
      <c r="N121">
        <f>MAX(N102:N117)</f>
        <v>39253</v>
      </c>
      <c r="O121">
        <f>MAX(O102:O117)</f>
        <v>14380</v>
      </c>
      <c r="P121">
        <f>MAX(P102:P117)</f>
        <v>41834</v>
      </c>
      <c r="Q121">
        <f>MAX(Q102:Q117)</f>
        <v>14405</v>
      </c>
      <c r="R121">
        <f>MAX(R102:R117)</f>
        <v>42502</v>
      </c>
      <c r="S121">
        <f>MAX(S102:S117)</f>
        <v>13821</v>
      </c>
      <c r="T121">
        <f>MAX(T102:T117)</f>
        <v>42050</v>
      </c>
      <c r="U121">
        <f>MAX(U102:U117)</f>
        <v>11945</v>
      </c>
      <c r="V121">
        <f>MAX(V102:V117)</f>
        <v>41183</v>
      </c>
      <c r="W121">
        <f>MAX(W102:W117)</f>
        <v>13974</v>
      </c>
      <c r="X121">
        <f>MAX(X102:X117)</f>
        <v>39216</v>
      </c>
      <c r="Y121">
        <f>MAX(Y102:Y117)</f>
        <v>13873</v>
      </c>
      <c r="Z121">
        <f>MAX(Z102:Z117)</f>
        <v>43192</v>
      </c>
      <c r="AA121">
        <f>MAX(AA102:AA117)</f>
        <v>14768</v>
      </c>
      <c r="AB121">
        <f>MAX(AB102:AB117)</f>
        <v>45152</v>
      </c>
      <c r="AC121">
        <f>MAX(AC102:AC117)</f>
        <v>12044</v>
      </c>
      <c r="AD121">
        <f>MAX(AD102:AD117)</f>
        <v>51667</v>
      </c>
      <c r="AE121">
        <f>MAX(AE102:AE117)</f>
        <v>11642</v>
      </c>
      <c r="AF121">
        <f>MAX(AF102:AF117)</f>
        <v>44793</v>
      </c>
      <c r="AG121">
        <f>MAX(AG102:AG117)</f>
        <v>10988</v>
      </c>
      <c r="AH121">
        <f>MAX(AH102:AH117)</f>
        <v>46185</v>
      </c>
      <c r="AI121">
        <f>MAX(AI102:AI117)</f>
        <v>13231</v>
      </c>
      <c r="AJ121">
        <f>MAX(AJ102:AJ117)</f>
        <v>49521</v>
      </c>
      <c r="AK121">
        <f>MAX(AK102:AK117)</f>
        <v>708897</v>
      </c>
      <c r="AL121">
        <f>MAX(AL102:AL117)</f>
        <v>20413</v>
      </c>
      <c r="AM121">
        <f>MAX(AM102:AM117)</f>
        <v>54146</v>
      </c>
      <c r="AN121">
        <f>MAX(AN102:AN117)</f>
        <v>11502</v>
      </c>
      <c r="AO121">
        <f>MAX(AO102:AO117)</f>
        <v>49663</v>
      </c>
      <c r="AP121">
        <f>MAX(AP102:AP117)</f>
        <v>11524</v>
      </c>
      <c r="AQ121">
        <f>MAX(AQ102:AQ117)</f>
        <v>51514</v>
      </c>
      <c r="AR121">
        <f>MAX(AR102:AR117)</f>
        <v>11742</v>
      </c>
      <c r="AS121">
        <f>MAX(AS102:AS117)</f>
        <v>44872</v>
      </c>
      <c r="AT121">
        <f>MAX(AT102:AT117)</f>
        <v>10656</v>
      </c>
      <c r="AU121">
        <f>MAX(AU102:AU117)</f>
        <v>58476</v>
      </c>
      <c r="AV121">
        <f>MAX(AV102:AV117)</f>
        <v>10950</v>
      </c>
      <c r="AW121">
        <f>MAX(AW102:AW117)</f>
        <v>60261</v>
      </c>
      <c r="AX121">
        <f>MAX(AX102:AX117)</f>
        <v>10980</v>
      </c>
      <c r="AY121">
        <f>MAX(AY102:AY117)</f>
        <v>58726</v>
      </c>
      <c r="AZ121">
        <f>MAX(AZ102:AZ117)</f>
        <v>11533</v>
      </c>
      <c r="BA121">
        <f>MAX(BA102:BA117)</f>
        <v>56084</v>
      </c>
      <c r="BB121">
        <f>MAX(BB102:BB117)</f>
        <v>16397</v>
      </c>
      <c r="BC121">
        <f>MAX(BC102:BC117)</f>
        <v>56728</v>
      </c>
      <c r="BD121">
        <f>MAX(BD102:BD117)</f>
        <v>9942</v>
      </c>
      <c r="BE121">
        <f>MAX(BE102:BE117)</f>
        <v>60251</v>
      </c>
      <c r="BF121">
        <f>MAX(BF102:BF117)</f>
        <v>10985</v>
      </c>
      <c r="BG121">
        <f>MAX(BG102:BG117)</f>
        <v>46103</v>
      </c>
      <c r="BH121">
        <f>MAX(BH102:BH117)</f>
        <v>10452</v>
      </c>
      <c r="BI121">
        <f>MAX(BI102:BI117)</f>
        <v>43683</v>
      </c>
      <c r="BJ121">
        <f>MAX(BJ102:BJ117)</f>
        <v>10329</v>
      </c>
      <c r="BK121">
        <f>MAX(BK102:BK117)</f>
        <v>40991</v>
      </c>
      <c r="BL121">
        <f>MAX(BL102:BL117)</f>
        <v>10698</v>
      </c>
      <c r="BM121">
        <f>MAX(BM102:BM117)</f>
        <v>41309</v>
      </c>
      <c r="BN121">
        <f>MAX(BN102:BN117)</f>
        <v>19592</v>
      </c>
      <c r="BO121">
        <f>MAX(BO102:BO117)</f>
        <v>45381</v>
      </c>
      <c r="BP121">
        <f>MAX(BP102:BP117)</f>
        <v>12359</v>
      </c>
      <c r="BQ121">
        <f>MAX(BQ102:BQ117)</f>
        <v>45076</v>
      </c>
      <c r="BR121">
        <f>MAX(BR102:BR117)</f>
        <v>731354</v>
      </c>
      <c r="BS121">
        <f>MAX(BS102:BS117)</f>
        <v>25113</v>
      </c>
    </row>
    <row r="122" spans="2:71" x14ac:dyDescent="0.2">
      <c r="B122" s="14" t="s">
        <v>272</v>
      </c>
      <c r="C122">
        <f>MIN(C102:C117)</f>
        <v>12852</v>
      </c>
      <c r="D122">
        <f>MIN(D102:D117)</f>
        <v>22722</v>
      </c>
      <c r="E122">
        <f>MIN(E102:E117)</f>
        <v>11485</v>
      </c>
      <c r="F122">
        <f>MIN(F102:F117)</f>
        <v>23240</v>
      </c>
      <c r="G122">
        <f>MIN(G102:G117)</f>
        <v>5055</v>
      </c>
      <c r="H122">
        <f>MIN(H102:H117)</f>
        <v>26485</v>
      </c>
      <c r="I122">
        <f>MIN(I102:I117)</f>
        <v>3733</v>
      </c>
      <c r="J122">
        <f>MIN(J102:J117)</f>
        <v>22431</v>
      </c>
      <c r="K122">
        <f>MIN(K102:K117)</f>
        <v>4269</v>
      </c>
      <c r="L122">
        <f>MIN(L102:L117)</f>
        <v>22125</v>
      </c>
      <c r="M122">
        <f>MIN(M102:M117)</f>
        <v>3999</v>
      </c>
      <c r="N122">
        <f>MIN(N102:N117)</f>
        <v>23668</v>
      </c>
      <c r="O122">
        <f>MIN(O102:O117)</f>
        <v>5421</v>
      </c>
      <c r="P122">
        <f>MIN(P102:P117)</f>
        <v>21826</v>
      </c>
      <c r="Q122">
        <f>MIN(Q102:Q117)</f>
        <v>3827</v>
      </c>
      <c r="R122">
        <f>MIN(R102:R117)</f>
        <v>23711</v>
      </c>
      <c r="S122">
        <f>MIN(S102:S117)</f>
        <v>3889</v>
      </c>
      <c r="T122">
        <f>MIN(T102:T117)</f>
        <v>24775</v>
      </c>
      <c r="U122">
        <f>MIN(U102:U117)</f>
        <v>3891</v>
      </c>
      <c r="V122">
        <f>MIN(V102:V117)</f>
        <v>23419</v>
      </c>
      <c r="W122">
        <f>MIN(W102:W117)</f>
        <v>3424</v>
      </c>
      <c r="X122">
        <f>MIN(X102:X117)</f>
        <v>22419</v>
      </c>
      <c r="Y122">
        <f>MIN(Y102:Y117)</f>
        <v>3508</v>
      </c>
      <c r="Z122">
        <f>MIN(Z102:Z117)</f>
        <v>23282</v>
      </c>
      <c r="AA122">
        <f>MIN(AA102:AA117)</f>
        <v>3427</v>
      </c>
      <c r="AB122">
        <f>MIN(AB102:AB117)</f>
        <v>22188</v>
      </c>
      <c r="AC122">
        <f>MIN(AC102:AC117)</f>
        <v>4557</v>
      </c>
      <c r="AD122">
        <f>MIN(AD102:AD117)</f>
        <v>23504</v>
      </c>
      <c r="AE122">
        <f>MIN(AE102:AE117)</f>
        <v>4081</v>
      </c>
      <c r="AF122">
        <f>MIN(AF102:AF117)</f>
        <v>22253</v>
      </c>
      <c r="AG122">
        <f>MIN(AG102:AG117)</f>
        <v>3891</v>
      </c>
      <c r="AH122">
        <f>MIN(AH102:AH117)</f>
        <v>22905</v>
      </c>
      <c r="AI122">
        <f>MIN(AI102:AI117)</f>
        <v>3834</v>
      </c>
      <c r="AJ122">
        <f>MIN(AJ102:AJ117)</f>
        <v>22606</v>
      </c>
      <c r="AK122">
        <f>MIN(AK102:AK117)</f>
        <v>675148</v>
      </c>
      <c r="AL122">
        <f>MIN(AL102:AL117)</f>
        <v>12602</v>
      </c>
      <c r="AM122">
        <f>MIN(AM102:AM117)</f>
        <v>22057</v>
      </c>
      <c r="AN122">
        <f>MIN(AN102:AN117)</f>
        <v>3511</v>
      </c>
      <c r="AO122">
        <f>MIN(AO102:AO117)</f>
        <v>25268</v>
      </c>
      <c r="AP122">
        <f>MIN(AP102:AP117)</f>
        <v>3239</v>
      </c>
      <c r="AQ122">
        <f>MIN(AQ102:AQ117)</f>
        <v>29038</v>
      </c>
      <c r="AR122">
        <f>MIN(AR102:AR117)</f>
        <v>3391</v>
      </c>
      <c r="AS122">
        <f>MIN(AS102:AS117)</f>
        <v>25388</v>
      </c>
      <c r="AT122">
        <f>MIN(AT102:AT117)</f>
        <v>3782</v>
      </c>
      <c r="AU122">
        <f>MIN(AU102:AU117)</f>
        <v>28354</v>
      </c>
      <c r="AV122">
        <f>MIN(AV102:AV117)</f>
        <v>3631</v>
      </c>
      <c r="AW122">
        <f>MIN(AW102:AW117)</f>
        <v>29131</v>
      </c>
      <c r="AX122">
        <f>MIN(AX102:AX117)</f>
        <v>3526</v>
      </c>
      <c r="AY122">
        <f>MIN(AY102:AY117)</f>
        <v>25876</v>
      </c>
      <c r="AZ122">
        <f>MIN(AZ102:AZ117)</f>
        <v>3601</v>
      </c>
      <c r="BA122">
        <f>MIN(BA102:BA117)</f>
        <v>29382</v>
      </c>
      <c r="BB122">
        <f>MIN(BB102:BB117)</f>
        <v>4525</v>
      </c>
      <c r="BC122">
        <f>MIN(BC102:BC117)</f>
        <v>29041</v>
      </c>
      <c r="BD122">
        <f>MIN(BD102:BD117)</f>
        <v>3370</v>
      </c>
      <c r="BE122">
        <f>MIN(BE102:BE117)</f>
        <v>26752</v>
      </c>
      <c r="BF122">
        <f>MIN(BF102:BF117)</f>
        <v>3553</v>
      </c>
      <c r="BG122">
        <f>MIN(BG102:BG117)</f>
        <v>26824</v>
      </c>
      <c r="BH122">
        <f>MIN(BH102:BH117)</f>
        <v>3980</v>
      </c>
      <c r="BI122">
        <f>MIN(BI102:BI117)</f>
        <v>29709</v>
      </c>
      <c r="BJ122">
        <f>MIN(BJ102:BJ117)</f>
        <v>3471</v>
      </c>
      <c r="BK122">
        <f>MIN(BK102:BK117)</f>
        <v>26283</v>
      </c>
      <c r="BL122">
        <f>MIN(BL102:BL117)</f>
        <v>3493</v>
      </c>
      <c r="BM122">
        <f>MIN(BM102:BM117)</f>
        <v>29761</v>
      </c>
      <c r="BN122">
        <f>MIN(BN102:BN117)</f>
        <v>3311</v>
      </c>
      <c r="BO122">
        <f>MIN(BO102:BO117)</f>
        <v>29127</v>
      </c>
      <c r="BP122">
        <f>MIN(BP102:BP117)</f>
        <v>3964</v>
      </c>
      <c r="BQ122">
        <f>MIN(BQ102:BQ117)</f>
        <v>28952</v>
      </c>
      <c r="BR122">
        <f>MIN(BR102:BR117)</f>
        <v>685980</v>
      </c>
      <c r="BS122">
        <f>MIN(BS102:BS117)</f>
        <v>16</v>
      </c>
    </row>
    <row r="124" spans="2:71" x14ac:dyDescent="0.2">
      <c r="B124" s="38" t="s">
        <v>41</v>
      </c>
      <c r="C124" s="38"/>
      <c r="D124" s="2"/>
    </row>
    <row r="125" spans="2:71" x14ac:dyDescent="0.2">
      <c r="B125" s="38"/>
      <c r="C125" s="38"/>
      <c r="D125" s="2"/>
    </row>
    <row r="126" spans="2:71" x14ac:dyDescent="0.2">
      <c r="B126" s="38" t="s">
        <v>37</v>
      </c>
      <c r="C126" s="38"/>
      <c r="D126">
        <v>15461.3125</v>
      </c>
    </row>
    <row r="127" spans="2:71" x14ac:dyDescent="0.2">
      <c r="B127" s="38" t="s">
        <v>38</v>
      </c>
      <c r="C127" s="38"/>
      <c r="D127" s="2">
        <v>24628.5</v>
      </c>
    </row>
    <row r="128" spans="2:71" x14ac:dyDescent="0.2">
      <c r="B128" s="51" t="s">
        <v>39</v>
      </c>
      <c r="C128" s="2" t="s">
        <v>43</v>
      </c>
      <c r="D128" s="2">
        <f>SUMPRODUCT(--(MOD(COLUMN(E120:AJ120),2)&lt;&gt;0),E120:AJ120)</f>
        <v>149183.625</v>
      </c>
    </row>
    <row r="129" spans="2:39" x14ac:dyDescent="0.2">
      <c r="B129" s="51"/>
      <c r="C129" s="2" t="s">
        <v>44</v>
      </c>
      <c r="D129" s="2">
        <f>SUMPRODUCT(--(MOD(COLUMN(E120:AJ120),2)=0),E120:AJ120)</f>
        <v>529391.375</v>
      </c>
    </row>
    <row r="130" spans="2:39" x14ac:dyDescent="0.2">
      <c r="B130" s="51"/>
      <c r="C130" s="2" t="s">
        <v>45</v>
      </c>
      <c r="D130" s="2">
        <v>693410.875</v>
      </c>
    </row>
    <row r="131" spans="2:39" x14ac:dyDescent="0.2">
      <c r="B131" s="51" t="s">
        <v>40</v>
      </c>
      <c r="C131" s="2" t="s">
        <v>43</v>
      </c>
      <c r="D131" s="2">
        <f>SUMPRODUCT(--(MOD(COLUMN(AL120:BQ120),2)=0),AL120:BQ120)</f>
        <v>128562.6875</v>
      </c>
    </row>
    <row r="132" spans="2:39" x14ac:dyDescent="0.2">
      <c r="B132" s="51"/>
      <c r="C132" s="2" t="s">
        <v>44</v>
      </c>
      <c r="D132" s="2">
        <f>SUMPRODUCT(--(MOD(COLUMN(AL120:BQ120),2)&lt;&gt;0),AL120:BQ120)</f>
        <v>577783.875</v>
      </c>
    </row>
    <row r="133" spans="2:39" x14ac:dyDescent="0.2">
      <c r="B133" s="51"/>
      <c r="C133" s="19" t="s">
        <v>45</v>
      </c>
      <c r="D133">
        <v>706353.9375</v>
      </c>
    </row>
    <row r="134" spans="2:39" x14ac:dyDescent="0.2">
      <c r="B134" s="2" t="s">
        <v>47</v>
      </c>
      <c r="C134" s="2" t="s">
        <v>46</v>
      </c>
      <c r="D134">
        <v>14006.1875</v>
      </c>
    </row>
    <row r="135" spans="2:39" x14ac:dyDescent="0.2">
      <c r="B135" s="2"/>
      <c r="C135" s="2"/>
      <c r="D135" s="2"/>
    </row>
    <row r="136" spans="2:39" x14ac:dyDescent="0.2">
      <c r="B136" s="2"/>
      <c r="C136" s="2" t="s">
        <v>49</v>
      </c>
      <c r="D136" s="2">
        <f>SUM(D129,D132,D134)</f>
        <v>1121181.4375</v>
      </c>
    </row>
    <row r="137" spans="2:39" x14ac:dyDescent="0.2">
      <c r="B137" s="2"/>
      <c r="C137" s="2" t="s">
        <v>48</v>
      </c>
      <c r="D137" s="2">
        <v>1468547</v>
      </c>
    </row>
    <row r="138" spans="2:39" x14ac:dyDescent="0.2">
      <c r="B138" s="2"/>
      <c r="C138" s="2" t="s">
        <v>50</v>
      </c>
      <c r="D138" s="2">
        <f>D136/D137</f>
        <v>0.76346309481412578</v>
      </c>
    </row>
    <row r="141" spans="2:39" x14ac:dyDescent="0.2">
      <c r="B141" t="s">
        <v>270</v>
      </c>
      <c r="F141" t="s">
        <v>269</v>
      </c>
      <c r="J141" t="s">
        <v>99</v>
      </c>
    </row>
    <row r="144" spans="2:39" s="14" customFormat="1" x14ac:dyDescent="0.2">
      <c r="B144" s="14" t="s">
        <v>268</v>
      </c>
      <c r="C144" s="14" t="s">
        <v>264</v>
      </c>
      <c r="D144" s="14" t="s">
        <v>265</v>
      </c>
      <c r="E144" s="14" t="s">
        <v>43</v>
      </c>
      <c r="F144" s="14" t="s">
        <v>44</v>
      </c>
      <c r="G144" s="14" t="s">
        <v>43</v>
      </c>
      <c r="H144" s="14" t="s">
        <v>44</v>
      </c>
      <c r="I144" s="14" t="s">
        <v>43</v>
      </c>
      <c r="J144" s="14" t="s">
        <v>44</v>
      </c>
      <c r="K144" s="14" t="s">
        <v>43</v>
      </c>
      <c r="L144" s="14" t="s">
        <v>44</v>
      </c>
      <c r="M144" s="14" t="s">
        <v>43</v>
      </c>
      <c r="N144" s="14" t="s">
        <v>44</v>
      </c>
      <c r="O144" s="14" t="s">
        <v>43</v>
      </c>
      <c r="P144" s="14" t="s">
        <v>44</v>
      </c>
      <c r="Q144" s="14" t="s">
        <v>43</v>
      </c>
      <c r="R144" s="14" t="s">
        <v>44</v>
      </c>
      <c r="S144" s="14" t="s">
        <v>43</v>
      </c>
      <c r="T144" s="14" t="s">
        <v>44</v>
      </c>
      <c r="U144" s="14" t="s">
        <v>45</v>
      </c>
      <c r="V144" s="14" t="s">
        <v>43</v>
      </c>
      <c r="W144" s="14" t="s">
        <v>44</v>
      </c>
      <c r="X144" s="14" t="s">
        <v>43</v>
      </c>
      <c r="Y144" s="14" t="s">
        <v>44</v>
      </c>
      <c r="Z144" s="14" t="s">
        <v>43</v>
      </c>
      <c r="AA144" s="14" t="s">
        <v>44</v>
      </c>
      <c r="AB144" s="14" t="s">
        <v>43</v>
      </c>
      <c r="AC144" s="14" t="s">
        <v>44</v>
      </c>
      <c r="AD144" s="14" t="s">
        <v>43</v>
      </c>
      <c r="AE144" s="14" t="s">
        <v>44</v>
      </c>
      <c r="AF144" s="14" t="s">
        <v>43</v>
      </c>
      <c r="AG144" s="14" t="s">
        <v>44</v>
      </c>
      <c r="AH144" s="14" t="s">
        <v>43</v>
      </c>
      <c r="AI144" s="14" t="s">
        <v>44</v>
      </c>
      <c r="AJ144" s="14" t="s">
        <v>43</v>
      </c>
      <c r="AK144" s="14" t="s">
        <v>44</v>
      </c>
      <c r="AL144" s="14" t="s">
        <v>45</v>
      </c>
      <c r="AM144" s="14" t="s">
        <v>46</v>
      </c>
    </row>
    <row r="145" spans="2:39" x14ac:dyDescent="0.2">
      <c r="B145">
        <v>7</v>
      </c>
      <c r="C145">
        <v>27026</v>
      </c>
      <c r="D145">
        <v>78879</v>
      </c>
      <c r="E145">
        <v>55343</v>
      </c>
      <c r="F145">
        <v>83376</v>
      </c>
      <c r="G145">
        <v>22134</v>
      </c>
      <c r="H145">
        <v>121797</v>
      </c>
      <c r="I145">
        <v>21380</v>
      </c>
      <c r="J145">
        <v>127010</v>
      </c>
      <c r="K145">
        <v>13064</v>
      </c>
      <c r="L145">
        <v>96615</v>
      </c>
      <c r="M145">
        <v>20907</v>
      </c>
      <c r="N145">
        <v>81842</v>
      </c>
      <c r="O145">
        <v>20545</v>
      </c>
      <c r="P145">
        <v>105251</v>
      </c>
      <c r="Q145">
        <v>18194</v>
      </c>
      <c r="R145">
        <v>130709</v>
      </c>
      <c r="S145">
        <v>21538</v>
      </c>
      <c r="T145">
        <v>98307</v>
      </c>
      <c r="U145">
        <v>1096709</v>
      </c>
      <c r="V145">
        <v>58584</v>
      </c>
      <c r="W145">
        <v>98036</v>
      </c>
      <c r="X145">
        <v>20771</v>
      </c>
      <c r="Y145">
        <v>109909</v>
      </c>
      <c r="Z145">
        <v>19957</v>
      </c>
      <c r="AA145">
        <v>116243</v>
      </c>
      <c r="AB145">
        <v>14387</v>
      </c>
      <c r="AC145">
        <v>101726</v>
      </c>
      <c r="AD145">
        <v>19533</v>
      </c>
      <c r="AE145">
        <v>109833</v>
      </c>
      <c r="AF145">
        <v>16233</v>
      </c>
      <c r="AG145">
        <v>139507</v>
      </c>
      <c r="AH145">
        <v>7124</v>
      </c>
      <c r="AI145">
        <v>154328</v>
      </c>
      <c r="AJ145">
        <v>7428</v>
      </c>
      <c r="AK145">
        <v>127432</v>
      </c>
      <c r="AL145">
        <v>1121032</v>
      </c>
      <c r="AM145">
        <v>24864</v>
      </c>
    </row>
    <row r="146" spans="2:39" x14ac:dyDescent="0.2">
      <c r="B146">
        <v>8</v>
      </c>
      <c r="C146">
        <v>26567</v>
      </c>
      <c r="D146">
        <v>71935</v>
      </c>
      <c r="E146">
        <v>48519</v>
      </c>
      <c r="F146">
        <v>113252</v>
      </c>
      <c r="G146">
        <v>21577</v>
      </c>
      <c r="H146">
        <v>112621</v>
      </c>
      <c r="I146">
        <v>15849</v>
      </c>
      <c r="J146">
        <v>100014</v>
      </c>
      <c r="K146">
        <v>6849</v>
      </c>
      <c r="L146">
        <v>131682</v>
      </c>
      <c r="M146">
        <v>20565</v>
      </c>
      <c r="N146">
        <v>123134</v>
      </c>
      <c r="O146">
        <v>9205</v>
      </c>
      <c r="P146">
        <v>127723</v>
      </c>
      <c r="Q146">
        <v>20591</v>
      </c>
      <c r="R146">
        <v>111240</v>
      </c>
      <c r="S146">
        <v>16943</v>
      </c>
      <c r="T146">
        <v>115370</v>
      </c>
      <c r="U146">
        <v>1147707</v>
      </c>
      <c r="V146">
        <v>59881</v>
      </c>
      <c r="W146">
        <v>112557</v>
      </c>
      <c r="X146">
        <v>14561</v>
      </c>
      <c r="Y146">
        <v>112363</v>
      </c>
      <c r="Z146">
        <v>18895</v>
      </c>
      <c r="AA146">
        <v>107986</v>
      </c>
      <c r="AB146">
        <v>8799</v>
      </c>
      <c r="AC146">
        <v>116169</v>
      </c>
      <c r="AD146">
        <v>12295</v>
      </c>
      <c r="AE146">
        <v>119094</v>
      </c>
      <c r="AF146">
        <v>14204</v>
      </c>
      <c r="AG146">
        <v>113872</v>
      </c>
      <c r="AH146">
        <v>15294</v>
      </c>
      <c r="AI146">
        <v>114098</v>
      </c>
      <c r="AJ146">
        <v>9811</v>
      </c>
      <c r="AK146">
        <v>114197</v>
      </c>
      <c r="AL146">
        <v>1064078</v>
      </c>
      <c r="AM146">
        <v>38356</v>
      </c>
    </row>
    <row r="147" spans="2:39" x14ac:dyDescent="0.2">
      <c r="B147">
        <v>5</v>
      </c>
      <c r="C147">
        <v>28765</v>
      </c>
      <c r="D147">
        <v>78456</v>
      </c>
      <c r="E147">
        <v>56253</v>
      </c>
      <c r="F147">
        <v>113322</v>
      </c>
      <c r="G147">
        <v>22982</v>
      </c>
      <c r="H147">
        <v>94733</v>
      </c>
      <c r="I147">
        <v>18347</v>
      </c>
      <c r="J147">
        <v>84796</v>
      </c>
      <c r="K147">
        <v>20726</v>
      </c>
      <c r="L147">
        <v>124993</v>
      </c>
      <c r="M147">
        <v>22250</v>
      </c>
      <c r="N147">
        <v>147950</v>
      </c>
      <c r="O147">
        <v>23020</v>
      </c>
      <c r="P147">
        <v>109373</v>
      </c>
      <c r="Q147">
        <v>21338</v>
      </c>
      <c r="R147">
        <v>110445</v>
      </c>
      <c r="S147">
        <v>22520</v>
      </c>
      <c r="T147">
        <v>109002</v>
      </c>
      <c r="U147">
        <v>1161001</v>
      </c>
      <c r="V147">
        <v>63453</v>
      </c>
      <c r="W147">
        <v>110069</v>
      </c>
      <c r="X147">
        <v>17716</v>
      </c>
      <c r="Y147">
        <v>107189</v>
      </c>
      <c r="Z147">
        <v>19481</v>
      </c>
      <c r="AA147">
        <v>107740</v>
      </c>
      <c r="AB147">
        <v>16888</v>
      </c>
      <c r="AC147">
        <v>112305</v>
      </c>
      <c r="AD147">
        <v>16491</v>
      </c>
      <c r="AE147">
        <v>112764</v>
      </c>
      <c r="AF147">
        <v>18542</v>
      </c>
      <c r="AG147">
        <v>107950</v>
      </c>
      <c r="AH147">
        <v>19524</v>
      </c>
      <c r="AI147">
        <v>106446</v>
      </c>
      <c r="AJ147">
        <v>19436</v>
      </c>
      <c r="AK147">
        <v>108197</v>
      </c>
      <c r="AL147">
        <v>1064195</v>
      </c>
      <c r="AM147">
        <v>16222</v>
      </c>
    </row>
    <row r="148" spans="2:39" x14ac:dyDescent="0.2">
      <c r="B148">
        <v>2</v>
      </c>
      <c r="C148">
        <v>31517</v>
      </c>
      <c r="D148">
        <v>71024</v>
      </c>
      <c r="E148">
        <v>54784</v>
      </c>
      <c r="F148">
        <v>130736</v>
      </c>
      <c r="G148">
        <v>13693</v>
      </c>
      <c r="H148">
        <v>128814</v>
      </c>
      <c r="I148">
        <v>19123</v>
      </c>
      <c r="J148">
        <v>85995</v>
      </c>
      <c r="K148">
        <v>12786</v>
      </c>
      <c r="L148">
        <v>88824</v>
      </c>
      <c r="M148">
        <v>8160</v>
      </c>
      <c r="N148">
        <v>118184</v>
      </c>
      <c r="O148">
        <v>23602</v>
      </c>
      <c r="P148">
        <v>127465</v>
      </c>
      <c r="Q148">
        <v>20717</v>
      </c>
      <c r="R148">
        <v>99978</v>
      </c>
      <c r="S148">
        <v>20760</v>
      </c>
      <c r="T148">
        <v>110041</v>
      </c>
      <c r="U148">
        <v>1123007</v>
      </c>
      <c r="V148">
        <v>48951</v>
      </c>
      <c r="W148">
        <v>120459</v>
      </c>
      <c r="X148">
        <v>9332</v>
      </c>
      <c r="Y148">
        <v>118555</v>
      </c>
      <c r="Z148">
        <v>17808</v>
      </c>
      <c r="AA148">
        <v>104359</v>
      </c>
      <c r="AB148">
        <v>11301</v>
      </c>
      <c r="AC148">
        <v>113588</v>
      </c>
      <c r="AD148">
        <v>16038</v>
      </c>
      <c r="AE148">
        <v>144620</v>
      </c>
      <c r="AF148">
        <v>10133</v>
      </c>
      <c r="AG148">
        <v>145994</v>
      </c>
      <c r="AH148">
        <v>13587</v>
      </c>
      <c r="AI148">
        <v>118529</v>
      </c>
      <c r="AJ148">
        <v>19342</v>
      </c>
      <c r="AK148">
        <v>110308</v>
      </c>
      <c r="AL148">
        <v>1122909</v>
      </c>
      <c r="AM148">
        <v>20</v>
      </c>
    </row>
    <row r="149" spans="2:39" x14ac:dyDescent="0.2">
      <c r="B149">
        <v>6</v>
      </c>
      <c r="C149">
        <v>27958</v>
      </c>
      <c r="D149">
        <v>72103</v>
      </c>
      <c r="E149">
        <v>60933</v>
      </c>
      <c r="F149">
        <v>126847</v>
      </c>
      <c r="G149">
        <v>21026</v>
      </c>
      <c r="H149">
        <v>118458</v>
      </c>
      <c r="I149">
        <v>21817</v>
      </c>
      <c r="J149">
        <v>80675</v>
      </c>
      <c r="K149">
        <v>20792</v>
      </c>
      <c r="L149">
        <v>80712</v>
      </c>
      <c r="M149">
        <v>7479</v>
      </c>
      <c r="N149">
        <v>138911</v>
      </c>
      <c r="O149">
        <v>21582</v>
      </c>
      <c r="P149">
        <v>82760</v>
      </c>
      <c r="Q149">
        <v>18301</v>
      </c>
      <c r="R149">
        <v>134788</v>
      </c>
      <c r="S149">
        <v>16070</v>
      </c>
      <c r="T149">
        <v>115630</v>
      </c>
      <c r="U149">
        <v>1126044</v>
      </c>
      <c r="V149">
        <v>61683</v>
      </c>
      <c r="W149">
        <v>106075</v>
      </c>
      <c r="X149">
        <v>20256</v>
      </c>
      <c r="Y149">
        <v>109013</v>
      </c>
      <c r="Z149">
        <v>7416</v>
      </c>
      <c r="AA149">
        <v>120516</v>
      </c>
      <c r="AB149">
        <v>14654</v>
      </c>
      <c r="AC149">
        <v>107155</v>
      </c>
      <c r="AD149">
        <v>7595</v>
      </c>
      <c r="AE149">
        <v>176503</v>
      </c>
      <c r="AF149">
        <v>9956</v>
      </c>
      <c r="AG149">
        <v>121973</v>
      </c>
      <c r="AH149">
        <v>11367</v>
      </c>
      <c r="AI149">
        <v>118770</v>
      </c>
      <c r="AJ149">
        <v>16291</v>
      </c>
      <c r="AK149">
        <v>112104</v>
      </c>
      <c r="AL149">
        <v>1121334</v>
      </c>
      <c r="AM149">
        <v>1256</v>
      </c>
    </row>
    <row r="150" spans="2:39" x14ac:dyDescent="0.2">
      <c r="B150">
        <v>4</v>
      </c>
      <c r="C150">
        <v>28918</v>
      </c>
      <c r="D150">
        <v>79348</v>
      </c>
      <c r="E150">
        <v>61216</v>
      </c>
      <c r="F150">
        <v>112846</v>
      </c>
      <c r="G150">
        <v>21536</v>
      </c>
      <c r="H150">
        <v>112443</v>
      </c>
      <c r="I150">
        <v>24359</v>
      </c>
      <c r="J150">
        <v>81480</v>
      </c>
      <c r="K150">
        <v>20562</v>
      </c>
      <c r="L150">
        <v>82100</v>
      </c>
      <c r="M150">
        <v>21422</v>
      </c>
      <c r="N150">
        <v>106022</v>
      </c>
      <c r="O150">
        <v>21787</v>
      </c>
      <c r="P150">
        <v>149051</v>
      </c>
      <c r="Q150">
        <v>22552</v>
      </c>
      <c r="R150">
        <v>109365</v>
      </c>
      <c r="S150">
        <v>23862</v>
      </c>
      <c r="T150">
        <v>107104</v>
      </c>
      <c r="U150">
        <v>1137873</v>
      </c>
      <c r="V150">
        <v>63496</v>
      </c>
      <c r="W150">
        <v>108529</v>
      </c>
      <c r="X150">
        <v>19909</v>
      </c>
      <c r="Y150">
        <v>107771</v>
      </c>
      <c r="Z150">
        <v>13755</v>
      </c>
      <c r="AA150">
        <v>114370</v>
      </c>
      <c r="AB150">
        <v>11278</v>
      </c>
      <c r="AC150">
        <v>139121</v>
      </c>
      <c r="AD150">
        <v>19816</v>
      </c>
      <c r="AE150">
        <v>109919</v>
      </c>
      <c r="AF150">
        <v>20289</v>
      </c>
      <c r="AG150">
        <v>110755</v>
      </c>
      <c r="AH150">
        <v>21203</v>
      </c>
      <c r="AI150">
        <v>108326</v>
      </c>
      <c r="AJ150">
        <v>19667</v>
      </c>
      <c r="AK150">
        <v>108119</v>
      </c>
      <c r="AL150">
        <v>1096323</v>
      </c>
      <c r="AM150">
        <v>5220</v>
      </c>
    </row>
    <row r="151" spans="2:39" x14ac:dyDescent="0.2">
      <c r="B151">
        <v>3</v>
      </c>
      <c r="C151">
        <v>30657</v>
      </c>
      <c r="D151">
        <v>71540</v>
      </c>
      <c r="E151">
        <v>64105</v>
      </c>
      <c r="F151">
        <v>118127</v>
      </c>
      <c r="G151">
        <v>21694</v>
      </c>
      <c r="H151">
        <v>80482</v>
      </c>
      <c r="I151">
        <v>22852</v>
      </c>
      <c r="J151">
        <v>133102</v>
      </c>
      <c r="K151">
        <v>17810</v>
      </c>
      <c r="L151">
        <v>120032</v>
      </c>
      <c r="M151">
        <v>22061</v>
      </c>
      <c r="N151">
        <v>110770</v>
      </c>
      <c r="O151">
        <v>17949</v>
      </c>
      <c r="P151">
        <v>110164</v>
      </c>
      <c r="Q151">
        <v>22393</v>
      </c>
      <c r="R151">
        <v>111267</v>
      </c>
      <c r="S151">
        <v>21710</v>
      </c>
      <c r="T151">
        <v>109725</v>
      </c>
      <c r="U151">
        <v>1157967</v>
      </c>
      <c r="V151">
        <v>65532</v>
      </c>
      <c r="W151">
        <v>107180</v>
      </c>
      <c r="X151">
        <v>19474</v>
      </c>
      <c r="Y151">
        <v>106766</v>
      </c>
      <c r="Z151">
        <v>20181</v>
      </c>
      <c r="AA151">
        <v>108472</v>
      </c>
      <c r="AB151">
        <v>20811</v>
      </c>
      <c r="AC151">
        <v>108076</v>
      </c>
      <c r="AD151">
        <v>20995</v>
      </c>
      <c r="AE151">
        <v>108111</v>
      </c>
      <c r="AF151">
        <v>14286</v>
      </c>
      <c r="AG151">
        <v>108243</v>
      </c>
      <c r="AH151">
        <v>18449</v>
      </c>
      <c r="AI151">
        <v>107638</v>
      </c>
      <c r="AJ151">
        <v>21292</v>
      </c>
      <c r="AK151">
        <v>108472</v>
      </c>
      <c r="AL151">
        <v>1063981</v>
      </c>
      <c r="AM151">
        <v>24414</v>
      </c>
    </row>
    <row r="152" spans="2:39" x14ac:dyDescent="0.2">
      <c r="B152">
        <v>9</v>
      </c>
      <c r="C152">
        <v>25935</v>
      </c>
      <c r="D152">
        <v>73257</v>
      </c>
      <c r="E152">
        <v>55751</v>
      </c>
      <c r="F152">
        <v>97342</v>
      </c>
      <c r="G152">
        <v>9264</v>
      </c>
      <c r="H152">
        <v>142396</v>
      </c>
      <c r="I152">
        <v>23584</v>
      </c>
      <c r="J152">
        <v>114896</v>
      </c>
      <c r="K152">
        <v>21247</v>
      </c>
      <c r="L152">
        <v>81220</v>
      </c>
      <c r="M152">
        <v>17667</v>
      </c>
      <c r="N152">
        <v>81004</v>
      </c>
      <c r="O152">
        <v>16173</v>
      </c>
      <c r="P152">
        <v>130879</v>
      </c>
      <c r="Q152">
        <v>19861</v>
      </c>
      <c r="R152">
        <v>117724</v>
      </c>
      <c r="S152">
        <v>21493</v>
      </c>
      <c r="T152">
        <v>98371</v>
      </c>
      <c r="U152">
        <v>1103195</v>
      </c>
      <c r="V152">
        <v>70876</v>
      </c>
      <c r="W152">
        <v>98907</v>
      </c>
      <c r="X152">
        <v>21095</v>
      </c>
      <c r="Y152">
        <v>105985</v>
      </c>
      <c r="Z152">
        <v>20706</v>
      </c>
      <c r="AA152">
        <v>108982</v>
      </c>
      <c r="AB152">
        <v>11708</v>
      </c>
      <c r="AC152">
        <v>109549</v>
      </c>
      <c r="AD152">
        <v>19079</v>
      </c>
      <c r="AE152">
        <v>103953</v>
      </c>
      <c r="AF152">
        <v>16829</v>
      </c>
      <c r="AG152">
        <v>162731</v>
      </c>
      <c r="AH152">
        <v>6941</v>
      </c>
      <c r="AI152">
        <v>126816</v>
      </c>
      <c r="AJ152">
        <v>18342</v>
      </c>
      <c r="AK152">
        <v>118154</v>
      </c>
      <c r="AL152">
        <v>1120659</v>
      </c>
      <c r="AM152">
        <v>25263</v>
      </c>
    </row>
    <row r="153" spans="2:39" x14ac:dyDescent="0.2">
      <c r="B153" s="14" t="s">
        <v>271</v>
      </c>
      <c r="C153">
        <f>AVERAGE(C145:C152)</f>
        <v>28417.875</v>
      </c>
      <c r="D153">
        <f>AVERAGE(D145:D152)</f>
        <v>74567.75</v>
      </c>
      <c r="E153">
        <f>AVERAGE(E145:E152)</f>
        <v>57113</v>
      </c>
      <c r="F153">
        <f>AVERAGE(F145:F152)</f>
        <v>111981</v>
      </c>
      <c r="G153">
        <f>AVERAGE(G145:G152)</f>
        <v>19238.25</v>
      </c>
      <c r="H153">
        <f>AVERAGE(H145:H152)</f>
        <v>113968</v>
      </c>
      <c r="I153">
        <f>AVERAGE(I145:I152)</f>
        <v>20913.875</v>
      </c>
      <c r="J153">
        <f>AVERAGE(J145:J152)</f>
        <v>100996</v>
      </c>
      <c r="K153">
        <f>AVERAGE(K145:K152)</f>
        <v>16729.5</v>
      </c>
      <c r="L153">
        <f>AVERAGE(L145:L152)</f>
        <v>100772.25</v>
      </c>
      <c r="M153">
        <f>AVERAGE(M145:M152)</f>
        <v>17563.875</v>
      </c>
      <c r="N153">
        <f>AVERAGE(N145:N152)</f>
        <v>113477.125</v>
      </c>
      <c r="O153">
        <f>AVERAGE(O145:O152)</f>
        <v>19232.875</v>
      </c>
      <c r="P153">
        <f>AVERAGE(P145:P152)</f>
        <v>117833.25</v>
      </c>
      <c r="Q153">
        <f>AVERAGE(Q145:Q152)</f>
        <v>20493.375</v>
      </c>
      <c r="R153">
        <f>AVERAGE(R145:R152)</f>
        <v>115689.5</v>
      </c>
      <c r="S153">
        <f>AVERAGE(S145:S152)</f>
        <v>20612</v>
      </c>
      <c r="T153">
        <f>AVERAGE(T145:T152)</f>
        <v>107943.75</v>
      </c>
      <c r="U153">
        <f>AVERAGE(U145:U152)</f>
        <v>1131687.875</v>
      </c>
      <c r="V153">
        <f>AVERAGE(V145:V152)</f>
        <v>61557</v>
      </c>
      <c r="W153">
        <f>AVERAGE(W145:W152)</f>
        <v>107726.5</v>
      </c>
      <c r="X153">
        <f>AVERAGE(X145:X152)</f>
        <v>17889.25</v>
      </c>
      <c r="Y153">
        <f>AVERAGE(Y145:Y152)</f>
        <v>109693.875</v>
      </c>
      <c r="Z153">
        <f>AVERAGE(Z145:Z152)</f>
        <v>17274.875</v>
      </c>
      <c r="AA153">
        <f>AVERAGE(AA145:AA152)</f>
        <v>111083.5</v>
      </c>
      <c r="AB153">
        <f>AVERAGE(AB145:AB152)</f>
        <v>13728.25</v>
      </c>
      <c r="AC153">
        <f>AVERAGE(AC145:AC152)</f>
        <v>113461.125</v>
      </c>
      <c r="AD153">
        <f>AVERAGE(AD145:AD152)</f>
        <v>16480.25</v>
      </c>
      <c r="AE153">
        <f>AVERAGE(AE145:AE152)</f>
        <v>123099.625</v>
      </c>
      <c r="AF153">
        <f>AVERAGE(AF145:AF152)</f>
        <v>15059</v>
      </c>
      <c r="AG153">
        <f>AVERAGE(AG145:AG152)</f>
        <v>126378.125</v>
      </c>
      <c r="AH153">
        <f>AVERAGE(AH145:AH152)</f>
        <v>14186.125</v>
      </c>
      <c r="AI153">
        <f>AVERAGE(AI145:AI152)</f>
        <v>119368.875</v>
      </c>
      <c r="AJ153">
        <f>AVERAGE(AJ145:AJ152)</f>
        <v>16451.125</v>
      </c>
      <c r="AK153">
        <f>AVERAGE(AK145:AK152)</f>
        <v>113372.875</v>
      </c>
      <c r="AL153">
        <f>AVERAGE(AL145:AL152)</f>
        <v>1096813.875</v>
      </c>
      <c r="AM153">
        <f>AVERAGE(AM145:AM152)</f>
        <v>16951.875</v>
      </c>
    </row>
    <row r="154" spans="2:39" x14ac:dyDescent="0.2">
      <c r="B154" s="14" t="s">
        <v>273</v>
      </c>
      <c r="C154">
        <f>MAX(C145:C152)</f>
        <v>31517</v>
      </c>
      <c r="D154">
        <f>MAX(D145:D152)</f>
        <v>79348</v>
      </c>
      <c r="E154">
        <f>MAX(E145:E152)</f>
        <v>64105</v>
      </c>
      <c r="F154">
        <f>MAX(F145:F152)</f>
        <v>130736</v>
      </c>
      <c r="G154">
        <f>MAX(G145:G152)</f>
        <v>22982</v>
      </c>
      <c r="H154">
        <f>MAX(H145:H152)</f>
        <v>142396</v>
      </c>
      <c r="I154">
        <f>MAX(I145:I152)</f>
        <v>24359</v>
      </c>
      <c r="J154">
        <f>MAX(J145:J152)</f>
        <v>133102</v>
      </c>
      <c r="K154">
        <f>MAX(K145:K152)</f>
        <v>21247</v>
      </c>
      <c r="L154">
        <f>MAX(L145:L152)</f>
        <v>131682</v>
      </c>
      <c r="M154">
        <f>MAX(M145:M152)</f>
        <v>22250</v>
      </c>
      <c r="N154">
        <f>MAX(N145:N152)</f>
        <v>147950</v>
      </c>
      <c r="O154">
        <f>MAX(O145:O152)</f>
        <v>23602</v>
      </c>
      <c r="P154">
        <f>MAX(P145:P152)</f>
        <v>149051</v>
      </c>
      <c r="Q154">
        <f>MAX(Q145:Q152)</f>
        <v>22552</v>
      </c>
      <c r="R154">
        <f>MAX(R145:R152)</f>
        <v>134788</v>
      </c>
      <c r="S154">
        <f>MAX(S145:S152)</f>
        <v>23862</v>
      </c>
      <c r="T154">
        <f>MAX(T145:T152)</f>
        <v>115630</v>
      </c>
      <c r="U154">
        <f>MAX(U145:U152)</f>
        <v>1161001</v>
      </c>
      <c r="V154">
        <f>MAX(V145:V152)</f>
        <v>70876</v>
      </c>
      <c r="W154">
        <f>MAX(W145:W152)</f>
        <v>120459</v>
      </c>
      <c r="X154">
        <f>MAX(X145:X152)</f>
        <v>21095</v>
      </c>
      <c r="Y154">
        <f>MAX(Y145:Y152)</f>
        <v>118555</v>
      </c>
      <c r="Z154">
        <f>MAX(Z145:Z152)</f>
        <v>20706</v>
      </c>
      <c r="AA154">
        <f>MAX(AA145:AA152)</f>
        <v>120516</v>
      </c>
      <c r="AB154">
        <f>MAX(AB145:AB152)</f>
        <v>20811</v>
      </c>
      <c r="AC154">
        <f>MAX(AC145:AC152)</f>
        <v>139121</v>
      </c>
      <c r="AD154">
        <f>MAX(AD145:AD152)</f>
        <v>20995</v>
      </c>
      <c r="AE154">
        <f>MAX(AE145:AE152)</f>
        <v>176503</v>
      </c>
      <c r="AF154">
        <f>MAX(AF145:AF152)</f>
        <v>20289</v>
      </c>
      <c r="AG154">
        <f>MAX(AG145:AG152)</f>
        <v>162731</v>
      </c>
      <c r="AH154">
        <f>MAX(AH145:AH152)</f>
        <v>21203</v>
      </c>
      <c r="AI154">
        <f>MAX(AI145:AI152)</f>
        <v>154328</v>
      </c>
      <c r="AJ154">
        <f>MAX(AJ145:AJ152)</f>
        <v>21292</v>
      </c>
      <c r="AK154">
        <f>MAX(AK145:AK152)</f>
        <v>127432</v>
      </c>
      <c r="AL154">
        <f>MAX(AL145:AL152)</f>
        <v>1122909</v>
      </c>
      <c r="AM154">
        <f>MAX(AM145:AM152)</f>
        <v>38356</v>
      </c>
    </row>
    <row r="155" spans="2:39" x14ac:dyDescent="0.2">
      <c r="B155" s="14" t="s">
        <v>272</v>
      </c>
      <c r="C155">
        <f>MIN(C145:C152)</f>
        <v>25935</v>
      </c>
      <c r="D155">
        <f>MIN(D145:D152)</f>
        <v>71024</v>
      </c>
      <c r="E155">
        <f>MIN(E145:E152)</f>
        <v>48519</v>
      </c>
      <c r="F155">
        <f>MIN(F145:F152)</f>
        <v>83376</v>
      </c>
      <c r="G155">
        <f>MIN(G145:G152)</f>
        <v>9264</v>
      </c>
      <c r="H155">
        <f>MIN(H145:H152)</f>
        <v>80482</v>
      </c>
      <c r="I155">
        <f>MIN(I145:I152)</f>
        <v>15849</v>
      </c>
      <c r="J155">
        <f>MIN(J145:J152)</f>
        <v>80675</v>
      </c>
      <c r="K155">
        <f>MIN(K145:K152)</f>
        <v>6849</v>
      </c>
      <c r="L155">
        <f>MIN(L145:L152)</f>
        <v>80712</v>
      </c>
      <c r="M155">
        <f>MIN(M145:M152)</f>
        <v>7479</v>
      </c>
      <c r="N155">
        <f>MIN(N145:N152)</f>
        <v>81004</v>
      </c>
      <c r="O155">
        <f>MIN(O145:O152)</f>
        <v>9205</v>
      </c>
      <c r="P155">
        <f>MIN(P145:P152)</f>
        <v>82760</v>
      </c>
      <c r="Q155">
        <f>MIN(Q145:Q152)</f>
        <v>18194</v>
      </c>
      <c r="R155">
        <f>MIN(R145:R152)</f>
        <v>99978</v>
      </c>
      <c r="S155">
        <f>MIN(S145:S152)</f>
        <v>16070</v>
      </c>
      <c r="T155">
        <f>MIN(T145:T152)</f>
        <v>98307</v>
      </c>
      <c r="U155">
        <f>MIN(U145:U152)</f>
        <v>1096709</v>
      </c>
      <c r="V155">
        <f>MIN(V145:V152)</f>
        <v>48951</v>
      </c>
      <c r="W155">
        <f>MIN(W145:W152)</f>
        <v>98036</v>
      </c>
      <c r="X155">
        <f>MIN(X145:X152)</f>
        <v>9332</v>
      </c>
      <c r="Y155">
        <f>MIN(Y145:Y152)</f>
        <v>105985</v>
      </c>
      <c r="Z155">
        <f>MIN(Z145:Z152)</f>
        <v>7416</v>
      </c>
      <c r="AA155">
        <f>MIN(AA145:AA152)</f>
        <v>104359</v>
      </c>
      <c r="AB155">
        <f>MIN(AB145:AB152)</f>
        <v>8799</v>
      </c>
      <c r="AC155">
        <f>MIN(AC145:AC152)</f>
        <v>101726</v>
      </c>
      <c r="AD155">
        <f>MIN(AD145:AD152)</f>
        <v>7595</v>
      </c>
      <c r="AE155">
        <f>MIN(AE145:AE152)</f>
        <v>103953</v>
      </c>
      <c r="AF155">
        <f>MIN(AF145:AF152)</f>
        <v>9956</v>
      </c>
      <c r="AG155">
        <f>MIN(AG145:AG152)</f>
        <v>107950</v>
      </c>
      <c r="AH155">
        <f>MIN(AH145:AH152)</f>
        <v>6941</v>
      </c>
      <c r="AI155">
        <f>MIN(AI145:AI152)</f>
        <v>106446</v>
      </c>
      <c r="AJ155">
        <f>MIN(AJ145:AJ152)</f>
        <v>7428</v>
      </c>
      <c r="AK155">
        <f>MIN(AK145:AK152)</f>
        <v>108119</v>
      </c>
      <c r="AL155">
        <f>MIN(AL145:AL152)</f>
        <v>1063981</v>
      </c>
      <c r="AM155">
        <f>MIN(AM145:AM152)</f>
        <v>20</v>
      </c>
    </row>
    <row r="157" spans="2:39" x14ac:dyDescent="0.2">
      <c r="B157" s="38" t="s">
        <v>41</v>
      </c>
      <c r="C157" s="38"/>
      <c r="D157" s="2"/>
    </row>
    <row r="158" spans="2:39" x14ac:dyDescent="0.2">
      <c r="B158" s="38"/>
      <c r="C158" s="38"/>
      <c r="D158" s="2"/>
    </row>
    <row r="159" spans="2:39" x14ac:dyDescent="0.2">
      <c r="B159" s="38" t="s">
        <v>37</v>
      </c>
      <c r="C159" s="38"/>
      <c r="D159" s="2">
        <v>28417.875</v>
      </c>
    </row>
    <row r="160" spans="2:39" x14ac:dyDescent="0.2">
      <c r="B160" s="38" t="s">
        <v>38</v>
      </c>
      <c r="C160" s="38"/>
      <c r="D160" s="2">
        <v>74567.75</v>
      </c>
    </row>
    <row r="161" spans="2:4" x14ac:dyDescent="0.2">
      <c r="B161" s="51" t="s">
        <v>39</v>
      </c>
      <c r="C161" s="2" t="s">
        <v>43</v>
      </c>
      <c r="D161" s="2">
        <f>SUMPRODUCT(--(MOD(COLUMN(E153:T153),2)&lt;&gt;0),E153:T153)</f>
        <v>191896.75</v>
      </c>
    </row>
    <row r="162" spans="2:4" x14ac:dyDescent="0.2">
      <c r="B162" s="51"/>
      <c r="C162" s="2" t="s">
        <v>44</v>
      </c>
      <c r="D162" s="2">
        <f>SUMPRODUCT(--(MOD(COLUMN(E153:T153),2)=0),E153:T153)</f>
        <v>882660.875</v>
      </c>
    </row>
    <row r="163" spans="2:4" x14ac:dyDescent="0.2">
      <c r="B163" s="51"/>
      <c r="C163" s="2" t="s">
        <v>45</v>
      </c>
      <c r="D163" s="2">
        <v>1131687.875</v>
      </c>
    </row>
    <row r="164" spans="2:4" x14ac:dyDescent="0.2">
      <c r="B164" s="51" t="s">
        <v>40</v>
      </c>
      <c r="C164" s="2" t="s">
        <v>43</v>
      </c>
      <c r="D164" s="2">
        <f>SUMPRODUCT(--(MOD(COLUMN(V153:AK153),2)=0),V153:AK153)</f>
        <v>172625.875</v>
      </c>
    </row>
    <row r="165" spans="2:4" x14ac:dyDescent="0.2">
      <c r="B165" s="51"/>
      <c r="C165" s="2" t="s">
        <v>44</v>
      </c>
      <c r="D165" s="2">
        <f>SUMPRODUCT(--(MOD(COLUMN(V153:AK153),2)&lt;&gt;0),V153:AK153)</f>
        <v>924184.5</v>
      </c>
    </row>
    <row r="166" spans="2:4" x14ac:dyDescent="0.2">
      <c r="B166" s="51"/>
      <c r="C166" s="19" t="s">
        <v>45</v>
      </c>
      <c r="D166">
        <v>1096813.875</v>
      </c>
    </row>
    <row r="167" spans="2:4" x14ac:dyDescent="0.2">
      <c r="B167" s="2" t="s">
        <v>47</v>
      </c>
      <c r="C167" s="2" t="s">
        <v>46</v>
      </c>
      <c r="D167">
        <v>16951.875</v>
      </c>
    </row>
    <row r="168" spans="2:4" x14ac:dyDescent="0.2">
      <c r="B168" s="2"/>
      <c r="C168" s="2"/>
      <c r="D168" s="2"/>
    </row>
    <row r="169" spans="2:4" x14ac:dyDescent="0.2">
      <c r="B169" s="2"/>
      <c r="C169" s="2" t="s">
        <v>49</v>
      </c>
      <c r="D169" s="2">
        <f>SUM(D162,D165,D167)</f>
        <v>1823797.25</v>
      </c>
    </row>
    <row r="170" spans="2:4" x14ac:dyDescent="0.2">
      <c r="B170" s="2"/>
      <c r="C170" s="2" t="s">
        <v>48</v>
      </c>
      <c r="D170" s="2">
        <v>2363457</v>
      </c>
    </row>
    <row r="171" spans="2:4" x14ac:dyDescent="0.2">
      <c r="B171" s="2"/>
      <c r="C171" s="2" t="s">
        <v>50</v>
      </c>
      <c r="D171" s="2">
        <f>D169/D170</f>
        <v>0.77166508635443753</v>
      </c>
    </row>
  </sheetData>
  <mergeCells count="40">
    <mergeCell ref="B27:B29"/>
    <mergeCell ref="B37:C38"/>
    <mergeCell ref="G37:H38"/>
    <mergeCell ref="B3:C4"/>
    <mergeCell ref="B5:C5"/>
    <mergeCell ref="B6:C6"/>
    <mergeCell ref="B7:B9"/>
    <mergeCell ref="B10:B12"/>
    <mergeCell ref="B20:C21"/>
    <mergeCell ref="B22:C22"/>
    <mergeCell ref="B23:C23"/>
    <mergeCell ref="B24:B26"/>
    <mergeCell ref="B77:C77"/>
    <mergeCell ref="B78:B80"/>
    <mergeCell ref="B39:C39"/>
    <mergeCell ref="B40:C40"/>
    <mergeCell ref="B41:B43"/>
    <mergeCell ref="G41:G43"/>
    <mergeCell ref="B44:B46"/>
    <mergeCell ref="G44:G46"/>
    <mergeCell ref="B81:B83"/>
    <mergeCell ref="B49:B51"/>
    <mergeCell ref="G49:G51"/>
    <mergeCell ref="B56:C57"/>
    <mergeCell ref="B58:C58"/>
    <mergeCell ref="B59:C59"/>
    <mergeCell ref="B60:B62"/>
    <mergeCell ref="B63:B65"/>
    <mergeCell ref="B74:C75"/>
    <mergeCell ref="B76:C76"/>
    <mergeCell ref="B159:C159"/>
    <mergeCell ref="B160:C160"/>
    <mergeCell ref="B161:B163"/>
    <mergeCell ref="B164:B166"/>
    <mergeCell ref="B124:C125"/>
    <mergeCell ref="B126:C126"/>
    <mergeCell ref="B127:C127"/>
    <mergeCell ref="B128:B130"/>
    <mergeCell ref="B131:B133"/>
    <mergeCell ref="B157:C15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topLeftCell="C12" zoomScale="97" zoomScaleNormal="97" zoomScalePageLayoutView="97" workbookViewId="0">
      <selection activeCell="R16" sqref="R16"/>
    </sheetView>
  </sheetViews>
  <sheetFormatPr baseColWidth="10" defaultRowHeight="16" x14ac:dyDescent="0.2"/>
  <cols>
    <col min="2" max="2" width="20.6640625" customWidth="1"/>
    <col min="3" max="3" width="22.1640625" customWidth="1"/>
  </cols>
  <sheetData>
    <row r="1" spans="1:24" x14ac:dyDescent="0.2">
      <c r="A1" s="2"/>
      <c r="B1" s="2" t="s">
        <v>33</v>
      </c>
      <c r="C1" s="2" t="s">
        <v>32</v>
      </c>
      <c r="F1" t="s">
        <v>31</v>
      </c>
    </row>
    <row r="2" spans="1:24" x14ac:dyDescent="0.2">
      <c r="A2" s="2" t="s">
        <v>30</v>
      </c>
      <c r="B2" s="2">
        <v>2.1</v>
      </c>
      <c r="C2" s="2">
        <v>51.2</v>
      </c>
    </row>
    <row r="3" spans="1:24" x14ac:dyDescent="0.2">
      <c r="A3" s="15"/>
      <c r="B3" s="15"/>
      <c r="C3" s="15"/>
    </row>
    <row r="4" spans="1:24" s="14" customFormat="1" x14ac:dyDescent="0.2">
      <c r="B4" s="23" t="s">
        <v>74</v>
      </c>
      <c r="D4" s="13" t="s">
        <v>25</v>
      </c>
      <c r="E4" s="35" t="s">
        <v>0</v>
      </c>
      <c r="F4" s="36"/>
      <c r="G4" s="36"/>
      <c r="H4" s="37"/>
      <c r="I4" s="35" t="s">
        <v>1</v>
      </c>
      <c r="J4" s="36"/>
      <c r="K4" s="36"/>
      <c r="L4" s="37"/>
      <c r="M4" s="35" t="s">
        <v>24</v>
      </c>
      <c r="N4" s="36"/>
      <c r="O4" s="36"/>
      <c r="P4" s="37"/>
      <c r="Q4" s="35" t="s">
        <v>23</v>
      </c>
      <c r="R4" s="36"/>
      <c r="S4" s="36"/>
      <c r="T4" s="37"/>
      <c r="U4" s="35" t="s">
        <v>6</v>
      </c>
      <c r="V4" s="36"/>
      <c r="W4" s="36"/>
      <c r="X4" s="37"/>
    </row>
    <row r="5" spans="1:24" s="14" customFormat="1" x14ac:dyDescent="0.2">
      <c r="D5" s="13" t="s">
        <v>2</v>
      </c>
      <c r="E5" s="13" t="s">
        <v>7</v>
      </c>
      <c r="F5" s="13" t="s">
        <v>8</v>
      </c>
      <c r="G5" s="13" t="s">
        <v>9</v>
      </c>
      <c r="H5" s="13" t="s">
        <v>10</v>
      </c>
      <c r="I5" s="13" t="s">
        <v>7</v>
      </c>
      <c r="J5" s="13" t="s">
        <v>8</v>
      </c>
      <c r="K5" s="13" t="s">
        <v>9</v>
      </c>
      <c r="L5" s="13" t="s">
        <v>11</v>
      </c>
      <c r="M5" s="13" t="s">
        <v>7</v>
      </c>
      <c r="N5" s="13" t="s">
        <v>8</v>
      </c>
      <c r="O5" s="13" t="s">
        <v>9</v>
      </c>
      <c r="P5" s="13" t="s">
        <v>22</v>
      </c>
      <c r="Q5" s="13" t="s">
        <v>7</v>
      </c>
      <c r="R5" s="13" t="s">
        <v>8</v>
      </c>
      <c r="S5" s="13" t="s">
        <v>9</v>
      </c>
      <c r="T5" s="13" t="s">
        <v>21</v>
      </c>
      <c r="U5" s="13" t="s">
        <v>7</v>
      </c>
      <c r="V5" s="13" t="s">
        <v>8</v>
      </c>
      <c r="W5" s="13" t="s">
        <v>9</v>
      </c>
      <c r="X5" s="13" t="s">
        <v>12</v>
      </c>
    </row>
    <row r="6" spans="1:24" x14ac:dyDescent="0.2">
      <c r="D6" s="13">
        <v>1</v>
      </c>
      <c r="E6" s="2">
        <v>108423</v>
      </c>
      <c r="F6" s="2">
        <v>89758</v>
      </c>
      <c r="G6" s="2">
        <v>83860</v>
      </c>
      <c r="H6" s="12">
        <f>AVERAGE(E6:G6)</f>
        <v>94013.666666666672</v>
      </c>
      <c r="I6" s="2">
        <v>105709</v>
      </c>
      <c r="J6" s="2">
        <v>108842</v>
      </c>
      <c r="K6" s="2">
        <v>103751</v>
      </c>
      <c r="L6" s="12">
        <f>AVERAGE(I6:K6)</f>
        <v>106100.66666666667</v>
      </c>
      <c r="M6" s="2">
        <v>106742</v>
      </c>
      <c r="N6" s="2">
        <v>97743</v>
      </c>
      <c r="O6" s="2">
        <v>95566</v>
      </c>
      <c r="P6" s="12">
        <f>AVERAGE(M6:O6)</f>
        <v>100017</v>
      </c>
      <c r="Q6" s="2">
        <v>142974</v>
      </c>
      <c r="R6" s="2">
        <v>134810</v>
      </c>
      <c r="S6" s="2">
        <v>139777</v>
      </c>
      <c r="T6" s="12">
        <f>AVERAGE(Q6:S6)</f>
        <v>139187</v>
      </c>
      <c r="U6" s="2">
        <v>129904</v>
      </c>
      <c r="V6" s="2">
        <v>130747</v>
      </c>
      <c r="W6" s="2">
        <v>127789</v>
      </c>
      <c r="X6" s="12">
        <f>AVERAGE(U6:W6)</f>
        <v>129480</v>
      </c>
    </row>
    <row r="7" spans="1:24" x14ac:dyDescent="0.2">
      <c r="D7" s="13">
        <v>2</v>
      </c>
      <c r="E7" s="2">
        <v>126012</v>
      </c>
      <c r="F7" s="2">
        <v>100807</v>
      </c>
      <c r="G7" s="2">
        <v>102678</v>
      </c>
      <c r="H7" s="12">
        <f>AVERAGE(E7:G7)</f>
        <v>109832.33333333333</v>
      </c>
      <c r="I7" s="2">
        <v>146884</v>
      </c>
      <c r="J7" s="2">
        <v>148944</v>
      </c>
      <c r="K7" s="2">
        <v>140884</v>
      </c>
      <c r="L7" s="12">
        <f>AVERAGE(I7:K7)</f>
        <v>145570.66666666666</v>
      </c>
      <c r="M7" s="2">
        <v>139858</v>
      </c>
      <c r="N7" s="2">
        <v>138023</v>
      </c>
      <c r="O7" s="2">
        <v>137897</v>
      </c>
      <c r="P7" s="12">
        <f>AVERAGE(M7:O7)</f>
        <v>138592.66666666666</v>
      </c>
      <c r="Q7" s="2">
        <v>179946</v>
      </c>
      <c r="R7" s="2">
        <v>172938</v>
      </c>
      <c r="S7" s="2">
        <v>173068</v>
      </c>
      <c r="T7" s="12">
        <f>AVERAGE(Q7:S7)</f>
        <v>175317.33333333334</v>
      </c>
      <c r="U7" s="2">
        <v>188973</v>
      </c>
      <c r="V7" s="2">
        <v>189124</v>
      </c>
      <c r="W7" s="2">
        <v>187108</v>
      </c>
      <c r="X7" s="12">
        <f>AVERAGE(U7:W7)</f>
        <v>188401.66666666666</v>
      </c>
    </row>
    <row r="8" spans="1:24" x14ac:dyDescent="0.2">
      <c r="D8" s="13">
        <v>4</v>
      </c>
      <c r="E8" s="2">
        <v>105640</v>
      </c>
      <c r="F8" s="2">
        <v>91654</v>
      </c>
      <c r="G8" s="2">
        <v>90630</v>
      </c>
      <c r="H8" s="12">
        <f>AVERAGE(E8:G8)</f>
        <v>95974.666666666672</v>
      </c>
      <c r="I8" s="2">
        <v>130890</v>
      </c>
      <c r="J8" s="2">
        <v>128746</v>
      </c>
      <c r="K8" s="2">
        <v>131739</v>
      </c>
      <c r="L8" s="12">
        <f>AVERAGE(I8:K8)</f>
        <v>130458.33333333333</v>
      </c>
      <c r="M8" s="2">
        <v>129916</v>
      </c>
      <c r="N8" s="2">
        <v>130922</v>
      </c>
      <c r="O8" s="2">
        <v>129800</v>
      </c>
      <c r="P8" s="12">
        <f>AVERAGE(M8:O8)</f>
        <v>130212.66666666667</v>
      </c>
      <c r="Q8" s="2">
        <v>164971</v>
      </c>
      <c r="R8" s="2">
        <v>163940</v>
      </c>
      <c r="S8" s="2">
        <v>164899</v>
      </c>
      <c r="T8" s="12">
        <f>AVERAGE(Q8:S8)</f>
        <v>164603.33333333334</v>
      </c>
      <c r="U8" s="2">
        <v>167003</v>
      </c>
      <c r="V8" s="2">
        <v>170992</v>
      </c>
      <c r="W8" s="2">
        <v>175114</v>
      </c>
      <c r="X8" s="12">
        <f>AVERAGE(U8:W8)</f>
        <v>171036.33333333334</v>
      </c>
    </row>
    <row r="9" spans="1:24" x14ac:dyDescent="0.2">
      <c r="D9" s="13">
        <v>8</v>
      </c>
      <c r="E9" s="2">
        <v>89772</v>
      </c>
      <c r="F9" s="2">
        <v>92652</v>
      </c>
      <c r="G9" s="2">
        <v>103784</v>
      </c>
      <c r="H9" s="12">
        <f>AVERAGE(E9:G9)</f>
        <v>95402.666666666672</v>
      </c>
      <c r="I9" s="2">
        <v>123061</v>
      </c>
      <c r="J9" s="2">
        <v>128023</v>
      </c>
      <c r="K9" s="2">
        <v>144948</v>
      </c>
      <c r="L9" s="12">
        <f>AVERAGE(I9:K9)</f>
        <v>132010.66666666666</v>
      </c>
      <c r="M9" s="2">
        <v>123770</v>
      </c>
      <c r="N9" s="2">
        <v>149837</v>
      </c>
      <c r="O9" s="2">
        <v>123883</v>
      </c>
      <c r="P9" s="12">
        <f>AVERAGE(M9:O9)</f>
        <v>132496.66666666666</v>
      </c>
      <c r="Q9" s="2">
        <v>155826</v>
      </c>
      <c r="R9" s="2">
        <v>158029</v>
      </c>
      <c r="S9" s="2">
        <v>159836</v>
      </c>
      <c r="T9" s="12">
        <f>AVERAGE(Q9:S9)</f>
        <v>157897</v>
      </c>
      <c r="U9" s="2">
        <v>179936</v>
      </c>
      <c r="V9" s="2">
        <v>166960</v>
      </c>
      <c r="W9" s="2">
        <v>231333</v>
      </c>
      <c r="X9" s="12">
        <f>AVERAGE(U9:W9)</f>
        <v>192743</v>
      </c>
    </row>
    <row r="10" spans="1:24" x14ac:dyDescent="0.2">
      <c r="D10" s="13">
        <v>16</v>
      </c>
      <c r="E10" s="2">
        <v>91025</v>
      </c>
      <c r="F10" s="2">
        <v>96680</v>
      </c>
      <c r="G10" s="2">
        <v>94660</v>
      </c>
      <c r="H10" s="12">
        <f>AVERAGE(E10:G10)</f>
        <v>94121.666666666672</v>
      </c>
      <c r="I10" s="2">
        <v>154505</v>
      </c>
      <c r="J10" s="2">
        <v>142444</v>
      </c>
      <c r="K10" s="2">
        <v>138634</v>
      </c>
      <c r="L10" s="12">
        <f>AVERAGE(I10:K10)</f>
        <v>145194.33333333334</v>
      </c>
      <c r="M10" s="2">
        <v>140840</v>
      </c>
      <c r="N10" s="2">
        <v>128166</v>
      </c>
      <c r="O10" s="2">
        <v>131814</v>
      </c>
      <c r="P10" s="12">
        <f>AVERAGE(M10:O10)</f>
        <v>133606.66666666666</v>
      </c>
      <c r="Q10" s="2">
        <v>174884</v>
      </c>
      <c r="R10" s="2">
        <v>186077</v>
      </c>
      <c r="S10" s="2">
        <v>168880</v>
      </c>
      <c r="T10" s="12">
        <f>AVERAGE(Q10:S10)</f>
        <v>176613.66666666666</v>
      </c>
      <c r="U10" s="2">
        <v>175066</v>
      </c>
      <c r="V10" s="2">
        <v>180128</v>
      </c>
      <c r="W10" s="2">
        <v>183084</v>
      </c>
      <c r="X10" s="12">
        <f>AVERAGE(U10:W10)</f>
        <v>179426</v>
      </c>
    </row>
    <row r="11" spans="1:24" x14ac:dyDescent="0.2">
      <c r="D11" t="s">
        <v>29</v>
      </c>
      <c r="L11" s="11"/>
    </row>
    <row r="12" spans="1:24" x14ac:dyDescent="0.2">
      <c r="D12" t="s">
        <v>28</v>
      </c>
    </row>
    <row r="13" spans="1:24" x14ac:dyDescent="0.2">
      <c r="D13" t="s">
        <v>27</v>
      </c>
    </row>
    <row r="14" spans="1:24" x14ac:dyDescent="0.2">
      <c r="D14" t="s">
        <v>26</v>
      </c>
    </row>
    <row r="16" spans="1:24" x14ac:dyDescent="0.2">
      <c r="D16" t="s">
        <v>114</v>
      </c>
      <c r="E16">
        <v>3814606989</v>
      </c>
      <c r="I16">
        <v>23716760889192</v>
      </c>
      <c r="M16">
        <v>30642182278958</v>
      </c>
      <c r="Q16">
        <v>4089072580442</v>
      </c>
      <c r="U16">
        <v>2.7831510853377501E+17</v>
      </c>
    </row>
    <row r="19" spans="4:24" x14ac:dyDescent="0.2">
      <c r="D19" t="s">
        <v>25</v>
      </c>
      <c r="F19" t="s">
        <v>0</v>
      </c>
      <c r="J19" t="s">
        <v>1</v>
      </c>
      <c r="N19" t="s">
        <v>24</v>
      </c>
      <c r="R19" t="s">
        <v>23</v>
      </c>
      <c r="V19" t="s">
        <v>6</v>
      </c>
    </row>
    <row r="20" spans="4:24" x14ac:dyDescent="0.2">
      <c r="E20" t="s">
        <v>7</v>
      </c>
      <c r="F20" t="s">
        <v>8</v>
      </c>
      <c r="G20" t="s">
        <v>9</v>
      </c>
      <c r="H20" t="s">
        <v>10</v>
      </c>
      <c r="I20" t="s">
        <v>7</v>
      </c>
      <c r="J20" t="s">
        <v>8</v>
      </c>
      <c r="K20" t="s">
        <v>9</v>
      </c>
      <c r="L20" t="s">
        <v>11</v>
      </c>
      <c r="M20" t="s">
        <v>7</v>
      </c>
      <c r="N20" t="s">
        <v>8</v>
      </c>
      <c r="O20" t="s">
        <v>9</v>
      </c>
      <c r="P20" t="s">
        <v>22</v>
      </c>
      <c r="Q20" t="s">
        <v>7</v>
      </c>
      <c r="R20" t="s">
        <v>8</v>
      </c>
      <c r="S20" t="s">
        <v>9</v>
      </c>
      <c r="T20" t="s">
        <v>21</v>
      </c>
      <c r="U20" t="s">
        <v>7</v>
      </c>
      <c r="V20" t="s">
        <v>8</v>
      </c>
      <c r="W20" t="s">
        <v>9</v>
      </c>
      <c r="X20" t="s">
        <v>12</v>
      </c>
    </row>
    <row r="21" spans="4:24" x14ac:dyDescent="0.2">
      <c r="D21" t="s">
        <v>20</v>
      </c>
      <c r="E21">
        <v>108423</v>
      </c>
      <c r="F21">
        <v>89758</v>
      </c>
      <c r="G21">
        <v>83860</v>
      </c>
      <c r="H21" s="11">
        <f>AVERAGE(E21:G21)</f>
        <v>94013.666666666672</v>
      </c>
      <c r="I21">
        <v>105709</v>
      </c>
      <c r="J21">
        <v>108842</v>
      </c>
      <c r="K21">
        <v>103751</v>
      </c>
      <c r="L21" s="11">
        <f>AVERAGE(I21:K21)</f>
        <v>106100.66666666667</v>
      </c>
      <c r="M21">
        <v>106742</v>
      </c>
      <c r="N21">
        <v>97743</v>
      </c>
      <c r="O21">
        <v>95566</v>
      </c>
      <c r="P21" s="11">
        <f>AVERAGE(M21:O21)</f>
        <v>100017</v>
      </c>
      <c r="Q21">
        <v>142974</v>
      </c>
      <c r="R21">
        <v>134810</v>
      </c>
      <c r="S21">
        <v>139777</v>
      </c>
      <c r="T21" s="11">
        <f>AVERAGE(Q21:S21)</f>
        <v>139187</v>
      </c>
      <c r="U21">
        <v>129904</v>
      </c>
      <c r="V21">
        <v>130747</v>
      </c>
      <c r="W21">
        <v>127789</v>
      </c>
      <c r="X21" s="11">
        <f>AVERAGE(U21:W21)</f>
        <v>129480</v>
      </c>
    </row>
    <row r="22" spans="4:24" x14ac:dyDescent="0.2">
      <c r="D22" t="s">
        <v>19</v>
      </c>
      <c r="E22">
        <v>12</v>
      </c>
      <c r="F22">
        <v>13</v>
      </c>
      <c r="G22">
        <v>63</v>
      </c>
      <c r="I22">
        <v>13</v>
      </c>
      <c r="J22">
        <v>53</v>
      </c>
      <c r="K22">
        <v>53</v>
      </c>
      <c r="L22" s="11"/>
      <c r="M22">
        <v>59</v>
      </c>
      <c r="N22">
        <v>58</v>
      </c>
      <c r="O22">
        <v>54</v>
      </c>
      <c r="P22" s="11"/>
      <c r="Q22">
        <v>13</v>
      </c>
      <c r="R22">
        <v>13</v>
      </c>
      <c r="S22">
        <v>55</v>
      </c>
      <c r="T22" s="11"/>
      <c r="U22">
        <v>53</v>
      </c>
      <c r="V22">
        <v>56</v>
      </c>
      <c r="W22">
        <v>59</v>
      </c>
      <c r="X22" s="11"/>
    </row>
    <row r="23" spans="4:24" x14ac:dyDescent="0.2">
      <c r="H23" s="11"/>
      <c r="L23" s="11"/>
      <c r="P23" s="11"/>
      <c r="T23" s="11"/>
      <c r="X23" s="11"/>
    </row>
    <row r="24" spans="4:24" x14ac:dyDescent="0.2">
      <c r="H24" s="11"/>
      <c r="L24" s="11"/>
      <c r="P24" s="11"/>
      <c r="T24" s="11"/>
      <c r="X24" s="11"/>
    </row>
    <row r="25" spans="4:24" x14ac:dyDescent="0.2">
      <c r="H25" s="11"/>
      <c r="L25" s="11"/>
      <c r="P25" s="11"/>
      <c r="T25" s="11"/>
      <c r="X25" s="11"/>
    </row>
    <row r="27" spans="4:24" x14ac:dyDescent="0.2">
      <c r="D27" s="14" t="s">
        <v>97</v>
      </c>
    </row>
    <row r="29" spans="4:24" x14ac:dyDescent="0.2">
      <c r="D29" s="13" t="s">
        <v>25</v>
      </c>
      <c r="E29" s="35" t="s">
        <v>0</v>
      </c>
      <c r="F29" s="36"/>
      <c r="G29" s="36"/>
      <c r="H29" s="37"/>
      <c r="I29" s="35" t="s">
        <v>1</v>
      </c>
      <c r="J29" s="36"/>
      <c r="K29" s="36"/>
      <c r="L29" s="37"/>
      <c r="M29" s="35" t="s">
        <v>24</v>
      </c>
      <c r="N29" s="36"/>
      <c r="O29" s="36"/>
      <c r="P29" s="37"/>
      <c r="Q29" s="35" t="s">
        <v>23</v>
      </c>
      <c r="R29" s="36"/>
      <c r="S29" s="36"/>
      <c r="T29" s="37"/>
      <c r="U29" s="35" t="s">
        <v>6</v>
      </c>
      <c r="V29" s="36"/>
      <c r="W29" s="36"/>
      <c r="X29" s="37"/>
    </row>
    <row r="30" spans="4:24" x14ac:dyDescent="0.2">
      <c r="D30" s="13" t="s">
        <v>2</v>
      </c>
      <c r="E30" s="13" t="s">
        <v>7</v>
      </c>
      <c r="F30" s="13" t="s">
        <v>8</v>
      </c>
      <c r="G30" s="13" t="s">
        <v>9</v>
      </c>
      <c r="H30" s="13" t="s">
        <v>0</v>
      </c>
      <c r="I30" s="13" t="s">
        <v>7</v>
      </c>
      <c r="J30" s="13" t="s">
        <v>8</v>
      </c>
      <c r="K30" s="13" t="s">
        <v>9</v>
      </c>
      <c r="L30" s="13" t="s">
        <v>1</v>
      </c>
      <c r="M30" s="13" t="s">
        <v>7</v>
      </c>
      <c r="N30" s="13" t="s">
        <v>8</v>
      </c>
      <c r="O30" s="13" t="s">
        <v>9</v>
      </c>
      <c r="P30" s="13" t="s">
        <v>24</v>
      </c>
      <c r="Q30" s="13" t="s">
        <v>7</v>
      </c>
      <c r="R30" s="13" t="s">
        <v>8</v>
      </c>
      <c r="S30" s="13" t="s">
        <v>9</v>
      </c>
      <c r="T30" s="13" t="s">
        <v>23</v>
      </c>
      <c r="U30" s="13" t="s">
        <v>7</v>
      </c>
      <c r="V30" s="13" t="s">
        <v>8</v>
      </c>
      <c r="W30" s="13" t="s">
        <v>9</v>
      </c>
      <c r="X30" s="13" t="s">
        <v>6</v>
      </c>
    </row>
    <row r="31" spans="4:24" x14ac:dyDescent="0.2">
      <c r="D31" s="13">
        <v>1</v>
      </c>
      <c r="E31" s="16">
        <f>E6/1000</f>
        <v>108.423</v>
      </c>
      <c r="F31" s="16">
        <f t="shared" ref="F31:X31" si="0">F6/1000</f>
        <v>89.757999999999996</v>
      </c>
      <c r="G31" s="16">
        <f t="shared" si="0"/>
        <v>83.86</v>
      </c>
      <c r="H31" s="16">
        <f t="shared" si="0"/>
        <v>94.013666666666666</v>
      </c>
      <c r="I31" s="16">
        <f t="shared" si="0"/>
        <v>105.709</v>
      </c>
      <c r="J31" s="16">
        <f t="shared" si="0"/>
        <v>108.842</v>
      </c>
      <c r="K31" s="16">
        <f t="shared" si="0"/>
        <v>103.751</v>
      </c>
      <c r="L31" s="16">
        <f t="shared" si="0"/>
        <v>106.10066666666667</v>
      </c>
      <c r="M31" s="16">
        <f t="shared" si="0"/>
        <v>106.742</v>
      </c>
      <c r="N31" s="16">
        <f t="shared" si="0"/>
        <v>97.742999999999995</v>
      </c>
      <c r="O31" s="16">
        <f t="shared" si="0"/>
        <v>95.566000000000003</v>
      </c>
      <c r="P31" s="16">
        <f t="shared" si="0"/>
        <v>100.017</v>
      </c>
      <c r="Q31" s="16">
        <f t="shared" si="0"/>
        <v>142.97399999999999</v>
      </c>
      <c r="R31" s="16">
        <f t="shared" si="0"/>
        <v>134.81</v>
      </c>
      <c r="S31" s="16">
        <f t="shared" si="0"/>
        <v>139.77699999999999</v>
      </c>
      <c r="T31" s="16">
        <f t="shared" si="0"/>
        <v>139.18700000000001</v>
      </c>
      <c r="U31" s="16">
        <f t="shared" si="0"/>
        <v>129.904</v>
      </c>
      <c r="V31" s="16">
        <f t="shared" si="0"/>
        <v>130.74700000000001</v>
      </c>
      <c r="W31" s="16">
        <f t="shared" si="0"/>
        <v>127.789</v>
      </c>
      <c r="X31" s="16">
        <f t="shared" si="0"/>
        <v>129.47999999999999</v>
      </c>
    </row>
    <row r="32" spans="4:24" x14ac:dyDescent="0.2">
      <c r="D32" s="13">
        <v>2</v>
      </c>
      <c r="E32" s="16">
        <f t="shared" ref="E32:X32" si="1">E7/1000</f>
        <v>126.012</v>
      </c>
      <c r="F32" s="16">
        <f t="shared" si="1"/>
        <v>100.807</v>
      </c>
      <c r="G32" s="16">
        <f t="shared" si="1"/>
        <v>102.678</v>
      </c>
      <c r="H32" s="16">
        <f t="shared" si="1"/>
        <v>109.83233333333332</v>
      </c>
      <c r="I32" s="16">
        <f t="shared" si="1"/>
        <v>146.88399999999999</v>
      </c>
      <c r="J32" s="16">
        <f t="shared" si="1"/>
        <v>148.94399999999999</v>
      </c>
      <c r="K32" s="16">
        <f t="shared" si="1"/>
        <v>140.88399999999999</v>
      </c>
      <c r="L32" s="16">
        <f t="shared" si="1"/>
        <v>145.57066666666665</v>
      </c>
      <c r="M32" s="16">
        <f t="shared" si="1"/>
        <v>139.858</v>
      </c>
      <c r="N32" s="16">
        <f t="shared" si="1"/>
        <v>138.023</v>
      </c>
      <c r="O32" s="16">
        <f t="shared" si="1"/>
        <v>137.89699999999999</v>
      </c>
      <c r="P32" s="16">
        <f t="shared" si="1"/>
        <v>138.59266666666664</v>
      </c>
      <c r="Q32" s="16">
        <f t="shared" si="1"/>
        <v>179.946</v>
      </c>
      <c r="R32" s="16">
        <f t="shared" si="1"/>
        <v>172.93799999999999</v>
      </c>
      <c r="S32" s="16">
        <f t="shared" si="1"/>
        <v>173.06800000000001</v>
      </c>
      <c r="T32" s="16">
        <f t="shared" si="1"/>
        <v>175.31733333333335</v>
      </c>
      <c r="U32" s="16">
        <f t="shared" si="1"/>
        <v>188.97300000000001</v>
      </c>
      <c r="V32" s="16">
        <f t="shared" si="1"/>
        <v>189.124</v>
      </c>
      <c r="W32" s="16">
        <f t="shared" si="1"/>
        <v>187.108</v>
      </c>
      <c r="X32" s="16">
        <f t="shared" si="1"/>
        <v>188.40166666666667</v>
      </c>
    </row>
    <row r="33" spans="4:25" x14ac:dyDescent="0.2">
      <c r="D33" s="13">
        <v>4</v>
      </c>
      <c r="E33" s="16">
        <f t="shared" ref="E33:X33" si="2">E8/1000</f>
        <v>105.64</v>
      </c>
      <c r="F33" s="16">
        <f t="shared" si="2"/>
        <v>91.653999999999996</v>
      </c>
      <c r="G33" s="16">
        <f t="shared" si="2"/>
        <v>90.63</v>
      </c>
      <c r="H33" s="16">
        <f t="shared" si="2"/>
        <v>95.974666666666678</v>
      </c>
      <c r="I33" s="16">
        <f t="shared" si="2"/>
        <v>130.88999999999999</v>
      </c>
      <c r="J33" s="16">
        <f t="shared" si="2"/>
        <v>128.74600000000001</v>
      </c>
      <c r="K33" s="16">
        <f t="shared" si="2"/>
        <v>131.739</v>
      </c>
      <c r="L33" s="16">
        <f t="shared" si="2"/>
        <v>130.45833333333331</v>
      </c>
      <c r="M33" s="16">
        <f t="shared" si="2"/>
        <v>129.916</v>
      </c>
      <c r="N33" s="16">
        <f t="shared" si="2"/>
        <v>130.922</v>
      </c>
      <c r="O33" s="16">
        <f t="shared" si="2"/>
        <v>129.80000000000001</v>
      </c>
      <c r="P33" s="16">
        <f t="shared" si="2"/>
        <v>130.21266666666668</v>
      </c>
      <c r="Q33" s="16">
        <f t="shared" si="2"/>
        <v>164.971</v>
      </c>
      <c r="R33" s="16">
        <f t="shared" si="2"/>
        <v>163.94</v>
      </c>
      <c r="S33" s="16">
        <f t="shared" si="2"/>
        <v>164.899</v>
      </c>
      <c r="T33" s="16">
        <f t="shared" si="2"/>
        <v>164.60333333333335</v>
      </c>
      <c r="U33" s="16">
        <f t="shared" si="2"/>
        <v>167.00299999999999</v>
      </c>
      <c r="V33" s="16">
        <f t="shared" si="2"/>
        <v>170.99199999999999</v>
      </c>
      <c r="W33" s="16">
        <f t="shared" si="2"/>
        <v>175.114</v>
      </c>
      <c r="X33" s="16">
        <f t="shared" si="2"/>
        <v>171.03633333333335</v>
      </c>
    </row>
    <row r="34" spans="4:25" x14ac:dyDescent="0.2">
      <c r="D34" s="13">
        <v>8</v>
      </c>
      <c r="E34" s="16">
        <f t="shared" ref="E34:X34" si="3">E9/1000</f>
        <v>89.772000000000006</v>
      </c>
      <c r="F34" s="16">
        <f t="shared" si="3"/>
        <v>92.652000000000001</v>
      </c>
      <c r="G34" s="16">
        <f t="shared" si="3"/>
        <v>103.78400000000001</v>
      </c>
      <c r="H34" s="16">
        <f t="shared" si="3"/>
        <v>95.402666666666676</v>
      </c>
      <c r="I34" s="16">
        <f t="shared" si="3"/>
        <v>123.06100000000001</v>
      </c>
      <c r="J34" s="16">
        <f t="shared" si="3"/>
        <v>128.023</v>
      </c>
      <c r="K34" s="16">
        <f t="shared" si="3"/>
        <v>144.94800000000001</v>
      </c>
      <c r="L34" s="16">
        <f t="shared" si="3"/>
        <v>132.01066666666665</v>
      </c>
      <c r="M34" s="16">
        <f t="shared" si="3"/>
        <v>123.77</v>
      </c>
      <c r="N34" s="16">
        <f t="shared" si="3"/>
        <v>149.83699999999999</v>
      </c>
      <c r="O34" s="16">
        <f t="shared" si="3"/>
        <v>123.883</v>
      </c>
      <c r="P34" s="16">
        <f t="shared" si="3"/>
        <v>132.49666666666667</v>
      </c>
      <c r="Q34" s="16">
        <f t="shared" si="3"/>
        <v>155.82599999999999</v>
      </c>
      <c r="R34" s="16">
        <f t="shared" si="3"/>
        <v>158.029</v>
      </c>
      <c r="S34" s="16">
        <f t="shared" si="3"/>
        <v>159.83600000000001</v>
      </c>
      <c r="T34" s="16">
        <f t="shared" si="3"/>
        <v>157.89699999999999</v>
      </c>
      <c r="U34" s="16">
        <f t="shared" si="3"/>
        <v>179.93600000000001</v>
      </c>
      <c r="V34" s="16">
        <f t="shared" si="3"/>
        <v>166.96</v>
      </c>
      <c r="W34" s="16">
        <f t="shared" si="3"/>
        <v>231.333</v>
      </c>
      <c r="X34" s="16">
        <f t="shared" si="3"/>
        <v>192.74299999999999</v>
      </c>
    </row>
    <row r="35" spans="4:25" x14ac:dyDescent="0.2">
      <c r="D35" s="13">
        <v>16</v>
      </c>
      <c r="E35" s="16">
        <f t="shared" ref="E35:X35" si="4">E10/1000</f>
        <v>91.025000000000006</v>
      </c>
      <c r="F35" s="16">
        <f t="shared" si="4"/>
        <v>96.68</v>
      </c>
      <c r="G35" s="16">
        <f t="shared" si="4"/>
        <v>94.66</v>
      </c>
      <c r="H35" s="16">
        <f t="shared" si="4"/>
        <v>94.12166666666667</v>
      </c>
      <c r="I35" s="16">
        <f t="shared" si="4"/>
        <v>154.505</v>
      </c>
      <c r="J35" s="16">
        <f t="shared" si="4"/>
        <v>142.44399999999999</v>
      </c>
      <c r="K35" s="16">
        <f t="shared" si="4"/>
        <v>138.63399999999999</v>
      </c>
      <c r="L35" s="16">
        <f t="shared" si="4"/>
        <v>145.19433333333333</v>
      </c>
      <c r="M35" s="16">
        <f t="shared" si="4"/>
        <v>140.84</v>
      </c>
      <c r="N35" s="16">
        <f t="shared" si="4"/>
        <v>128.166</v>
      </c>
      <c r="O35" s="16">
        <f t="shared" si="4"/>
        <v>131.81399999999999</v>
      </c>
      <c r="P35" s="16">
        <f t="shared" si="4"/>
        <v>133.60666666666665</v>
      </c>
      <c r="Q35" s="16">
        <f t="shared" si="4"/>
        <v>174.88399999999999</v>
      </c>
      <c r="R35" s="16">
        <f t="shared" si="4"/>
        <v>186.077</v>
      </c>
      <c r="S35" s="16">
        <f t="shared" si="4"/>
        <v>168.88</v>
      </c>
      <c r="T35" s="16">
        <f t="shared" si="4"/>
        <v>176.61366666666666</v>
      </c>
      <c r="U35" s="16">
        <f t="shared" si="4"/>
        <v>175.066</v>
      </c>
      <c r="V35" s="16">
        <f t="shared" si="4"/>
        <v>180.12799999999999</v>
      </c>
      <c r="W35" s="16">
        <f t="shared" si="4"/>
        <v>183.084</v>
      </c>
      <c r="X35" s="16">
        <f t="shared" si="4"/>
        <v>179.42599999999999</v>
      </c>
    </row>
    <row r="36" spans="4:25" x14ac:dyDescent="0.2">
      <c r="E36" s="29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</row>
    <row r="37" spans="4:25" x14ac:dyDescent="0.2">
      <c r="X37" s="10"/>
    </row>
    <row r="38" spans="4:25" x14ac:dyDescent="0.2">
      <c r="Y38" t="s">
        <v>101</v>
      </c>
    </row>
  </sheetData>
  <mergeCells count="10">
    <mergeCell ref="E4:H4"/>
    <mergeCell ref="I4:L4"/>
    <mergeCell ref="M4:P4"/>
    <mergeCell ref="Q4:T4"/>
    <mergeCell ref="U4:X4"/>
    <mergeCell ref="E29:H29"/>
    <mergeCell ref="I29:L29"/>
    <mergeCell ref="M29:P29"/>
    <mergeCell ref="Q29:T29"/>
    <mergeCell ref="U29:X2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P53"/>
  <sheetViews>
    <sheetView topLeftCell="A27" workbookViewId="0">
      <selection activeCell="Q49" sqref="Q49"/>
    </sheetView>
  </sheetViews>
  <sheetFormatPr baseColWidth="10" defaultRowHeight="16" x14ac:dyDescent="0.2"/>
  <cols>
    <col min="2" max="2" width="13.83203125" customWidth="1"/>
    <col min="4" max="4" width="12.33203125" customWidth="1"/>
  </cols>
  <sheetData>
    <row r="5" spans="2:14" x14ac:dyDescent="0.2">
      <c r="B5" s="23" t="s">
        <v>74</v>
      </c>
      <c r="D5" t="s">
        <v>147</v>
      </c>
    </row>
    <row r="6" spans="2:14" x14ac:dyDescent="0.2">
      <c r="D6" t="s">
        <v>146</v>
      </c>
    </row>
    <row r="7" spans="2:14" x14ac:dyDescent="0.2">
      <c r="D7" t="s">
        <v>119</v>
      </c>
      <c r="E7" t="s">
        <v>1</v>
      </c>
      <c r="F7" t="s">
        <v>143</v>
      </c>
      <c r="K7" t="s">
        <v>174</v>
      </c>
      <c r="L7" t="s">
        <v>1</v>
      </c>
      <c r="M7" t="s">
        <v>143</v>
      </c>
    </row>
    <row r="9" spans="2:14" x14ac:dyDescent="0.2">
      <c r="D9" s="2"/>
      <c r="E9" s="13" t="s">
        <v>7</v>
      </c>
      <c r="F9" s="13" t="s">
        <v>8</v>
      </c>
      <c r="G9" s="13" t="s">
        <v>9</v>
      </c>
      <c r="H9" s="13" t="s">
        <v>131</v>
      </c>
      <c r="J9" s="2"/>
      <c r="K9" s="13" t="s">
        <v>7</v>
      </c>
      <c r="L9" s="13" t="s">
        <v>8</v>
      </c>
      <c r="M9" s="13" t="s">
        <v>9</v>
      </c>
      <c r="N9" s="13" t="s">
        <v>131</v>
      </c>
    </row>
    <row r="10" spans="2:14" x14ac:dyDescent="0.2">
      <c r="D10" s="2" t="s">
        <v>115</v>
      </c>
      <c r="E10" s="2">
        <v>138916</v>
      </c>
      <c r="F10" s="2">
        <v>136874</v>
      </c>
      <c r="G10" s="2"/>
      <c r="H10" s="2">
        <f>AVERAGE(E10:G10)</f>
        <v>137895</v>
      </c>
      <c r="J10" s="2" t="s">
        <v>115</v>
      </c>
      <c r="K10" s="16">
        <f>E10/1000</f>
        <v>138.916</v>
      </c>
      <c r="L10" s="16">
        <f t="shared" ref="L10:N10" si="0">F10/1000</f>
        <v>136.874</v>
      </c>
      <c r="M10" s="16"/>
      <c r="N10" s="16">
        <f t="shared" si="0"/>
        <v>137.89500000000001</v>
      </c>
    </row>
    <row r="11" spans="2:14" x14ac:dyDescent="0.2">
      <c r="D11" s="2" t="s">
        <v>116</v>
      </c>
      <c r="E11" s="2">
        <v>136046</v>
      </c>
      <c r="F11" s="2">
        <v>141927</v>
      </c>
      <c r="G11" s="2"/>
      <c r="H11" s="2">
        <f t="shared" ref="H11:H19" si="1">AVERAGE(E11:G11)</f>
        <v>138986.5</v>
      </c>
      <c r="J11" s="2" t="s">
        <v>116</v>
      </c>
      <c r="K11" s="16">
        <f t="shared" ref="K11:K19" si="2">E11/1000</f>
        <v>136.04599999999999</v>
      </c>
      <c r="L11" s="16">
        <f t="shared" ref="L11:L19" si="3">F11/1000</f>
        <v>141.92699999999999</v>
      </c>
      <c r="M11" s="16"/>
      <c r="N11" s="16">
        <f t="shared" ref="N11:N19" si="4">H11/1000</f>
        <v>138.98650000000001</v>
      </c>
    </row>
    <row r="12" spans="2:14" x14ac:dyDescent="0.2">
      <c r="D12" s="2" t="s">
        <v>132</v>
      </c>
      <c r="E12" s="2">
        <v>138980</v>
      </c>
      <c r="F12" s="2">
        <v>139173</v>
      </c>
      <c r="G12" s="2"/>
      <c r="H12" s="2">
        <f t="shared" si="1"/>
        <v>139076.5</v>
      </c>
      <c r="J12" s="2" t="s">
        <v>132</v>
      </c>
      <c r="K12" s="16">
        <f t="shared" si="2"/>
        <v>138.97999999999999</v>
      </c>
      <c r="L12" s="16">
        <f t="shared" si="3"/>
        <v>139.173</v>
      </c>
      <c r="M12" s="16"/>
      <c r="N12" s="16">
        <f t="shared" si="4"/>
        <v>139.07650000000001</v>
      </c>
    </row>
    <row r="13" spans="2:14" x14ac:dyDescent="0.2">
      <c r="D13" s="2" t="s">
        <v>117</v>
      </c>
      <c r="E13" s="2">
        <v>136999</v>
      </c>
      <c r="F13" s="2">
        <v>140952</v>
      </c>
      <c r="G13" s="2"/>
      <c r="H13" s="2">
        <f t="shared" si="1"/>
        <v>138975.5</v>
      </c>
      <c r="J13" s="2" t="s">
        <v>117</v>
      </c>
      <c r="K13" s="16">
        <f t="shared" si="2"/>
        <v>136.999</v>
      </c>
      <c r="L13" s="16">
        <f t="shared" si="3"/>
        <v>140.952</v>
      </c>
      <c r="M13" s="16"/>
      <c r="N13" s="16">
        <f t="shared" si="4"/>
        <v>138.97550000000001</v>
      </c>
    </row>
    <row r="14" spans="2:14" x14ac:dyDescent="0.2">
      <c r="D14" s="2" t="s">
        <v>118</v>
      </c>
      <c r="E14" s="2">
        <v>144032</v>
      </c>
      <c r="F14" s="2">
        <v>141094</v>
      </c>
      <c r="G14" s="2"/>
      <c r="H14" s="2">
        <f t="shared" si="1"/>
        <v>142563</v>
      </c>
      <c r="J14" s="2" t="s">
        <v>118</v>
      </c>
      <c r="K14" s="16">
        <f t="shared" si="2"/>
        <v>144.03200000000001</v>
      </c>
      <c r="L14" s="16">
        <f t="shared" si="3"/>
        <v>141.09399999999999</v>
      </c>
      <c r="M14" s="16"/>
      <c r="N14" s="16">
        <f t="shared" si="4"/>
        <v>142.56299999999999</v>
      </c>
    </row>
    <row r="15" spans="2:14" x14ac:dyDescent="0.2">
      <c r="D15" s="2" t="s">
        <v>133</v>
      </c>
      <c r="E15" s="2">
        <v>143966</v>
      </c>
      <c r="F15" s="2">
        <v>141009</v>
      </c>
      <c r="G15" s="2"/>
      <c r="H15" s="2">
        <f t="shared" si="1"/>
        <v>142487.5</v>
      </c>
      <c r="J15" s="2" t="s">
        <v>133</v>
      </c>
      <c r="K15" s="16">
        <f t="shared" si="2"/>
        <v>143.96600000000001</v>
      </c>
      <c r="L15" s="16">
        <f t="shared" si="3"/>
        <v>141.00899999999999</v>
      </c>
      <c r="M15" s="16"/>
      <c r="N15" s="16">
        <f t="shared" si="4"/>
        <v>142.48750000000001</v>
      </c>
    </row>
    <row r="16" spans="2:14" x14ac:dyDescent="0.2">
      <c r="D16" s="2" t="s">
        <v>134</v>
      </c>
      <c r="E16" s="2">
        <v>143873</v>
      </c>
      <c r="F16" s="2">
        <v>141980</v>
      </c>
      <c r="G16" s="2"/>
      <c r="H16" s="2">
        <f t="shared" si="1"/>
        <v>142926.5</v>
      </c>
      <c r="J16" s="2" t="s">
        <v>134</v>
      </c>
      <c r="K16" s="16">
        <f t="shared" si="2"/>
        <v>143.87299999999999</v>
      </c>
      <c r="L16" s="16">
        <f t="shared" si="3"/>
        <v>141.97999999999999</v>
      </c>
      <c r="M16" s="16"/>
      <c r="N16" s="16">
        <f t="shared" si="4"/>
        <v>142.9265</v>
      </c>
    </row>
    <row r="17" spans="2:16" x14ac:dyDescent="0.2">
      <c r="D17" s="2" t="s">
        <v>135</v>
      </c>
      <c r="E17" s="2">
        <v>138975</v>
      </c>
      <c r="F17" s="2">
        <v>145009</v>
      </c>
      <c r="G17" s="2"/>
      <c r="H17" s="2">
        <f t="shared" si="1"/>
        <v>141992</v>
      </c>
      <c r="J17" s="2" t="s">
        <v>135</v>
      </c>
      <c r="K17" s="16">
        <f t="shared" si="2"/>
        <v>138.97499999999999</v>
      </c>
      <c r="L17" s="16">
        <f t="shared" si="3"/>
        <v>145.00899999999999</v>
      </c>
      <c r="M17" s="16"/>
      <c r="N17" s="16">
        <f t="shared" si="4"/>
        <v>141.99199999999999</v>
      </c>
    </row>
    <row r="18" spans="2:16" x14ac:dyDescent="0.2">
      <c r="D18" s="2" t="s">
        <v>136</v>
      </c>
      <c r="E18" s="2">
        <v>144986</v>
      </c>
      <c r="F18" s="2">
        <v>146035</v>
      </c>
      <c r="G18" s="2"/>
      <c r="H18" s="2">
        <f t="shared" si="1"/>
        <v>145510.5</v>
      </c>
      <c r="J18" s="2" t="s">
        <v>136</v>
      </c>
      <c r="K18" s="16">
        <f t="shared" si="2"/>
        <v>144.98599999999999</v>
      </c>
      <c r="L18" s="16">
        <f t="shared" si="3"/>
        <v>146.035</v>
      </c>
      <c r="M18" s="16"/>
      <c r="N18" s="16">
        <f t="shared" si="4"/>
        <v>145.51050000000001</v>
      </c>
    </row>
    <row r="19" spans="2:16" x14ac:dyDescent="0.2">
      <c r="D19" s="2" t="s">
        <v>137</v>
      </c>
      <c r="E19" s="2">
        <v>148041</v>
      </c>
      <c r="F19" s="2">
        <v>146062</v>
      </c>
      <c r="G19" s="2"/>
      <c r="H19" s="2">
        <f t="shared" si="1"/>
        <v>147051.5</v>
      </c>
      <c r="J19" s="2" t="s">
        <v>137</v>
      </c>
      <c r="K19" s="16">
        <f t="shared" si="2"/>
        <v>148.041</v>
      </c>
      <c r="L19" s="16">
        <f t="shared" si="3"/>
        <v>146.06200000000001</v>
      </c>
      <c r="M19" s="16"/>
      <c r="N19" s="16">
        <f t="shared" si="4"/>
        <v>147.0515</v>
      </c>
    </row>
    <row r="25" spans="2:16" x14ac:dyDescent="0.2">
      <c r="B25" t="s">
        <v>75</v>
      </c>
      <c r="D25" t="s">
        <v>162</v>
      </c>
    </row>
    <row r="26" spans="2:16" x14ac:dyDescent="0.2">
      <c r="D26" t="s">
        <v>163</v>
      </c>
    </row>
    <row r="28" spans="2:16" x14ac:dyDescent="0.2">
      <c r="D28" t="s">
        <v>119</v>
      </c>
      <c r="E28" t="s">
        <v>1</v>
      </c>
      <c r="F28" t="s">
        <v>143</v>
      </c>
      <c r="K28" t="s">
        <v>98</v>
      </c>
      <c r="L28" t="s">
        <v>1</v>
      </c>
      <c r="M28" t="s">
        <v>143</v>
      </c>
    </row>
    <row r="29" spans="2:16" x14ac:dyDescent="0.2">
      <c r="D29" s="2"/>
      <c r="E29" s="13" t="s">
        <v>7</v>
      </c>
      <c r="F29" s="13" t="s">
        <v>8</v>
      </c>
      <c r="G29" s="13" t="s">
        <v>9</v>
      </c>
      <c r="H29" s="13" t="s">
        <v>160</v>
      </c>
      <c r="I29" s="13" t="s">
        <v>131</v>
      </c>
      <c r="K29" s="2"/>
      <c r="L29" s="13" t="s">
        <v>7</v>
      </c>
      <c r="M29" s="13" t="s">
        <v>8</v>
      </c>
      <c r="N29" s="13" t="s">
        <v>9</v>
      </c>
      <c r="O29" s="13" t="s">
        <v>160</v>
      </c>
      <c r="P29" s="13" t="s">
        <v>131</v>
      </c>
    </row>
    <row r="30" spans="2:16" x14ac:dyDescent="0.2">
      <c r="D30" s="2" t="s">
        <v>164</v>
      </c>
      <c r="E30" s="2">
        <v>128991</v>
      </c>
      <c r="F30" s="30">
        <v>313565</v>
      </c>
      <c r="G30" s="30">
        <v>291320</v>
      </c>
      <c r="H30" s="2">
        <v>127364</v>
      </c>
      <c r="I30" s="2"/>
      <c r="K30" s="2" t="s">
        <v>164</v>
      </c>
      <c r="L30" s="2">
        <f>E30/1000</f>
        <v>128.99100000000001</v>
      </c>
      <c r="M30" s="2"/>
      <c r="N30" s="2"/>
      <c r="O30" s="2">
        <f t="shared" ref="O30" si="5">H30/1000</f>
        <v>127.364</v>
      </c>
      <c r="P30" s="16">
        <f>AVERAGE(L30:O30)</f>
        <v>128.17750000000001</v>
      </c>
    </row>
    <row r="31" spans="2:16" x14ac:dyDescent="0.2">
      <c r="D31" s="2" t="s">
        <v>165</v>
      </c>
      <c r="E31" s="2">
        <v>129848</v>
      </c>
      <c r="F31" s="30">
        <v>296560</v>
      </c>
      <c r="G31" s="2">
        <v>133439</v>
      </c>
      <c r="H31" s="2">
        <v>133535</v>
      </c>
      <c r="I31" s="2"/>
      <c r="K31" s="2" t="s">
        <v>165</v>
      </c>
      <c r="L31" s="2">
        <f t="shared" ref="L31:L39" si="6">E31/1000</f>
        <v>129.84800000000001</v>
      </c>
      <c r="M31" s="2"/>
      <c r="N31" s="2">
        <f t="shared" ref="N31:N39" si="7">G31/1000</f>
        <v>133.43899999999999</v>
      </c>
      <c r="O31" s="2">
        <f t="shared" ref="O31:O39" si="8">H31/1000</f>
        <v>133.535</v>
      </c>
      <c r="P31" s="16">
        <f t="shared" ref="P31:P39" si="9">AVERAGE(L31:O31)</f>
        <v>132.274</v>
      </c>
    </row>
    <row r="32" spans="2:16" x14ac:dyDescent="0.2">
      <c r="D32" s="2" t="s">
        <v>166</v>
      </c>
      <c r="E32" s="30">
        <v>340570</v>
      </c>
      <c r="F32" s="2">
        <v>132021</v>
      </c>
      <c r="G32" s="2">
        <v>130491</v>
      </c>
      <c r="H32" s="30">
        <v>342237</v>
      </c>
      <c r="I32" s="2"/>
      <c r="K32" s="2" t="s">
        <v>166</v>
      </c>
      <c r="L32" s="2"/>
      <c r="M32" s="2">
        <f t="shared" ref="M32:M38" si="10">F32/1000</f>
        <v>132.02099999999999</v>
      </c>
      <c r="N32" s="2">
        <f t="shared" si="7"/>
        <v>130.49100000000001</v>
      </c>
      <c r="O32" s="2"/>
      <c r="P32" s="16">
        <f t="shared" si="9"/>
        <v>131.256</v>
      </c>
    </row>
    <row r="33" spans="2:16" x14ac:dyDescent="0.2">
      <c r="D33" s="2" t="s">
        <v>167</v>
      </c>
      <c r="E33" s="30">
        <v>218236</v>
      </c>
      <c r="F33" s="2">
        <v>134950</v>
      </c>
      <c r="G33" s="30">
        <v>294326</v>
      </c>
      <c r="H33" s="2">
        <v>135362</v>
      </c>
      <c r="I33" s="2"/>
      <c r="K33" s="2" t="s">
        <v>167</v>
      </c>
      <c r="L33" s="2"/>
      <c r="M33" s="2">
        <f t="shared" si="10"/>
        <v>134.94999999999999</v>
      </c>
      <c r="N33" s="2"/>
      <c r="O33" s="2">
        <f t="shared" si="8"/>
        <v>135.36199999999999</v>
      </c>
      <c r="P33" s="16">
        <f t="shared" si="9"/>
        <v>135.15600000000001</v>
      </c>
    </row>
    <row r="34" spans="2:16" x14ac:dyDescent="0.2">
      <c r="D34" s="2" t="s">
        <v>168</v>
      </c>
      <c r="E34" s="2">
        <v>126918</v>
      </c>
      <c r="F34" s="2">
        <v>137954</v>
      </c>
      <c r="G34" s="2">
        <v>140446</v>
      </c>
      <c r="H34" s="30">
        <v>331104</v>
      </c>
      <c r="I34" s="2"/>
      <c r="K34" s="2" t="s">
        <v>168</v>
      </c>
      <c r="L34" s="2">
        <f t="shared" si="6"/>
        <v>126.91800000000001</v>
      </c>
      <c r="M34" s="2">
        <f t="shared" si="10"/>
        <v>137.95400000000001</v>
      </c>
      <c r="N34" s="2">
        <f t="shared" si="7"/>
        <v>140.446</v>
      </c>
      <c r="O34" s="2"/>
      <c r="P34" s="16">
        <f t="shared" si="9"/>
        <v>135.10599999999999</v>
      </c>
    </row>
    <row r="35" spans="2:16" x14ac:dyDescent="0.2">
      <c r="D35" s="2" t="s">
        <v>169</v>
      </c>
      <c r="E35" s="2">
        <v>138012</v>
      </c>
      <c r="F35" s="2">
        <v>135969</v>
      </c>
      <c r="G35" s="2">
        <v>133552</v>
      </c>
      <c r="H35" s="2">
        <v>145680</v>
      </c>
      <c r="I35" s="2"/>
      <c r="K35" s="2" t="s">
        <v>169</v>
      </c>
      <c r="L35" s="2">
        <f t="shared" si="6"/>
        <v>138.012</v>
      </c>
      <c r="M35" s="2">
        <f t="shared" si="10"/>
        <v>135.96899999999999</v>
      </c>
      <c r="N35" s="2">
        <f t="shared" si="7"/>
        <v>133.55199999999999</v>
      </c>
      <c r="O35" s="2">
        <f t="shared" si="8"/>
        <v>145.68</v>
      </c>
      <c r="P35" s="16">
        <f t="shared" si="9"/>
        <v>138.30324999999999</v>
      </c>
    </row>
    <row r="36" spans="2:16" x14ac:dyDescent="0.2">
      <c r="D36" s="2" t="s">
        <v>170</v>
      </c>
      <c r="E36" s="2">
        <v>138932</v>
      </c>
      <c r="F36" s="2">
        <v>143953</v>
      </c>
      <c r="G36" s="2">
        <v>143577</v>
      </c>
      <c r="H36" s="30">
        <v>372165</v>
      </c>
      <c r="I36" s="2"/>
      <c r="K36" s="2" t="s">
        <v>170</v>
      </c>
      <c r="L36" s="2">
        <f t="shared" si="6"/>
        <v>138.93199999999999</v>
      </c>
      <c r="M36" s="2">
        <f t="shared" si="10"/>
        <v>143.953</v>
      </c>
      <c r="N36" s="2">
        <f t="shared" si="7"/>
        <v>143.577</v>
      </c>
      <c r="O36" s="2"/>
      <c r="P36" s="16">
        <f t="shared" si="9"/>
        <v>142.154</v>
      </c>
    </row>
    <row r="37" spans="2:16" x14ac:dyDescent="0.2">
      <c r="D37" s="2" t="s">
        <v>171</v>
      </c>
      <c r="E37" s="31">
        <v>224222</v>
      </c>
      <c r="F37" s="31">
        <v>377683</v>
      </c>
      <c r="G37" s="2">
        <v>138537</v>
      </c>
      <c r="H37" s="2">
        <v>145524</v>
      </c>
      <c r="I37" s="2"/>
      <c r="K37" s="2" t="s">
        <v>171</v>
      </c>
      <c r="L37" s="2"/>
      <c r="M37" s="2"/>
      <c r="N37" s="2">
        <f t="shared" si="7"/>
        <v>138.53700000000001</v>
      </c>
      <c r="O37" s="2">
        <f t="shared" si="8"/>
        <v>145.524</v>
      </c>
      <c r="P37" s="16">
        <f t="shared" si="9"/>
        <v>142.03050000000002</v>
      </c>
    </row>
    <row r="38" spans="2:16" x14ac:dyDescent="0.2">
      <c r="D38" s="2" t="s">
        <v>172</v>
      </c>
      <c r="E38" s="2">
        <v>138065</v>
      </c>
      <c r="F38" s="2">
        <v>144020</v>
      </c>
      <c r="G38" s="2">
        <v>146561</v>
      </c>
      <c r="H38" s="30">
        <v>404293</v>
      </c>
      <c r="I38" s="2"/>
      <c r="K38" s="2" t="s">
        <v>172</v>
      </c>
      <c r="L38" s="2">
        <f t="shared" si="6"/>
        <v>138.065</v>
      </c>
      <c r="M38" s="2">
        <f t="shared" si="10"/>
        <v>144.02000000000001</v>
      </c>
      <c r="N38" s="2">
        <f t="shared" si="7"/>
        <v>146.56100000000001</v>
      </c>
      <c r="O38" s="2"/>
      <c r="P38" s="16">
        <f t="shared" si="9"/>
        <v>142.88200000000003</v>
      </c>
    </row>
    <row r="39" spans="2:16" x14ac:dyDescent="0.2">
      <c r="D39" s="2" t="s">
        <v>173</v>
      </c>
      <c r="E39" s="2">
        <v>139973</v>
      </c>
      <c r="F39" s="30">
        <v>430966</v>
      </c>
      <c r="G39" s="2">
        <v>138616</v>
      </c>
      <c r="H39" s="2">
        <v>148529</v>
      </c>
      <c r="I39" s="2"/>
      <c r="K39" s="2" t="s">
        <v>173</v>
      </c>
      <c r="L39" s="2">
        <f t="shared" si="6"/>
        <v>139.97300000000001</v>
      </c>
      <c r="M39" s="2"/>
      <c r="N39" s="2">
        <f t="shared" si="7"/>
        <v>138.61600000000001</v>
      </c>
      <c r="O39" s="2">
        <f t="shared" si="8"/>
        <v>148.529</v>
      </c>
      <c r="P39" s="16">
        <f t="shared" si="9"/>
        <v>142.37266666666667</v>
      </c>
    </row>
    <row r="43" spans="2:16" x14ac:dyDescent="0.2">
      <c r="B43" t="s">
        <v>187</v>
      </c>
      <c r="E43" t="s">
        <v>175</v>
      </c>
      <c r="F43" t="s">
        <v>176</v>
      </c>
    </row>
    <row r="44" spans="2:16" x14ac:dyDescent="0.2">
      <c r="B44" t="s">
        <v>188</v>
      </c>
      <c r="D44" s="2" t="s">
        <v>164</v>
      </c>
      <c r="E44">
        <v>137.89500000000001</v>
      </c>
      <c r="F44">
        <v>128.17750000000001</v>
      </c>
    </row>
    <row r="45" spans="2:16" x14ac:dyDescent="0.2">
      <c r="B45" t="s">
        <v>189</v>
      </c>
      <c r="D45" s="2" t="s">
        <v>165</v>
      </c>
      <c r="E45">
        <v>138.98650000000001</v>
      </c>
      <c r="F45">
        <v>132.274</v>
      </c>
    </row>
    <row r="46" spans="2:16" x14ac:dyDescent="0.2">
      <c r="B46" t="s">
        <v>190</v>
      </c>
      <c r="D46" s="2" t="s">
        <v>166</v>
      </c>
      <c r="E46">
        <v>139.07650000000001</v>
      </c>
      <c r="F46">
        <v>131.256</v>
      </c>
    </row>
    <row r="47" spans="2:16" x14ac:dyDescent="0.2">
      <c r="B47" t="s">
        <v>191</v>
      </c>
      <c r="D47" s="2" t="s">
        <v>167</v>
      </c>
      <c r="E47">
        <v>138.97550000000001</v>
      </c>
      <c r="F47">
        <v>135.15600000000001</v>
      </c>
    </row>
    <row r="48" spans="2:16" x14ac:dyDescent="0.2">
      <c r="B48" t="s">
        <v>192</v>
      </c>
      <c r="D48" s="2" t="s">
        <v>168</v>
      </c>
      <c r="E48">
        <v>142.56299999999999</v>
      </c>
      <c r="F48">
        <v>135.10599999999999</v>
      </c>
    </row>
    <row r="49" spans="2:6" x14ac:dyDescent="0.2">
      <c r="B49" t="s">
        <v>193</v>
      </c>
      <c r="D49" s="2" t="s">
        <v>169</v>
      </c>
      <c r="E49">
        <v>142.48750000000001</v>
      </c>
      <c r="F49">
        <v>138.30324999999999</v>
      </c>
    </row>
    <row r="50" spans="2:6" x14ac:dyDescent="0.2">
      <c r="B50" t="s">
        <v>194</v>
      </c>
      <c r="D50" s="2" t="s">
        <v>170</v>
      </c>
      <c r="E50">
        <v>142.9265</v>
      </c>
      <c r="F50">
        <v>142.154</v>
      </c>
    </row>
    <row r="51" spans="2:6" x14ac:dyDescent="0.2">
      <c r="B51" t="s">
        <v>195</v>
      </c>
      <c r="D51" s="2" t="s">
        <v>171</v>
      </c>
      <c r="E51">
        <v>141.99199999999999</v>
      </c>
      <c r="F51">
        <v>142.03050000000002</v>
      </c>
    </row>
    <row r="52" spans="2:6" x14ac:dyDescent="0.2">
      <c r="B52" t="s">
        <v>196</v>
      </c>
      <c r="D52" s="2" t="s">
        <v>172</v>
      </c>
      <c r="E52">
        <v>145.51050000000001</v>
      </c>
      <c r="F52">
        <v>142.88200000000003</v>
      </c>
    </row>
    <row r="53" spans="2:6" x14ac:dyDescent="0.2">
      <c r="B53" t="s">
        <v>197</v>
      </c>
      <c r="D53" s="2" t="s">
        <v>173</v>
      </c>
      <c r="E53">
        <v>147.0515</v>
      </c>
      <c r="F53">
        <v>142.37266666666667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53"/>
  <sheetViews>
    <sheetView topLeftCell="A28" workbookViewId="0">
      <selection activeCell="L53" sqref="L53"/>
    </sheetView>
  </sheetViews>
  <sheetFormatPr baseColWidth="10" defaultRowHeight="16" x14ac:dyDescent="0.2"/>
  <sheetData>
    <row r="3" spans="2:15" x14ac:dyDescent="0.2">
      <c r="B3" s="23" t="s">
        <v>74</v>
      </c>
      <c r="D3" t="s">
        <v>120</v>
      </c>
    </row>
    <row r="4" spans="2:15" x14ac:dyDescent="0.2">
      <c r="D4" t="s">
        <v>145</v>
      </c>
    </row>
    <row r="5" spans="2:15" x14ac:dyDescent="0.2">
      <c r="D5" t="s">
        <v>119</v>
      </c>
      <c r="E5" t="s">
        <v>1</v>
      </c>
      <c r="F5" t="s">
        <v>143</v>
      </c>
      <c r="K5" t="s">
        <v>144</v>
      </c>
      <c r="L5" t="s">
        <v>1</v>
      </c>
      <c r="M5" t="s">
        <v>143</v>
      </c>
    </row>
    <row r="7" spans="2:15" x14ac:dyDescent="0.2">
      <c r="D7" s="2"/>
      <c r="E7" s="13" t="s">
        <v>7</v>
      </c>
      <c r="F7" s="13" t="s">
        <v>8</v>
      </c>
      <c r="G7" s="13" t="s">
        <v>9</v>
      </c>
      <c r="H7" s="13" t="s">
        <v>131</v>
      </c>
      <c r="K7" s="2"/>
      <c r="L7" s="13" t="s">
        <v>7</v>
      </c>
      <c r="M7" s="13" t="s">
        <v>8</v>
      </c>
      <c r="N7" s="13" t="s">
        <v>9</v>
      </c>
      <c r="O7" s="13" t="s">
        <v>131</v>
      </c>
    </row>
    <row r="8" spans="2:15" x14ac:dyDescent="0.2">
      <c r="D8" s="2" t="s">
        <v>121</v>
      </c>
      <c r="E8" s="2">
        <v>896374</v>
      </c>
      <c r="F8">
        <v>900219</v>
      </c>
      <c r="G8" s="2"/>
      <c r="H8" s="2">
        <f>AVERAGE(E8:G8)</f>
        <v>898296.5</v>
      </c>
      <c r="K8" s="2" t="s">
        <v>121</v>
      </c>
      <c r="L8" s="16">
        <f>E8/1000/60/60</f>
        <v>0.24899277777777779</v>
      </c>
      <c r="M8" s="16">
        <f>F8/1000/60/60</f>
        <v>0.25006083333333334</v>
      </c>
      <c r="N8" s="16"/>
      <c r="O8" s="16">
        <f>H8/1000/60/60</f>
        <v>0.24952680555555556</v>
      </c>
    </row>
    <row r="9" spans="2:15" x14ac:dyDescent="0.2">
      <c r="D9" s="2" t="s">
        <v>122</v>
      </c>
      <c r="E9" s="2">
        <v>3459500</v>
      </c>
      <c r="F9" s="2">
        <v>3581972</v>
      </c>
      <c r="G9" s="2"/>
      <c r="H9" s="2">
        <f t="shared" ref="H9:H17" si="0">AVERAGE(E9:G9)</f>
        <v>3520736</v>
      </c>
      <c r="K9" s="2" t="s">
        <v>122</v>
      </c>
      <c r="L9" s="16">
        <f t="shared" ref="L9:M16" si="1">E9/1000/60/60</f>
        <v>0.96097222222222223</v>
      </c>
      <c r="M9" s="16">
        <f t="shared" si="1"/>
        <v>0.99499222222222228</v>
      </c>
      <c r="N9" s="16"/>
      <c r="O9" s="16">
        <f t="shared" ref="O9:O16" si="2">H9/1000/60/60</f>
        <v>0.9779822222222222</v>
      </c>
    </row>
    <row r="10" spans="2:15" x14ac:dyDescent="0.2">
      <c r="D10" s="2" t="s">
        <v>123</v>
      </c>
      <c r="E10" s="2">
        <v>4521129</v>
      </c>
      <c r="F10" s="2">
        <v>4864012</v>
      </c>
      <c r="G10" s="2"/>
      <c r="H10" s="2">
        <f t="shared" si="0"/>
        <v>4692570.5</v>
      </c>
      <c r="K10" s="2" t="s">
        <v>123</v>
      </c>
      <c r="L10" s="16">
        <f t="shared" si="1"/>
        <v>1.2558691666666666</v>
      </c>
      <c r="M10" s="16">
        <f t="shared" si="1"/>
        <v>1.3511144444444443</v>
      </c>
      <c r="N10" s="16"/>
      <c r="O10" s="16">
        <f t="shared" si="2"/>
        <v>1.3034918055555555</v>
      </c>
    </row>
    <row r="11" spans="2:15" x14ac:dyDescent="0.2">
      <c r="D11" s="2" t="s">
        <v>124</v>
      </c>
      <c r="E11">
        <v>5434308</v>
      </c>
      <c r="F11" s="2">
        <v>5414438</v>
      </c>
      <c r="G11" s="2"/>
      <c r="H11" s="2">
        <f t="shared" si="0"/>
        <v>5424373</v>
      </c>
      <c r="K11" s="2" t="s">
        <v>124</v>
      </c>
      <c r="L11" s="16">
        <f t="shared" si="1"/>
        <v>1.50953</v>
      </c>
      <c r="M11" s="16">
        <f t="shared" si="1"/>
        <v>1.5040105555555556</v>
      </c>
      <c r="N11" s="16"/>
      <c r="O11" s="16">
        <f t="shared" si="2"/>
        <v>1.5067702777777778</v>
      </c>
    </row>
    <row r="12" spans="2:15" x14ac:dyDescent="0.2">
      <c r="D12" s="2" t="s">
        <v>125</v>
      </c>
      <c r="E12">
        <v>5568840</v>
      </c>
      <c r="F12" s="2">
        <v>5724801</v>
      </c>
      <c r="G12" s="2"/>
      <c r="H12" s="2">
        <f t="shared" si="0"/>
        <v>5646820.5</v>
      </c>
      <c r="K12" s="2" t="s">
        <v>125</v>
      </c>
      <c r="L12" s="16">
        <f t="shared" si="1"/>
        <v>1.5469000000000002</v>
      </c>
      <c r="M12" s="16">
        <f t="shared" si="1"/>
        <v>1.5902225000000001</v>
      </c>
      <c r="N12" s="16"/>
      <c r="O12" s="16">
        <f t="shared" si="2"/>
        <v>1.5685612499999999</v>
      </c>
    </row>
    <row r="13" spans="2:15" x14ac:dyDescent="0.2">
      <c r="D13" s="2" t="s">
        <v>138</v>
      </c>
      <c r="E13" s="2">
        <v>6134221</v>
      </c>
      <c r="F13" s="2">
        <v>5439309</v>
      </c>
      <c r="G13" s="2"/>
      <c r="H13" s="2">
        <f t="shared" si="0"/>
        <v>5786765</v>
      </c>
      <c r="K13" s="2" t="s">
        <v>138</v>
      </c>
      <c r="L13" s="16">
        <f t="shared" si="1"/>
        <v>1.7039502777777777</v>
      </c>
      <c r="M13" s="16">
        <f t="shared" si="1"/>
        <v>1.5109191666666668</v>
      </c>
      <c r="N13" s="16"/>
      <c r="O13" s="16">
        <f t="shared" si="2"/>
        <v>1.6074347222222223</v>
      </c>
    </row>
    <row r="14" spans="2:15" x14ac:dyDescent="0.2">
      <c r="D14" s="2" t="s">
        <v>139</v>
      </c>
      <c r="E14" s="2">
        <v>5921988</v>
      </c>
      <c r="F14" s="2">
        <v>6274201</v>
      </c>
      <c r="G14" s="2"/>
      <c r="H14" s="2">
        <f t="shared" si="0"/>
        <v>6098094.5</v>
      </c>
      <c r="K14" s="2" t="s">
        <v>139</v>
      </c>
      <c r="L14" s="16">
        <f t="shared" si="1"/>
        <v>1.6449966666666669</v>
      </c>
      <c r="M14" s="16">
        <f t="shared" si="1"/>
        <v>1.7428336111111109</v>
      </c>
      <c r="N14" s="16"/>
      <c r="O14" s="16">
        <f t="shared" si="2"/>
        <v>1.6939151388888891</v>
      </c>
    </row>
    <row r="15" spans="2:15" x14ac:dyDescent="0.2">
      <c r="D15" s="2" t="s">
        <v>140</v>
      </c>
      <c r="E15" s="2">
        <v>6316674</v>
      </c>
      <c r="F15" s="2">
        <v>6354691</v>
      </c>
      <c r="G15" s="2"/>
      <c r="H15" s="2">
        <f t="shared" si="0"/>
        <v>6335682.5</v>
      </c>
      <c r="K15" s="2" t="s">
        <v>140</v>
      </c>
      <c r="L15" s="16">
        <f t="shared" si="1"/>
        <v>1.7546316666666668</v>
      </c>
      <c r="M15" s="16">
        <f t="shared" si="1"/>
        <v>1.7651919444444444</v>
      </c>
      <c r="N15" s="16"/>
      <c r="O15" s="16">
        <f t="shared" si="2"/>
        <v>1.7599118055555556</v>
      </c>
    </row>
    <row r="16" spans="2:15" x14ac:dyDescent="0.2">
      <c r="D16" s="2" t="s">
        <v>141</v>
      </c>
      <c r="E16" s="2">
        <v>6442108</v>
      </c>
      <c r="F16" s="2">
        <v>6776283</v>
      </c>
      <c r="G16" s="2"/>
      <c r="H16" s="2">
        <f t="shared" si="0"/>
        <v>6609195.5</v>
      </c>
      <c r="K16" s="2" t="s">
        <v>141</v>
      </c>
      <c r="L16" s="16">
        <f t="shared" si="1"/>
        <v>1.7894744444444444</v>
      </c>
      <c r="M16" s="16">
        <f t="shared" si="1"/>
        <v>1.8823008333333333</v>
      </c>
      <c r="N16" s="16"/>
      <c r="O16" s="16">
        <f t="shared" si="2"/>
        <v>1.8358876388888887</v>
      </c>
    </row>
    <row r="17" spans="2:16" x14ac:dyDescent="0.2">
      <c r="D17" s="2" t="s">
        <v>142</v>
      </c>
      <c r="E17" s="2">
        <v>6203042</v>
      </c>
      <c r="F17" s="2">
        <v>6236921</v>
      </c>
      <c r="G17" s="2"/>
      <c r="H17" s="2">
        <f t="shared" si="0"/>
        <v>6219981.5</v>
      </c>
      <c r="K17" s="2" t="s">
        <v>142</v>
      </c>
      <c r="L17" s="16">
        <f>E17/1000/60/60</f>
        <v>1.7230672222222223</v>
      </c>
      <c r="M17" s="16">
        <f>F17/1000/60/60</f>
        <v>1.7324780555555557</v>
      </c>
      <c r="N17" s="16"/>
      <c r="O17" s="16">
        <f>H17/1000/60/60</f>
        <v>1.727772638888889</v>
      </c>
    </row>
    <row r="23" spans="2:16" x14ac:dyDescent="0.2">
      <c r="B23" s="23" t="s">
        <v>75</v>
      </c>
      <c r="D23" t="s">
        <v>148</v>
      </c>
    </row>
    <row r="24" spans="2:16" x14ac:dyDescent="0.2">
      <c r="D24" t="s">
        <v>149</v>
      </c>
    </row>
    <row r="25" spans="2:16" x14ac:dyDescent="0.2">
      <c r="D25" t="s">
        <v>119</v>
      </c>
      <c r="E25" t="s">
        <v>1</v>
      </c>
      <c r="F25" t="s">
        <v>143</v>
      </c>
      <c r="K25" t="s">
        <v>161</v>
      </c>
      <c r="L25" t="s">
        <v>1</v>
      </c>
      <c r="M25" t="s">
        <v>143</v>
      </c>
    </row>
    <row r="26" spans="2:16" x14ac:dyDescent="0.2">
      <c r="D26" s="2"/>
      <c r="E26" s="13" t="s">
        <v>7</v>
      </c>
      <c r="F26" s="13" t="s">
        <v>8</v>
      </c>
      <c r="G26" s="13" t="s">
        <v>9</v>
      </c>
      <c r="H26" s="13" t="s">
        <v>160</v>
      </c>
      <c r="I26" s="13" t="s">
        <v>131</v>
      </c>
      <c r="K26" s="2"/>
      <c r="L26" s="13" t="s">
        <v>7</v>
      </c>
      <c r="M26" s="13" t="s">
        <v>8</v>
      </c>
      <c r="N26" s="13" t="s">
        <v>9</v>
      </c>
      <c r="O26" s="13" t="s">
        <v>160</v>
      </c>
      <c r="P26" s="13" t="s">
        <v>131</v>
      </c>
    </row>
    <row r="27" spans="2:16" x14ac:dyDescent="0.2">
      <c r="D27" s="2" t="s">
        <v>150</v>
      </c>
      <c r="E27" s="2">
        <v>861060</v>
      </c>
      <c r="F27">
        <v>886165</v>
      </c>
      <c r="G27" s="30">
        <v>2046914</v>
      </c>
      <c r="H27" s="2">
        <v>908300</v>
      </c>
      <c r="I27" s="2"/>
      <c r="K27" s="2" t="s">
        <v>150</v>
      </c>
      <c r="L27" s="16">
        <f>E27/1000/60/60</f>
        <v>0.23918333333333333</v>
      </c>
      <c r="M27" s="16">
        <f t="shared" ref="M27:O27" si="3">F27/1000/60/60</f>
        <v>0.24615694444444444</v>
      </c>
      <c r="N27" s="16"/>
      <c r="O27" s="16">
        <f t="shared" si="3"/>
        <v>0.25230555555555551</v>
      </c>
      <c r="P27" s="16">
        <f>AVERAGE(L27:O27)</f>
        <v>0.24588194444444444</v>
      </c>
    </row>
    <row r="28" spans="2:16" x14ac:dyDescent="0.2">
      <c r="D28" s="2" t="s">
        <v>151</v>
      </c>
      <c r="E28" s="2">
        <v>1963689</v>
      </c>
      <c r="F28" s="2">
        <v>1956608</v>
      </c>
      <c r="G28" s="2">
        <v>1957688</v>
      </c>
      <c r="H28" s="30">
        <v>3054681</v>
      </c>
      <c r="I28" s="2"/>
      <c r="K28" s="2" t="s">
        <v>151</v>
      </c>
      <c r="L28" s="16">
        <f t="shared" ref="L28:L36" si="4">E28/1000/60/60</f>
        <v>0.54546916666666667</v>
      </c>
      <c r="M28" s="16">
        <f t="shared" ref="M28:M36" si="5">F28/1000/60/60</f>
        <v>0.54350222222222222</v>
      </c>
      <c r="N28" s="16">
        <f t="shared" ref="N28:N36" si="6">G28/1000/60/60</f>
        <v>0.5438022222222223</v>
      </c>
      <c r="O28" s="16"/>
      <c r="P28" s="16">
        <f t="shared" ref="P28:P36" si="7">AVERAGE(L28:O28)</f>
        <v>0.54425787037037043</v>
      </c>
    </row>
    <row r="29" spans="2:16" x14ac:dyDescent="0.2">
      <c r="D29" s="2" t="s">
        <v>152</v>
      </c>
      <c r="E29" s="2">
        <v>3385545</v>
      </c>
      <c r="F29" s="2">
        <v>3353277</v>
      </c>
      <c r="G29" s="2">
        <v>3276036</v>
      </c>
      <c r="H29" s="30">
        <v>4987974</v>
      </c>
      <c r="I29" s="2"/>
      <c r="K29" s="2" t="s">
        <v>152</v>
      </c>
      <c r="L29" s="16">
        <f t="shared" si="4"/>
        <v>0.94042916666666665</v>
      </c>
      <c r="M29" s="16">
        <f t="shared" si="5"/>
        <v>0.93146583333333344</v>
      </c>
      <c r="N29" s="16">
        <f t="shared" si="6"/>
        <v>0.91000999999999999</v>
      </c>
      <c r="O29" s="16"/>
      <c r="P29" s="16">
        <f t="shared" si="7"/>
        <v>0.92730166666666669</v>
      </c>
    </row>
    <row r="30" spans="2:16" x14ac:dyDescent="0.2">
      <c r="D30" s="2" t="s">
        <v>153</v>
      </c>
      <c r="E30">
        <v>3926216</v>
      </c>
      <c r="F30" s="2">
        <v>3926480</v>
      </c>
      <c r="G30" s="2">
        <v>4045115</v>
      </c>
      <c r="H30" s="30">
        <v>5578580</v>
      </c>
      <c r="I30" s="2"/>
      <c r="K30" s="2" t="s">
        <v>153</v>
      </c>
      <c r="L30" s="16">
        <f t="shared" si="4"/>
        <v>1.0906155555555554</v>
      </c>
      <c r="M30" s="16">
        <f t="shared" si="5"/>
        <v>1.0906888888888888</v>
      </c>
      <c r="N30" s="16">
        <f t="shared" si="6"/>
        <v>1.1236430555555554</v>
      </c>
      <c r="O30" s="16"/>
      <c r="P30" s="16">
        <f t="shared" si="7"/>
        <v>1.1016491666666666</v>
      </c>
    </row>
    <row r="31" spans="2:16" x14ac:dyDescent="0.2">
      <c r="D31" s="2" t="s">
        <v>154</v>
      </c>
      <c r="E31">
        <v>4285441</v>
      </c>
      <c r="F31" s="30">
        <v>6059850</v>
      </c>
      <c r="G31" s="2">
        <v>4336827</v>
      </c>
      <c r="H31" s="2">
        <v>4257039</v>
      </c>
      <c r="I31" s="2"/>
      <c r="K31" s="2" t="s">
        <v>154</v>
      </c>
      <c r="L31" s="16">
        <f t="shared" si="4"/>
        <v>1.1904002777777776</v>
      </c>
      <c r="M31" s="16"/>
      <c r="N31" s="16">
        <f t="shared" si="6"/>
        <v>1.2046741666666667</v>
      </c>
      <c r="O31" s="16">
        <f t="shared" ref="O31:O36" si="8">H31/1000/60/60</f>
        <v>1.1825108333333332</v>
      </c>
      <c r="P31" s="16">
        <f t="shared" si="7"/>
        <v>1.1925284259259257</v>
      </c>
    </row>
    <row r="32" spans="2:16" x14ac:dyDescent="0.2">
      <c r="D32" s="2" t="s">
        <v>155</v>
      </c>
      <c r="E32" s="2">
        <v>4444593</v>
      </c>
      <c r="F32" s="30">
        <v>5848312</v>
      </c>
      <c r="G32" s="2">
        <v>4430967</v>
      </c>
      <c r="H32" s="2">
        <v>4506926</v>
      </c>
      <c r="I32" s="2"/>
      <c r="K32" s="2" t="s">
        <v>155</v>
      </c>
      <c r="L32" s="16">
        <f t="shared" si="4"/>
        <v>1.2346091666666665</v>
      </c>
      <c r="M32" s="16"/>
      <c r="N32" s="16">
        <f t="shared" si="6"/>
        <v>1.2308241666666666</v>
      </c>
      <c r="O32" s="16">
        <f t="shared" si="8"/>
        <v>1.2519238888888891</v>
      </c>
      <c r="P32" s="16">
        <f t="shared" si="7"/>
        <v>1.2391190740740743</v>
      </c>
    </row>
    <row r="33" spans="2:16" x14ac:dyDescent="0.2">
      <c r="D33" s="2" t="s">
        <v>156</v>
      </c>
      <c r="E33" s="2">
        <v>4569778</v>
      </c>
      <c r="F33" s="2">
        <v>4690090</v>
      </c>
      <c r="G33" s="2">
        <v>4692118</v>
      </c>
      <c r="H33" s="2">
        <v>4590763</v>
      </c>
      <c r="I33" s="2"/>
      <c r="K33" s="2" t="s">
        <v>156</v>
      </c>
      <c r="L33" s="16">
        <f t="shared" si="4"/>
        <v>1.269382777777778</v>
      </c>
      <c r="M33" s="16">
        <f t="shared" si="5"/>
        <v>1.3028027777777778</v>
      </c>
      <c r="N33" s="16">
        <f t="shared" si="6"/>
        <v>1.3033661111111112</v>
      </c>
      <c r="O33" s="16">
        <f t="shared" si="8"/>
        <v>1.2752119444444443</v>
      </c>
      <c r="P33" s="16">
        <f t="shared" si="7"/>
        <v>1.2876909027777776</v>
      </c>
    </row>
    <row r="34" spans="2:16" x14ac:dyDescent="0.2">
      <c r="D34" s="2" t="s">
        <v>157</v>
      </c>
      <c r="E34" s="2">
        <v>4661807</v>
      </c>
      <c r="F34" s="2">
        <v>4744582</v>
      </c>
      <c r="G34" s="2">
        <v>4683619</v>
      </c>
      <c r="H34" s="2">
        <v>4756044</v>
      </c>
      <c r="I34" s="2"/>
      <c r="K34" s="2" t="s">
        <v>157</v>
      </c>
      <c r="L34" s="16">
        <f t="shared" si="4"/>
        <v>1.2949463888888888</v>
      </c>
      <c r="M34" s="16">
        <f t="shared" si="5"/>
        <v>1.3179394444444446</v>
      </c>
      <c r="N34" s="16">
        <f t="shared" si="6"/>
        <v>1.3010052777777779</v>
      </c>
      <c r="O34" s="16">
        <f t="shared" si="8"/>
        <v>1.3211233333333332</v>
      </c>
      <c r="P34" s="16">
        <f t="shared" si="7"/>
        <v>1.3087536111111111</v>
      </c>
    </row>
    <row r="35" spans="2:16" x14ac:dyDescent="0.2">
      <c r="D35" s="2" t="s">
        <v>158</v>
      </c>
      <c r="E35" s="2">
        <v>4756946</v>
      </c>
      <c r="F35" s="2">
        <v>4735031</v>
      </c>
      <c r="G35" s="2">
        <v>4771752</v>
      </c>
      <c r="H35" s="2">
        <v>4815883</v>
      </c>
      <c r="I35" s="2"/>
      <c r="K35" s="2" t="s">
        <v>158</v>
      </c>
      <c r="L35" s="16">
        <f t="shared" si="4"/>
        <v>1.3213738888888888</v>
      </c>
      <c r="M35" s="16">
        <f t="shared" si="5"/>
        <v>1.3152863888888888</v>
      </c>
      <c r="N35" s="16">
        <f t="shared" si="6"/>
        <v>1.3254866666666667</v>
      </c>
      <c r="O35" s="16">
        <f t="shared" si="8"/>
        <v>1.3377452777777776</v>
      </c>
      <c r="P35" s="16">
        <f t="shared" si="7"/>
        <v>1.3249730555555554</v>
      </c>
    </row>
    <row r="36" spans="2:16" x14ac:dyDescent="0.2">
      <c r="D36" s="2" t="s">
        <v>159</v>
      </c>
      <c r="E36" s="2">
        <v>4908521</v>
      </c>
      <c r="F36" s="2">
        <v>4787420</v>
      </c>
      <c r="G36" s="2">
        <v>4809731</v>
      </c>
      <c r="H36" s="2">
        <v>4823646</v>
      </c>
      <c r="I36" s="2"/>
      <c r="K36" s="2" t="s">
        <v>159</v>
      </c>
      <c r="L36" s="16">
        <f t="shared" si="4"/>
        <v>1.3634780555555557</v>
      </c>
      <c r="M36" s="16">
        <f t="shared" si="5"/>
        <v>1.329838888888889</v>
      </c>
      <c r="N36" s="16">
        <f t="shared" si="6"/>
        <v>1.3360363888888889</v>
      </c>
      <c r="O36" s="16">
        <f t="shared" si="8"/>
        <v>1.3399016666666665</v>
      </c>
      <c r="P36" s="16">
        <f t="shared" si="7"/>
        <v>1.3423137500000002</v>
      </c>
    </row>
    <row r="43" spans="2:16" x14ac:dyDescent="0.2">
      <c r="E43" t="s">
        <v>175</v>
      </c>
      <c r="F43" t="s">
        <v>176</v>
      </c>
      <c r="I43" t="s">
        <v>187</v>
      </c>
    </row>
    <row r="44" spans="2:16" x14ac:dyDescent="0.2">
      <c r="B44" t="s">
        <v>177</v>
      </c>
      <c r="D44" s="2" t="s">
        <v>150</v>
      </c>
      <c r="E44">
        <v>0.24952680555555556</v>
      </c>
      <c r="F44">
        <v>0.24588194444444444</v>
      </c>
      <c r="I44" t="s">
        <v>177</v>
      </c>
    </row>
    <row r="45" spans="2:16" x14ac:dyDescent="0.2">
      <c r="B45" t="s">
        <v>178</v>
      </c>
      <c r="D45" s="2" t="s">
        <v>151</v>
      </c>
      <c r="E45">
        <v>0.9779822222222222</v>
      </c>
      <c r="F45">
        <v>0.54425787037037043</v>
      </c>
      <c r="I45" t="s">
        <v>178</v>
      </c>
    </row>
    <row r="46" spans="2:16" x14ac:dyDescent="0.2">
      <c r="B46" t="s">
        <v>179</v>
      </c>
      <c r="D46" s="2" t="s">
        <v>152</v>
      </c>
      <c r="E46">
        <v>1.3034918055555555</v>
      </c>
      <c r="F46">
        <v>0.92730166666666669</v>
      </c>
      <c r="I46" t="s">
        <v>179</v>
      </c>
    </row>
    <row r="47" spans="2:16" x14ac:dyDescent="0.2">
      <c r="B47" t="s">
        <v>180</v>
      </c>
      <c r="D47" s="2" t="s">
        <v>153</v>
      </c>
      <c r="E47">
        <v>1.5067702777777778</v>
      </c>
      <c r="F47">
        <v>1.1016491666666666</v>
      </c>
      <c r="I47" t="s">
        <v>180</v>
      </c>
    </row>
    <row r="48" spans="2:16" x14ac:dyDescent="0.2">
      <c r="B48" t="s">
        <v>181</v>
      </c>
      <c r="D48" s="2" t="s">
        <v>154</v>
      </c>
      <c r="E48">
        <v>1.5685612499999999</v>
      </c>
      <c r="F48">
        <v>1.1925284259259257</v>
      </c>
      <c r="I48" t="s">
        <v>181</v>
      </c>
    </row>
    <row r="49" spans="2:9" x14ac:dyDescent="0.2">
      <c r="B49" t="s">
        <v>182</v>
      </c>
      <c r="D49" s="2" t="s">
        <v>155</v>
      </c>
      <c r="E49">
        <v>1.6074347222222223</v>
      </c>
      <c r="F49">
        <v>1.2391190740740743</v>
      </c>
      <c r="I49" t="s">
        <v>182</v>
      </c>
    </row>
    <row r="50" spans="2:9" x14ac:dyDescent="0.2">
      <c r="B50" t="s">
        <v>183</v>
      </c>
      <c r="D50" s="2" t="s">
        <v>156</v>
      </c>
      <c r="E50">
        <v>1.6939151388888891</v>
      </c>
      <c r="F50">
        <v>1.2876909027777776</v>
      </c>
      <c r="I50" t="s">
        <v>183</v>
      </c>
    </row>
    <row r="51" spans="2:9" x14ac:dyDescent="0.2">
      <c r="B51" t="s">
        <v>184</v>
      </c>
      <c r="D51" s="2" t="s">
        <v>157</v>
      </c>
      <c r="E51">
        <v>1.7599118055555556</v>
      </c>
      <c r="F51">
        <v>1.3087536111111111</v>
      </c>
      <c r="I51" t="s">
        <v>184</v>
      </c>
    </row>
    <row r="52" spans="2:9" x14ac:dyDescent="0.2">
      <c r="B52" t="s">
        <v>185</v>
      </c>
      <c r="D52" s="2" t="s">
        <v>158</v>
      </c>
      <c r="E52">
        <v>1.8358876388888887</v>
      </c>
      <c r="F52">
        <v>1.3249730555555554</v>
      </c>
      <c r="I52" t="s">
        <v>185</v>
      </c>
    </row>
    <row r="53" spans="2:9" x14ac:dyDescent="0.2">
      <c r="B53" t="s">
        <v>186</v>
      </c>
      <c r="D53" s="2" t="s">
        <v>159</v>
      </c>
      <c r="E53">
        <v>1.727772638888889</v>
      </c>
      <c r="F53">
        <v>1.3423137500000002</v>
      </c>
      <c r="I53" t="s">
        <v>186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7"/>
  <sheetViews>
    <sheetView workbookViewId="0">
      <selection activeCell="J163" sqref="J163"/>
    </sheetView>
  </sheetViews>
  <sheetFormatPr baseColWidth="10" defaultRowHeight="16" x14ac:dyDescent="0.2"/>
  <cols>
    <col min="2" max="2" width="14.5" customWidth="1"/>
    <col min="3" max="3" width="11.1640625" bestFit="1" customWidth="1"/>
    <col min="4" max="4" width="14.6640625" customWidth="1"/>
    <col min="5" max="5" width="11.1640625" bestFit="1" customWidth="1"/>
    <col min="6" max="8" width="11.1640625" customWidth="1"/>
  </cols>
  <sheetData>
    <row r="1" spans="1:17" x14ac:dyDescent="0.2">
      <c r="A1" s="2" t="s">
        <v>5</v>
      </c>
      <c r="B1" s="2" t="s">
        <v>2</v>
      </c>
      <c r="C1" s="2" t="s">
        <v>3</v>
      </c>
    </row>
    <row r="2" spans="1:17" x14ac:dyDescent="0.2">
      <c r="A2" s="2" t="s">
        <v>4</v>
      </c>
      <c r="B2" s="7">
        <v>17876290</v>
      </c>
      <c r="C2" s="7">
        <v>480093705</v>
      </c>
    </row>
    <row r="3" spans="1:17" x14ac:dyDescent="0.2">
      <c r="A3" s="15"/>
      <c r="B3" s="22"/>
      <c r="C3" s="22"/>
    </row>
    <row r="4" spans="1:17" x14ac:dyDescent="0.2">
      <c r="B4" s="23" t="s">
        <v>74</v>
      </c>
      <c r="C4" s="23"/>
      <c r="D4" t="s">
        <v>70</v>
      </c>
      <c r="E4" t="s">
        <v>16</v>
      </c>
    </row>
    <row r="5" spans="1:17" x14ac:dyDescent="0.2">
      <c r="D5" s="38" t="s">
        <v>13</v>
      </c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</row>
    <row r="6" spans="1:17" x14ac:dyDescent="0.2">
      <c r="D6" s="2"/>
      <c r="E6" s="38" t="s">
        <v>0</v>
      </c>
      <c r="F6" s="38"/>
      <c r="G6" s="38"/>
      <c r="H6" s="38"/>
      <c r="I6" s="38" t="s">
        <v>1</v>
      </c>
      <c r="J6" s="38"/>
      <c r="K6" s="38"/>
      <c r="L6" s="38"/>
      <c r="M6" s="38" t="s">
        <v>6</v>
      </c>
      <c r="N6" s="38"/>
      <c r="O6" s="38"/>
      <c r="P6" s="38"/>
    </row>
    <row r="7" spans="1:17" x14ac:dyDescent="0.2">
      <c r="D7" s="2" t="s">
        <v>2</v>
      </c>
      <c r="E7" s="3" t="s">
        <v>7</v>
      </c>
      <c r="F7" s="3" t="s">
        <v>8</v>
      </c>
      <c r="G7" s="3" t="s">
        <v>9</v>
      </c>
      <c r="H7" s="3" t="s">
        <v>10</v>
      </c>
      <c r="I7" s="3" t="s">
        <v>7</v>
      </c>
      <c r="J7" s="3" t="s">
        <v>8</v>
      </c>
      <c r="K7" s="3" t="s">
        <v>9</v>
      </c>
      <c r="L7" s="3" t="s">
        <v>11</v>
      </c>
      <c r="M7" s="3" t="s">
        <v>7</v>
      </c>
      <c r="N7" s="3" t="s">
        <v>8</v>
      </c>
      <c r="O7" s="3" t="s">
        <v>9</v>
      </c>
      <c r="P7" s="3" t="s">
        <v>12</v>
      </c>
      <c r="Q7" s="1"/>
    </row>
    <row r="8" spans="1:17" x14ac:dyDescent="0.2">
      <c r="D8" s="2">
        <v>2</v>
      </c>
      <c r="E8" s="2">
        <v>10875720</v>
      </c>
      <c r="F8" s="2">
        <v>10156288</v>
      </c>
      <c r="G8" s="2"/>
      <c r="H8" s="2">
        <f>AVERAGE(E8:G8)</f>
        <v>10516004</v>
      </c>
      <c r="I8" s="2"/>
      <c r="J8" s="2"/>
      <c r="K8" s="2"/>
      <c r="L8" s="2"/>
      <c r="M8" s="2"/>
      <c r="N8" s="2"/>
      <c r="O8" s="2"/>
      <c r="P8" s="2"/>
    </row>
    <row r="9" spans="1:17" x14ac:dyDescent="0.2">
      <c r="D9" s="2">
        <v>4</v>
      </c>
      <c r="E9" s="2">
        <v>4780236</v>
      </c>
      <c r="F9" s="2">
        <v>4751714</v>
      </c>
      <c r="G9" s="2"/>
      <c r="H9" s="2">
        <f t="shared" ref="H9:H11" si="0">AVERAGE(E9:G9)</f>
        <v>4765975</v>
      </c>
      <c r="I9" s="2">
        <v>6650744</v>
      </c>
      <c r="J9" s="2">
        <v>7240616</v>
      </c>
      <c r="K9" s="2"/>
      <c r="L9" s="2">
        <f t="shared" ref="L9:L11" si="1">AVERAGE(I9:K9)</f>
        <v>6945680</v>
      </c>
      <c r="M9" s="2">
        <v>9316105</v>
      </c>
      <c r="N9" s="2">
        <v>9714545</v>
      </c>
      <c r="O9" s="2"/>
      <c r="P9" s="2">
        <f t="shared" ref="P9:P11" si="2">AVERAGE(M9:O9)</f>
        <v>9515325</v>
      </c>
    </row>
    <row r="10" spans="1:17" x14ac:dyDescent="0.2">
      <c r="D10" s="2">
        <v>8</v>
      </c>
      <c r="E10" s="2">
        <v>2400672</v>
      </c>
      <c r="F10" s="2">
        <v>2419512</v>
      </c>
      <c r="G10" s="2"/>
      <c r="H10" s="2">
        <f t="shared" si="0"/>
        <v>2410092</v>
      </c>
      <c r="I10" s="2">
        <v>3710089</v>
      </c>
      <c r="J10" s="2">
        <v>3581304</v>
      </c>
      <c r="K10" s="2"/>
      <c r="L10" s="2">
        <f t="shared" si="1"/>
        <v>3645696.5</v>
      </c>
      <c r="M10" s="2">
        <v>5040738</v>
      </c>
      <c r="N10" s="2">
        <v>4915933</v>
      </c>
      <c r="O10" s="2"/>
      <c r="P10" s="2">
        <f t="shared" si="2"/>
        <v>4978335.5</v>
      </c>
    </row>
    <row r="11" spans="1:17" x14ac:dyDescent="0.2">
      <c r="D11" s="2">
        <v>16</v>
      </c>
      <c r="E11" s="2">
        <v>1480046</v>
      </c>
      <c r="F11" s="2">
        <v>1582952</v>
      </c>
      <c r="G11" s="2"/>
      <c r="H11" s="2">
        <f t="shared" si="0"/>
        <v>1531499</v>
      </c>
      <c r="I11" s="2">
        <v>2238449</v>
      </c>
      <c r="J11" s="2">
        <v>2333336</v>
      </c>
      <c r="K11" s="2"/>
      <c r="L11" s="2">
        <f t="shared" si="1"/>
        <v>2285892.5</v>
      </c>
      <c r="M11" s="2">
        <v>3204067</v>
      </c>
      <c r="N11" s="2">
        <v>3144984</v>
      </c>
      <c r="O11" s="2"/>
      <c r="P11" s="2">
        <f t="shared" si="2"/>
        <v>3174525.5</v>
      </c>
    </row>
    <row r="12" spans="1:17" x14ac:dyDescent="0.2">
      <c r="D12" s="9" t="s">
        <v>17</v>
      </c>
    </row>
    <row r="13" spans="1:17" x14ac:dyDescent="0.2">
      <c r="D13" s="9" t="s">
        <v>18</v>
      </c>
    </row>
    <row r="16" spans="1:17" x14ac:dyDescent="0.2">
      <c r="D16" t="s">
        <v>71</v>
      </c>
      <c r="G16" t="s">
        <v>102</v>
      </c>
    </row>
    <row r="17" spans="4:16" x14ac:dyDescent="0.2">
      <c r="D17" s="39" t="s">
        <v>14</v>
      </c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</row>
    <row r="18" spans="4:16" x14ac:dyDescent="0.2">
      <c r="D18" s="4" t="s">
        <v>15</v>
      </c>
      <c r="E18" s="39" t="s">
        <v>0</v>
      </c>
      <c r="F18" s="39"/>
      <c r="G18" s="39"/>
      <c r="H18" s="39"/>
      <c r="I18" s="39" t="s">
        <v>1</v>
      </c>
      <c r="J18" s="39"/>
      <c r="K18" s="39"/>
      <c r="L18" s="39"/>
      <c r="M18" s="39" t="s">
        <v>6</v>
      </c>
      <c r="N18" s="39"/>
      <c r="O18" s="39"/>
      <c r="P18" s="39"/>
    </row>
    <row r="19" spans="4:16" x14ac:dyDescent="0.2">
      <c r="D19" s="4" t="s">
        <v>2</v>
      </c>
      <c r="E19" s="5" t="s">
        <v>7</v>
      </c>
      <c r="F19" s="5" t="s">
        <v>8</v>
      </c>
      <c r="G19" s="5" t="s">
        <v>9</v>
      </c>
      <c r="H19" s="17" t="s">
        <v>0</v>
      </c>
      <c r="I19" s="5" t="s">
        <v>7</v>
      </c>
      <c r="J19" s="5" t="s">
        <v>8</v>
      </c>
      <c r="K19" s="5" t="s">
        <v>9</v>
      </c>
      <c r="L19" s="17" t="s">
        <v>1</v>
      </c>
      <c r="M19" s="5" t="s">
        <v>7</v>
      </c>
      <c r="N19" s="5" t="s">
        <v>8</v>
      </c>
      <c r="O19" s="5" t="s">
        <v>9</v>
      </c>
      <c r="P19" s="17" t="s">
        <v>6</v>
      </c>
    </row>
    <row r="20" spans="4:16" x14ac:dyDescent="0.2">
      <c r="D20" s="4">
        <v>2</v>
      </c>
      <c r="E20" s="6">
        <f>E8/1000/60/60</f>
        <v>3.0210333333333335</v>
      </c>
      <c r="F20" s="6">
        <f t="shared" ref="F20:H20" si="3">F8/1000/60/60</f>
        <v>2.8211911111111112</v>
      </c>
      <c r="G20" s="6"/>
      <c r="H20" s="6">
        <f t="shared" si="3"/>
        <v>2.9211122222222223</v>
      </c>
      <c r="I20" s="8"/>
      <c r="J20" s="8"/>
      <c r="K20" s="6"/>
      <c r="L20" s="6"/>
      <c r="M20" s="8"/>
      <c r="N20" s="6"/>
      <c r="O20" s="6"/>
      <c r="P20" s="6"/>
    </row>
    <row r="21" spans="4:16" x14ac:dyDescent="0.2">
      <c r="D21" s="4">
        <v>4</v>
      </c>
      <c r="E21" s="6">
        <f t="shared" ref="E21:P21" si="4">E9/1000/60/60</f>
        <v>1.3278433333333333</v>
      </c>
      <c r="F21" s="6">
        <f t="shared" si="4"/>
        <v>1.3199205555555555</v>
      </c>
      <c r="G21" s="6"/>
      <c r="H21" s="6">
        <f t="shared" si="4"/>
        <v>1.3238819444444445</v>
      </c>
      <c r="I21" s="6">
        <f t="shared" si="4"/>
        <v>1.8474288888888888</v>
      </c>
      <c r="J21" s="6">
        <f t="shared" si="4"/>
        <v>2.0112822222222224</v>
      </c>
      <c r="K21" s="6"/>
      <c r="L21" s="6">
        <f t="shared" si="4"/>
        <v>1.9293555555555557</v>
      </c>
      <c r="M21" s="6">
        <f t="shared" si="4"/>
        <v>2.5878069444444445</v>
      </c>
      <c r="N21" s="6">
        <f t="shared" si="4"/>
        <v>2.6984847222222226</v>
      </c>
      <c r="O21" s="6"/>
      <c r="P21" s="6">
        <f t="shared" si="4"/>
        <v>2.6431458333333335</v>
      </c>
    </row>
    <row r="22" spans="4:16" x14ac:dyDescent="0.2">
      <c r="D22" s="4">
        <v>8</v>
      </c>
      <c r="E22" s="6">
        <f t="shared" ref="E22:P22" si="5">E10/1000/60/60</f>
        <v>0.66685333333333341</v>
      </c>
      <c r="F22" s="6">
        <f t="shared" si="5"/>
        <v>0.67208666666666672</v>
      </c>
      <c r="G22" s="6"/>
      <c r="H22" s="6">
        <f t="shared" si="5"/>
        <v>0.66947000000000001</v>
      </c>
      <c r="I22" s="6">
        <f t="shared" si="5"/>
        <v>1.0305802777777777</v>
      </c>
      <c r="J22" s="6">
        <f t="shared" si="5"/>
        <v>0.99480666666666673</v>
      </c>
      <c r="K22" s="6"/>
      <c r="L22" s="6">
        <f t="shared" si="5"/>
        <v>1.0126934722222223</v>
      </c>
      <c r="M22" s="6">
        <f t="shared" si="5"/>
        <v>1.4002050000000001</v>
      </c>
      <c r="N22" s="6">
        <f t="shared" si="5"/>
        <v>1.3655369444444443</v>
      </c>
      <c r="O22" s="6"/>
      <c r="P22" s="6">
        <f t="shared" si="5"/>
        <v>1.3828709722222221</v>
      </c>
    </row>
    <row r="23" spans="4:16" x14ac:dyDescent="0.2">
      <c r="D23" s="4">
        <v>16</v>
      </c>
      <c r="E23" s="6">
        <f t="shared" ref="E23:P23" si="6">E11/1000/60/60</f>
        <v>0.4111238888888889</v>
      </c>
      <c r="F23" s="6">
        <f t="shared" si="6"/>
        <v>0.43970888888888893</v>
      </c>
      <c r="G23" s="6"/>
      <c r="H23" s="6">
        <f t="shared" si="6"/>
        <v>0.42541638888888894</v>
      </c>
      <c r="I23" s="6">
        <f t="shared" si="6"/>
        <v>0.62179138888888896</v>
      </c>
      <c r="J23" s="6">
        <f t="shared" si="6"/>
        <v>0.64814888888888877</v>
      </c>
      <c r="K23" s="6"/>
      <c r="L23" s="6">
        <f t="shared" si="6"/>
        <v>0.63497013888888887</v>
      </c>
      <c r="M23" s="6">
        <f t="shared" si="6"/>
        <v>0.89001861111111114</v>
      </c>
      <c r="N23" s="6">
        <f t="shared" si="6"/>
        <v>0.87360666666666664</v>
      </c>
      <c r="O23" s="6"/>
      <c r="P23" s="6">
        <f t="shared" si="6"/>
        <v>0.88181263888888894</v>
      </c>
    </row>
    <row r="24" spans="4:16" x14ac:dyDescent="0.2">
      <c r="H24" s="10"/>
      <c r="I24" s="10"/>
      <c r="J24" s="10"/>
      <c r="K24" s="10"/>
      <c r="L24" s="10"/>
      <c r="M24" s="10"/>
      <c r="N24" s="10"/>
      <c r="O24" s="10"/>
      <c r="P24" s="10"/>
    </row>
    <row r="25" spans="4:16" x14ac:dyDescent="0.2">
      <c r="H25" s="10"/>
      <c r="J25" s="10"/>
      <c r="N25" s="10"/>
    </row>
    <row r="29" spans="4:16" x14ac:dyDescent="0.2">
      <c r="D29" t="s">
        <v>73</v>
      </c>
      <c r="I29" t="s">
        <v>72</v>
      </c>
      <c r="P29" t="s">
        <v>42</v>
      </c>
    </row>
    <row r="30" spans="4:16" x14ac:dyDescent="0.2">
      <c r="D30" s="20" t="s">
        <v>2</v>
      </c>
      <c r="E30" s="21" t="s">
        <v>0</v>
      </c>
      <c r="F30" s="21" t="s">
        <v>1</v>
      </c>
      <c r="G30" s="21" t="s">
        <v>6</v>
      </c>
      <c r="I30" s="20" t="s">
        <v>2</v>
      </c>
      <c r="J30" s="21" t="s">
        <v>0</v>
      </c>
      <c r="K30" s="21" t="s">
        <v>1</v>
      </c>
      <c r="L30" s="21" t="s">
        <v>6</v>
      </c>
    </row>
    <row r="31" spans="4:16" x14ac:dyDescent="0.2">
      <c r="D31" s="20">
        <v>1</v>
      </c>
      <c r="E31" s="21"/>
      <c r="F31" s="21"/>
      <c r="G31" s="21"/>
      <c r="I31" s="20">
        <v>1</v>
      </c>
      <c r="J31" s="21">
        <v>1</v>
      </c>
      <c r="K31" s="21">
        <v>1</v>
      </c>
      <c r="L31" s="21">
        <v>1</v>
      </c>
    </row>
    <row r="32" spans="4:16" x14ac:dyDescent="0.2">
      <c r="D32" s="20">
        <v>2</v>
      </c>
      <c r="E32" s="21">
        <v>2</v>
      </c>
      <c r="F32" s="21"/>
      <c r="G32" s="21"/>
      <c r="I32" s="20">
        <v>2</v>
      </c>
      <c r="J32" s="21">
        <v>2</v>
      </c>
      <c r="K32" s="21">
        <v>2</v>
      </c>
      <c r="L32" s="21">
        <v>2</v>
      </c>
    </row>
    <row r="33" spans="2:16" x14ac:dyDescent="0.2">
      <c r="D33" s="20">
        <v>4</v>
      </c>
      <c r="E33" s="21">
        <f>$H$20/H21*2</f>
        <v>4.4129497112343223</v>
      </c>
      <c r="F33" s="21">
        <v>4</v>
      </c>
      <c r="G33" s="21">
        <v>4</v>
      </c>
      <c r="I33" s="20">
        <v>4</v>
      </c>
      <c r="J33" s="21"/>
      <c r="K33" s="21">
        <v>4</v>
      </c>
      <c r="L33" s="21">
        <v>4</v>
      </c>
    </row>
    <row r="34" spans="2:16" x14ac:dyDescent="0.2">
      <c r="D34" s="20">
        <v>8</v>
      </c>
      <c r="E34" s="21">
        <f>$H$20/H22*2</f>
        <v>8.7266411406701483</v>
      </c>
      <c r="F34" s="21">
        <f>$L$21/L22*4</f>
        <v>7.6206892153529511</v>
      </c>
      <c r="G34" s="21">
        <f>$P$21/P22*4</f>
        <v>7.6453866960151657</v>
      </c>
      <c r="I34" s="20">
        <v>8</v>
      </c>
      <c r="J34" s="21"/>
      <c r="K34" s="21"/>
      <c r="L34" s="21"/>
    </row>
    <row r="35" spans="2:16" x14ac:dyDescent="0.2">
      <c r="D35" s="20">
        <v>16</v>
      </c>
      <c r="E35" s="21">
        <f>$H$20/H23*2</f>
        <v>13.732955751195396</v>
      </c>
      <c r="F35" s="21">
        <f>$L$21/L23*4</f>
        <v>12.153992368407527</v>
      </c>
      <c r="G35" s="21">
        <f>$P$21/P23*4</f>
        <v>11.98960285560787</v>
      </c>
      <c r="I35" s="20">
        <v>16</v>
      </c>
      <c r="J35" s="21"/>
      <c r="K35" s="21"/>
      <c r="L35" s="21"/>
    </row>
    <row r="41" spans="2:16" x14ac:dyDescent="0.2">
      <c r="B41" s="23" t="s">
        <v>75</v>
      </c>
      <c r="C41" s="23"/>
    </row>
    <row r="42" spans="2:16" ht="17" customHeight="1" x14ac:dyDescent="0.2">
      <c r="D42" t="s">
        <v>80</v>
      </c>
    </row>
    <row r="44" spans="2:16" x14ac:dyDescent="0.2">
      <c r="D44" t="s">
        <v>70</v>
      </c>
    </row>
    <row r="45" spans="2:16" x14ac:dyDescent="0.2">
      <c r="D45" s="40" t="s">
        <v>13</v>
      </c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</row>
    <row r="46" spans="2:16" x14ac:dyDescent="0.2">
      <c r="D46" s="21"/>
      <c r="E46" s="40" t="s">
        <v>0</v>
      </c>
      <c r="F46" s="40"/>
      <c r="G46" s="40"/>
      <c r="H46" s="40"/>
      <c r="I46" s="40" t="s">
        <v>1</v>
      </c>
      <c r="J46" s="40"/>
      <c r="K46" s="40"/>
      <c r="L46" s="40"/>
      <c r="M46" s="40" t="s">
        <v>6</v>
      </c>
      <c r="N46" s="40"/>
      <c r="O46" s="40"/>
      <c r="P46" s="40"/>
    </row>
    <row r="47" spans="2:16" x14ac:dyDescent="0.2">
      <c r="D47" s="21" t="s">
        <v>2</v>
      </c>
      <c r="E47" s="24" t="s">
        <v>7</v>
      </c>
      <c r="F47" s="24" t="s">
        <v>8</v>
      </c>
      <c r="G47" s="24" t="s">
        <v>9</v>
      </c>
      <c r="H47" s="24" t="s">
        <v>10</v>
      </c>
      <c r="I47" s="24" t="s">
        <v>7</v>
      </c>
      <c r="J47" s="24" t="s">
        <v>8</v>
      </c>
      <c r="K47" s="24" t="s">
        <v>9</v>
      </c>
      <c r="L47" s="24" t="s">
        <v>11</v>
      </c>
      <c r="M47" s="24" t="s">
        <v>7</v>
      </c>
      <c r="N47" s="24" t="s">
        <v>8</v>
      </c>
      <c r="O47" s="24" t="s">
        <v>9</v>
      </c>
      <c r="P47" s="24" t="s">
        <v>12</v>
      </c>
    </row>
    <row r="48" spans="2:16" x14ac:dyDescent="0.2">
      <c r="D48" s="21">
        <v>2</v>
      </c>
      <c r="E48" s="21">
        <v>9107197</v>
      </c>
      <c r="F48" s="21">
        <v>11240060</v>
      </c>
      <c r="G48" s="21"/>
      <c r="H48" s="21">
        <f>AVERAGE(E48:G48)</f>
        <v>10173628.5</v>
      </c>
      <c r="I48" s="21"/>
      <c r="J48" s="21"/>
      <c r="K48" s="21"/>
      <c r="L48" s="21"/>
      <c r="M48" s="21"/>
      <c r="N48" s="21"/>
      <c r="O48" s="21"/>
      <c r="P48" s="21"/>
    </row>
    <row r="49" spans="4:16" x14ac:dyDescent="0.2">
      <c r="D49" s="21">
        <v>4</v>
      </c>
      <c r="E49" s="21">
        <v>3773048</v>
      </c>
      <c r="F49" s="21">
        <v>3833218</v>
      </c>
      <c r="G49" s="21"/>
      <c r="H49" s="21">
        <f>AVERAGE(E49:G49)</f>
        <v>3803133</v>
      </c>
      <c r="I49" s="21">
        <v>5460371</v>
      </c>
      <c r="J49" s="21">
        <v>5494998</v>
      </c>
      <c r="K49" s="21"/>
      <c r="L49" s="21">
        <f>AVERAGE(I49:K49)</f>
        <v>5477684.5</v>
      </c>
      <c r="M49" s="21">
        <v>7235689</v>
      </c>
      <c r="N49" s="21">
        <v>7225831</v>
      </c>
      <c r="O49" s="21"/>
      <c r="P49" s="21">
        <f>AVERAGE(M49:O49)</f>
        <v>7230760</v>
      </c>
    </row>
    <row r="50" spans="4:16" x14ac:dyDescent="0.2">
      <c r="D50" s="21">
        <v>8</v>
      </c>
      <c r="E50" s="21">
        <v>2142236</v>
      </c>
      <c r="F50" s="21">
        <v>1948291</v>
      </c>
      <c r="G50" s="21"/>
      <c r="H50" s="21">
        <f t="shared" ref="H50:H51" si="7">AVERAGE(E50:G50)</f>
        <v>2045263.5</v>
      </c>
      <c r="I50" s="21">
        <v>2877369</v>
      </c>
      <c r="J50" s="21">
        <v>2876613</v>
      </c>
      <c r="K50" s="21"/>
      <c r="L50" s="21">
        <f t="shared" ref="L50:L51" si="8">AVERAGE(I50:K50)</f>
        <v>2876991</v>
      </c>
      <c r="M50" s="21">
        <v>3824866</v>
      </c>
      <c r="N50" s="21">
        <v>4595367</v>
      </c>
      <c r="O50" s="21"/>
      <c r="P50" s="21">
        <f t="shared" ref="P50:P51" si="9">AVERAGE(M50:O50)</f>
        <v>4210116.5</v>
      </c>
    </row>
    <row r="51" spans="4:16" x14ac:dyDescent="0.2">
      <c r="D51" s="21">
        <v>16</v>
      </c>
      <c r="E51" s="21">
        <v>1275049</v>
      </c>
      <c r="F51" s="21">
        <v>1352496</v>
      </c>
      <c r="G51" s="21"/>
      <c r="H51" s="21">
        <f t="shared" si="7"/>
        <v>1313772.5</v>
      </c>
      <c r="I51" s="21">
        <v>1959853</v>
      </c>
      <c r="J51" s="21">
        <v>1918805</v>
      </c>
      <c r="K51" s="21"/>
      <c r="L51" s="21">
        <f t="shared" si="8"/>
        <v>1939329</v>
      </c>
      <c r="M51" s="21">
        <v>2825378</v>
      </c>
      <c r="N51" s="21">
        <v>2717383</v>
      </c>
      <c r="O51" s="21"/>
      <c r="P51" s="21">
        <f t="shared" si="9"/>
        <v>2771380.5</v>
      </c>
    </row>
    <row r="54" spans="4:16" x14ac:dyDescent="0.2">
      <c r="D54" t="s">
        <v>76</v>
      </c>
      <c r="F54" t="s">
        <v>103</v>
      </c>
    </row>
    <row r="55" spans="4:16" x14ac:dyDescent="0.2">
      <c r="D55" s="40" t="s">
        <v>14</v>
      </c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</row>
    <row r="56" spans="4:16" x14ac:dyDescent="0.2">
      <c r="D56" s="21"/>
      <c r="E56" s="40" t="s">
        <v>0</v>
      </c>
      <c r="F56" s="40"/>
      <c r="G56" s="40"/>
      <c r="H56" s="40"/>
      <c r="I56" s="40" t="s">
        <v>1</v>
      </c>
      <c r="J56" s="40"/>
      <c r="K56" s="40"/>
      <c r="L56" s="40"/>
      <c r="M56" s="40" t="s">
        <v>6</v>
      </c>
      <c r="N56" s="40"/>
      <c r="O56" s="40"/>
      <c r="P56" s="40"/>
    </row>
    <row r="57" spans="4:16" x14ac:dyDescent="0.2">
      <c r="D57" s="21" t="s">
        <v>2</v>
      </c>
      <c r="E57" s="24" t="s">
        <v>7</v>
      </c>
      <c r="F57" s="24" t="s">
        <v>8</v>
      </c>
      <c r="G57" s="24" t="s">
        <v>9</v>
      </c>
      <c r="H57" s="24" t="s">
        <v>0</v>
      </c>
      <c r="I57" s="24" t="s">
        <v>7</v>
      </c>
      <c r="J57" s="24" t="s">
        <v>8</v>
      </c>
      <c r="K57" s="24" t="s">
        <v>9</v>
      </c>
      <c r="L57" s="24" t="s">
        <v>1</v>
      </c>
      <c r="M57" s="24" t="s">
        <v>7</v>
      </c>
      <c r="N57" s="24" t="s">
        <v>8</v>
      </c>
      <c r="O57" s="24" t="s">
        <v>9</v>
      </c>
      <c r="P57" s="24" t="s">
        <v>6</v>
      </c>
    </row>
    <row r="58" spans="4:16" x14ac:dyDescent="0.2">
      <c r="D58" s="21">
        <v>2</v>
      </c>
      <c r="E58" s="25">
        <f>E48/1000/60/60</f>
        <v>2.5297769444444445</v>
      </c>
      <c r="F58" s="25">
        <f>F48/1000/60/60</f>
        <v>3.1222388888888886</v>
      </c>
      <c r="G58" s="25"/>
      <c r="H58" s="25">
        <f>H48/1000/60/60</f>
        <v>2.8260079166666672</v>
      </c>
      <c r="I58" s="25"/>
      <c r="J58" s="25"/>
      <c r="K58" s="25"/>
      <c r="L58" s="25"/>
      <c r="M58" s="25"/>
      <c r="N58" s="25"/>
      <c r="O58" s="25"/>
      <c r="P58" s="25"/>
    </row>
    <row r="59" spans="4:16" x14ac:dyDescent="0.2">
      <c r="D59" s="21">
        <v>4</v>
      </c>
      <c r="E59" s="25">
        <f>E49/1000/60/60</f>
        <v>1.0480688888888889</v>
      </c>
      <c r="F59" s="25">
        <f t="shared" ref="F59:P59" si="10">F49/1000/60/60</f>
        <v>1.0647827777777779</v>
      </c>
      <c r="G59" s="25"/>
      <c r="H59" s="25">
        <f t="shared" si="10"/>
        <v>1.0564258333333332</v>
      </c>
      <c r="I59" s="25">
        <f t="shared" si="10"/>
        <v>1.5167697222222223</v>
      </c>
      <c r="J59" s="25">
        <f t="shared" si="10"/>
        <v>1.5263883333333332</v>
      </c>
      <c r="K59" s="25"/>
      <c r="L59" s="25">
        <f t="shared" si="10"/>
        <v>1.5215790277777779</v>
      </c>
      <c r="M59" s="25">
        <f t="shared" si="10"/>
        <v>2.0099136111111111</v>
      </c>
      <c r="N59" s="25">
        <f t="shared" si="10"/>
        <v>2.0071752777777778</v>
      </c>
      <c r="O59" s="25"/>
      <c r="P59" s="25">
        <f t="shared" si="10"/>
        <v>2.0085444444444445</v>
      </c>
    </row>
    <row r="60" spans="4:16" x14ac:dyDescent="0.2">
      <c r="D60" s="21">
        <v>8</v>
      </c>
      <c r="E60" s="25">
        <f t="shared" ref="E60:P60" si="11">E50/1000/60/60</f>
        <v>0.59506555555555551</v>
      </c>
      <c r="F60" s="25">
        <f t="shared" si="11"/>
        <v>0.54119194444444441</v>
      </c>
      <c r="G60" s="25"/>
      <c r="H60" s="25">
        <f t="shared" si="11"/>
        <v>0.56812874999999996</v>
      </c>
      <c r="I60" s="25">
        <f t="shared" si="11"/>
        <v>0.7992691666666667</v>
      </c>
      <c r="J60" s="25">
        <f t="shared" si="11"/>
        <v>0.79905916666666654</v>
      </c>
      <c r="K60" s="25"/>
      <c r="L60" s="25">
        <f t="shared" si="11"/>
        <v>0.79916416666666668</v>
      </c>
      <c r="M60" s="25">
        <f t="shared" si="11"/>
        <v>1.0624627777777778</v>
      </c>
      <c r="N60" s="25">
        <f t="shared" si="11"/>
        <v>1.2764908333333334</v>
      </c>
      <c r="O60" s="25"/>
      <c r="P60" s="25">
        <f t="shared" si="11"/>
        <v>1.1694768055555556</v>
      </c>
    </row>
    <row r="61" spans="4:16" x14ac:dyDescent="0.2">
      <c r="D61" s="21">
        <v>16</v>
      </c>
      <c r="E61" s="25">
        <f t="shared" ref="E61:P61" si="12">E51/1000/60/60</f>
        <v>0.35418027777777777</v>
      </c>
      <c r="F61" s="25">
        <f t="shared" si="12"/>
        <v>0.37569333333333338</v>
      </c>
      <c r="G61" s="25"/>
      <c r="H61" s="25">
        <f t="shared" si="12"/>
        <v>0.36493680555555558</v>
      </c>
      <c r="I61" s="25">
        <f t="shared" si="12"/>
        <v>0.54440361111111113</v>
      </c>
      <c r="J61" s="25">
        <f t="shared" si="12"/>
        <v>0.53300138888888893</v>
      </c>
      <c r="K61" s="25"/>
      <c r="L61" s="25">
        <f t="shared" si="12"/>
        <v>0.53870249999999997</v>
      </c>
      <c r="M61" s="25">
        <f t="shared" si="12"/>
        <v>0.78482722222222234</v>
      </c>
      <c r="N61" s="25">
        <f t="shared" si="12"/>
        <v>0.7548286111111111</v>
      </c>
      <c r="O61" s="25"/>
      <c r="P61" s="25">
        <f t="shared" si="12"/>
        <v>0.76982791666666672</v>
      </c>
    </row>
    <row r="62" spans="4:16" x14ac:dyDescent="0.2">
      <c r="H62" s="10"/>
      <c r="I62" s="10"/>
      <c r="J62" s="10"/>
      <c r="K62" s="10"/>
      <c r="L62" s="10"/>
      <c r="M62" s="10"/>
      <c r="N62" s="10"/>
      <c r="O62" s="10"/>
      <c r="P62" s="10"/>
    </row>
    <row r="63" spans="4:16" x14ac:dyDescent="0.2">
      <c r="D63" t="s">
        <v>73</v>
      </c>
      <c r="I63" t="s">
        <v>72</v>
      </c>
      <c r="P63" s="10"/>
    </row>
    <row r="64" spans="4:16" x14ac:dyDescent="0.2">
      <c r="D64" s="20" t="s">
        <v>2</v>
      </c>
      <c r="E64" s="21" t="s">
        <v>0</v>
      </c>
      <c r="F64" s="21" t="s">
        <v>1</v>
      </c>
      <c r="G64" s="21" t="s">
        <v>6</v>
      </c>
      <c r="I64" s="20" t="s">
        <v>2</v>
      </c>
      <c r="J64" s="21" t="s">
        <v>0</v>
      </c>
      <c r="K64" s="21" t="s">
        <v>1</v>
      </c>
      <c r="L64" s="21" t="s">
        <v>6</v>
      </c>
    </row>
    <row r="65" spans="4:12" x14ac:dyDescent="0.2">
      <c r="D65" s="20">
        <v>1</v>
      </c>
      <c r="E65" s="21"/>
      <c r="F65" s="21"/>
      <c r="G65" s="21"/>
      <c r="I65" s="20">
        <v>1</v>
      </c>
      <c r="J65" s="21">
        <v>1</v>
      </c>
      <c r="K65" s="21">
        <v>1</v>
      </c>
      <c r="L65" s="21">
        <v>1</v>
      </c>
    </row>
    <row r="66" spans="4:12" x14ac:dyDescent="0.2">
      <c r="D66" s="20">
        <v>2</v>
      </c>
      <c r="E66" s="21">
        <v>2</v>
      </c>
      <c r="F66" s="21"/>
      <c r="G66" s="21"/>
      <c r="I66" s="20">
        <v>2</v>
      </c>
      <c r="J66" s="21">
        <v>2</v>
      </c>
      <c r="K66" s="21">
        <v>2</v>
      </c>
      <c r="L66" s="21">
        <v>2</v>
      </c>
    </row>
    <row r="67" spans="4:12" x14ac:dyDescent="0.2">
      <c r="D67" s="20">
        <v>4</v>
      </c>
      <c r="E67" s="21">
        <f>$H$58/H59*2</f>
        <v>5.350130274171323</v>
      </c>
      <c r="F67" s="21">
        <v>4</v>
      </c>
      <c r="G67" s="21">
        <v>4</v>
      </c>
      <c r="I67" s="20">
        <v>4</v>
      </c>
      <c r="J67" s="21"/>
      <c r="K67" s="21">
        <v>4</v>
      </c>
      <c r="L67" s="21">
        <v>4</v>
      </c>
    </row>
    <row r="68" spans="4:12" x14ac:dyDescent="0.2">
      <c r="D68" s="20">
        <v>8</v>
      </c>
      <c r="E68" s="21">
        <f t="shared" ref="E68:E69" si="13">$H$58/H60*2</f>
        <v>9.9484770544235523</v>
      </c>
      <c r="F68" s="21">
        <f>$L$59/L60*4</f>
        <v>7.6158521177160443</v>
      </c>
      <c r="G68" s="21">
        <f>$P$59/P60*4</f>
        <v>6.8698906550448191</v>
      </c>
      <c r="I68" s="20">
        <v>8</v>
      </c>
      <c r="J68" s="21"/>
      <c r="K68" s="21"/>
      <c r="L68" s="21"/>
    </row>
    <row r="69" spans="4:12" x14ac:dyDescent="0.2">
      <c r="D69" s="20">
        <v>16</v>
      </c>
      <c r="E69" s="21">
        <f t="shared" si="13"/>
        <v>15.48765634841649</v>
      </c>
      <c r="F69" s="21">
        <f>$L$59/L61*4</f>
        <v>11.298102591153953</v>
      </c>
      <c r="G69" s="21">
        <f>$P$59/P61*4</f>
        <v>10.436329475508686</v>
      </c>
      <c r="I69" s="20">
        <v>16</v>
      </c>
      <c r="J69" s="21"/>
      <c r="K69" s="21"/>
      <c r="L69" s="21"/>
    </row>
    <row r="83" spans="2:17" x14ac:dyDescent="0.2">
      <c r="B83" s="23" t="s">
        <v>87</v>
      </c>
    </row>
    <row r="85" spans="2:17" x14ac:dyDescent="0.2">
      <c r="D85" s="25" t="s">
        <v>2</v>
      </c>
      <c r="E85" s="25" t="s">
        <v>81</v>
      </c>
      <c r="F85" s="25" t="s">
        <v>82</v>
      </c>
      <c r="G85" s="25" t="s">
        <v>83</v>
      </c>
      <c r="H85" s="24" t="s">
        <v>84</v>
      </c>
      <c r="I85" s="24" t="s">
        <v>85</v>
      </c>
      <c r="J85" s="24" t="s">
        <v>86</v>
      </c>
    </row>
    <row r="86" spans="2:17" x14ac:dyDescent="0.2">
      <c r="D86" s="26">
        <v>2</v>
      </c>
      <c r="E86" s="25">
        <v>2.9211122222222223</v>
      </c>
      <c r="F86" s="25"/>
      <c r="G86" s="25"/>
      <c r="H86" s="25">
        <v>2.8260079166666672</v>
      </c>
      <c r="I86" s="25"/>
      <c r="J86" s="25"/>
      <c r="M86">
        <f>E86/H86</f>
        <v>1.0336532339469637</v>
      </c>
    </row>
    <row r="87" spans="2:17" x14ac:dyDescent="0.2">
      <c r="D87" s="26">
        <v>4</v>
      </c>
      <c r="E87" s="25">
        <v>1.3238819444444445</v>
      </c>
      <c r="F87" s="25">
        <v>1.9293555555555557</v>
      </c>
      <c r="G87" s="25">
        <v>2.6431458333333335</v>
      </c>
      <c r="H87" s="25">
        <v>1.0564258333333332</v>
      </c>
      <c r="I87" s="25">
        <v>1.5215790277777779</v>
      </c>
      <c r="J87" s="25">
        <v>2.0085444444444445</v>
      </c>
      <c r="M87">
        <f>E87/H87</f>
        <v>1.2531707410705859</v>
      </c>
      <c r="N87">
        <f>F87/I87</f>
        <v>1.2679956284448293</v>
      </c>
      <c r="O87">
        <f>G87/J87</f>
        <v>1.3159508820649559</v>
      </c>
      <c r="Q87">
        <f>AVERAGE(M86:M89,N87:O89)</f>
        <v>1.1988704493135953</v>
      </c>
    </row>
    <row r="88" spans="2:17" x14ac:dyDescent="0.2">
      <c r="D88" s="26">
        <v>8</v>
      </c>
      <c r="E88" s="25">
        <v>0.66947000000000001</v>
      </c>
      <c r="F88" s="25">
        <v>1.0126934722222223</v>
      </c>
      <c r="G88" s="25">
        <v>1.3828709722222221</v>
      </c>
      <c r="H88" s="25">
        <v>0.56812874999999996</v>
      </c>
      <c r="I88" s="25">
        <v>0.79916416666666668</v>
      </c>
      <c r="J88" s="25">
        <v>1.1694768055555556</v>
      </c>
      <c r="M88">
        <f t="shared" ref="M88:M89" si="14">E88/H88</f>
        <v>1.1783772604361249</v>
      </c>
      <c r="N88">
        <f t="shared" ref="N88:N89" si="15">F88/I88</f>
        <v>1.2671907906559319</v>
      </c>
      <c r="O88">
        <f>G88/J88</f>
        <v>1.1824697725110456</v>
      </c>
    </row>
    <row r="89" spans="2:17" x14ac:dyDescent="0.2">
      <c r="D89" s="26">
        <v>16</v>
      </c>
      <c r="E89" s="25">
        <v>0.42541638888888894</v>
      </c>
      <c r="F89" s="25">
        <v>0.63497013888888887</v>
      </c>
      <c r="G89" s="25">
        <v>0.88181263888888894</v>
      </c>
      <c r="H89" s="25">
        <v>0.36493680555555558</v>
      </c>
      <c r="I89" s="25">
        <v>0.53870249999999997</v>
      </c>
      <c r="J89" s="25">
        <v>0.76982791666666672</v>
      </c>
      <c r="M89">
        <f t="shared" si="14"/>
        <v>1.1657261816638727</v>
      </c>
      <c r="N89">
        <f t="shared" si="15"/>
        <v>1.1787027884386816</v>
      </c>
      <c r="O89">
        <f>G89/J89</f>
        <v>1.1454672139029627</v>
      </c>
    </row>
    <row r="111" spans="2:6" x14ac:dyDescent="0.2">
      <c r="B111" s="23" t="s">
        <v>74</v>
      </c>
      <c r="D111" t="s">
        <v>70</v>
      </c>
      <c r="F111" t="s">
        <v>113</v>
      </c>
    </row>
    <row r="112" spans="2:6" x14ac:dyDescent="0.2">
      <c r="D112" t="s">
        <v>35</v>
      </c>
    </row>
    <row r="113" spans="4:24" x14ac:dyDescent="0.2">
      <c r="D113" s="13" t="s">
        <v>25</v>
      </c>
      <c r="E113" s="35" t="s">
        <v>0</v>
      </c>
      <c r="F113" s="36"/>
      <c r="G113" s="36"/>
      <c r="H113" s="37"/>
      <c r="I113" s="35" t="s">
        <v>1</v>
      </c>
      <c r="J113" s="36"/>
      <c r="K113" s="36"/>
      <c r="L113" s="37"/>
      <c r="M113" s="35" t="s">
        <v>24</v>
      </c>
      <c r="N113" s="36"/>
      <c r="O113" s="36"/>
      <c r="P113" s="37"/>
      <c r="Q113" s="35" t="s">
        <v>23</v>
      </c>
      <c r="R113" s="36"/>
      <c r="S113" s="36"/>
      <c r="T113" s="37"/>
      <c r="U113" s="35" t="s">
        <v>6</v>
      </c>
      <c r="V113" s="36"/>
      <c r="W113" s="36"/>
      <c r="X113" s="37"/>
    </row>
    <row r="114" spans="4:24" x14ac:dyDescent="0.2">
      <c r="D114" s="13" t="s">
        <v>2</v>
      </c>
      <c r="E114" s="13" t="s">
        <v>7</v>
      </c>
      <c r="F114" s="13" t="s">
        <v>8</v>
      </c>
      <c r="G114" s="13" t="s">
        <v>9</v>
      </c>
      <c r="H114" s="13" t="s">
        <v>10</v>
      </c>
      <c r="I114" s="13" t="s">
        <v>7</v>
      </c>
      <c r="J114" s="13" t="s">
        <v>8</v>
      </c>
      <c r="K114" s="13" t="s">
        <v>9</v>
      </c>
      <c r="L114" s="13" t="s">
        <v>11</v>
      </c>
      <c r="M114" s="13" t="s">
        <v>7</v>
      </c>
      <c r="N114" s="13" t="s">
        <v>8</v>
      </c>
      <c r="O114" s="13" t="s">
        <v>9</v>
      </c>
      <c r="P114" s="13" t="s">
        <v>22</v>
      </c>
      <c r="Q114" s="13" t="s">
        <v>7</v>
      </c>
      <c r="R114" s="13" t="s">
        <v>8</v>
      </c>
      <c r="S114" s="13" t="s">
        <v>9</v>
      </c>
      <c r="T114" s="13" t="s">
        <v>21</v>
      </c>
      <c r="U114" s="13" t="s">
        <v>7</v>
      </c>
      <c r="V114" s="13" t="s">
        <v>8</v>
      </c>
      <c r="W114" s="13" t="s">
        <v>9</v>
      </c>
      <c r="X114" s="13" t="s">
        <v>12</v>
      </c>
    </row>
    <row r="115" spans="4:24" x14ac:dyDescent="0.2">
      <c r="D115" s="13">
        <v>1</v>
      </c>
      <c r="E115" s="18"/>
      <c r="F115" s="18"/>
      <c r="G115" s="18"/>
      <c r="H115" s="16"/>
      <c r="I115" s="18"/>
      <c r="J115" s="18"/>
      <c r="K115" s="18"/>
      <c r="L115" s="16"/>
      <c r="M115" s="18"/>
      <c r="N115" s="18"/>
      <c r="O115" s="18"/>
      <c r="P115" s="16"/>
      <c r="Q115" s="18"/>
      <c r="R115" s="18"/>
      <c r="S115" s="18"/>
      <c r="T115" s="16"/>
      <c r="U115" s="18"/>
      <c r="V115" s="18"/>
      <c r="W115" s="18"/>
      <c r="X115" s="16"/>
    </row>
    <row r="116" spans="4:24" x14ac:dyDescent="0.2">
      <c r="D116" s="13">
        <v>2</v>
      </c>
      <c r="E116" s="18"/>
      <c r="F116" s="18"/>
      <c r="G116" s="18"/>
      <c r="H116" s="16"/>
      <c r="I116" s="18"/>
      <c r="J116" s="18"/>
      <c r="K116" s="18"/>
      <c r="L116" s="16"/>
      <c r="M116" s="18"/>
      <c r="O116" s="16"/>
      <c r="P116" s="16"/>
      <c r="Q116" s="18"/>
      <c r="R116" s="18"/>
      <c r="S116" s="18"/>
      <c r="T116" s="16"/>
      <c r="U116" s="18"/>
      <c r="V116" s="18"/>
      <c r="W116" s="18"/>
      <c r="X116" s="16"/>
    </row>
    <row r="117" spans="4:24" x14ac:dyDescent="0.2">
      <c r="D117" s="13">
        <v>4</v>
      </c>
      <c r="E117" s="18"/>
      <c r="F117" s="18"/>
      <c r="G117" s="18"/>
      <c r="H117" s="16"/>
      <c r="I117" s="18"/>
      <c r="J117" s="18"/>
      <c r="K117" s="18"/>
      <c r="L117" s="16"/>
      <c r="M117" s="18"/>
      <c r="N117" s="18" t="s">
        <v>107</v>
      </c>
      <c r="O117" s="16"/>
      <c r="P117" s="16"/>
      <c r="Q117" s="18" t="s">
        <v>110</v>
      </c>
      <c r="R117" s="18"/>
      <c r="S117" s="18"/>
      <c r="T117" s="16"/>
      <c r="U117" s="18"/>
      <c r="V117" s="18"/>
      <c r="W117" s="18"/>
      <c r="X117" s="16"/>
    </row>
    <row r="118" spans="4:24" x14ac:dyDescent="0.2">
      <c r="D118" s="13">
        <v>8</v>
      </c>
      <c r="E118" s="18"/>
      <c r="F118" s="18"/>
      <c r="G118" s="18"/>
      <c r="H118" s="16"/>
      <c r="I118" s="18"/>
      <c r="J118" s="18"/>
      <c r="K118" s="18"/>
      <c r="L118" s="16"/>
      <c r="M118" s="18"/>
      <c r="N118" s="18" t="s">
        <v>108</v>
      </c>
      <c r="O118" s="16"/>
      <c r="P118" s="16"/>
      <c r="Q118" s="18" t="s">
        <v>111</v>
      </c>
      <c r="R118" s="18"/>
      <c r="S118" s="18"/>
      <c r="T118" s="16"/>
      <c r="U118" s="18"/>
      <c r="V118" s="18"/>
      <c r="W118" s="18"/>
      <c r="X118" s="16"/>
    </row>
    <row r="119" spans="4:24" x14ac:dyDescent="0.2">
      <c r="D119" s="13">
        <v>16</v>
      </c>
      <c r="E119" s="18"/>
      <c r="F119" s="18"/>
      <c r="G119" s="18"/>
      <c r="H119" s="16"/>
      <c r="I119" s="18"/>
      <c r="J119" s="18"/>
      <c r="K119" s="18"/>
      <c r="L119" s="16"/>
      <c r="M119" s="18"/>
      <c r="N119" s="18" t="s">
        <v>109</v>
      </c>
      <c r="O119" s="16"/>
      <c r="P119" s="16"/>
      <c r="Q119" s="18" t="s">
        <v>112</v>
      </c>
      <c r="R119" s="18"/>
      <c r="S119" s="18"/>
      <c r="T119" s="16"/>
      <c r="U119" s="18"/>
      <c r="V119" s="18"/>
      <c r="W119" s="18"/>
      <c r="X119" s="16"/>
    </row>
    <row r="130" spans="2:16" x14ac:dyDescent="0.2">
      <c r="B130" t="s">
        <v>126</v>
      </c>
      <c r="D130" t="s">
        <v>215</v>
      </c>
    </row>
    <row r="131" spans="2:16" x14ac:dyDescent="0.2">
      <c r="D131" s="38" t="s">
        <v>13</v>
      </c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</row>
    <row r="132" spans="2:16" x14ac:dyDescent="0.2">
      <c r="D132" s="2"/>
      <c r="E132" s="38" t="s">
        <v>0</v>
      </c>
      <c r="F132" s="38"/>
      <c r="G132" s="38"/>
      <c r="H132" s="38"/>
      <c r="I132" s="38" t="s">
        <v>1</v>
      </c>
      <c r="J132" s="38"/>
      <c r="K132" s="38"/>
      <c r="L132" s="38"/>
      <c r="M132" s="38" t="s">
        <v>6</v>
      </c>
      <c r="N132" s="38"/>
      <c r="O132" s="38"/>
      <c r="P132" s="38"/>
    </row>
    <row r="133" spans="2:16" x14ac:dyDescent="0.2">
      <c r="D133" s="2" t="s">
        <v>2</v>
      </c>
      <c r="E133" s="3" t="s">
        <v>7</v>
      </c>
      <c r="F133" s="3" t="s">
        <v>8</v>
      </c>
      <c r="G133" s="3" t="s">
        <v>9</v>
      </c>
      <c r="H133" s="3" t="s">
        <v>10</v>
      </c>
      <c r="I133" s="3" t="s">
        <v>7</v>
      </c>
      <c r="J133" s="3" t="s">
        <v>8</v>
      </c>
      <c r="K133" s="3" t="s">
        <v>9</v>
      </c>
      <c r="L133" s="3" t="s">
        <v>11</v>
      </c>
      <c r="M133" s="3" t="s">
        <v>7</v>
      </c>
      <c r="N133" s="3" t="s">
        <v>8</v>
      </c>
      <c r="O133" s="3" t="s">
        <v>9</v>
      </c>
      <c r="P133" s="3" t="s">
        <v>12</v>
      </c>
    </row>
    <row r="134" spans="2:16" x14ac:dyDescent="0.2">
      <c r="D134" s="2">
        <v>2</v>
      </c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</row>
    <row r="135" spans="2:16" x14ac:dyDescent="0.2">
      <c r="D135" s="2">
        <v>4</v>
      </c>
      <c r="E135" s="2">
        <v>3546565</v>
      </c>
      <c r="F135" s="2">
        <v>3446140</v>
      </c>
      <c r="G135" s="2"/>
      <c r="H135" s="2">
        <f>AVERAGE(E135:G135)</f>
        <v>3496352.5</v>
      </c>
      <c r="I135" s="2">
        <v>5936373</v>
      </c>
      <c r="J135" s="2">
        <v>6060067</v>
      </c>
      <c r="K135" s="2"/>
      <c r="L135" s="2">
        <f>AVERAGE(I135:K135)</f>
        <v>5998220</v>
      </c>
      <c r="M135" s="2">
        <v>8342570</v>
      </c>
      <c r="N135" s="2">
        <v>8235836</v>
      </c>
      <c r="O135" s="2"/>
      <c r="P135" s="2">
        <f>AVERAGE(M135:O135)</f>
        <v>8289203</v>
      </c>
    </row>
    <row r="136" spans="2:16" x14ac:dyDescent="0.2">
      <c r="D136" s="2">
        <v>8</v>
      </c>
      <c r="E136" s="2">
        <v>2389968</v>
      </c>
      <c r="F136" s="2">
        <v>1656927</v>
      </c>
      <c r="G136" s="2"/>
      <c r="H136" s="2">
        <f t="shared" ref="H136:H137" si="16">AVERAGE(E136:G136)</f>
        <v>2023447.5</v>
      </c>
      <c r="I136" s="2">
        <v>2744400</v>
      </c>
      <c r="J136" s="2">
        <v>2881118</v>
      </c>
      <c r="K136" s="2"/>
      <c r="L136" s="2">
        <f t="shared" ref="L136:L137" si="17">AVERAGE(I136:K136)</f>
        <v>2812759</v>
      </c>
      <c r="M136" s="2">
        <v>3358590</v>
      </c>
      <c r="N136" s="2">
        <v>3475829</v>
      </c>
      <c r="O136" s="2"/>
      <c r="P136" s="2">
        <f t="shared" ref="P136:P137" si="18">AVERAGE(M136:O136)</f>
        <v>3417209.5</v>
      </c>
    </row>
    <row r="137" spans="2:16" x14ac:dyDescent="0.2">
      <c r="D137" s="2">
        <v>16</v>
      </c>
      <c r="E137" s="2">
        <v>1600798</v>
      </c>
      <c r="F137" s="2">
        <v>1672343</v>
      </c>
      <c r="G137" s="2"/>
      <c r="H137" s="2">
        <f t="shared" si="16"/>
        <v>1636570.5</v>
      </c>
      <c r="I137" s="2">
        <v>2977624</v>
      </c>
      <c r="J137" s="2">
        <v>3295459</v>
      </c>
      <c r="K137" s="2"/>
      <c r="L137" s="2">
        <f t="shared" si="17"/>
        <v>3136541.5</v>
      </c>
      <c r="M137" s="2">
        <v>5408910</v>
      </c>
      <c r="N137" s="2">
        <v>4761332</v>
      </c>
      <c r="O137" s="2"/>
      <c r="P137" s="2">
        <f t="shared" si="18"/>
        <v>5085121</v>
      </c>
    </row>
    <row r="140" spans="2:16" x14ac:dyDescent="0.2">
      <c r="L140" t="s">
        <v>42</v>
      </c>
    </row>
    <row r="141" spans="2:16" x14ac:dyDescent="0.2">
      <c r="D141" s="38" t="s">
        <v>14</v>
      </c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</row>
    <row r="142" spans="2:16" x14ac:dyDescent="0.2">
      <c r="D142" s="2"/>
      <c r="E142" s="38" t="s">
        <v>0</v>
      </c>
      <c r="F142" s="38"/>
      <c r="G142" s="38"/>
      <c r="H142" s="38"/>
      <c r="I142" s="38" t="s">
        <v>1</v>
      </c>
      <c r="J142" s="38"/>
      <c r="K142" s="38"/>
      <c r="L142" s="38"/>
      <c r="M142" s="38" t="s">
        <v>6</v>
      </c>
      <c r="N142" s="38"/>
      <c r="O142" s="38"/>
      <c r="P142" s="38"/>
    </row>
    <row r="143" spans="2:16" x14ac:dyDescent="0.2">
      <c r="D143" s="2" t="s">
        <v>2</v>
      </c>
      <c r="E143" s="3" t="s">
        <v>7</v>
      </c>
      <c r="F143" s="3" t="s">
        <v>8</v>
      </c>
      <c r="G143" s="3" t="s">
        <v>9</v>
      </c>
      <c r="H143" s="3" t="s">
        <v>10</v>
      </c>
      <c r="I143" s="3" t="s">
        <v>7</v>
      </c>
      <c r="J143" s="3" t="s">
        <v>8</v>
      </c>
      <c r="K143" s="3" t="s">
        <v>9</v>
      </c>
      <c r="L143" s="3" t="s">
        <v>11</v>
      </c>
      <c r="M143" s="3" t="s">
        <v>7</v>
      </c>
      <c r="N143" s="3" t="s">
        <v>8</v>
      </c>
      <c r="O143" s="3" t="s">
        <v>9</v>
      </c>
      <c r="P143" s="3" t="s">
        <v>12</v>
      </c>
    </row>
    <row r="144" spans="2:16" x14ac:dyDescent="0.2">
      <c r="D144" s="2">
        <v>2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</row>
    <row r="145" spans="4:16" x14ac:dyDescent="0.2">
      <c r="D145" s="2">
        <v>4</v>
      </c>
      <c r="E145" s="2">
        <f>E135/1000/60/60</f>
        <v>0.98515694444444446</v>
      </c>
      <c r="F145" s="2">
        <f t="shared" ref="F145:P145" si="19">F135/1000/60/60</f>
        <v>0.95726111111111101</v>
      </c>
      <c r="G145" s="2"/>
      <c r="H145" s="16">
        <f t="shared" si="19"/>
        <v>0.97120902777777784</v>
      </c>
      <c r="I145" s="2">
        <f t="shared" si="19"/>
        <v>1.6489924999999999</v>
      </c>
      <c r="J145" s="2">
        <f t="shared" si="19"/>
        <v>1.6833519444444442</v>
      </c>
      <c r="K145" s="2"/>
      <c r="L145" s="16">
        <f t="shared" si="19"/>
        <v>1.6661722222222224</v>
      </c>
      <c r="M145" s="2">
        <f t="shared" si="19"/>
        <v>2.3173805555555558</v>
      </c>
      <c r="N145" s="2">
        <f t="shared" si="19"/>
        <v>2.2877322222222221</v>
      </c>
      <c r="O145" s="2"/>
      <c r="P145" s="16">
        <f t="shared" si="19"/>
        <v>2.3025563888888887</v>
      </c>
    </row>
    <row r="146" spans="4:16" x14ac:dyDescent="0.2">
      <c r="D146" s="2">
        <v>8</v>
      </c>
      <c r="E146" s="2">
        <f t="shared" ref="E146:P146" si="20">E136/1000/60/60</f>
        <v>0.66388000000000003</v>
      </c>
      <c r="F146" s="2">
        <f t="shared" si="20"/>
        <v>0.46025749999999999</v>
      </c>
      <c r="G146" s="2"/>
      <c r="H146" s="16">
        <f t="shared" si="20"/>
        <v>0.56206875000000001</v>
      </c>
      <c r="I146" s="2">
        <f t="shared" si="20"/>
        <v>0.76233333333333342</v>
      </c>
      <c r="J146" s="2">
        <f t="shared" si="20"/>
        <v>0.80031055555555553</v>
      </c>
      <c r="K146" s="2"/>
      <c r="L146" s="16">
        <f t="shared" si="20"/>
        <v>0.78132194444444447</v>
      </c>
      <c r="M146" s="2">
        <f t="shared" si="20"/>
        <v>0.93294166666666667</v>
      </c>
      <c r="N146" s="2">
        <f t="shared" si="20"/>
        <v>0.96550805555555563</v>
      </c>
      <c r="O146" s="2"/>
      <c r="P146" s="16">
        <f t="shared" si="20"/>
        <v>0.94922486111111104</v>
      </c>
    </row>
    <row r="147" spans="4:16" x14ac:dyDescent="0.2">
      <c r="D147" s="2">
        <v>16</v>
      </c>
      <c r="E147" s="2">
        <f t="shared" ref="E147:P147" si="21">E137/1000/60/60</f>
        <v>0.4446661111111111</v>
      </c>
      <c r="F147" s="2">
        <f t="shared" si="21"/>
        <v>0.46453972222222223</v>
      </c>
      <c r="G147" s="2"/>
      <c r="H147" s="16">
        <f t="shared" si="21"/>
        <v>0.45460291666666669</v>
      </c>
      <c r="I147" s="2">
        <f t="shared" si="21"/>
        <v>0.82711777777777773</v>
      </c>
      <c r="J147" s="2">
        <f t="shared" si="21"/>
        <v>0.91540527777777769</v>
      </c>
      <c r="K147" s="2"/>
      <c r="L147" s="16">
        <f t="shared" si="21"/>
        <v>0.87126152777777777</v>
      </c>
      <c r="M147" s="2">
        <f t="shared" si="21"/>
        <v>1.502475</v>
      </c>
      <c r="N147" s="2">
        <f t="shared" si="21"/>
        <v>1.3225922222222224</v>
      </c>
      <c r="O147" s="2"/>
      <c r="P147" s="16">
        <f t="shared" si="21"/>
        <v>1.4125336111111111</v>
      </c>
    </row>
    <row r="154" spans="4:16" x14ac:dyDescent="0.2">
      <c r="D154" s="25" t="s">
        <v>2</v>
      </c>
      <c r="E154" s="25" t="s">
        <v>127</v>
      </c>
      <c r="F154" s="25" t="s">
        <v>129</v>
      </c>
      <c r="G154" s="25" t="s">
        <v>210</v>
      </c>
      <c r="H154" s="25" t="s">
        <v>211</v>
      </c>
      <c r="I154" s="25" t="s">
        <v>128</v>
      </c>
      <c r="J154" s="25" t="s">
        <v>130</v>
      </c>
    </row>
    <row r="155" spans="4:16" x14ac:dyDescent="0.2">
      <c r="D155" s="26">
        <v>4</v>
      </c>
      <c r="E155" s="25">
        <v>1.3238819444444401</v>
      </c>
      <c r="F155" s="25">
        <v>0.97120902777777784</v>
      </c>
      <c r="G155" s="25">
        <v>1.9293555555555557</v>
      </c>
      <c r="H155" s="25">
        <v>1.6661722222222224</v>
      </c>
      <c r="I155" s="25">
        <v>2.6431458333333335</v>
      </c>
      <c r="J155" s="25">
        <v>2.3025563888888887</v>
      </c>
    </row>
    <row r="156" spans="4:16" x14ac:dyDescent="0.2">
      <c r="D156" s="26">
        <v>8</v>
      </c>
      <c r="E156" s="25">
        <v>0.66947000000000001</v>
      </c>
      <c r="F156" s="25">
        <v>0.56206875000000001</v>
      </c>
      <c r="G156" s="25">
        <v>1.0126934722222223</v>
      </c>
      <c r="H156" s="25">
        <v>0.78132194444444447</v>
      </c>
      <c r="I156" s="25">
        <v>1.3828709722222221</v>
      </c>
      <c r="J156" s="25">
        <v>0.94922486111111104</v>
      </c>
    </row>
    <row r="157" spans="4:16" x14ac:dyDescent="0.2">
      <c r="D157" s="26">
        <v>16</v>
      </c>
      <c r="E157" s="25">
        <v>0.42541638888888894</v>
      </c>
      <c r="F157" s="25">
        <v>0.45460291666666669</v>
      </c>
      <c r="G157" s="25">
        <v>0.63497013888888887</v>
      </c>
      <c r="H157" s="25">
        <v>0.87126152777777777</v>
      </c>
      <c r="I157" s="25">
        <v>0.88181263888888894</v>
      </c>
      <c r="J157" s="25">
        <v>1.4125336111111111</v>
      </c>
    </row>
    <row r="162" spans="5:8" x14ac:dyDescent="0.2">
      <c r="E162">
        <f>E155/F155</f>
        <v>1.3631277166704399</v>
      </c>
      <c r="F162">
        <f>G155/H155</f>
        <v>1.1579568605352921</v>
      </c>
      <c r="G162">
        <f>I155/J155</f>
        <v>1.147917960267109</v>
      </c>
    </row>
    <row r="163" spans="5:8" x14ac:dyDescent="0.2">
      <c r="E163">
        <f>E156/F156</f>
        <v>1.1910820517952652</v>
      </c>
      <c r="F163">
        <f>G156/H156</f>
        <v>1.2961282854307816</v>
      </c>
      <c r="G163">
        <f>I156/J156</f>
        <v>1.4568423446089565</v>
      </c>
    </row>
    <row r="164" spans="5:8" x14ac:dyDescent="0.2">
      <c r="E164">
        <f>E157/F157</f>
        <v>0.93579775512267882</v>
      </c>
      <c r="F164">
        <f>G157/H157</f>
        <v>0.72879395984398743</v>
      </c>
      <c r="G164">
        <f>I157/J157</f>
        <v>0.62427727875108585</v>
      </c>
    </row>
    <row r="167" spans="5:8" x14ac:dyDescent="0.2">
      <c r="H167">
        <f>AVERAGE(E162:G163)</f>
        <v>1.2688425365513074</v>
      </c>
    </row>
  </sheetData>
  <mergeCells count="29">
    <mergeCell ref="E56:H56"/>
    <mergeCell ref="I56:L56"/>
    <mergeCell ref="M56:P56"/>
    <mergeCell ref="D45:P45"/>
    <mergeCell ref="E46:H46"/>
    <mergeCell ref="I46:L46"/>
    <mergeCell ref="M46:P46"/>
    <mergeCell ref="D55:P55"/>
    <mergeCell ref="D5:P5"/>
    <mergeCell ref="D17:P17"/>
    <mergeCell ref="E18:H18"/>
    <mergeCell ref="I18:L18"/>
    <mergeCell ref="M18:P18"/>
    <mergeCell ref="E6:H6"/>
    <mergeCell ref="I6:L6"/>
    <mergeCell ref="M6:P6"/>
    <mergeCell ref="E113:H113"/>
    <mergeCell ref="I113:L113"/>
    <mergeCell ref="M113:P113"/>
    <mergeCell ref="Q113:T113"/>
    <mergeCell ref="U113:X113"/>
    <mergeCell ref="E142:H142"/>
    <mergeCell ref="I142:L142"/>
    <mergeCell ref="M142:P142"/>
    <mergeCell ref="D131:P131"/>
    <mergeCell ref="E132:H132"/>
    <mergeCell ref="I132:L132"/>
    <mergeCell ref="M132:P132"/>
    <mergeCell ref="D141:P14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63"/>
  <sheetViews>
    <sheetView topLeftCell="N9" zoomScale="112" zoomScaleNormal="112" zoomScalePageLayoutView="112" workbookViewId="0">
      <selection activeCell="AA21" sqref="AA21"/>
    </sheetView>
  </sheetViews>
  <sheetFormatPr baseColWidth="10" defaultRowHeight="16" x14ac:dyDescent="0.2"/>
  <sheetData>
    <row r="2" spans="1:24" x14ac:dyDescent="0.2">
      <c r="A2" s="23" t="s">
        <v>217</v>
      </c>
      <c r="B2" s="23" t="s">
        <v>74</v>
      </c>
      <c r="D2" t="s">
        <v>212</v>
      </c>
    </row>
    <row r="4" spans="1:24" x14ac:dyDescent="0.2">
      <c r="D4" s="38" t="s">
        <v>13</v>
      </c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</row>
    <row r="5" spans="1:24" x14ac:dyDescent="0.2">
      <c r="D5" s="2"/>
      <c r="E5" s="38" t="s">
        <v>0</v>
      </c>
      <c r="F5" s="38"/>
      <c r="G5" s="38"/>
      <c r="H5" s="38"/>
      <c r="I5" s="38" t="s">
        <v>1</v>
      </c>
      <c r="J5" s="38"/>
      <c r="K5" s="38"/>
      <c r="L5" s="38"/>
      <c r="M5" s="38" t="s">
        <v>6</v>
      </c>
      <c r="N5" s="38"/>
      <c r="O5" s="38"/>
      <c r="P5" s="38"/>
    </row>
    <row r="6" spans="1:24" x14ac:dyDescent="0.2">
      <c r="D6" s="2" t="s">
        <v>2</v>
      </c>
      <c r="E6" s="3" t="s">
        <v>7</v>
      </c>
      <c r="F6" s="3" t="s">
        <v>8</v>
      </c>
      <c r="G6" s="3" t="s">
        <v>9</v>
      </c>
      <c r="H6" s="3" t="s">
        <v>10</v>
      </c>
      <c r="I6" s="3" t="s">
        <v>7</v>
      </c>
      <c r="J6" s="3" t="s">
        <v>8</v>
      </c>
      <c r="K6" s="3" t="s">
        <v>9</v>
      </c>
      <c r="L6" s="3" t="s">
        <v>11</v>
      </c>
      <c r="M6" s="3" t="s">
        <v>7</v>
      </c>
      <c r="N6" s="3" t="s">
        <v>8</v>
      </c>
      <c r="O6" s="3" t="s">
        <v>9</v>
      </c>
      <c r="P6" s="3" t="s">
        <v>12</v>
      </c>
      <c r="S6" t="s">
        <v>119</v>
      </c>
    </row>
    <row r="7" spans="1:24" x14ac:dyDescent="0.2">
      <c r="D7" s="2">
        <v>2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S7" t="s">
        <v>227</v>
      </c>
      <c r="T7" t="s">
        <v>224</v>
      </c>
      <c r="U7" t="s">
        <v>228</v>
      </c>
      <c r="V7" t="s">
        <v>225</v>
      </c>
      <c r="W7" t="s">
        <v>229</v>
      </c>
      <c r="X7" t="s">
        <v>226</v>
      </c>
    </row>
    <row r="8" spans="1:24" x14ac:dyDescent="0.2">
      <c r="D8" s="2">
        <v>4</v>
      </c>
      <c r="E8" s="2">
        <v>4764778</v>
      </c>
      <c r="F8" s="2">
        <v>4726321</v>
      </c>
      <c r="G8" s="2"/>
      <c r="H8" s="2">
        <f>AVERAGE(E8:G8)</f>
        <v>4745549.5</v>
      </c>
      <c r="I8" s="2">
        <v>6416983</v>
      </c>
      <c r="J8" s="2">
        <v>6599313</v>
      </c>
      <c r="K8" s="2"/>
      <c r="L8" s="2">
        <f>AVERAGE(I8:K8)</f>
        <v>6508148</v>
      </c>
      <c r="M8" s="2">
        <v>8695849</v>
      </c>
      <c r="N8" s="2">
        <v>8806031</v>
      </c>
      <c r="O8" s="2"/>
      <c r="P8" s="2">
        <f>AVERAGE(M8:O8)</f>
        <v>8750940</v>
      </c>
      <c r="R8">
        <v>4</v>
      </c>
      <c r="S8" s="2">
        <v>4745549.5</v>
      </c>
      <c r="T8" s="2">
        <v>4765975</v>
      </c>
      <c r="U8" s="2">
        <v>6508148</v>
      </c>
      <c r="V8" s="2">
        <v>6945680</v>
      </c>
      <c r="W8" s="2">
        <v>8750940</v>
      </c>
      <c r="X8" s="2">
        <v>9515325</v>
      </c>
    </row>
    <row r="9" spans="1:24" x14ac:dyDescent="0.2">
      <c r="D9" s="2">
        <v>8</v>
      </c>
      <c r="E9" s="2">
        <v>2303259</v>
      </c>
      <c r="F9" s="2">
        <v>2327657</v>
      </c>
      <c r="G9" s="2"/>
      <c r="H9" s="2">
        <f t="shared" ref="H9:H10" si="0">AVERAGE(E9:G9)</f>
        <v>2315458</v>
      </c>
      <c r="I9" s="2">
        <v>3712216</v>
      </c>
      <c r="J9" s="2">
        <v>3293975</v>
      </c>
      <c r="K9" s="2"/>
      <c r="L9" s="2">
        <f t="shared" ref="L9:L10" si="1">AVERAGE(I9:K9)</f>
        <v>3503095.5</v>
      </c>
      <c r="M9" s="2">
        <v>4322438</v>
      </c>
      <c r="N9" s="2">
        <v>4305820</v>
      </c>
      <c r="O9" s="2"/>
      <c r="P9" s="2">
        <f t="shared" ref="P9:P10" si="2">AVERAGE(M9:O9)</f>
        <v>4314129</v>
      </c>
      <c r="R9">
        <v>8</v>
      </c>
      <c r="S9" s="2">
        <v>2315458</v>
      </c>
      <c r="T9" s="2">
        <v>2410092</v>
      </c>
      <c r="U9" s="2">
        <v>3503095.5</v>
      </c>
      <c r="V9" s="2">
        <v>3645696.5</v>
      </c>
      <c r="W9" s="2">
        <v>4314129</v>
      </c>
      <c r="X9" s="2">
        <v>4978335.5</v>
      </c>
    </row>
    <row r="10" spans="1:24" x14ac:dyDescent="0.2">
      <c r="D10" s="2">
        <v>16</v>
      </c>
      <c r="E10" s="2">
        <v>1500704</v>
      </c>
      <c r="F10" s="2">
        <v>1473194</v>
      </c>
      <c r="G10" s="2"/>
      <c r="H10" s="2">
        <f t="shared" si="0"/>
        <v>1486949</v>
      </c>
      <c r="I10" s="2">
        <v>2203017</v>
      </c>
      <c r="J10" s="2">
        <v>2196885</v>
      </c>
      <c r="K10" s="2"/>
      <c r="L10" s="2">
        <f t="shared" si="1"/>
        <v>2199951</v>
      </c>
      <c r="M10" s="2">
        <v>3141885</v>
      </c>
      <c r="N10" s="2">
        <v>2945251</v>
      </c>
      <c r="O10" s="2"/>
      <c r="P10" s="2">
        <f t="shared" si="2"/>
        <v>3043568</v>
      </c>
      <c r="R10">
        <v>16</v>
      </c>
      <c r="S10" s="2">
        <v>1486949</v>
      </c>
      <c r="T10" s="2">
        <v>1531499</v>
      </c>
      <c r="U10" s="2">
        <v>2199951</v>
      </c>
      <c r="V10" s="2">
        <v>2285892.5</v>
      </c>
      <c r="W10" s="2">
        <v>3043568</v>
      </c>
      <c r="X10" s="2">
        <v>3174525.5</v>
      </c>
    </row>
    <row r="11" spans="1:24" x14ac:dyDescent="0.2"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S11" t="s">
        <v>161</v>
      </c>
    </row>
    <row r="12" spans="1:24" x14ac:dyDescent="0.2">
      <c r="A12" s="23" t="s">
        <v>216</v>
      </c>
      <c r="B12" s="23" t="s">
        <v>74</v>
      </c>
      <c r="C12" s="23"/>
      <c r="E12" t="s">
        <v>16</v>
      </c>
      <c r="H12" s="15"/>
      <c r="I12" s="15"/>
      <c r="J12" s="15"/>
      <c r="K12" s="15"/>
      <c r="L12" s="15"/>
      <c r="M12" s="15"/>
      <c r="N12" s="15"/>
      <c r="O12" s="15"/>
      <c r="P12" s="15"/>
      <c r="S12" t="s">
        <v>227</v>
      </c>
      <c r="T12" t="s">
        <v>224</v>
      </c>
      <c r="U12" t="s">
        <v>228</v>
      </c>
      <c r="V12" t="s">
        <v>225</v>
      </c>
      <c r="W12" t="s">
        <v>229</v>
      </c>
      <c r="X12" t="s">
        <v>226</v>
      </c>
    </row>
    <row r="13" spans="1:24" x14ac:dyDescent="0.2">
      <c r="D13" s="38" t="s">
        <v>13</v>
      </c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R13">
        <v>4</v>
      </c>
      <c r="S13">
        <f>S8/1000/60/60</f>
        <v>1.3182081944444446</v>
      </c>
      <c r="T13">
        <f t="shared" ref="T13:X13" si="3">T8/1000/60/60</f>
        <v>1.3238819444444445</v>
      </c>
      <c r="U13">
        <f t="shared" si="3"/>
        <v>1.8078188888888889</v>
      </c>
      <c r="V13">
        <f t="shared" si="3"/>
        <v>1.9293555555555557</v>
      </c>
      <c r="W13">
        <f t="shared" si="3"/>
        <v>2.4308166666666668</v>
      </c>
      <c r="X13">
        <f t="shared" si="3"/>
        <v>2.6431458333333335</v>
      </c>
    </row>
    <row r="14" spans="1:24" x14ac:dyDescent="0.2">
      <c r="D14" s="2"/>
      <c r="E14" s="38" t="s">
        <v>0</v>
      </c>
      <c r="F14" s="38"/>
      <c r="G14" s="38"/>
      <c r="H14" s="38"/>
      <c r="I14" s="38" t="s">
        <v>1</v>
      </c>
      <c r="J14" s="38"/>
      <c r="K14" s="38"/>
      <c r="L14" s="38"/>
      <c r="M14" s="38" t="s">
        <v>6</v>
      </c>
      <c r="N14" s="38"/>
      <c r="O14" s="38"/>
      <c r="P14" s="38"/>
      <c r="R14">
        <v>8</v>
      </c>
      <c r="S14">
        <f t="shared" ref="S14:X14" si="4">S9/1000/60/60</f>
        <v>0.64318277777777777</v>
      </c>
      <c r="T14">
        <f t="shared" si="4"/>
        <v>0.66947000000000001</v>
      </c>
      <c r="U14">
        <f t="shared" si="4"/>
        <v>0.97308208333333324</v>
      </c>
      <c r="V14">
        <f t="shared" si="4"/>
        <v>1.0126934722222223</v>
      </c>
      <c r="W14">
        <f t="shared" si="4"/>
        <v>1.1983691666666665</v>
      </c>
      <c r="X14">
        <f t="shared" si="4"/>
        <v>1.3828709722222221</v>
      </c>
    </row>
    <row r="15" spans="1:24" x14ac:dyDescent="0.2">
      <c r="D15" s="2" t="s">
        <v>2</v>
      </c>
      <c r="E15" s="3" t="s">
        <v>7</v>
      </c>
      <c r="F15" s="3" t="s">
        <v>8</v>
      </c>
      <c r="G15" s="3" t="s">
        <v>9</v>
      </c>
      <c r="H15" s="3" t="s">
        <v>10</v>
      </c>
      <c r="I15" s="3" t="s">
        <v>7</v>
      </c>
      <c r="J15" s="3" t="s">
        <v>8</v>
      </c>
      <c r="K15" s="3" t="s">
        <v>9</v>
      </c>
      <c r="L15" s="3" t="s">
        <v>11</v>
      </c>
      <c r="M15" s="3" t="s">
        <v>7</v>
      </c>
      <c r="N15" s="3" t="s">
        <v>8</v>
      </c>
      <c r="O15" s="3" t="s">
        <v>9</v>
      </c>
      <c r="P15" s="3" t="s">
        <v>12</v>
      </c>
      <c r="R15">
        <v>16</v>
      </c>
      <c r="S15">
        <f t="shared" ref="S15:X15" si="5">S10/1000/60/60</f>
        <v>0.41304138888888892</v>
      </c>
      <c r="T15">
        <f t="shared" si="5"/>
        <v>0.42541638888888894</v>
      </c>
      <c r="U15">
        <f t="shared" si="5"/>
        <v>0.61109749999999996</v>
      </c>
      <c r="V15">
        <f t="shared" si="5"/>
        <v>0.63497013888888887</v>
      </c>
      <c r="W15">
        <f t="shared" si="5"/>
        <v>0.84543555555555561</v>
      </c>
      <c r="X15">
        <f t="shared" si="5"/>
        <v>0.88181263888888894</v>
      </c>
    </row>
    <row r="16" spans="1:24" ht="19" customHeight="1" x14ac:dyDescent="0.2">
      <c r="D16" s="2">
        <v>2</v>
      </c>
      <c r="E16" s="2">
        <v>10875720</v>
      </c>
      <c r="F16" s="2">
        <v>10156288</v>
      </c>
      <c r="G16" s="2"/>
      <c r="H16" s="2">
        <f>AVERAGE(E16:G16)</f>
        <v>10516004</v>
      </c>
      <c r="I16" s="2"/>
      <c r="J16" s="2"/>
      <c r="K16" s="2"/>
      <c r="L16" s="2"/>
      <c r="M16" s="2"/>
      <c r="N16" s="2"/>
      <c r="O16" s="2"/>
      <c r="P16" s="2"/>
    </row>
    <row r="17" spans="1:16" x14ac:dyDescent="0.2">
      <c r="D17" s="2">
        <v>4</v>
      </c>
      <c r="E17" s="2">
        <v>4780236</v>
      </c>
      <c r="F17" s="2">
        <v>4751714</v>
      </c>
      <c r="G17" s="2"/>
      <c r="H17" s="2">
        <f t="shared" ref="H17:H19" si="6">AVERAGE(E17:G17)</f>
        <v>4765975</v>
      </c>
      <c r="I17" s="2">
        <v>6650744</v>
      </c>
      <c r="J17" s="2">
        <v>7240616</v>
      </c>
      <c r="K17" s="2"/>
      <c r="L17" s="2">
        <f t="shared" ref="L17:L19" si="7">AVERAGE(I17:K17)</f>
        <v>6945680</v>
      </c>
      <c r="M17" s="2">
        <v>9316105</v>
      </c>
      <c r="N17" s="2">
        <v>9714545</v>
      </c>
      <c r="O17" s="2"/>
      <c r="P17" s="2">
        <f t="shared" ref="P17:P19" si="8">AVERAGE(M17:O17)</f>
        <v>9515325</v>
      </c>
    </row>
    <row r="18" spans="1:16" x14ac:dyDescent="0.2">
      <c r="D18" s="2">
        <v>8</v>
      </c>
      <c r="E18" s="2">
        <v>2400672</v>
      </c>
      <c r="F18" s="2">
        <v>2419512</v>
      </c>
      <c r="G18" s="2"/>
      <c r="H18" s="2">
        <f t="shared" si="6"/>
        <v>2410092</v>
      </c>
      <c r="I18" s="2">
        <v>3710089</v>
      </c>
      <c r="J18" s="2">
        <v>3581304</v>
      </c>
      <c r="K18" s="2"/>
      <c r="L18" s="2">
        <f t="shared" si="7"/>
        <v>3645696.5</v>
      </c>
      <c r="M18" s="2">
        <v>5040738</v>
      </c>
      <c r="N18" s="2">
        <v>4915933</v>
      </c>
      <c r="O18" s="2"/>
      <c r="P18" s="2">
        <f t="shared" si="8"/>
        <v>4978335.5</v>
      </c>
    </row>
    <row r="19" spans="1:16" x14ac:dyDescent="0.2">
      <c r="D19" s="2">
        <v>16</v>
      </c>
      <c r="E19" s="2">
        <v>1480046</v>
      </c>
      <c r="F19" s="2">
        <v>1582952</v>
      </c>
      <c r="G19" s="2"/>
      <c r="H19" s="2">
        <f t="shared" si="6"/>
        <v>1531499</v>
      </c>
      <c r="I19" s="2">
        <v>2238449</v>
      </c>
      <c r="J19" s="2">
        <v>2333336</v>
      </c>
      <c r="K19" s="2"/>
      <c r="L19" s="2">
        <f t="shared" si="7"/>
        <v>2285892.5</v>
      </c>
      <c r="M19" s="2">
        <v>3204067</v>
      </c>
      <c r="N19" s="2">
        <v>3144984</v>
      </c>
      <c r="O19" s="2"/>
      <c r="P19" s="2">
        <f t="shared" si="8"/>
        <v>3174525.5</v>
      </c>
    </row>
    <row r="20" spans="1:16" x14ac:dyDescent="0.2"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</row>
    <row r="21" spans="1:16" x14ac:dyDescent="0.2">
      <c r="H21">
        <f>H17/H8</f>
        <v>1.0043041380139435</v>
      </c>
      <c r="L21">
        <f>L17/L8</f>
        <v>1.0672283420721225</v>
      </c>
      <c r="P21">
        <f>P17/P8</f>
        <v>1.0873489019465337</v>
      </c>
    </row>
    <row r="22" spans="1:16" x14ac:dyDescent="0.2">
      <c r="H22">
        <f>H18/H9</f>
        <v>1.0408705318774947</v>
      </c>
      <c r="L22">
        <f>L18/L9</f>
        <v>1.0407071402992012</v>
      </c>
      <c r="P22">
        <f>P18/P9</f>
        <v>1.1539607415540889</v>
      </c>
    </row>
    <row r="23" spans="1:16" x14ac:dyDescent="0.2">
      <c r="H23">
        <f>H19/H10</f>
        <v>1.0299606778712653</v>
      </c>
      <c r="L23">
        <f>L19/L10</f>
        <v>1.0390651882701023</v>
      </c>
      <c r="P23">
        <f>P19/P10</f>
        <v>1.0430276241569105</v>
      </c>
    </row>
    <row r="25" spans="1:16" x14ac:dyDescent="0.2">
      <c r="A25" s="23" t="s">
        <v>217</v>
      </c>
      <c r="B25" s="23" t="s">
        <v>126</v>
      </c>
      <c r="D25" t="s">
        <v>213</v>
      </c>
    </row>
    <row r="27" spans="1:16" x14ac:dyDescent="0.2">
      <c r="D27" s="38" t="s">
        <v>13</v>
      </c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</row>
    <row r="28" spans="1:16" x14ac:dyDescent="0.2">
      <c r="D28" s="2"/>
      <c r="E28" s="38" t="s">
        <v>0</v>
      </c>
      <c r="F28" s="38"/>
      <c r="G28" s="38"/>
      <c r="H28" s="38"/>
      <c r="I28" s="38" t="s">
        <v>1</v>
      </c>
      <c r="J28" s="38"/>
      <c r="K28" s="38"/>
      <c r="L28" s="38"/>
      <c r="M28" s="38" t="s">
        <v>6</v>
      </c>
      <c r="N28" s="38"/>
      <c r="O28" s="38"/>
      <c r="P28" s="38"/>
    </row>
    <row r="29" spans="1:16" x14ac:dyDescent="0.2">
      <c r="D29" s="2" t="s">
        <v>2</v>
      </c>
      <c r="E29" s="3" t="s">
        <v>7</v>
      </c>
      <c r="F29" s="3" t="s">
        <v>8</v>
      </c>
      <c r="G29" s="3" t="s">
        <v>9</v>
      </c>
      <c r="H29" s="3" t="s">
        <v>10</v>
      </c>
      <c r="I29" s="3" t="s">
        <v>7</v>
      </c>
      <c r="J29" s="3" t="s">
        <v>8</v>
      </c>
      <c r="K29" s="3" t="s">
        <v>9</v>
      </c>
      <c r="L29" s="3" t="s">
        <v>11</v>
      </c>
      <c r="M29" s="3" t="s">
        <v>7</v>
      </c>
      <c r="N29" s="3" t="s">
        <v>8</v>
      </c>
      <c r="O29" s="3" t="s">
        <v>9</v>
      </c>
      <c r="P29" s="3" t="s">
        <v>12</v>
      </c>
    </row>
    <row r="30" spans="1:16" x14ac:dyDescent="0.2">
      <c r="D30" s="2">
        <v>2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">
      <c r="D31" s="2">
        <v>4</v>
      </c>
      <c r="E31" s="2">
        <v>3367594</v>
      </c>
      <c r="F31" s="2">
        <v>3326579</v>
      </c>
      <c r="G31" s="2"/>
      <c r="H31" s="2">
        <f>AVERAGE(E31:G31)</f>
        <v>3347086.5</v>
      </c>
      <c r="I31" s="2">
        <v>5759732</v>
      </c>
      <c r="J31" s="2">
        <v>5787663</v>
      </c>
      <c r="K31" s="2"/>
      <c r="L31" s="2">
        <f>AVERAGE(I31:K31)</f>
        <v>5773697.5</v>
      </c>
      <c r="M31" s="2"/>
      <c r="N31" s="2">
        <v>7367676</v>
      </c>
      <c r="O31" s="2"/>
      <c r="P31" s="2">
        <f>AVERAGE(M31:O31)</f>
        <v>7367676</v>
      </c>
    </row>
    <row r="32" spans="1:16" x14ac:dyDescent="0.2">
      <c r="D32" s="2">
        <v>8</v>
      </c>
      <c r="E32" s="2">
        <v>1521498</v>
      </c>
      <c r="F32" s="2">
        <v>1520145</v>
      </c>
      <c r="G32" s="2"/>
      <c r="H32" s="2">
        <f t="shared" ref="H32:H33" si="9">AVERAGE(E32:G32)</f>
        <v>1520821.5</v>
      </c>
      <c r="I32" s="2">
        <v>2551148</v>
      </c>
      <c r="J32" s="2">
        <v>2568310</v>
      </c>
      <c r="K32" s="2"/>
      <c r="L32" s="2">
        <f t="shared" ref="L32:L33" si="10">AVERAGE(I32:K32)</f>
        <v>2559729</v>
      </c>
      <c r="M32" s="2">
        <v>5880156</v>
      </c>
      <c r="N32" s="2">
        <v>6601421</v>
      </c>
      <c r="O32" s="2"/>
      <c r="P32" s="2">
        <f t="shared" ref="P32:P33" si="11">AVERAGE(M32:O32)</f>
        <v>6240788.5</v>
      </c>
    </row>
    <row r="33" spans="1:16" x14ac:dyDescent="0.2">
      <c r="D33" s="2">
        <v>16</v>
      </c>
      <c r="E33" s="2">
        <v>1115344</v>
      </c>
      <c r="F33" s="2">
        <v>1043355</v>
      </c>
      <c r="G33" s="2"/>
      <c r="H33" s="2">
        <f t="shared" si="9"/>
        <v>1079349.5</v>
      </c>
      <c r="I33" s="2">
        <v>1963518</v>
      </c>
      <c r="J33" s="2">
        <v>1979231</v>
      </c>
      <c r="K33" s="2"/>
      <c r="L33" s="2">
        <f t="shared" si="10"/>
        <v>1971374.5</v>
      </c>
      <c r="M33" s="2">
        <v>3384841</v>
      </c>
      <c r="N33" s="2">
        <v>3525471</v>
      </c>
      <c r="O33" s="2"/>
      <c r="P33" s="2">
        <f t="shared" si="11"/>
        <v>3455156</v>
      </c>
    </row>
    <row r="37" spans="1:16" x14ac:dyDescent="0.2">
      <c r="A37" s="23" t="s">
        <v>216</v>
      </c>
      <c r="B37" s="23" t="s">
        <v>126</v>
      </c>
      <c r="D37" t="s">
        <v>214</v>
      </c>
      <c r="E37" t="s">
        <v>215</v>
      </c>
    </row>
    <row r="39" spans="1:16" x14ac:dyDescent="0.2">
      <c r="D39" s="41" t="s">
        <v>13</v>
      </c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3"/>
    </row>
    <row r="40" spans="1:16" x14ac:dyDescent="0.2">
      <c r="D40" s="2"/>
      <c r="E40" s="41" t="s">
        <v>0</v>
      </c>
      <c r="F40" s="42"/>
      <c r="G40" s="42"/>
      <c r="H40" s="43"/>
      <c r="I40" s="41" t="s">
        <v>1</v>
      </c>
      <c r="J40" s="42"/>
      <c r="K40" s="42"/>
      <c r="L40" s="43"/>
      <c r="M40" s="41" t="s">
        <v>6</v>
      </c>
      <c r="N40" s="42"/>
      <c r="O40" s="42"/>
      <c r="P40" s="43"/>
    </row>
    <row r="41" spans="1:16" x14ac:dyDescent="0.2">
      <c r="D41" s="2" t="s">
        <v>2</v>
      </c>
      <c r="E41" s="2" t="s">
        <v>7</v>
      </c>
      <c r="F41" s="2" t="s">
        <v>8</v>
      </c>
      <c r="G41" s="2" t="s">
        <v>9</v>
      </c>
      <c r="H41" s="2" t="s">
        <v>10</v>
      </c>
      <c r="I41" s="2" t="s">
        <v>7</v>
      </c>
      <c r="J41" s="2" t="s">
        <v>8</v>
      </c>
      <c r="K41" s="2" t="s">
        <v>9</v>
      </c>
      <c r="L41" s="2" t="s">
        <v>11</v>
      </c>
      <c r="M41" s="2" t="s">
        <v>7</v>
      </c>
      <c r="N41" s="2" t="s">
        <v>8</v>
      </c>
      <c r="O41" s="2" t="s">
        <v>9</v>
      </c>
      <c r="P41" s="2" t="s">
        <v>12</v>
      </c>
    </row>
    <row r="42" spans="1:16" x14ac:dyDescent="0.2">
      <c r="D42" s="2">
        <v>2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x14ac:dyDescent="0.2">
      <c r="D43" s="2">
        <v>4</v>
      </c>
      <c r="E43" s="2">
        <v>3546565</v>
      </c>
      <c r="F43" s="2">
        <v>3446140</v>
      </c>
      <c r="G43" s="2"/>
      <c r="H43" s="2">
        <v>3496352.5</v>
      </c>
      <c r="I43" s="2">
        <v>5936373</v>
      </c>
      <c r="J43" s="2">
        <v>6060067</v>
      </c>
      <c r="K43" s="2"/>
      <c r="L43" s="2">
        <v>5998220</v>
      </c>
      <c r="M43" s="2">
        <v>8342570</v>
      </c>
      <c r="N43" s="2">
        <v>8235836</v>
      </c>
      <c r="O43" s="2"/>
      <c r="P43" s="2">
        <v>8289203</v>
      </c>
    </row>
    <row r="44" spans="1:16" x14ac:dyDescent="0.2">
      <c r="D44" s="2">
        <v>8</v>
      </c>
      <c r="E44" s="2">
        <v>2389968</v>
      </c>
      <c r="F44" s="2">
        <v>1656927</v>
      </c>
      <c r="G44" s="2"/>
      <c r="H44" s="2">
        <v>2023447.5</v>
      </c>
      <c r="I44" s="2">
        <v>2744400</v>
      </c>
      <c r="J44" s="2">
        <v>2881118</v>
      </c>
      <c r="K44" s="2"/>
      <c r="L44" s="2">
        <v>2812759</v>
      </c>
      <c r="M44" s="2">
        <v>3358590</v>
      </c>
      <c r="N44" s="2">
        <v>3475829</v>
      </c>
      <c r="O44" s="2"/>
      <c r="P44" s="2">
        <v>3417209.5</v>
      </c>
    </row>
    <row r="45" spans="1:16" x14ac:dyDescent="0.2">
      <c r="D45" s="2">
        <v>16</v>
      </c>
      <c r="E45" s="2">
        <v>1600798</v>
      </c>
      <c r="F45" s="2">
        <v>1672343</v>
      </c>
      <c r="G45" s="2"/>
      <c r="H45" s="2">
        <v>1636570.5</v>
      </c>
      <c r="I45" s="2">
        <v>2977624</v>
      </c>
      <c r="J45" s="2">
        <v>3295459</v>
      </c>
      <c r="K45" s="2"/>
      <c r="L45" s="2">
        <v>3136541.5</v>
      </c>
      <c r="M45" s="2">
        <v>5408910</v>
      </c>
      <c r="N45" s="2">
        <v>4761332</v>
      </c>
      <c r="O45" s="2"/>
      <c r="P45" s="2">
        <v>5085121</v>
      </c>
    </row>
    <row r="49" spans="1:16" x14ac:dyDescent="0.2">
      <c r="H49">
        <f>H43/H31</f>
        <v>1.0445957999591584</v>
      </c>
      <c r="L49">
        <f t="shared" ref="L49" si="12">L43/L31</f>
        <v>1.0388871256244374</v>
      </c>
      <c r="P49">
        <f>P43/P31</f>
        <v>1.125077025645536</v>
      </c>
    </row>
    <row r="50" spans="1:16" x14ac:dyDescent="0.2">
      <c r="H50">
        <f t="shared" ref="H50:L51" si="13">H44/H32</f>
        <v>1.3304963797526534</v>
      </c>
      <c r="L50">
        <f t="shared" si="13"/>
        <v>1.0988503079818215</v>
      </c>
      <c r="P50">
        <f t="shared" ref="P50" si="14">P44/P32</f>
        <v>0.54756053662129389</v>
      </c>
    </row>
    <row r="51" spans="1:16" x14ac:dyDescent="0.2">
      <c r="H51">
        <f t="shared" si="13"/>
        <v>1.5162563191996661</v>
      </c>
      <c r="L51">
        <f t="shared" si="13"/>
        <v>1.59104294998236</v>
      </c>
      <c r="P51">
        <f t="shared" ref="P51" si="15">P45/P33</f>
        <v>1.4717485983266747</v>
      </c>
    </row>
    <row r="56" spans="1:16" x14ac:dyDescent="0.2">
      <c r="A56" s="23" t="s">
        <v>217</v>
      </c>
      <c r="B56" s="23" t="s">
        <v>222</v>
      </c>
    </row>
    <row r="57" spans="1:16" x14ac:dyDescent="0.2">
      <c r="D57" s="41" t="s">
        <v>13</v>
      </c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3"/>
    </row>
    <row r="58" spans="1:16" x14ac:dyDescent="0.2">
      <c r="D58" s="2"/>
      <c r="E58" s="41" t="s">
        <v>0</v>
      </c>
      <c r="F58" s="42"/>
      <c r="G58" s="42"/>
      <c r="H58" s="43"/>
      <c r="I58" s="41" t="s">
        <v>1</v>
      </c>
      <c r="J58" s="42"/>
      <c r="K58" s="42"/>
      <c r="L58" s="43"/>
      <c r="M58" s="41" t="s">
        <v>6</v>
      </c>
      <c r="N58" s="42"/>
      <c r="O58" s="42"/>
      <c r="P58" s="43"/>
    </row>
    <row r="59" spans="1:16" x14ac:dyDescent="0.2">
      <c r="D59" s="2" t="s">
        <v>2</v>
      </c>
      <c r="E59" s="2" t="s">
        <v>7</v>
      </c>
      <c r="F59" s="2" t="s">
        <v>8</v>
      </c>
      <c r="G59" s="2" t="s">
        <v>9</v>
      </c>
      <c r="H59" s="2" t="s">
        <v>10</v>
      </c>
      <c r="I59" s="2" t="s">
        <v>7</v>
      </c>
      <c r="J59" s="2" t="s">
        <v>8</v>
      </c>
      <c r="K59" s="2" t="s">
        <v>9</v>
      </c>
      <c r="L59" s="2" t="s">
        <v>11</v>
      </c>
      <c r="M59" s="2" t="s">
        <v>7</v>
      </c>
      <c r="N59" s="2" t="s">
        <v>8</v>
      </c>
      <c r="O59" s="2" t="s">
        <v>9</v>
      </c>
      <c r="P59" s="2" t="s">
        <v>12</v>
      </c>
    </row>
    <row r="60" spans="1:16" x14ac:dyDescent="0.2">
      <c r="D60" s="2">
        <v>2</v>
      </c>
    </row>
    <row r="61" spans="1:16" x14ac:dyDescent="0.2">
      <c r="D61" s="2">
        <v>4</v>
      </c>
      <c r="E61" t="s">
        <v>218</v>
      </c>
      <c r="I61" t="s">
        <v>221</v>
      </c>
    </row>
    <row r="62" spans="1:16" x14ac:dyDescent="0.2">
      <c r="D62" s="2">
        <v>8</v>
      </c>
      <c r="E62" t="s">
        <v>219</v>
      </c>
      <c r="I62" t="s">
        <v>223</v>
      </c>
    </row>
    <row r="63" spans="1:16" x14ac:dyDescent="0.2">
      <c r="D63" s="2">
        <v>16</v>
      </c>
      <c r="E63" t="s">
        <v>220</v>
      </c>
      <c r="I63">
        <v>2188783</v>
      </c>
    </row>
  </sheetData>
  <mergeCells count="20">
    <mergeCell ref="D4:P4"/>
    <mergeCell ref="E5:H5"/>
    <mergeCell ref="I5:L5"/>
    <mergeCell ref="M5:P5"/>
    <mergeCell ref="D57:P57"/>
    <mergeCell ref="E28:H28"/>
    <mergeCell ref="I28:L28"/>
    <mergeCell ref="M28:P28"/>
    <mergeCell ref="E40:H40"/>
    <mergeCell ref="I40:L40"/>
    <mergeCell ref="M40:P40"/>
    <mergeCell ref="D39:P39"/>
    <mergeCell ref="D13:P13"/>
    <mergeCell ref="E14:H14"/>
    <mergeCell ref="I14:L14"/>
    <mergeCell ref="M14:P14"/>
    <mergeCell ref="D27:P27"/>
    <mergeCell ref="E58:H58"/>
    <mergeCell ref="I58:L58"/>
    <mergeCell ref="M58:P5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O37"/>
  <sheetViews>
    <sheetView workbookViewId="0">
      <selection activeCell="B29" sqref="B29"/>
    </sheetView>
  </sheetViews>
  <sheetFormatPr baseColWidth="10" defaultRowHeight="16" x14ac:dyDescent="0.2"/>
  <sheetData>
    <row r="5" spans="3:15" x14ac:dyDescent="0.2">
      <c r="C5" t="s">
        <v>198</v>
      </c>
      <c r="E5" t="s">
        <v>199</v>
      </c>
    </row>
    <row r="6" spans="3:15" x14ac:dyDescent="0.2">
      <c r="C6" s="23" t="s">
        <v>208</v>
      </c>
    </row>
    <row r="7" spans="3:15" x14ac:dyDescent="0.2">
      <c r="C7" s="38" t="s">
        <v>13</v>
      </c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</row>
    <row r="8" spans="3:15" x14ac:dyDescent="0.2">
      <c r="C8" s="2"/>
      <c r="D8" s="38" t="s">
        <v>0</v>
      </c>
      <c r="E8" s="38"/>
      <c r="F8" s="38"/>
      <c r="G8" s="38"/>
      <c r="H8" s="38" t="s">
        <v>1</v>
      </c>
      <c r="I8" s="38"/>
      <c r="J8" s="38"/>
      <c r="K8" s="38"/>
      <c r="L8" s="38" t="s">
        <v>6</v>
      </c>
      <c r="M8" s="38"/>
      <c r="N8" s="38"/>
      <c r="O8" s="38"/>
    </row>
    <row r="9" spans="3:15" x14ac:dyDescent="0.2">
      <c r="C9" s="2" t="s">
        <v>2</v>
      </c>
      <c r="D9" s="3" t="s">
        <v>7</v>
      </c>
      <c r="E9" s="3" t="s">
        <v>8</v>
      </c>
      <c r="F9" s="3" t="s">
        <v>9</v>
      </c>
      <c r="G9" s="3" t="s">
        <v>10</v>
      </c>
      <c r="H9" s="3" t="s">
        <v>7</v>
      </c>
      <c r="I9" s="3" t="s">
        <v>8</v>
      </c>
      <c r="J9" s="3" t="s">
        <v>9</v>
      </c>
      <c r="K9" s="3" t="s">
        <v>11</v>
      </c>
      <c r="L9" s="3" t="s">
        <v>7</v>
      </c>
      <c r="M9" s="3" t="s">
        <v>8</v>
      </c>
      <c r="N9" s="3" t="s">
        <v>9</v>
      </c>
      <c r="O9" s="3" t="s">
        <v>12</v>
      </c>
    </row>
    <row r="10" spans="3:15" x14ac:dyDescent="0.2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3:15" x14ac:dyDescent="0.2">
      <c r="C11" s="2">
        <v>4</v>
      </c>
      <c r="D11" s="2">
        <v>4504380</v>
      </c>
      <c r="E11" s="2">
        <v>4721772</v>
      </c>
      <c r="F11" s="2"/>
      <c r="G11" s="2">
        <f>AVERAGE(D11:F11)</f>
        <v>4613076</v>
      </c>
      <c r="H11" s="2">
        <v>6597667</v>
      </c>
      <c r="I11" s="2">
        <v>6742157</v>
      </c>
      <c r="J11" s="2"/>
      <c r="K11" s="2">
        <f>AVERAGE(H11:J11)</f>
        <v>6669912</v>
      </c>
      <c r="L11" s="2">
        <v>8457018</v>
      </c>
      <c r="M11" s="2">
        <v>8624613</v>
      </c>
      <c r="N11" s="2"/>
      <c r="O11" s="2">
        <f>AVERAGE(L11:N11)</f>
        <v>8540815.5</v>
      </c>
    </row>
    <row r="12" spans="3:15" x14ac:dyDescent="0.2">
      <c r="C12" s="2">
        <v>8</v>
      </c>
      <c r="D12" s="2">
        <v>2283538</v>
      </c>
      <c r="E12" s="2">
        <v>2959537</v>
      </c>
      <c r="F12" s="2"/>
      <c r="G12" s="2">
        <f t="shared" ref="G12:G13" si="0">AVERAGE(D12:F12)</f>
        <v>2621537.5</v>
      </c>
      <c r="H12" s="2">
        <v>3297068</v>
      </c>
      <c r="I12" s="2">
        <v>4360179</v>
      </c>
      <c r="J12" s="2"/>
      <c r="K12" s="2">
        <f t="shared" ref="K12:K13" si="1">AVERAGE(H12:J12)</f>
        <v>3828623.5</v>
      </c>
      <c r="L12" s="2">
        <v>6332049</v>
      </c>
      <c r="M12" s="2">
        <v>6364836</v>
      </c>
      <c r="N12" s="2"/>
      <c r="O12" s="2">
        <f t="shared" ref="O12:O13" si="2">AVERAGE(L12:N12)</f>
        <v>6348442.5</v>
      </c>
    </row>
    <row r="13" spans="3:15" x14ac:dyDescent="0.2">
      <c r="C13" s="2">
        <v>16</v>
      </c>
      <c r="D13" s="2">
        <v>1646940</v>
      </c>
      <c r="E13" s="2">
        <v>1659012</v>
      </c>
      <c r="F13" s="2"/>
      <c r="G13" s="2">
        <f t="shared" si="0"/>
        <v>1652976</v>
      </c>
      <c r="H13" s="2">
        <v>2642786</v>
      </c>
      <c r="I13" s="2">
        <v>2675930</v>
      </c>
      <c r="J13" s="2"/>
      <c r="K13" s="2">
        <f t="shared" si="1"/>
        <v>2659358</v>
      </c>
      <c r="L13" s="2">
        <v>3327419</v>
      </c>
      <c r="M13" s="2">
        <v>3850212</v>
      </c>
      <c r="N13" s="2"/>
      <c r="O13" s="2">
        <f t="shared" si="2"/>
        <v>3588815.5</v>
      </c>
    </row>
    <row r="17" spans="3:15" x14ac:dyDescent="0.2">
      <c r="C17" s="23" t="s">
        <v>200</v>
      </c>
      <c r="E17" t="s">
        <v>209</v>
      </c>
    </row>
    <row r="18" spans="3:15" x14ac:dyDescent="0.2">
      <c r="C18" s="38" t="s">
        <v>13</v>
      </c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</row>
    <row r="19" spans="3:15" x14ac:dyDescent="0.2">
      <c r="C19" s="2"/>
      <c r="D19" s="38" t="s">
        <v>0</v>
      </c>
      <c r="E19" s="38"/>
      <c r="F19" s="38"/>
      <c r="G19" s="38"/>
      <c r="H19" s="38" t="s">
        <v>1</v>
      </c>
      <c r="I19" s="38"/>
      <c r="J19" s="38"/>
      <c r="K19" s="38"/>
      <c r="L19" s="38" t="s">
        <v>6</v>
      </c>
      <c r="M19" s="38"/>
      <c r="N19" s="38"/>
      <c r="O19" s="38"/>
    </row>
    <row r="20" spans="3:15" x14ac:dyDescent="0.2">
      <c r="C20" s="2" t="s">
        <v>2</v>
      </c>
      <c r="D20" s="3" t="s">
        <v>7</v>
      </c>
      <c r="E20" s="3" t="s">
        <v>8</v>
      </c>
      <c r="F20" s="3" t="s">
        <v>9</v>
      </c>
      <c r="G20" s="3" t="s">
        <v>10</v>
      </c>
      <c r="H20" s="3" t="s">
        <v>7</v>
      </c>
      <c r="I20" s="3" t="s">
        <v>8</v>
      </c>
      <c r="J20" s="3" t="s">
        <v>9</v>
      </c>
      <c r="K20" s="3" t="s">
        <v>11</v>
      </c>
      <c r="L20" s="3" t="s">
        <v>7</v>
      </c>
      <c r="M20" s="3" t="s">
        <v>8</v>
      </c>
      <c r="N20" s="3" t="s">
        <v>9</v>
      </c>
      <c r="O20" s="3" t="s">
        <v>12</v>
      </c>
    </row>
    <row r="21" spans="3:15" x14ac:dyDescent="0.2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3:15" x14ac:dyDescent="0.2">
      <c r="C22" s="2">
        <v>4</v>
      </c>
      <c r="D22" s="30">
        <v>6256347</v>
      </c>
      <c r="E22" s="2">
        <v>3500412</v>
      </c>
      <c r="F22" s="2">
        <v>3535439</v>
      </c>
      <c r="G22" s="2">
        <f>AVERAGE(D22:F22)</f>
        <v>4430732.666666667</v>
      </c>
      <c r="H22" s="2">
        <v>5933287</v>
      </c>
      <c r="I22" s="2">
        <v>5894785</v>
      </c>
      <c r="J22" s="2">
        <v>5371912</v>
      </c>
      <c r="K22" s="2">
        <f>AVERAGE(H22:J22)</f>
        <v>5733328</v>
      </c>
      <c r="L22" s="2">
        <v>7839504</v>
      </c>
      <c r="M22" s="2">
        <v>8392279</v>
      </c>
      <c r="N22" s="2"/>
      <c r="O22" s="2">
        <f>AVERAGE(L22:N22)</f>
        <v>8115891.5</v>
      </c>
    </row>
    <row r="23" spans="3:15" x14ac:dyDescent="0.2">
      <c r="C23" s="2">
        <v>8</v>
      </c>
      <c r="D23" s="2">
        <v>2751339</v>
      </c>
      <c r="E23" s="2">
        <v>1597819</v>
      </c>
      <c r="F23" s="2">
        <v>1854096</v>
      </c>
      <c r="G23" s="2">
        <f t="shared" ref="G23:G24" si="3">AVERAGE(D23:F23)</f>
        <v>2067751.3333333333</v>
      </c>
      <c r="H23" s="30">
        <v>6025946</v>
      </c>
      <c r="I23" s="2">
        <v>2734121</v>
      </c>
      <c r="J23" s="2">
        <v>2714972</v>
      </c>
      <c r="K23" s="2">
        <f t="shared" ref="K23:K24" si="4">AVERAGE(H23:J23)</f>
        <v>3825013</v>
      </c>
      <c r="L23" s="30">
        <v>10989105</v>
      </c>
      <c r="M23" s="2">
        <v>3382538</v>
      </c>
      <c r="N23" s="2">
        <v>3391470</v>
      </c>
      <c r="O23" s="2">
        <f>AVERAGE(L23:N23)</f>
        <v>5921037.666666667</v>
      </c>
    </row>
    <row r="24" spans="3:15" x14ac:dyDescent="0.2">
      <c r="C24" s="2">
        <v>16</v>
      </c>
      <c r="D24" s="2">
        <v>1574820</v>
      </c>
      <c r="E24" s="2">
        <v>1877299</v>
      </c>
      <c r="F24" s="2">
        <v>1240014</v>
      </c>
      <c r="G24" s="2">
        <f t="shared" si="3"/>
        <v>1564044.3333333333</v>
      </c>
      <c r="H24" s="2">
        <v>3377643</v>
      </c>
      <c r="I24" s="2">
        <v>3696660</v>
      </c>
      <c r="J24" s="2">
        <v>2150859</v>
      </c>
      <c r="K24" s="2">
        <f t="shared" si="4"/>
        <v>3075054</v>
      </c>
      <c r="L24" s="2">
        <v>4612236</v>
      </c>
      <c r="M24" s="2">
        <v>5261778</v>
      </c>
      <c r="N24" s="2">
        <v>3259333</v>
      </c>
      <c r="O24" s="2">
        <f t="shared" ref="O24" si="5">AVERAGE(L24:N24)</f>
        <v>4377782.333333333</v>
      </c>
    </row>
    <row r="26" spans="3:15" x14ac:dyDescent="0.2">
      <c r="C26" s="9" t="s">
        <v>207</v>
      </c>
    </row>
    <row r="28" spans="3:15" x14ac:dyDescent="0.2">
      <c r="E28" t="s">
        <v>201</v>
      </c>
      <c r="F28" t="s">
        <v>202</v>
      </c>
      <c r="G28" t="s">
        <v>203</v>
      </c>
      <c r="H28" t="s">
        <v>204</v>
      </c>
      <c r="I28" t="s">
        <v>205</v>
      </c>
      <c r="J28" t="s">
        <v>206</v>
      </c>
    </row>
    <row r="29" spans="3:15" x14ac:dyDescent="0.2">
      <c r="D29">
        <v>4</v>
      </c>
      <c r="E29">
        <v>4430732.666666667</v>
      </c>
      <c r="F29" s="2">
        <v>5733328</v>
      </c>
      <c r="G29">
        <v>8115891.5</v>
      </c>
      <c r="H29">
        <v>4613076</v>
      </c>
      <c r="I29">
        <v>6669912</v>
      </c>
      <c r="J29">
        <v>8540815.5</v>
      </c>
    </row>
    <row r="30" spans="3:15" x14ac:dyDescent="0.2">
      <c r="D30">
        <v>8</v>
      </c>
      <c r="E30">
        <v>2067751.3333333333</v>
      </c>
      <c r="F30" s="2">
        <v>3825013</v>
      </c>
      <c r="G30">
        <v>5921037.666666667</v>
      </c>
      <c r="H30">
        <v>2621537.5</v>
      </c>
      <c r="I30">
        <v>3828623.5</v>
      </c>
      <c r="J30">
        <v>6348442.5</v>
      </c>
    </row>
    <row r="31" spans="3:15" x14ac:dyDescent="0.2">
      <c r="D31">
        <v>16</v>
      </c>
      <c r="E31">
        <v>1564044.3333333333</v>
      </c>
      <c r="F31" s="2">
        <v>3075054</v>
      </c>
      <c r="G31">
        <v>4377782.333333333</v>
      </c>
      <c r="H31">
        <v>1652976</v>
      </c>
      <c r="I31">
        <v>2659358</v>
      </c>
      <c r="J31">
        <v>3588815.5</v>
      </c>
    </row>
    <row r="34" spans="2:10" x14ac:dyDescent="0.2">
      <c r="E34" t="s">
        <v>201</v>
      </c>
      <c r="F34" t="s">
        <v>202</v>
      </c>
      <c r="G34" t="s">
        <v>203</v>
      </c>
      <c r="H34" t="s">
        <v>204</v>
      </c>
      <c r="I34" t="s">
        <v>205</v>
      </c>
      <c r="J34" t="s">
        <v>206</v>
      </c>
    </row>
    <row r="35" spans="2:10" x14ac:dyDescent="0.2">
      <c r="D35">
        <v>4</v>
      </c>
      <c r="E35" s="10">
        <f>E29/1000/60/60</f>
        <v>1.2307590740740741</v>
      </c>
      <c r="F35" s="10">
        <f t="shared" ref="F35:J35" si="6">F29/1000/60/60</f>
        <v>1.5925911111111113</v>
      </c>
      <c r="G35" s="10">
        <f t="shared" si="6"/>
        <v>2.2544143055555557</v>
      </c>
      <c r="H35" s="10">
        <f t="shared" si="6"/>
        <v>1.2814100000000002</v>
      </c>
      <c r="I35" s="10">
        <f t="shared" si="6"/>
        <v>1.8527533333333333</v>
      </c>
      <c r="J35" s="10">
        <f t="shared" si="6"/>
        <v>2.3724487499999998</v>
      </c>
    </row>
    <row r="36" spans="2:10" x14ac:dyDescent="0.2">
      <c r="D36">
        <v>8</v>
      </c>
      <c r="E36" s="10">
        <f t="shared" ref="E36:J36" si="7">E30/1000/60/60</f>
        <v>0.57437537037037034</v>
      </c>
      <c r="F36" s="10">
        <f t="shared" si="7"/>
        <v>1.062503611111111</v>
      </c>
      <c r="G36" s="10">
        <f t="shared" si="7"/>
        <v>1.6447326851851853</v>
      </c>
      <c r="H36" s="10">
        <f t="shared" si="7"/>
        <v>0.72820486111111105</v>
      </c>
      <c r="I36" s="10">
        <f t="shared" si="7"/>
        <v>1.0635065277777778</v>
      </c>
      <c r="J36" s="10">
        <f t="shared" si="7"/>
        <v>1.7634562500000002</v>
      </c>
    </row>
    <row r="37" spans="2:10" x14ac:dyDescent="0.2">
      <c r="B37" t="s">
        <v>42</v>
      </c>
      <c r="D37">
        <v>16</v>
      </c>
      <c r="E37" s="10">
        <f t="shared" ref="E37:J37" si="8">E31/1000/60/60</f>
        <v>0.43445675925925925</v>
      </c>
      <c r="F37" s="10">
        <f t="shared" si="8"/>
        <v>0.85418166666666673</v>
      </c>
      <c r="G37" s="10">
        <f t="shared" si="8"/>
        <v>1.2160506481481479</v>
      </c>
      <c r="H37" s="10">
        <f t="shared" si="8"/>
        <v>0.45916000000000001</v>
      </c>
      <c r="I37" s="10">
        <f t="shared" si="8"/>
        <v>0.73871055555555565</v>
      </c>
      <c r="J37" s="10">
        <f t="shared" si="8"/>
        <v>0.99689319444444446</v>
      </c>
    </row>
  </sheetData>
  <mergeCells count="8">
    <mergeCell ref="D19:G19"/>
    <mergeCell ref="H19:K19"/>
    <mergeCell ref="L19:O19"/>
    <mergeCell ref="C7:O7"/>
    <mergeCell ref="D8:G8"/>
    <mergeCell ref="H8:K8"/>
    <mergeCell ref="L8:O8"/>
    <mergeCell ref="C18:O1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90"/>
  <sheetViews>
    <sheetView topLeftCell="A29" zoomScale="80" zoomScaleNormal="80" zoomScalePageLayoutView="80" workbookViewId="0">
      <selection activeCell="V66" sqref="V66"/>
    </sheetView>
  </sheetViews>
  <sheetFormatPr baseColWidth="10" defaultRowHeight="16" x14ac:dyDescent="0.2"/>
  <cols>
    <col min="5" max="5" width="12.1640625" bestFit="1" customWidth="1"/>
  </cols>
  <sheetData>
    <row r="2" spans="1:13" x14ac:dyDescent="0.2">
      <c r="A2" s="23" t="s">
        <v>63</v>
      </c>
      <c r="C2" t="s">
        <v>92</v>
      </c>
    </row>
    <row r="3" spans="1:13" x14ac:dyDescent="0.2">
      <c r="C3" s="47" t="s">
        <v>41</v>
      </c>
      <c r="D3" s="48"/>
      <c r="E3" s="2"/>
    </row>
    <row r="4" spans="1:13" x14ac:dyDescent="0.2">
      <c r="C4" s="49"/>
      <c r="D4" s="50"/>
      <c r="E4" s="2"/>
    </row>
    <row r="5" spans="1:13" x14ac:dyDescent="0.2">
      <c r="C5" s="27" t="s">
        <v>37</v>
      </c>
      <c r="D5" s="27"/>
      <c r="E5" s="2">
        <v>21866</v>
      </c>
    </row>
    <row r="6" spans="1:13" x14ac:dyDescent="0.2">
      <c r="C6" s="27" t="s">
        <v>38</v>
      </c>
      <c r="D6" s="27"/>
      <c r="E6" s="2">
        <v>79012</v>
      </c>
    </row>
    <row r="7" spans="1:13" x14ac:dyDescent="0.2">
      <c r="C7" s="44" t="s">
        <v>39</v>
      </c>
      <c r="D7" s="2" t="s">
        <v>43</v>
      </c>
      <c r="E7" s="2">
        <f>SUM(F7:M7)</f>
        <v>168765</v>
      </c>
      <c r="F7">
        <v>24899</v>
      </c>
      <c r="G7">
        <v>23216</v>
      </c>
      <c r="H7">
        <v>26588</v>
      </c>
      <c r="I7">
        <v>11134</v>
      </c>
      <c r="J7">
        <v>14775</v>
      </c>
      <c r="K7">
        <v>20915</v>
      </c>
      <c r="L7">
        <v>25093</v>
      </c>
      <c r="M7">
        <v>22145</v>
      </c>
    </row>
    <row r="8" spans="1:13" x14ac:dyDescent="0.2">
      <c r="C8" s="45"/>
      <c r="D8" s="2" t="s">
        <v>44</v>
      </c>
      <c r="E8" s="2">
        <f>SUM(F8:M8)</f>
        <v>716602</v>
      </c>
      <c r="F8">
        <v>81587</v>
      </c>
      <c r="G8">
        <v>87368</v>
      </c>
      <c r="H8">
        <v>85650</v>
      </c>
      <c r="I8">
        <v>90981</v>
      </c>
      <c r="J8">
        <v>118815</v>
      </c>
      <c r="K8">
        <v>80195</v>
      </c>
      <c r="L8">
        <v>90805</v>
      </c>
      <c r="M8">
        <v>81201</v>
      </c>
    </row>
    <row r="9" spans="1:13" x14ac:dyDescent="0.2">
      <c r="A9" t="s">
        <v>93</v>
      </c>
      <c r="C9" s="46"/>
      <c r="D9" s="2" t="s">
        <v>45</v>
      </c>
      <c r="E9" s="2">
        <v>944434</v>
      </c>
    </row>
    <row r="10" spans="1:13" x14ac:dyDescent="0.2">
      <c r="C10" s="44" t="s">
        <v>40</v>
      </c>
      <c r="D10" s="2" t="s">
        <v>43</v>
      </c>
      <c r="E10" s="2">
        <f>SUM(F10:M10)</f>
        <v>128029</v>
      </c>
      <c r="F10">
        <v>34682</v>
      </c>
      <c r="G10">
        <v>14031</v>
      </c>
      <c r="H10">
        <v>21887</v>
      </c>
      <c r="I10">
        <v>16161</v>
      </c>
      <c r="J10">
        <v>10384</v>
      </c>
      <c r="K10">
        <v>13975</v>
      </c>
      <c r="L10">
        <v>8616</v>
      </c>
      <c r="M10">
        <v>8293</v>
      </c>
    </row>
    <row r="11" spans="1:13" x14ac:dyDescent="0.2">
      <c r="C11" s="45"/>
      <c r="D11" s="2" t="s">
        <v>44</v>
      </c>
      <c r="E11" s="2">
        <f>SUM(F11:M11)</f>
        <v>748644</v>
      </c>
      <c r="F11">
        <v>97608</v>
      </c>
      <c r="G11">
        <v>91557</v>
      </c>
      <c r="H11">
        <v>84261</v>
      </c>
      <c r="I11">
        <v>84381</v>
      </c>
      <c r="J11">
        <v>103134</v>
      </c>
      <c r="K11">
        <v>86347</v>
      </c>
      <c r="L11">
        <v>112049</v>
      </c>
      <c r="M11">
        <v>89307</v>
      </c>
    </row>
    <row r="12" spans="1:13" x14ac:dyDescent="0.2">
      <c r="C12" s="46"/>
      <c r="D12" s="19" t="s">
        <v>45</v>
      </c>
      <c r="E12" s="2">
        <v>876678</v>
      </c>
    </row>
    <row r="13" spans="1:13" x14ac:dyDescent="0.2">
      <c r="C13" s="27" t="s">
        <v>78</v>
      </c>
      <c r="D13" s="2" t="s">
        <v>46</v>
      </c>
      <c r="E13" s="2">
        <v>10638</v>
      </c>
    </row>
    <row r="14" spans="1:13" x14ac:dyDescent="0.2">
      <c r="C14" s="2"/>
      <c r="D14" s="2"/>
      <c r="E14" s="2"/>
    </row>
    <row r="15" spans="1:13" x14ac:dyDescent="0.2">
      <c r="C15" s="44" t="s">
        <v>77</v>
      </c>
      <c r="D15" s="2" t="s">
        <v>49</v>
      </c>
      <c r="E15" s="2">
        <f>E8+E11+E13</f>
        <v>1475884</v>
      </c>
    </row>
    <row r="16" spans="1:13" x14ac:dyDescent="0.2">
      <c r="C16" s="45"/>
      <c r="D16" s="2" t="s">
        <v>48</v>
      </c>
      <c r="E16" s="2">
        <v>1948599</v>
      </c>
    </row>
    <row r="17" spans="1:13" x14ac:dyDescent="0.2">
      <c r="C17" s="46"/>
      <c r="D17" s="2" t="s">
        <v>50</v>
      </c>
      <c r="E17" s="2">
        <f>E15/E16</f>
        <v>0.75740775808670746</v>
      </c>
    </row>
    <row r="19" spans="1:13" x14ac:dyDescent="0.2">
      <c r="A19" s="23" t="s">
        <v>63</v>
      </c>
      <c r="C19" t="s">
        <v>92</v>
      </c>
    </row>
    <row r="20" spans="1:13" x14ac:dyDescent="0.2">
      <c r="C20" s="47" t="s">
        <v>41</v>
      </c>
      <c r="D20" s="48"/>
      <c r="E20" s="2"/>
    </row>
    <row r="21" spans="1:13" x14ac:dyDescent="0.2">
      <c r="C21" s="49"/>
      <c r="D21" s="50"/>
      <c r="E21" s="2"/>
    </row>
    <row r="22" spans="1:13" x14ac:dyDescent="0.2">
      <c r="C22" s="27" t="s">
        <v>37</v>
      </c>
      <c r="D22" s="27"/>
      <c r="E22" s="2">
        <v>17948</v>
      </c>
    </row>
    <row r="23" spans="1:13" x14ac:dyDescent="0.2">
      <c r="C23" s="27" t="s">
        <v>38</v>
      </c>
      <c r="D23" s="27"/>
      <c r="E23" s="2">
        <v>73736</v>
      </c>
    </row>
    <row r="24" spans="1:13" x14ac:dyDescent="0.2">
      <c r="C24" s="44" t="s">
        <v>39</v>
      </c>
      <c r="D24" s="2" t="s">
        <v>43</v>
      </c>
      <c r="E24" s="2">
        <f>SUM(F24:M24)</f>
        <v>164494</v>
      </c>
      <c r="F24">
        <v>27293</v>
      </c>
      <c r="G24">
        <v>20629</v>
      </c>
      <c r="H24">
        <v>10288</v>
      </c>
      <c r="I24">
        <v>22788</v>
      </c>
      <c r="J24">
        <v>21795</v>
      </c>
      <c r="K24">
        <v>20714</v>
      </c>
      <c r="L24">
        <v>19340</v>
      </c>
      <c r="M24">
        <v>21647</v>
      </c>
    </row>
    <row r="25" spans="1:13" x14ac:dyDescent="0.2">
      <c r="C25" s="45"/>
      <c r="D25" s="2" t="s">
        <v>44</v>
      </c>
      <c r="E25" s="2">
        <f>SUM(F25:M25)</f>
        <v>738047</v>
      </c>
      <c r="F25">
        <v>90062</v>
      </c>
      <c r="G25">
        <v>95027</v>
      </c>
      <c r="H25">
        <v>103761</v>
      </c>
      <c r="I25">
        <v>88620</v>
      </c>
      <c r="J25">
        <v>81250</v>
      </c>
      <c r="K25">
        <v>90261</v>
      </c>
      <c r="L25">
        <v>99891</v>
      </c>
      <c r="M25">
        <v>89175</v>
      </c>
    </row>
    <row r="26" spans="1:13" x14ac:dyDescent="0.2">
      <c r="C26" s="46"/>
      <c r="D26" s="2" t="s">
        <v>45</v>
      </c>
      <c r="E26" s="2">
        <v>962036</v>
      </c>
    </row>
    <row r="27" spans="1:13" x14ac:dyDescent="0.2">
      <c r="C27" s="44" t="s">
        <v>40</v>
      </c>
      <c r="D27" s="2" t="s">
        <v>43</v>
      </c>
      <c r="E27" s="2">
        <f>SUM(F27:M27)</f>
        <v>156781</v>
      </c>
      <c r="F27">
        <v>37304</v>
      </c>
      <c r="G27">
        <v>11709</v>
      </c>
      <c r="H27">
        <v>22304</v>
      </c>
      <c r="I27">
        <v>19395</v>
      </c>
      <c r="J27">
        <v>21081</v>
      </c>
      <c r="K27">
        <v>20751</v>
      </c>
      <c r="L27">
        <v>7905</v>
      </c>
      <c r="M27">
        <v>16332</v>
      </c>
    </row>
    <row r="28" spans="1:13" x14ac:dyDescent="0.2">
      <c r="C28" s="45"/>
      <c r="D28" s="2" t="s">
        <v>44</v>
      </c>
      <c r="E28" s="2">
        <f>SUM(F28:M28)</f>
        <v>711454</v>
      </c>
      <c r="F28">
        <v>82381</v>
      </c>
      <c r="G28">
        <v>85733</v>
      </c>
      <c r="H28">
        <v>93270</v>
      </c>
      <c r="I28">
        <v>83708</v>
      </c>
      <c r="J28">
        <v>102401</v>
      </c>
      <c r="K28">
        <v>85622</v>
      </c>
      <c r="L28">
        <v>95210</v>
      </c>
      <c r="M28">
        <v>83129</v>
      </c>
    </row>
    <row r="29" spans="1:13" x14ac:dyDescent="0.2">
      <c r="C29" s="46"/>
      <c r="D29" s="19" t="s">
        <v>45</v>
      </c>
      <c r="E29" s="2">
        <v>868239</v>
      </c>
    </row>
    <row r="30" spans="1:13" x14ac:dyDescent="0.2">
      <c r="C30" s="27" t="s">
        <v>78</v>
      </c>
      <c r="D30" s="2" t="s">
        <v>46</v>
      </c>
      <c r="E30" s="2">
        <v>10753</v>
      </c>
    </row>
    <row r="31" spans="1:13" x14ac:dyDescent="0.2">
      <c r="C31" s="2"/>
      <c r="D31" s="2"/>
      <c r="E31" s="2"/>
    </row>
    <row r="32" spans="1:13" x14ac:dyDescent="0.2">
      <c r="C32" s="44" t="s">
        <v>77</v>
      </c>
      <c r="D32" s="2" t="s">
        <v>49</v>
      </c>
      <c r="E32" s="2">
        <f>SUM(E25,E28,E30)</f>
        <v>1460254</v>
      </c>
    </row>
    <row r="33" spans="1:23" x14ac:dyDescent="0.2">
      <c r="C33" s="45"/>
      <c r="D33" s="2" t="s">
        <v>48</v>
      </c>
      <c r="E33" s="2">
        <v>1948599</v>
      </c>
    </row>
    <row r="34" spans="1:23" x14ac:dyDescent="0.2">
      <c r="C34" s="46"/>
      <c r="D34" s="2" t="s">
        <v>50</v>
      </c>
      <c r="E34" s="2">
        <f>E32/E33</f>
        <v>0.74938661058534872</v>
      </c>
    </row>
    <row r="38" spans="1:23" x14ac:dyDescent="0.2">
      <c r="A38" s="23" t="s">
        <v>77</v>
      </c>
      <c r="B38" t="s">
        <v>56</v>
      </c>
      <c r="D38" t="s">
        <v>57</v>
      </c>
      <c r="G38" t="s">
        <v>58</v>
      </c>
      <c r="I38" t="s">
        <v>59</v>
      </c>
      <c r="O38" t="s">
        <v>60</v>
      </c>
      <c r="P38" t="s">
        <v>61</v>
      </c>
      <c r="Q38" t="s">
        <v>43</v>
      </c>
      <c r="R38" t="s">
        <v>44</v>
      </c>
      <c r="S38" t="s">
        <v>43</v>
      </c>
      <c r="T38" t="s">
        <v>44</v>
      </c>
      <c r="U38" t="s">
        <v>46</v>
      </c>
      <c r="V38" t="s">
        <v>62</v>
      </c>
      <c r="W38" t="s">
        <v>65</v>
      </c>
    </row>
    <row r="39" spans="1:23" x14ac:dyDescent="0.2">
      <c r="N39" t="s">
        <v>63</v>
      </c>
      <c r="O39">
        <v>19907</v>
      </c>
      <c r="P39">
        <v>76374</v>
      </c>
      <c r="Q39">
        <v>166629.5</v>
      </c>
      <c r="R39">
        <v>727324.5</v>
      </c>
      <c r="S39">
        <v>142405</v>
      </c>
      <c r="T39">
        <v>730049</v>
      </c>
      <c r="U39">
        <v>10695.5</v>
      </c>
      <c r="V39">
        <f>W39-SUM(O39:U39)</f>
        <v>75214.5</v>
      </c>
      <c r="W39">
        <v>1948599</v>
      </c>
    </row>
    <row r="40" spans="1:23" x14ac:dyDescent="0.2">
      <c r="C40" s="47" t="s">
        <v>41</v>
      </c>
      <c r="D40" s="48"/>
      <c r="E40" s="2"/>
      <c r="G40" s="47" t="s">
        <v>41</v>
      </c>
      <c r="H40" s="48"/>
      <c r="I40" s="2"/>
      <c r="N40" t="s">
        <v>64</v>
      </c>
      <c r="O40">
        <v>10701</v>
      </c>
      <c r="P40">
        <v>26578.5</v>
      </c>
      <c r="Q40">
        <v>175316</v>
      </c>
      <c r="R40">
        <v>470226</v>
      </c>
      <c r="S40">
        <v>135697</v>
      </c>
      <c r="T40">
        <v>477264</v>
      </c>
      <c r="U40">
        <v>5313</v>
      </c>
      <c r="V40">
        <f>W40-SUM(O40:U40)</f>
        <v>30124.5</v>
      </c>
      <c r="W40">
        <v>1331220</v>
      </c>
    </row>
    <row r="41" spans="1:23" x14ac:dyDescent="0.2">
      <c r="C41" s="49"/>
      <c r="D41" s="50"/>
      <c r="E41" s="2"/>
      <c r="G41" s="49"/>
      <c r="H41" s="50"/>
      <c r="I41" s="2"/>
    </row>
    <row r="42" spans="1:23" x14ac:dyDescent="0.2">
      <c r="C42" s="27" t="s">
        <v>37</v>
      </c>
      <c r="D42" s="27"/>
      <c r="E42" s="2">
        <f>AVERAGE(E22,E5)</f>
        <v>19907</v>
      </c>
      <c r="G42" s="27" t="s">
        <v>37</v>
      </c>
      <c r="H42" s="27"/>
      <c r="I42" s="2">
        <f>AVERAGE(E61,E78)</f>
        <v>10701</v>
      </c>
      <c r="O42" t="s">
        <v>60</v>
      </c>
      <c r="P42" t="s">
        <v>61</v>
      </c>
      <c r="Q42" t="s">
        <v>66</v>
      </c>
      <c r="R42" t="s">
        <v>67</v>
      </c>
      <c r="S42" t="s">
        <v>68</v>
      </c>
      <c r="T42" t="s">
        <v>69</v>
      </c>
      <c r="U42" t="s">
        <v>46</v>
      </c>
      <c r="V42" t="s">
        <v>62</v>
      </c>
      <c r="W42" t="s">
        <v>65</v>
      </c>
    </row>
    <row r="43" spans="1:23" x14ac:dyDescent="0.2">
      <c r="C43" s="27" t="s">
        <v>38</v>
      </c>
      <c r="D43" s="27"/>
      <c r="E43" s="2">
        <f t="shared" ref="E43:E50" si="0">AVERAGE(E23,E6)</f>
        <v>76374</v>
      </c>
      <c r="G43" s="27" t="s">
        <v>38</v>
      </c>
      <c r="H43" s="27"/>
      <c r="I43" s="2">
        <f t="shared" ref="I43:I50" si="1">AVERAGE(E62,E79)</f>
        <v>26578.5</v>
      </c>
      <c r="N43" t="s">
        <v>63</v>
      </c>
      <c r="O43">
        <f>O39/1000/60</f>
        <v>0.33178333333333332</v>
      </c>
      <c r="P43">
        <f t="shared" ref="P43:V44" si="2">P39/1000/60</f>
        <v>1.2728999999999999</v>
      </c>
      <c r="Q43">
        <f t="shared" si="2"/>
        <v>2.7771583333333334</v>
      </c>
      <c r="R43">
        <f t="shared" si="2"/>
        <v>12.122074999999999</v>
      </c>
      <c r="S43">
        <f t="shared" si="2"/>
        <v>2.3734166666666665</v>
      </c>
      <c r="T43">
        <f t="shared" si="2"/>
        <v>12.167483333333333</v>
      </c>
      <c r="U43">
        <f t="shared" si="2"/>
        <v>0.17825833333333332</v>
      </c>
      <c r="V43">
        <f>V39/1000/60</f>
        <v>1.2535750000000001</v>
      </c>
      <c r="W43">
        <f>W39/1000/60</f>
        <v>32.476649999999999</v>
      </c>
    </row>
    <row r="44" spans="1:23" x14ac:dyDescent="0.2">
      <c r="C44" s="44" t="s">
        <v>39</v>
      </c>
      <c r="D44" s="2" t="s">
        <v>43</v>
      </c>
      <c r="E44" s="2">
        <f t="shared" si="0"/>
        <v>166629.5</v>
      </c>
      <c r="G44" s="44" t="s">
        <v>39</v>
      </c>
      <c r="H44" s="2" t="s">
        <v>43</v>
      </c>
      <c r="I44" s="2">
        <f t="shared" si="1"/>
        <v>175316</v>
      </c>
      <c r="N44" t="s">
        <v>64</v>
      </c>
      <c r="O44">
        <f>O40/1000/60</f>
        <v>0.17835000000000001</v>
      </c>
      <c r="P44">
        <f t="shared" si="2"/>
        <v>0.44297499999999995</v>
      </c>
      <c r="Q44">
        <f t="shared" si="2"/>
        <v>2.9219333333333335</v>
      </c>
      <c r="R44">
        <f t="shared" si="2"/>
        <v>7.8371000000000004</v>
      </c>
      <c r="S44">
        <f t="shared" si="2"/>
        <v>2.2616166666666668</v>
      </c>
      <c r="T44">
        <f>T40/1000/60</f>
        <v>7.9544000000000006</v>
      </c>
      <c r="U44">
        <f t="shared" si="2"/>
        <v>8.854999999999999E-2</v>
      </c>
      <c r="V44">
        <f t="shared" si="2"/>
        <v>0.50207500000000005</v>
      </c>
      <c r="W44">
        <f>W40/1000/60</f>
        <v>22.187000000000001</v>
      </c>
    </row>
    <row r="45" spans="1:23" x14ac:dyDescent="0.2">
      <c r="C45" s="45"/>
      <c r="D45" s="2" t="s">
        <v>44</v>
      </c>
      <c r="E45" s="2">
        <f t="shared" si="0"/>
        <v>727324.5</v>
      </c>
      <c r="G45" s="45"/>
      <c r="H45" s="2" t="s">
        <v>44</v>
      </c>
      <c r="I45" s="2">
        <f t="shared" si="1"/>
        <v>470226</v>
      </c>
    </row>
    <row r="46" spans="1:23" x14ac:dyDescent="0.2">
      <c r="C46" s="46"/>
      <c r="D46" s="2" t="s">
        <v>45</v>
      </c>
      <c r="E46" s="2">
        <f t="shared" si="0"/>
        <v>953235</v>
      </c>
      <c r="G46" s="46"/>
      <c r="H46" s="2" t="s">
        <v>45</v>
      </c>
      <c r="I46" s="2">
        <f t="shared" si="1"/>
        <v>661555.5</v>
      </c>
    </row>
    <row r="47" spans="1:23" x14ac:dyDescent="0.2">
      <c r="A47" t="s">
        <v>95</v>
      </c>
      <c r="C47" s="44" t="s">
        <v>40</v>
      </c>
      <c r="D47" s="2" t="s">
        <v>43</v>
      </c>
      <c r="E47" s="2">
        <f t="shared" si="0"/>
        <v>142405</v>
      </c>
      <c r="G47" s="44" t="s">
        <v>40</v>
      </c>
      <c r="H47" s="2" t="s">
        <v>43</v>
      </c>
      <c r="I47" s="2">
        <f t="shared" si="1"/>
        <v>135697</v>
      </c>
    </row>
    <row r="48" spans="1:23" x14ac:dyDescent="0.2">
      <c r="C48" s="45"/>
      <c r="D48" s="2" t="s">
        <v>44</v>
      </c>
      <c r="E48" s="2">
        <f t="shared" si="0"/>
        <v>730049</v>
      </c>
      <c r="G48" s="45"/>
      <c r="H48" s="2" t="s">
        <v>44</v>
      </c>
      <c r="I48" s="2">
        <f t="shared" si="1"/>
        <v>477264</v>
      </c>
    </row>
    <row r="49" spans="1:21" x14ac:dyDescent="0.2">
      <c r="C49" s="46"/>
      <c r="D49" s="19" t="s">
        <v>45</v>
      </c>
      <c r="E49" s="2">
        <f t="shared" si="0"/>
        <v>872458.5</v>
      </c>
      <c r="G49" s="46"/>
      <c r="H49" s="19" t="s">
        <v>45</v>
      </c>
      <c r="I49" s="2">
        <f t="shared" si="1"/>
        <v>612970.5</v>
      </c>
    </row>
    <row r="50" spans="1:21" x14ac:dyDescent="0.2">
      <c r="C50" s="27" t="s">
        <v>78</v>
      </c>
      <c r="D50" s="2" t="s">
        <v>46</v>
      </c>
      <c r="E50" s="2">
        <f t="shared" si="0"/>
        <v>10695.5</v>
      </c>
      <c r="G50" s="27" t="s">
        <v>78</v>
      </c>
      <c r="H50" s="2" t="s">
        <v>46</v>
      </c>
      <c r="I50" s="2">
        <f t="shared" si="1"/>
        <v>5313</v>
      </c>
    </row>
    <row r="51" spans="1:21" x14ac:dyDescent="0.2">
      <c r="C51" s="2"/>
      <c r="D51" s="2"/>
      <c r="E51" s="2"/>
      <c r="G51" s="2"/>
      <c r="H51" s="2"/>
      <c r="I51" s="2"/>
    </row>
    <row r="52" spans="1:21" x14ac:dyDescent="0.2">
      <c r="C52" s="44" t="s">
        <v>77</v>
      </c>
      <c r="D52" s="2" t="s">
        <v>49</v>
      </c>
      <c r="E52" s="2">
        <f>SUM(E45,E48,E50)</f>
        <v>1468069</v>
      </c>
      <c r="G52" s="44" t="s">
        <v>77</v>
      </c>
      <c r="H52" s="2" t="s">
        <v>49</v>
      </c>
      <c r="I52" s="2">
        <f>SUM(I45,I48,I50)</f>
        <v>952803</v>
      </c>
    </row>
    <row r="53" spans="1:21" x14ac:dyDescent="0.2">
      <c r="C53" s="45"/>
      <c r="D53" s="2" t="s">
        <v>48</v>
      </c>
      <c r="E53" s="2">
        <v>1948599</v>
      </c>
      <c r="G53" s="45"/>
      <c r="H53" s="2" t="s">
        <v>48</v>
      </c>
      <c r="I53" s="2">
        <v>1331220</v>
      </c>
    </row>
    <row r="54" spans="1:21" x14ac:dyDescent="0.2">
      <c r="C54" s="46"/>
      <c r="D54" s="2" t="s">
        <v>50</v>
      </c>
      <c r="E54" s="2">
        <f>E52/E53</f>
        <v>0.75339718433602809</v>
      </c>
      <c r="G54" s="46"/>
      <c r="H54" s="2" t="s">
        <v>50</v>
      </c>
      <c r="I54" s="2">
        <f>I52/I53</f>
        <v>0.71573669265786266</v>
      </c>
    </row>
    <row r="58" spans="1:21" x14ac:dyDescent="0.2">
      <c r="A58" s="23" t="s">
        <v>64</v>
      </c>
      <c r="B58" t="s">
        <v>94</v>
      </c>
    </row>
    <row r="59" spans="1:21" x14ac:dyDescent="0.2">
      <c r="C59" s="47" t="s">
        <v>41</v>
      </c>
      <c r="D59" s="48"/>
      <c r="E59" s="2"/>
    </row>
    <row r="60" spans="1:21" x14ac:dyDescent="0.2">
      <c r="C60" s="49"/>
      <c r="D60" s="50"/>
      <c r="E60" s="2"/>
    </row>
    <row r="61" spans="1:21" x14ac:dyDescent="0.2">
      <c r="C61" s="27" t="s">
        <v>37</v>
      </c>
      <c r="D61" s="27"/>
      <c r="E61" s="2">
        <v>8867</v>
      </c>
    </row>
    <row r="62" spans="1:21" x14ac:dyDescent="0.2">
      <c r="C62" s="27" t="s">
        <v>38</v>
      </c>
      <c r="D62" s="27"/>
      <c r="E62" s="2">
        <v>26859</v>
      </c>
    </row>
    <row r="63" spans="1:21" x14ac:dyDescent="0.2">
      <c r="C63" s="44" t="s">
        <v>39</v>
      </c>
      <c r="D63" s="2" t="s">
        <v>43</v>
      </c>
      <c r="E63" s="2">
        <f>SUM(F63:U63)</f>
        <v>168487</v>
      </c>
      <c r="F63">
        <v>3602</v>
      </c>
      <c r="G63">
        <v>6838</v>
      </c>
      <c r="H63">
        <v>11837</v>
      </c>
      <c r="I63">
        <v>11390</v>
      </c>
      <c r="J63">
        <v>12099</v>
      </c>
      <c r="K63">
        <v>13632</v>
      </c>
      <c r="L63">
        <v>9387</v>
      </c>
      <c r="M63">
        <v>12074</v>
      </c>
      <c r="N63">
        <v>11256</v>
      </c>
      <c r="O63">
        <v>11108</v>
      </c>
      <c r="P63">
        <v>11014</v>
      </c>
      <c r="Q63">
        <v>9693</v>
      </c>
      <c r="R63">
        <v>11377</v>
      </c>
      <c r="S63">
        <v>10650</v>
      </c>
      <c r="T63">
        <v>11664</v>
      </c>
      <c r="U63">
        <v>10866</v>
      </c>
    </row>
    <row r="64" spans="1:21" x14ac:dyDescent="0.2">
      <c r="C64" s="45"/>
      <c r="D64" s="2" t="s">
        <v>44</v>
      </c>
      <c r="E64" s="2">
        <f>SUM(F64:U64)</f>
        <v>478587</v>
      </c>
      <c r="F64">
        <v>31934</v>
      </c>
      <c r="G64">
        <v>39258</v>
      </c>
      <c r="H64">
        <v>23161</v>
      </c>
      <c r="I64">
        <v>30438</v>
      </c>
      <c r="J64">
        <v>25185</v>
      </c>
      <c r="K64">
        <v>40597</v>
      </c>
      <c r="L64">
        <v>31369</v>
      </c>
      <c r="M64">
        <v>22895</v>
      </c>
      <c r="N64">
        <v>28706</v>
      </c>
      <c r="O64">
        <v>24405</v>
      </c>
      <c r="P64">
        <v>24492</v>
      </c>
      <c r="Q64">
        <v>30007</v>
      </c>
      <c r="R64">
        <v>40905</v>
      </c>
      <c r="S64">
        <v>27123</v>
      </c>
      <c r="T64">
        <v>30395</v>
      </c>
      <c r="U64">
        <v>27717</v>
      </c>
    </row>
    <row r="65" spans="1:21" x14ac:dyDescent="0.2">
      <c r="C65" s="46"/>
      <c r="D65" s="2" t="s">
        <v>45</v>
      </c>
      <c r="E65" s="2">
        <v>662682</v>
      </c>
    </row>
    <row r="66" spans="1:21" x14ac:dyDescent="0.2">
      <c r="C66" s="44" t="s">
        <v>40</v>
      </c>
      <c r="D66" s="2" t="s">
        <v>43</v>
      </c>
      <c r="E66" s="2">
        <f>SUM(F66:U66)</f>
        <v>127966</v>
      </c>
      <c r="F66">
        <v>7349</v>
      </c>
      <c r="G66">
        <v>11268</v>
      </c>
      <c r="H66">
        <v>11422</v>
      </c>
      <c r="I66">
        <v>10446</v>
      </c>
      <c r="J66">
        <v>4864</v>
      </c>
      <c r="K66">
        <v>9045</v>
      </c>
      <c r="L66">
        <v>7245</v>
      </c>
      <c r="M66">
        <v>10523</v>
      </c>
      <c r="N66">
        <v>10150</v>
      </c>
      <c r="O66">
        <v>8750</v>
      </c>
      <c r="P66">
        <v>4417</v>
      </c>
      <c r="Q66">
        <v>3979</v>
      </c>
      <c r="R66">
        <v>7004</v>
      </c>
      <c r="S66">
        <v>8797</v>
      </c>
      <c r="T66">
        <v>4309</v>
      </c>
      <c r="U66">
        <v>8398</v>
      </c>
    </row>
    <row r="67" spans="1:21" x14ac:dyDescent="0.2">
      <c r="A67" t="s">
        <v>96</v>
      </c>
      <c r="C67" s="45"/>
      <c r="D67" s="2" t="s">
        <v>44</v>
      </c>
      <c r="E67" s="2">
        <f>SUM(F67:U67)</f>
        <v>483507</v>
      </c>
      <c r="F67">
        <v>30575</v>
      </c>
      <c r="G67">
        <v>23088</v>
      </c>
      <c r="H67">
        <v>22234</v>
      </c>
      <c r="I67">
        <v>28170</v>
      </c>
      <c r="J67">
        <v>29568</v>
      </c>
      <c r="K67">
        <v>31711</v>
      </c>
      <c r="L67">
        <v>30371</v>
      </c>
      <c r="M67">
        <v>22961</v>
      </c>
      <c r="N67">
        <v>23040</v>
      </c>
      <c r="O67">
        <v>24599</v>
      </c>
      <c r="P67">
        <v>30962</v>
      </c>
      <c r="Q67">
        <v>47432</v>
      </c>
      <c r="R67">
        <v>36443</v>
      </c>
      <c r="S67">
        <v>32379</v>
      </c>
      <c r="T67">
        <v>36312</v>
      </c>
      <c r="U67">
        <v>33662</v>
      </c>
    </row>
    <row r="68" spans="1:21" x14ac:dyDescent="0.2">
      <c r="C68" s="46"/>
      <c r="D68" s="19" t="s">
        <v>45</v>
      </c>
      <c r="E68" s="2">
        <v>611484</v>
      </c>
    </row>
    <row r="69" spans="1:21" x14ac:dyDescent="0.2">
      <c r="C69" s="27" t="s">
        <v>78</v>
      </c>
      <c r="D69" s="2" t="s">
        <v>46</v>
      </c>
      <c r="E69" s="2">
        <v>7216</v>
      </c>
    </row>
    <row r="70" spans="1:21" x14ac:dyDescent="0.2">
      <c r="C70" s="2"/>
      <c r="D70" s="2"/>
      <c r="E70" s="2"/>
    </row>
    <row r="71" spans="1:21" x14ac:dyDescent="0.2">
      <c r="C71" s="44" t="s">
        <v>77</v>
      </c>
      <c r="D71" s="2" t="s">
        <v>49</v>
      </c>
      <c r="E71" s="2">
        <f>E64+E67+E69</f>
        <v>969310</v>
      </c>
    </row>
    <row r="72" spans="1:21" x14ac:dyDescent="0.2">
      <c r="C72" s="45"/>
      <c r="D72" s="2" t="s">
        <v>48</v>
      </c>
      <c r="E72" s="2">
        <v>1331220</v>
      </c>
    </row>
    <row r="73" spans="1:21" x14ac:dyDescent="0.2">
      <c r="C73" s="46"/>
      <c r="D73" s="2" t="s">
        <v>50</v>
      </c>
      <c r="E73" s="2">
        <f>E71/E72</f>
        <v>0.72813659650546114</v>
      </c>
    </row>
    <row r="75" spans="1:21" x14ac:dyDescent="0.2">
      <c r="A75" s="23" t="s">
        <v>64</v>
      </c>
      <c r="B75" t="s">
        <v>94</v>
      </c>
    </row>
    <row r="76" spans="1:21" x14ac:dyDescent="0.2">
      <c r="C76" s="47" t="s">
        <v>41</v>
      </c>
      <c r="D76" s="48"/>
      <c r="E76" s="2"/>
    </row>
    <row r="77" spans="1:21" x14ac:dyDescent="0.2">
      <c r="C77" s="49"/>
      <c r="D77" s="50"/>
      <c r="E77" s="2"/>
    </row>
    <row r="78" spans="1:21" x14ac:dyDescent="0.2">
      <c r="C78" s="27" t="s">
        <v>37</v>
      </c>
      <c r="D78" s="27"/>
      <c r="E78" s="2">
        <v>12535</v>
      </c>
    </row>
    <row r="79" spans="1:21" x14ac:dyDescent="0.2">
      <c r="C79" s="27" t="s">
        <v>38</v>
      </c>
      <c r="D79" s="27"/>
      <c r="E79" s="2">
        <v>26298</v>
      </c>
    </row>
    <row r="80" spans="1:21" x14ac:dyDescent="0.2">
      <c r="C80" s="44" t="s">
        <v>39</v>
      </c>
      <c r="D80" s="2" t="s">
        <v>43</v>
      </c>
      <c r="E80" s="2">
        <f>SUM(F80:U80)</f>
        <v>182145</v>
      </c>
      <c r="F80">
        <v>3763</v>
      </c>
      <c r="G80">
        <v>12990</v>
      </c>
      <c r="H80">
        <v>9482</v>
      </c>
      <c r="I80">
        <v>11713</v>
      </c>
      <c r="J80">
        <v>11668</v>
      </c>
      <c r="K80">
        <v>13330</v>
      </c>
      <c r="L80">
        <v>12324</v>
      </c>
      <c r="M80">
        <v>12351</v>
      </c>
      <c r="N80">
        <v>11696</v>
      </c>
      <c r="O80">
        <v>12354</v>
      </c>
      <c r="P80">
        <v>11774</v>
      </c>
      <c r="Q80">
        <v>12521</v>
      </c>
      <c r="R80">
        <v>11292</v>
      </c>
      <c r="S80">
        <v>10251</v>
      </c>
      <c r="T80">
        <v>12348</v>
      </c>
      <c r="U80">
        <v>12288</v>
      </c>
    </row>
    <row r="81" spans="1:21" x14ac:dyDescent="0.2">
      <c r="C81" s="45"/>
      <c r="D81" s="2" t="s">
        <v>44</v>
      </c>
      <c r="E81" s="2">
        <f>SUM(F81:U81)</f>
        <v>461865</v>
      </c>
      <c r="F81">
        <v>34480</v>
      </c>
      <c r="G81">
        <v>27022</v>
      </c>
      <c r="H81">
        <v>27600</v>
      </c>
      <c r="I81">
        <v>27540</v>
      </c>
      <c r="J81">
        <v>39962</v>
      </c>
      <c r="K81">
        <v>28430</v>
      </c>
      <c r="L81">
        <v>24029</v>
      </c>
      <c r="M81">
        <v>27207</v>
      </c>
      <c r="N81">
        <v>24690</v>
      </c>
      <c r="O81">
        <v>22772</v>
      </c>
      <c r="P81">
        <v>27745</v>
      </c>
      <c r="Q81">
        <v>36577</v>
      </c>
      <c r="R81">
        <v>29867</v>
      </c>
      <c r="S81">
        <v>29460</v>
      </c>
      <c r="T81">
        <v>26773</v>
      </c>
      <c r="U81">
        <v>27711</v>
      </c>
    </row>
    <row r="82" spans="1:21" x14ac:dyDescent="0.2">
      <c r="C82" s="46"/>
      <c r="D82" s="2" t="s">
        <v>45</v>
      </c>
      <c r="E82" s="2">
        <v>660429</v>
      </c>
    </row>
    <row r="83" spans="1:21" x14ac:dyDescent="0.2">
      <c r="A83" t="s">
        <v>55</v>
      </c>
      <c r="C83" s="44" t="s">
        <v>40</v>
      </c>
      <c r="D83" s="2" t="s">
        <v>43</v>
      </c>
      <c r="E83" s="2">
        <f>SUM(F83:U83)</f>
        <v>143428</v>
      </c>
      <c r="F83">
        <v>11225</v>
      </c>
      <c r="G83">
        <v>12764</v>
      </c>
      <c r="H83">
        <v>10822</v>
      </c>
      <c r="I83">
        <v>9356</v>
      </c>
      <c r="J83">
        <v>7132</v>
      </c>
      <c r="K83">
        <v>7598</v>
      </c>
      <c r="L83">
        <v>9773</v>
      </c>
      <c r="M83">
        <v>10074</v>
      </c>
      <c r="N83">
        <v>9394</v>
      </c>
      <c r="O83">
        <v>9713</v>
      </c>
      <c r="P83">
        <v>4981</v>
      </c>
      <c r="Q83">
        <v>8736</v>
      </c>
      <c r="R83">
        <v>7856</v>
      </c>
      <c r="S83">
        <v>10157</v>
      </c>
      <c r="T83">
        <v>8707</v>
      </c>
      <c r="U83">
        <v>5140</v>
      </c>
    </row>
    <row r="84" spans="1:21" x14ac:dyDescent="0.2">
      <c r="C84" s="45"/>
      <c r="D84" s="2" t="s">
        <v>44</v>
      </c>
      <c r="E84" s="2">
        <f>SUM(F84:U84)</f>
        <v>471021</v>
      </c>
      <c r="F84">
        <v>22136</v>
      </c>
      <c r="G84">
        <v>22650</v>
      </c>
      <c r="H84">
        <v>28903</v>
      </c>
      <c r="I84">
        <v>27043</v>
      </c>
      <c r="J84">
        <v>27608</v>
      </c>
      <c r="K84">
        <v>32958</v>
      </c>
      <c r="L84">
        <v>23918</v>
      </c>
      <c r="M84">
        <v>22994</v>
      </c>
      <c r="N84">
        <v>25208</v>
      </c>
      <c r="O84">
        <v>26213</v>
      </c>
      <c r="P84">
        <v>43716</v>
      </c>
      <c r="Q84">
        <v>34190</v>
      </c>
      <c r="R84">
        <v>32266</v>
      </c>
      <c r="S84">
        <v>32979</v>
      </c>
      <c r="T84">
        <v>29386</v>
      </c>
      <c r="U84">
        <v>38853</v>
      </c>
    </row>
    <row r="85" spans="1:21" x14ac:dyDescent="0.2">
      <c r="C85" s="46"/>
      <c r="D85" s="19" t="s">
        <v>45</v>
      </c>
      <c r="E85" s="2">
        <v>614457</v>
      </c>
    </row>
    <row r="86" spans="1:21" x14ac:dyDescent="0.2">
      <c r="C86" s="27" t="s">
        <v>78</v>
      </c>
      <c r="D86" s="2" t="s">
        <v>46</v>
      </c>
      <c r="E86" s="2">
        <v>3410</v>
      </c>
    </row>
    <row r="87" spans="1:21" x14ac:dyDescent="0.2">
      <c r="C87" s="2"/>
      <c r="D87" s="2"/>
      <c r="E87" s="2"/>
    </row>
    <row r="88" spans="1:21" x14ac:dyDescent="0.2">
      <c r="C88" s="44" t="s">
        <v>77</v>
      </c>
      <c r="D88" s="2" t="s">
        <v>49</v>
      </c>
      <c r="E88" s="2">
        <f>E81+E84+E86</f>
        <v>936296</v>
      </c>
    </row>
    <row r="89" spans="1:21" x14ac:dyDescent="0.2">
      <c r="C89" s="45"/>
      <c r="D89" s="2" t="s">
        <v>48</v>
      </c>
      <c r="E89" s="2">
        <v>1331220</v>
      </c>
    </row>
    <row r="90" spans="1:21" x14ac:dyDescent="0.2">
      <c r="C90" s="46"/>
      <c r="D90" s="2" t="s">
        <v>50</v>
      </c>
      <c r="E90" s="2">
        <f>E88/E89</f>
        <v>0.70333678881026429</v>
      </c>
    </row>
  </sheetData>
  <mergeCells count="24">
    <mergeCell ref="C83:C85"/>
    <mergeCell ref="C88:C90"/>
    <mergeCell ref="G40:H41"/>
    <mergeCell ref="G44:G46"/>
    <mergeCell ref="G47:G49"/>
    <mergeCell ref="G52:G54"/>
    <mergeCell ref="C59:D60"/>
    <mergeCell ref="C63:C65"/>
    <mergeCell ref="C66:C68"/>
    <mergeCell ref="C71:C73"/>
    <mergeCell ref="C76:D77"/>
    <mergeCell ref="C80:C82"/>
    <mergeCell ref="C52:C54"/>
    <mergeCell ref="C27:C29"/>
    <mergeCell ref="C32:C34"/>
    <mergeCell ref="C40:D41"/>
    <mergeCell ref="C44:C46"/>
    <mergeCell ref="C47:C49"/>
    <mergeCell ref="C24:C26"/>
    <mergeCell ref="C3:D4"/>
    <mergeCell ref="C7:C9"/>
    <mergeCell ref="C10:C12"/>
    <mergeCell ref="C15:C17"/>
    <mergeCell ref="C20:D2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16"/>
  <sheetViews>
    <sheetView workbookViewId="0">
      <selection activeCell="O44" sqref="O44"/>
    </sheetView>
  </sheetViews>
  <sheetFormatPr baseColWidth="10" defaultRowHeight="16" x14ac:dyDescent="0.2"/>
  <sheetData>
    <row r="2" spans="3:15" x14ac:dyDescent="0.2">
      <c r="C2" t="s">
        <v>99</v>
      </c>
    </row>
    <row r="3" spans="3:15" x14ac:dyDescent="0.2">
      <c r="D3" t="s">
        <v>88</v>
      </c>
      <c r="E3" t="s">
        <v>89</v>
      </c>
      <c r="F3" t="s">
        <v>90</v>
      </c>
      <c r="G3" t="s">
        <v>91</v>
      </c>
      <c r="L3" t="s">
        <v>88</v>
      </c>
      <c r="M3" t="s">
        <v>89</v>
      </c>
      <c r="N3" t="s">
        <v>90</v>
      </c>
      <c r="O3" t="s">
        <v>91</v>
      </c>
    </row>
    <row r="4" spans="3:15" x14ac:dyDescent="0.2">
      <c r="C4">
        <v>10</v>
      </c>
      <c r="D4">
        <v>37508</v>
      </c>
      <c r="E4">
        <v>195992</v>
      </c>
      <c r="F4">
        <v>48689</v>
      </c>
      <c r="G4">
        <v>265982</v>
      </c>
      <c r="K4">
        <v>20</v>
      </c>
      <c r="L4">
        <v>91767</v>
      </c>
      <c r="M4">
        <v>805985</v>
      </c>
      <c r="N4">
        <v>355056</v>
      </c>
      <c r="O4">
        <v>1746013</v>
      </c>
    </row>
    <row r="5" spans="3:15" x14ac:dyDescent="0.2">
      <c r="C5">
        <v>20</v>
      </c>
      <c r="D5">
        <v>44442</v>
      </c>
      <c r="E5">
        <v>196042</v>
      </c>
      <c r="F5">
        <v>55477</v>
      </c>
      <c r="G5">
        <v>275982</v>
      </c>
      <c r="K5">
        <v>40</v>
      </c>
      <c r="L5">
        <v>80703</v>
      </c>
      <c r="M5">
        <v>865956</v>
      </c>
      <c r="N5">
        <v>187405</v>
      </c>
      <c r="O5">
        <v>1461103</v>
      </c>
    </row>
    <row r="6" spans="3:15" x14ac:dyDescent="0.2">
      <c r="C6">
        <v>40</v>
      </c>
      <c r="D6">
        <v>40592</v>
      </c>
      <c r="E6">
        <v>190941</v>
      </c>
      <c r="F6">
        <v>51646</v>
      </c>
      <c r="G6">
        <v>270970</v>
      </c>
      <c r="K6">
        <v>60</v>
      </c>
      <c r="L6">
        <v>134455</v>
      </c>
      <c r="M6">
        <v>776073</v>
      </c>
      <c r="N6">
        <v>136158</v>
      </c>
      <c r="O6">
        <v>1536026</v>
      </c>
    </row>
    <row r="7" spans="3:15" x14ac:dyDescent="0.2">
      <c r="C7">
        <v>60</v>
      </c>
      <c r="D7">
        <v>46749</v>
      </c>
      <c r="E7">
        <v>200955</v>
      </c>
      <c r="F7">
        <v>54537</v>
      </c>
      <c r="G7">
        <v>281032</v>
      </c>
      <c r="K7">
        <v>80</v>
      </c>
      <c r="L7">
        <v>79187</v>
      </c>
      <c r="M7">
        <v>880999</v>
      </c>
      <c r="N7">
        <v>130959</v>
      </c>
      <c r="O7">
        <v>1501104</v>
      </c>
    </row>
    <row r="8" spans="3:15" x14ac:dyDescent="0.2">
      <c r="C8">
        <v>80</v>
      </c>
      <c r="D8">
        <v>38729</v>
      </c>
      <c r="E8">
        <v>205949</v>
      </c>
      <c r="F8">
        <v>48618</v>
      </c>
      <c r="G8">
        <v>271042</v>
      </c>
    </row>
    <row r="10" spans="3:15" x14ac:dyDescent="0.2">
      <c r="C10" t="s">
        <v>98</v>
      </c>
    </row>
    <row r="11" spans="3:15" x14ac:dyDescent="0.2">
      <c r="D11" t="s">
        <v>88</v>
      </c>
      <c r="E11" t="s">
        <v>89</v>
      </c>
      <c r="F11" t="s">
        <v>90</v>
      </c>
      <c r="G11" t="s">
        <v>91</v>
      </c>
      <c r="L11" t="s">
        <v>88</v>
      </c>
      <c r="M11" t="s">
        <v>89</v>
      </c>
      <c r="N11" t="s">
        <v>90</v>
      </c>
      <c r="O11" t="s">
        <v>91</v>
      </c>
    </row>
    <row r="12" spans="3:15" x14ac:dyDescent="0.2">
      <c r="C12">
        <v>10</v>
      </c>
      <c r="D12">
        <f>D4/1000</f>
        <v>37.508000000000003</v>
      </c>
      <c r="E12">
        <f t="shared" ref="E12:G12" si="0">E4/1000</f>
        <v>195.99199999999999</v>
      </c>
      <c r="F12">
        <f t="shared" si="0"/>
        <v>48.689</v>
      </c>
      <c r="G12">
        <f t="shared" si="0"/>
        <v>265.98200000000003</v>
      </c>
      <c r="K12">
        <v>20</v>
      </c>
      <c r="L12">
        <f>L4/1000</f>
        <v>91.766999999999996</v>
      </c>
      <c r="M12">
        <f t="shared" ref="M12:O12" si="1">M4/1000</f>
        <v>805.98500000000001</v>
      </c>
      <c r="N12">
        <f t="shared" si="1"/>
        <v>355.05599999999998</v>
      </c>
      <c r="O12">
        <f t="shared" si="1"/>
        <v>1746.0129999999999</v>
      </c>
    </row>
    <row r="13" spans="3:15" x14ac:dyDescent="0.2">
      <c r="C13">
        <v>20</v>
      </c>
      <c r="D13">
        <f t="shared" ref="D13:G13" si="2">D5/1000</f>
        <v>44.442</v>
      </c>
      <c r="E13">
        <f t="shared" si="2"/>
        <v>196.042</v>
      </c>
      <c r="F13">
        <f t="shared" si="2"/>
        <v>55.476999999999997</v>
      </c>
      <c r="G13">
        <f t="shared" si="2"/>
        <v>275.98200000000003</v>
      </c>
      <c r="K13">
        <v>40</v>
      </c>
      <c r="L13">
        <f t="shared" ref="L13:O15" si="3">L5/1000</f>
        <v>80.703000000000003</v>
      </c>
      <c r="M13">
        <f t="shared" si="3"/>
        <v>865.95600000000002</v>
      </c>
      <c r="N13">
        <f t="shared" si="3"/>
        <v>187.405</v>
      </c>
      <c r="O13">
        <f t="shared" si="3"/>
        <v>1461.1030000000001</v>
      </c>
    </row>
    <row r="14" spans="3:15" x14ac:dyDescent="0.2">
      <c r="C14">
        <v>40</v>
      </c>
      <c r="D14">
        <f t="shared" ref="D14:G14" si="4">D6/1000</f>
        <v>40.591999999999999</v>
      </c>
      <c r="E14">
        <f t="shared" si="4"/>
        <v>190.941</v>
      </c>
      <c r="F14">
        <f t="shared" si="4"/>
        <v>51.646000000000001</v>
      </c>
      <c r="G14">
        <f t="shared" si="4"/>
        <v>270.97000000000003</v>
      </c>
      <c r="K14">
        <v>60</v>
      </c>
      <c r="L14">
        <f t="shared" si="3"/>
        <v>134.45500000000001</v>
      </c>
      <c r="M14">
        <f t="shared" si="3"/>
        <v>776.07299999999998</v>
      </c>
      <c r="N14">
        <f t="shared" si="3"/>
        <v>136.15799999999999</v>
      </c>
      <c r="O14">
        <f t="shared" si="3"/>
        <v>1536.0260000000001</v>
      </c>
    </row>
    <row r="15" spans="3:15" x14ac:dyDescent="0.2">
      <c r="C15">
        <v>60</v>
      </c>
      <c r="D15">
        <f t="shared" ref="D15:G15" si="5">D7/1000</f>
        <v>46.749000000000002</v>
      </c>
      <c r="E15">
        <f t="shared" si="5"/>
        <v>200.95500000000001</v>
      </c>
      <c r="F15">
        <f t="shared" si="5"/>
        <v>54.536999999999999</v>
      </c>
      <c r="G15">
        <f t="shared" si="5"/>
        <v>281.03199999999998</v>
      </c>
      <c r="K15">
        <v>80</v>
      </c>
      <c r="L15">
        <f t="shared" si="3"/>
        <v>79.186999999999998</v>
      </c>
      <c r="M15">
        <f t="shared" si="3"/>
        <v>880.99900000000002</v>
      </c>
      <c r="N15">
        <f t="shared" si="3"/>
        <v>130.959</v>
      </c>
      <c r="O15">
        <f t="shared" si="3"/>
        <v>1501.104</v>
      </c>
    </row>
    <row r="16" spans="3:15" x14ac:dyDescent="0.2">
      <c r="C16">
        <v>80</v>
      </c>
      <c r="D16">
        <f t="shared" ref="D16:G16" si="6">D8/1000</f>
        <v>38.728999999999999</v>
      </c>
      <c r="E16">
        <f t="shared" si="6"/>
        <v>205.94900000000001</v>
      </c>
      <c r="F16">
        <f t="shared" si="6"/>
        <v>48.618000000000002</v>
      </c>
      <c r="G16">
        <f t="shared" si="6"/>
        <v>271.04199999999997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web-google</vt:lpstr>
      <vt:lpstr>miami</vt:lpstr>
      <vt:lpstr>miami-u-cl</vt:lpstr>
      <vt:lpstr>nyc-u-cl</vt:lpstr>
      <vt:lpstr>nyc</vt:lpstr>
      <vt:lpstr>ipoib</vt:lpstr>
      <vt:lpstr>pipeline-20threads</vt:lpstr>
      <vt:lpstr>nyc-u-d-breakdown</vt:lpstr>
      <vt:lpstr>redraw</vt:lpstr>
      <vt:lpstr>twitter</vt:lpstr>
      <vt:lpstr>30run</vt:lpstr>
      <vt:lpstr>nyc-u-e-breakdown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2017-03-08T14:55:12Z</dcterms:created>
  <dcterms:modified xsi:type="dcterms:W3CDTF">2017-04-06T21:39:04Z</dcterms:modified>
</cp:coreProperties>
</file>