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cott_cunningham/Documents/Difference-in-Differences/Code/Coding together/"/>
    </mc:Choice>
  </mc:AlternateContent>
  <xr:revisionPtr revIDLastSave="0" documentId="13_ncr:1_{523F22A3-2290-0A47-B2EF-689444D657EB}" xr6:coauthVersionLast="47" xr6:coauthVersionMax="47" xr10:uidLastSave="{00000000-0000-0000-0000-000000000000}"/>
  <bookViews>
    <workbookView xWindow="20" yWindow="500" windowWidth="50280" windowHeight="28300" activeTab="1" xr2:uid="{2EE18137-9303-494C-8C32-9DE193BE7F81}"/>
  </bookViews>
  <sheets>
    <sheet name="Manual" sheetId="1" r:id="rId1"/>
    <sheet name="Overall ATT" sheetId="6" r:id="rId2"/>
    <sheet name="Sheet7" sheetId="7" r:id="rId3"/>
    <sheet name="1986" sheetId="2" r:id="rId4"/>
    <sheet name="1992" sheetId="3" r:id="rId5"/>
    <sheet name="1998" sheetId="4" r:id="rId6"/>
    <sheet name="2004" sheetId="5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6" i="7" l="1"/>
  <c r="G5" i="7"/>
  <c r="G4" i="7"/>
  <c r="G3" i="7"/>
  <c r="H6" i="7"/>
  <c r="H5" i="7"/>
  <c r="H4" i="7"/>
  <c r="H3" i="7"/>
  <c r="H2" i="7"/>
  <c r="E26" i="7"/>
  <c r="D26" i="7"/>
  <c r="C26" i="7"/>
  <c r="B26" i="7"/>
  <c r="D7" i="1"/>
  <c r="D6" i="1"/>
  <c r="B27" i="6"/>
  <c r="E26" i="6"/>
  <c r="D26" i="6"/>
  <c r="C26" i="6"/>
  <c r="B26" i="6"/>
  <c r="B28" i="6" s="1"/>
  <c r="C9" i="5"/>
  <c r="C3" i="5"/>
  <c r="C4" i="5"/>
  <c r="C5" i="5"/>
  <c r="C6" i="5"/>
  <c r="C7" i="5"/>
  <c r="C2" i="5"/>
  <c r="C15" i="4"/>
  <c r="C3" i="4"/>
  <c r="C4" i="4"/>
  <c r="C5" i="4"/>
  <c r="C6" i="4"/>
  <c r="C7" i="4"/>
  <c r="C8" i="4"/>
  <c r="C9" i="4"/>
  <c r="C10" i="4"/>
  <c r="C11" i="4"/>
  <c r="C12" i="4"/>
  <c r="C13" i="4"/>
  <c r="C2" i="4"/>
  <c r="C21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" i="3"/>
  <c r="C27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" i="2"/>
  <c r="B4" i="1"/>
  <c r="B3" i="1"/>
  <c r="B2" i="1"/>
  <c r="B5" i="1"/>
  <c r="B6" i="1" s="1"/>
</calcChain>
</file>

<file path=xl/sharedStrings.xml><?xml version="1.0" encoding="utf-8"?>
<sst xmlns="http://schemas.openxmlformats.org/spreadsheetml/2006/main" count="133" uniqueCount="108">
  <si>
    <t>Treatment group</t>
  </si>
  <si>
    <t>number of group-time ATT</t>
  </si>
  <si>
    <t>Facts</t>
  </si>
  <si>
    <t>Data is 1980 to 2009</t>
  </si>
  <si>
    <t>Four groups</t>
  </si>
  <si>
    <t>No never treated groups</t>
  </si>
  <si>
    <t>Parallel trends</t>
  </si>
  <si>
    <t>ATT(1986,1986)</t>
  </si>
  <si>
    <t>ATT(1986,1987)</t>
  </si>
  <si>
    <t>ATT(1986,1988)</t>
  </si>
  <si>
    <t>…</t>
  </si>
  <si>
    <t>ATT(1986,2009)</t>
  </si>
  <si>
    <t>Total ATT(g,t)</t>
  </si>
  <si>
    <t>ATT(1986,t)</t>
  </si>
  <si>
    <t>Multiplier</t>
  </si>
  <si>
    <t>Year</t>
  </si>
  <si>
    <t>TE in 1986 for 1986 group is 10</t>
  </si>
  <si>
    <t>TE in 1987 for 1986 group is 20</t>
  </si>
  <si>
    <t>Overall ATT(1986)</t>
  </si>
  <si>
    <t>E[Y1 - Y0 | G=1986] = 125</t>
  </si>
  <si>
    <t>ATT(1992,t)</t>
  </si>
  <si>
    <t>Our TE variable was an 8 for the 1992 group</t>
  </si>
  <si>
    <t>ATT(g)</t>
  </si>
  <si>
    <t>Our TE variable was an 6 for the 1998 group</t>
  </si>
  <si>
    <t>ATT(1998,t)</t>
  </si>
  <si>
    <t>ATT(1998)</t>
  </si>
  <si>
    <t>ATT(2004,t)</t>
  </si>
  <si>
    <t>Our TE variable was an 4 for the 2004 group</t>
  </si>
  <si>
    <t>ATT(2004)</t>
  </si>
  <si>
    <t>Notice --&gt; we did not directly calculate the ATT. Instead, we focused on "building block"</t>
  </si>
  <si>
    <t>ATTs. The "group-time ATT(g,t)" was our target, not the ATT. But, what we will do is</t>
  </si>
  <si>
    <t xml:space="preserve">AGGREGATE using weighted averages of those individual group-time ATTs. </t>
  </si>
  <si>
    <t>These group-time ATTs are not at the firm level.  Remember our data is at the firm level.</t>
  </si>
  <si>
    <t>These are not firm treatment effects.  They are not state treatmetn effects. Remember,</t>
  </si>
  <si>
    <t>our data was 25 firms per state, 40 states. These are not STATE treatment effects. These</t>
  </si>
  <si>
    <t xml:space="preserve">are "group" treatment effects, where a group shares a birthday (1986, 2004). </t>
  </si>
  <si>
    <t>It's the average treatment effect for a group of units treated at the same time.</t>
  </si>
  <si>
    <t>In this "overall ATT using uniform weights", each ATT(g,t) was counted, added together, divided by 60</t>
  </si>
  <si>
    <t>In this "overall ATT using the ATT(g) as the target to average over", we added all four ATT(g) together, then divided by 4</t>
  </si>
  <si>
    <t>These are not the same. And neither is wrong.  It is a different parameter that is being calculated because of the different weights.</t>
  </si>
  <si>
    <t>Weights</t>
  </si>
  <si>
    <t>How did we calculate 82?</t>
  </si>
  <si>
    <t>Uniform weighted ATT (n=60)</t>
  </si>
  <si>
    <t>Group weighted ATT (n=4)</t>
  </si>
  <si>
    <t>When you used TWFE, it chose the weights for you using the mechanics of OLS, and that weight</t>
  </si>
  <si>
    <t>was that s variable:</t>
  </si>
  <si>
    <t>sKU = nKnU(Dbar[1-Dbar])/Var(~D)</t>
  </si>
  <si>
    <t>It weighted everyone differently, but it weighted the groups (like 1992 or 1998) higher if they</t>
  </si>
  <si>
    <t>were in the middle of the panel. So it's 30 years, and the middle would be 1995. This Dbar(1-Dbar)</t>
  </si>
  <si>
    <t>was called "variance weights".</t>
  </si>
  <si>
    <t>TWFE picks the weights mechanically and you can't control it</t>
  </si>
  <si>
    <t>We just are aggregating however we want to depending on what the SCIENTIFIC QUESTION IS.</t>
  </si>
  <si>
    <t>This is showing you that in fact different aggregation schemes with different weights are open</t>
  </si>
  <si>
    <t xml:space="preserve">to you in this "definition stage".  What are you trying to measure? </t>
  </si>
  <si>
    <t>Is it the equally weighted average of all individual ATT(g,t)?  Then use that first one.</t>
  </si>
  <si>
    <t>Is it the equally weighted average of all group ATT(g)?  Use the second one.</t>
  </si>
  <si>
    <t>Whichever you do is up to you -- you just need to be clear about it that you're doing it.</t>
  </si>
  <si>
    <t>In causal inference, the "true" parameters are those unit level treatment effects, from which</t>
  </si>
  <si>
    <t xml:space="preserve">you aggregate. </t>
  </si>
  <si>
    <t>Example of a particular DGP that was chosen ONLY to illustrate basic principles.</t>
  </si>
  <si>
    <t>&gt; Dynamics in the treatment effects; multiple periods; differential timing</t>
  </si>
  <si>
    <t>"Scientific question". What do you care about? What do you think other wants to know? Do</t>
  </si>
  <si>
    <t>they want to know E[Y1-Y0|Group]? That's a weighted average.  If you think that is not interesting</t>
  </si>
  <si>
    <t>y_it = delta D_it + i.id + i.year + e_it</t>
  </si>
  <si>
    <t>delta hat is weighted ATT</t>
  </si>
  <si>
    <t>What have we done?</t>
  </si>
  <si>
    <t>DEFINE ONLY</t>
  </si>
  <si>
    <t>NOT ESTIMATION</t>
  </si>
  <si>
    <t>Econometrician steps:</t>
  </si>
  <si>
    <t>1. DEFINE</t>
  </si>
  <si>
    <t>2. IDENTIFICATION</t>
  </si>
  <si>
    <t>3. ESTIMATION</t>
  </si>
  <si>
    <t>4. AGGREGATION</t>
  </si>
  <si>
    <t>5. INFERENCE</t>
  </si>
  <si>
    <t>What's a "useful" or</t>
  </si>
  <si>
    <t xml:space="preserve">"valuable" or </t>
  </si>
  <si>
    <t>"interesting" parameter?</t>
  </si>
  <si>
    <t>These are probably</t>
  </si>
  <si>
    <t>based on your own</t>
  </si>
  <si>
    <t>scientific community</t>
  </si>
  <si>
    <t>and field, but also probably</t>
  </si>
  <si>
    <t>your own preferences.</t>
  </si>
  <si>
    <t>ATT( e )</t>
  </si>
  <si>
    <t>Relative event time (number of years after a group was treated, regardless of the group</t>
  </si>
  <si>
    <t>Years post-treatment</t>
  </si>
  <si>
    <t>Since we have in our possession in this example a "ATT building block" (ATT(g,t)), we can aggregate</t>
  </si>
  <si>
    <t>HOWEVER WE WANT. We can even get averages in "relative event time".</t>
  </si>
  <si>
    <t>Treatment parameters -- treatment parameters are MAKE BELIEVE in that they are based on counterfactuals</t>
  </si>
  <si>
    <t>and counterfacutals are not real.  By definition they do not exist anywhere on any planet unless string</t>
  </si>
  <si>
    <t xml:space="preserve">theory is true. </t>
  </si>
  <si>
    <t>If all a treatment parameter is Y1-Y0, it's holding fixed business cycles (presumably they exist in both</t>
  </si>
  <si>
    <t xml:space="preserve">states of the world), it's holding fixed every other thing happening EXCEPT the treatment. </t>
  </si>
  <si>
    <t>These are our "target parameters", but we have to use OBSERVED data, not potential outcome data.</t>
  </si>
  <si>
    <t>4. AGGREGATING OUR ESTIMATES</t>
  </si>
  <si>
    <t>This is all we have done is just sat down and wrote out using our simulation the paramters</t>
  </si>
  <si>
    <t xml:space="preserve">For example, parallel trends, no anticipation, SUTVA. </t>
  </si>
  <si>
    <t>If we use TWFE, then our identifying assumption was 1) variance weighted parallel trends and 2) no dynamic treatment effects</t>
  </si>
  <si>
    <t>What if we don't use TWFE? Can we shave off some of these assumptions and still get those parameters right? Yes.</t>
  </si>
  <si>
    <t>Which estimators, then, can we use instead of TWFE to get unbiased estimates of the group-time ATT or some overall ATT?</t>
  </si>
  <si>
    <t xml:space="preserve">There's a few of them. </t>
  </si>
  <si>
    <t xml:space="preserve">Good news: a lot of them are pretty similar. They all hinge on step 2 identifying assumptions, and some assumptions may be strong </t>
  </si>
  <si>
    <t>but I'm going to show that they in two DGP, they give you similar answers.</t>
  </si>
  <si>
    <t>TWFE?</t>
  </si>
  <si>
    <t>\neq 7 unless assumptions hold</t>
  </si>
  <si>
    <t>\neq 14 unless assumptions hold</t>
  </si>
  <si>
    <t>Notice that this is "differential timing'. These issues are not present</t>
  </si>
  <si>
    <t>for the simple 2x2 situation (one treated, one untreated).</t>
  </si>
  <si>
    <t>This is something OLS struggles with in that canonical static specification.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</si>
</sst>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/>
    <xf numFmtId="0" fontId="0" fillId="0" borderId="0" xfId="0" applyAlignment="1">
      <alignment wrapText="1"/>
    </xf>
    <xf numFmtId="17" fontId="0" fillId="0" borderId="0" xfId="0" applyNumberFormat="1"/>
    <xf numFmtId="16" fontId="0" fillId="0" borderId="0" xfId="0" applyNumberFormat="1"/>
    <xf numFmtId="0" fontId="0" fillId="2" borderId="0" xfId="0" applyFill="1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3" borderId="0" xfId="0" applyFill="1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0" xfId="0" applyFont="1"/>
    <xf numFmtId="0" fontId="0" fillId="4" borderId="1" xfId="0" applyFill="1" applyBorder="1"/>
    <xf numFmtId="0" fontId="0" fillId="5" borderId="3" xfId="0" applyFill="1" applyBorder="1"/>
    <xf numFmtId="0" fontId="0" fillId="6" borderId="3" xfId="0" applyFill="1" applyBorder="1"/>
    <xf numFmtId="0" fontId="0" fillId="7" borderId="3" xfId="0" applyFill="1" applyBorder="1"/>
    <xf numFmtId="0" fontId="0" fillId="8" borderId="3" xfId="0" applyFill="1" applyBorder="1"/>
    <xf numFmtId="0" fontId="0" fillId="0" borderId="0" xfId="0" applyAlignment="1">
      <alignment horizontal="right"/>
    </xf>
    <xf numFmtId="0" fontId="1" fillId="0" borderId="0" xfId="0" applyFont="1"/>
    <xf numFmtId="47" fontId="0" fillId="0" borderId="0" xfId="0" applyNumberFormat="1" applyAlignment="1">
      <alignment vertical="center"/>
    </xf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4440D-8628-374F-9380-C1454E8FBF8F}">
  <dimension ref="A1:E28"/>
  <sheetViews>
    <sheetView zoomScale="270" zoomScaleNormal="270" workbookViewId="0">
      <selection activeCell="B6" sqref="B6"/>
    </sheetView>
  </sheetViews>
  <sheetFormatPr baseColWidth="10" defaultRowHeight="16" x14ac:dyDescent="0.2"/>
  <cols>
    <col min="1" max="1" width="15" bestFit="1" customWidth="1"/>
    <col min="2" max="2" width="23.33203125" bestFit="1" customWidth="1"/>
  </cols>
  <sheetData>
    <row r="1" spans="1:5" x14ac:dyDescent="0.2">
      <c r="A1" s="1" t="s">
        <v>0</v>
      </c>
      <c r="B1" s="1" t="s">
        <v>1</v>
      </c>
      <c r="C1" s="1" t="s">
        <v>22</v>
      </c>
      <c r="D1" s="1" t="s">
        <v>40</v>
      </c>
    </row>
    <row r="2" spans="1:5" x14ac:dyDescent="0.2">
      <c r="A2">
        <v>1986</v>
      </c>
      <c r="B2">
        <f>2009-1986+1</f>
        <v>24</v>
      </c>
      <c r="C2">
        <v>125</v>
      </c>
    </row>
    <row r="3" spans="1:5" x14ac:dyDescent="0.2">
      <c r="A3">
        <v>1992</v>
      </c>
      <c r="B3">
        <f>2009-1992+1</f>
        <v>18</v>
      </c>
      <c r="C3">
        <v>76</v>
      </c>
    </row>
    <row r="4" spans="1:5" x14ac:dyDescent="0.2">
      <c r="A4">
        <v>1998</v>
      </c>
      <c r="B4">
        <f>2009-1998+1</f>
        <v>12</v>
      </c>
      <c r="C4">
        <v>39</v>
      </c>
    </row>
    <row r="5" spans="1:5" ht="17" thickBot="1" x14ac:dyDescent="0.25">
      <c r="A5">
        <v>2004</v>
      </c>
      <c r="B5">
        <f>2009-2004+1</f>
        <v>6</v>
      </c>
      <c r="C5">
        <v>14</v>
      </c>
    </row>
    <row r="6" spans="1:5" x14ac:dyDescent="0.2">
      <c r="A6" t="s">
        <v>12</v>
      </c>
      <c r="B6">
        <f>SUM(B2:B5)</f>
        <v>60</v>
      </c>
      <c r="C6" s="6">
        <v>82</v>
      </c>
      <c r="D6" s="3" t="str">
        <f>"1/60"</f>
        <v>1/60</v>
      </c>
      <c r="E6" t="s">
        <v>41</v>
      </c>
    </row>
    <row r="7" spans="1:5" ht="17" thickBot="1" x14ac:dyDescent="0.25">
      <c r="A7" t="s">
        <v>12</v>
      </c>
      <c r="B7">
        <v>4</v>
      </c>
      <c r="C7" s="7">
        <v>63.5</v>
      </c>
      <c r="D7" s="4" t="str">
        <f>"1/4"</f>
        <v>1/4</v>
      </c>
    </row>
    <row r="9" spans="1:5" x14ac:dyDescent="0.2">
      <c r="A9" t="s">
        <v>2</v>
      </c>
    </row>
    <row r="10" spans="1:5" x14ac:dyDescent="0.2">
      <c r="A10" t="s">
        <v>3</v>
      </c>
    </row>
    <row r="11" spans="1:5" x14ac:dyDescent="0.2">
      <c r="A11" t="s">
        <v>4</v>
      </c>
    </row>
    <row r="12" spans="1:5" x14ac:dyDescent="0.2">
      <c r="A12" t="s">
        <v>5</v>
      </c>
    </row>
    <row r="13" spans="1:5" x14ac:dyDescent="0.2">
      <c r="A13" t="s">
        <v>6</v>
      </c>
    </row>
    <row r="15" spans="1:5" x14ac:dyDescent="0.2">
      <c r="A15" t="s">
        <v>7</v>
      </c>
    </row>
    <row r="16" spans="1:5" x14ac:dyDescent="0.2">
      <c r="A16" t="s">
        <v>8</v>
      </c>
    </row>
    <row r="17" spans="1:1" x14ac:dyDescent="0.2">
      <c r="A17" t="s">
        <v>9</v>
      </c>
    </row>
    <row r="18" spans="1:1" x14ac:dyDescent="0.2">
      <c r="A18" t="s">
        <v>10</v>
      </c>
    </row>
    <row r="19" spans="1:1" x14ac:dyDescent="0.2">
      <c r="A19" t="s">
        <v>11</v>
      </c>
    </row>
    <row r="21" spans="1:1" x14ac:dyDescent="0.2">
      <c r="A21" t="s">
        <v>29</v>
      </c>
    </row>
    <row r="22" spans="1:1" x14ac:dyDescent="0.2">
      <c r="A22" t="s">
        <v>30</v>
      </c>
    </row>
    <row r="23" spans="1:1" x14ac:dyDescent="0.2">
      <c r="A23" t="s">
        <v>31</v>
      </c>
    </row>
    <row r="24" spans="1:1" x14ac:dyDescent="0.2">
      <c r="A24" t="s">
        <v>32</v>
      </c>
    </row>
    <row r="25" spans="1:1" x14ac:dyDescent="0.2">
      <c r="A25" t="s">
        <v>33</v>
      </c>
    </row>
    <row r="26" spans="1:1" x14ac:dyDescent="0.2">
      <c r="A26" t="s">
        <v>34</v>
      </c>
    </row>
    <row r="27" spans="1:1" x14ac:dyDescent="0.2">
      <c r="A27" t="s">
        <v>35</v>
      </c>
    </row>
    <row r="28" spans="1:1" x14ac:dyDescent="0.2">
      <c r="A28" t="s">
        <v>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21F52C-6D5D-F84D-AAE0-12B2E6D6DFD4}">
  <dimension ref="A1:N36"/>
  <sheetViews>
    <sheetView tabSelected="1" topLeftCell="A8" zoomScale="200" zoomScaleNormal="200" workbookViewId="0">
      <selection activeCell="A32" sqref="A32:A36"/>
    </sheetView>
  </sheetViews>
  <sheetFormatPr baseColWidth="10" defaultRowHeight="16" x14ac:dyDescent="0.2"/>
  <sheetData>
    <row r="1" spans="1:14" ht="17" thickBot="1" x14ac:dyDescent="0.25">
      <c r="A1" t="s">
        <v>15</v>
      </c>
      <c r="B1" t="s">
        <v>13</v>
      </c>
      <c r="C1" t="s">
        <v>20</v>
      </c>
      <c r="D1" t="s">
        <v>24</v>
      </c>
      <c r="E1" t="s">
        <v>26</v>
      </c>
      <c r="G1" t="s">
        <v>65</v>
      </c>
      <c r="I1" s="1" t="s">
        <v>50</v>
      </c>
    </row>
    <row r="2" spans="1:14" x14ac:dyDescent="0.2">
      <c r="A2">
        <v>1986</v>
      </c>
      <c r="B2" s="9">
        <v>10</v>
      </c>
      <c r="C2">
        <v>0</v>
      </c>
      <c r="D2">
        <v>0</v>
      </c>
      <c r="E2">
        <v>0</v>
      </c>
      <c r="I2" t="s">
        <v>44</v>
      </c>
    </row>
    <row r="3" spans="1:14" x14ac:dyDescent="0.2">
      <c r="A3">
        <v>1987</v>
      </c>
      <c r="B3" s="10">
        <v>20</v>
      </c>
      <c r="C3">
        <v>0</v>
      </c>
      <c r="D3">
        <v>0</v>
      </c>
      <c r="E3">
        <v>0</v>
      </c>
      <c r="G3" t="s">
        <v>66</v>
      </c>
      <c r="I3" t="s">
        <v>45</v>
      </c>
    </row>
    <row r="4" spans="1:14" x14ac:dyDescent="0.2">
      <c r="A4">
        <v>1988</v>
      </c>
      <c r="B4" s="10">
        <v>30</v>
      </c>
      <c r="C4">
        <v>0</v>
      </c>
      <c r="D4">
        <v>0</v>
      </c>
      <c r="E4">
        <v>0</v>
      </c>
      <c r="G4" t="s">
        <v>67</v>
      </c>
      <c r="J4" t="s">
        <v>63</v>
      </c>
      <c r="N4" t="s">
        <v>64</v>
      </c>
    </row>
    <row r="5" spans="1:14" x14ac:dyDescent="0.2">
      <c r="A5">
        <v>1989</v>
      </c>
      <c r="B5" s="10">
        <v>40</v>
      </c>
      <c r="C5">
        <v>0</v>
      </c>
      <c r="D5">
        <v>0</v>
      </c>
      <c r="E5">
        <v>0</v>
      </c>
      <c r="I5" t="s">
        <v>46</v>
      </c>
    </row>
    <row r="6" spans="1:14" x14ac:dyDescent="0.2">
      <c r="A6">
        <v>1990</v>
      </c>
      <c r="B6" s="10">
        <v>50</v>
      </c>
      <c r="C6">
        <v>0</v>
      </c>
      <c r="D6">
        <v>0</v>
      </c>
      <c r="E6">
        <v>0</v>
      </c>
      <c r="G6" t="s">
        <v>68</v>
      </c>
    </row>
    <row r="7" spans="1:14" ht="17" thickBot="1" x14ac:dyDescent="0.25">
      <c r="A7">
        <v>1991</v>
      </c>
      <c r="B7" s="10">
        <v>60</v>
      </c>
      <c r="C7">
        <v>0</v>
      </c>
      <c r="D7">
        <v>0</v>
      </c>
      <c r="E7">
        <v>0</v>
      </c>
      <c r="G7" s="1" t="s">
        <v>69</v>
      </c>
      <c r="I7" t="s">
        <v>47</v>
      </c>
    </row>
    <row r="8" spans="1:14" x14ac:dyDescent="0.2">
      <c r="A8">
        <v>1992</v>
      </c>
      <c r="B8" s="10">
        <v>70</v>
      </c>
      <c r="C8" s="9">
        <v>8</v>
      </c>
      <c r="D8">
        <v>0</v>
      </c>
      <c r="E8">
        <v>0</v>
      </c>
      <c r="G8" t="s">
        <v>70</v>
      </c>
      <c r="I8" t="s">
        <v>48</v>
      </c>
    </row>
    <row r="9" spans="1:14" x14ac:dyDescent="0.2">
      <c r="A9">
        <v>1993</v>
      </c>
      <c r="B9" s="10">
        <v>80</v>
      </c>
      <c r="C9" s="10">
        <v>16</v>
      </c>
      <c r="D9">
        <v>0</v>
      </c>
      <c r="E9">
        <v>0</v>
      </c>
      <c r="G9" t="s">
        <v>71</v>
      </c>
      <c r="I9" t="s">
        <v>49</v>
      </c>
    </row>
    <row r="10" spans="1:14" x14ac:dyDescent="0.2">
      <c r="A10">
        <v>1994</v>
      </c>
      <c r="B10" s="10">
        <v>90</v>
      </c>
      <c r="C10" s="10">
        <v>24</v>
      </c>
      <c r="D10">
        <v>0</v>
      </c>
      <c r="E10">
        <v>0</v>
      </c>
      <c r="G10" t="s">
        <v>72</v>
      </c>
    </row>
    <row r="11" spans="1:14" x14ac:dyDescent="0.2">
      <c r="A11">
        <v>1995</v>
      </c>
      <c r="B11" s="10">
        <v>100</v>
      </c>
      <c r="C11" s="10">
        <v>32</v>
      </c>
      <c r="D11">
        <v>0</v>
      </c>
      <c r="E11">
        <v>0</v>
      </c>
      <c r="G11" t="s">
        <v>73</v>
      </c>
      <c r="I11" s="1" t="s">
        <v>51</v>
      </c>
    </row>
    <row r="12" spans="1:14" x14ac:dyDescent="0.2">
      <c r="A12">
        <v>1996</v>
      </c>
      <c r="B12" s="10">
        <v>110</v>
      </c>
      <c r="C12" s="10">
        <v>40</v>
      </c>
      <c r="D12">
        <v>0</v>
      </c>
      <c r="E12">
        <v>0</v>
      </c>
      <c r="I12" s="12" t="s">
        <v>52</v>
      </c>
    </row>
    <row r="13" spans="1:14" ht="17" thickBot="1" x14ac:dyDescent="0.25">
      <c r="A13">
        <v>1997</v>
      </c>
      <c r="B13" s="10">
        <v>120</v>
      </c>
      <c r="C13" s="10">
        <v>48</v>
      </c>
      <c r="D13">
        <v>0</v>
      </c>
      <c r="E13">
        <v>0</v>
      </c>
      <c r="G13" t="s">
        <v>74</v>
      </c>
      <c r="I13" s="12" t="s">
        <v>53</v>
      </c>
    </row>
    <row r="14" spans="1:14" x14ac:dyDescent="0.2">
      <c r="A14">
        <v>1998</v>
      </c>
      <c r="B14" s="10">
        <v>130</v>
      </c>
      <c r="C14" s="10">
        <v>56</v>
      </c>
      <c r="D14" s="9">
        <v>6</v>
      </c>
      <c r="E14">
        <v>0</v>
      </c>
      <c r="G14" t="s">
        <v>75</v>
      </c>
      <c r="I14" s="12" t="s">
        <v>54</v>
      </c>
    </row>
    <row r="15" spans="1:14" x14ac:dyDescent="0.2">
      <c r="A15">
        <v>1999</v>
      </c>
      <c r="B15" s="10">
        <v>140</v>
      </c>
      <c r="C15" s="10">
        <v>64</v>
      </c>
      <c r="D15" s="10">
        <v>12</v>
      </c>
      <c r="E15">
        <v>0</v>
      </c>
      <c r="G15" t="s">
        <v>76</v>
      </c>
      <c r="I15" s="12" t="s">
        <v>55</v>
      </c>
    </row>
    <row r="16" spans="1:14" x14ac:dyDescent="0.2">
      <c r="A16">
        <v>2000</v>
      </c>
      <c r="B16" s="10">
        <v>150</v>
      </c>
      <c r="C16" s="10">
        <v>72</v>
      </c>
      <c r="D16" s="10">
        <v>18</v>
      </c>
      <c r="E16">
        <v>0</v>
      </c>
    </row>
    <row r="17" spans="1:9" x14ac:dyDescent="0.2">
      <c r="A17">
        <v>2001</v>
      </c>
      <c r="B17" s="10">
        <v>160</v>
      </c>
      <c r="C17" s="10">
        <v>80</v>
      </c>
      <c r="D17" s="10">
        <v>24</v>
      </c>
      <c r="E17">
        <v>0</v>
      </c>
      <c r="G17" t="s">
        <v>77</v>
      </c>
      <c r="I17" t="s">
        <v>56</v>
      </c>
    </row>
    <row r="18" spans="1:9" x14ac:dyDescent="0.2">
      <c r="A18">
        <v>2002</v>
      </c>
      <c r="B18" s="10">
        <v>170</v>
      </c>
      <c r="C18" s="10">
        <v>88</v>
      </c>
      <c r="D18" s="10">
        <v>30</v>
      </c>
      <c r="E18">
        <v>0</v>
      </c>
      <c r="G18" t="s">
        <v>78</v>
      </c>
    </row>
    <row r="19" spans="1:9" ht="17" thickBot="1" x14ac:dyDescent="0.25">
      <c r="A19">
        <v>2003</v>
      </c>
      <c r="B19" s="10">
        <v>180</v>
      </c>
      <c r="C19" s="10">
        <v>96</v>
      </c>
      <c r="D19" s="10">
        <v>36</v>
      </c>
      <c r="E19">
        <v>0</v>
      </c>
      <c r="G19" t="s">
        <v>79</v>
      </c>
      <c r="I19" t="s">
        <v>57</v>
      </c>
    </row>
    <row r="20" spans="1:9" x14ac:dyDescent="0.2">
      <c r="A20">
        <v>2004</v>
      </c>
      <c r="B20" s="10">
        <v>190</v>
      </c>
      <c r="C20" s="10">
        <v>104</v>
      </c>
      <c r="D20" s="10">
        <v>42</v>
      </c>
      <c r="E20" s="9">
        <v>4</v>
      </c>
      <c r="G20" t="s">
        <v>80</v>
      </c>
      <c r="I20" t="s">
        <v>58</v>
      </c>
    </row>
    <row r="21" spans="1:9" x14ac:dyDescent="0.2">
      <c r="A21">
        <v>2005</v>
      </c>
      <c r="B21" s="10">
        <v>200</v>
      </c>
      <c r="C21" s="10">
        <v>112</v>
      </c>
      <c r="D21" s="10">
        <v>48</v>
      </c>
      <c r="E21" s="10">
        <v>8</v>
      </c>
      <c r="G21" t="s">
        <v>81</v>
      </c>
    </row>
    <row r="22" spans="1:9" x14ac:dyDescent="0.2">
      <c r="A22">
        <v>2006</v>
      </c>
      <c r="B22" s="10">
        <v>210</v>
      </c>
      <c r="C22" s="10">
        <v>120</v>
      </c>
      <c r="D22" s="10">
        <v>54</v>
      </c>
      <c r="E22" s="10">
        <v>12</v>
      </c>
      <c r="I22" t="s">
        <v>59</v>
      </c>
    </row>
    <row r="23" spans="1:9" x14ac:dyDescent="0.2">
      <c r="A23">
        <v>2007</v>
      </c>
      <c r="B23" s="10">
        <v>220</v>
      </c>
      <c r="C23" s="10">
        <v>128</v>
      </c>
      <c r="D23" s="10">
        <v>60</v>
      </c>
      <c r="E23" s="10">
        <v>16</v>
      </c>
      <c r="I23" t="s">
        <v>60</v>
      </c>
    </row>
    <row r="24" spans="1:9" x14ac:dyDescent="0.2">
      <c r="A24">
        <v>2008</v>
      </c>
      <c r="B24" s="10">
        <v>230</v>
      </c>
      <c r="C24" s="10">
        <v>136</v>
      </c>
      <c r="D24" s="10">
        <v>66</v>
      </c>
      <c r="E24" s="10">
        <v>20</v>
      </c>
    </row>
    <row r="25" spans="1:9" ht="17" thickBot="1" x14ac:dyDescent="0.25">
      <c r="A25">
        <v>2009</v>
      </c>
      <c r="B25" s="11">
        <v>240</v>
      </c>
      <c r="C25" s="11">
        <v>144</v>
      </c>
      <c r="D25" s="11">
        <v>72</v>
      </c>
      <c r="E25" s="11">
        <v>24</v>
      </c>
      <c r="I25" t="s">
        <v>61</v>
      </c>
    </row>
    <row r="26" spans="1:9" x14ac:dyDescent="0.2">
      <c r="A26" t="s">
        <v>22</v>
      </c>
      <c r="B26">
        <f>AVERAGE(B2:B25)</f>
        <v>125</v>
      </c>
      <c r="C26">
        <f>AVERAGE(C8:C25)</f>
        <v>76</v>
      </c>
      <c r="D26">
        <f>AVERAGE(D14:D25)</f>
        <v>39</v>
      </c>
      <c r="E26">
        <f>AVERAGE(E20:E25)</f>
        <v>14</v>
      </c>
      <c r="I26" t="s">
        <v>62</v>
      </c>
    </row>
    <row r="27" spans="1:9" ht="51" x14ac:dyDescent="0.2">
      <c r="A27" s="2" t="s">
        <v>42</v>
      </c>
      <c r="B27" s="5">
        <f>AVERAGE(B2:B25,C8:C25,D14:D25,E20:E25)</f>
        <v>82</v>
      </c>
      <c r="C27" t="s">
        <v>37</v>
      </c>
    </row>
    <row r="28" spans="1:9" ht="51" x14ac:dyDescent="0.2">
      <c r="A28" s="2" t="s">
        <v>43</v>
      </c>
      <c r="B28" s="8">
        <f>AVERAGE(B26:E26)</f>
        <v>63.5</v>
      </c>
      <c r="C28" t="s">
        <v>38</v>
      </c>
    </row>
    <row r="30" spans="1:9" x14ac:dyDescent="0.2">
      <c r="A30" t="s">
        <v>39</v>
      </c>
    </row>
    <row r="32" spans="1:9" x14ac:dyDescent="0.2">
      <c r="A32" s="20"/>
    </row>
    <row r="33" spans="1:1" x14ac:dyDescent="0.2">
      <c r="A33" s="20"/>
    </row>
    <row r="34" spans="1:1" x14ac:dyDescent="0.2">
      <c r="A34" s="20"/>
    </row>
    <row r="35" spans="1:1" x14ac:dyDescent="0.2">
      <c r="A35" s="20"/>
    </row>
    <row r="36" spans="1:1" x14ac:dyDescent="0.2">
      <c r="A36" s="2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37F86-B1EB-D145-9FD4-1C559B132293}">
  <dimension ref="A1:I32"/>
  <sheetViews>
    <sheetView zoomScale="220" zoomScaleNormal="220" workbookViewId="0">
      <selection activeCell="G22" sqref="G22"/>
    </sheetView>
  </sheetViews>
  <sheetFormatPr baseColWidth="10" defaultRowHeight="16" x14ac:dyDescent="0.2"/>
  <cols>
    <col min="7" max="7" width="18.6640625" customWidth="1"/>
    <col min="8" max="8" width="8.33203125" bestFit="1" customWidth="1"/>
  </cols>
  <sheetData>
    <row r="1" spans="1:9" ht="17" thickBot="1" x14ac:dyDescent="0.25">
      <c r="A1" t="s">
        <v>15</v>
      </c>
      <c r="B1" t="s">
        <v>13</v>
      </c>
      <c r="C1" t="s">
        <v>20</v>
      </c>
      <c r="D1" t="s">
        <v>24</v>
      </c>
      <c r="E1" t="s">
        <v>26</v>
      </c>
      <c r="G1" s="1" t="s">
        <v>84</v>
      </c>
      <c r="H1" s="1" t="s">
        <v>82</v>
      </c>
      <c r="I1" t="s">
        <v>102</v>
      </c>
    </row>
    <row r="2" spans="1:9" x14ac:dyDescent="0.2">
      <c r="A2">
        <v>1986</v>
      </c>
      <c r="B2" s="13">
        <v>10</v>
      </c>
      <c r="C2">
        <v>0</v>
      </c>
      <c r="D2">
        <v>0</v>
      </c>
      <c r="E2">
        <v>0</v>
      </c>
      <c r="G2" s="18">
        <v>0</v>
      </c>
      <c r="H2">
        <f>AVERAGE(B2,C8,D14,E20)</f>
        <v>7</v>
      </c>
      <c r="I2" t="s">
        <v>103</v>
      </c>
    </row>
    <row r="3" spans="1:9" x14ac:dyDescent="0.2">
      <c r="A3">
        <v>1987</v>
      </c>
      <c r="B3" s="14">
        <v>20</v>
      </c>
      <c r="C3">
        <v>0</v>
      </c>
      <c r="D3">
        <v>0</v>
      </c>
      <c r="E3">
        <v>0</v>
      </c>
      <c r="G3" s="18" t="str">
        <f>"+1"</f>
        <v>+1</v>
      </c>
      <c r="H3">
        <f>AVERAGE(B3,C9,D15,E21)</f>
        <v>14</v>
      </c>
      <c r="I3" t="s">
        <v>104</v>
      </c>
    </row>
    <row r="4" spans="1:9" x14ac:dyDescent="0.2">
      <c r="A4">
        <v>1988</v>
      </c>
      <c r="B4" s="15">
        <v>30</v>
      </c>
      <c r="C4">
        <v>0</v>
      </c>
      <c r="D4">
        <v>0</v>
      </c>
      <c r="E4">
        <v>0</v>
      </c>
      <c r="G4" s="18" t="str">
        <f>"+2"</f>
        <v>+2</v>
      </c>
      <c r="H4">
        <f>AVERAGE(B4,C10,D16,E22)</f>
        <v>21</v>
      </c>
    </row>
    <row r="5" spans="1:9" x14ac:dyDescent="0.2">
      <c r="A5">
        <v>1989</v>
      </c>
      <c r="B5" s="16">
        <v>40</v>
      </c>
      <c r="C5">
        <v>0</v>
      </c>
      <c r="D5">
        <v>0</v>
      </c>
      <c r="E5">
        <v>0</v>
      </c>
      <c r="G5" s="18" t="str">
        <f>"+3"</f>
        <v>+3</v>
      </c>
      <c r="H5">
        <f>AVERAGE(B5,C11,D17,E23)</f>
        <v>28</v>
      </c>
    </row>
    <row r="6" spans="1:9" x14ac:dyDescent="0.2">
      <c r="A6">
        <v>1990</v>
      </c>
      <c r="B6" s="17">
        <v>50</v>
      </c>
      <c r="C6">
        <v>0</v>
      </c>
      <c r="D6">
        <v>0</v>
      </c>
      <c r="E6">
        <v>0</v>
      </c>
      <c r="G6" s="18" t="str">
        <f>"+4"</f>
        <v>+4</v>
      </c>
      <c r="H6">
        <f>AVERAGE(B6,C12,D18,E24)</f>
        <v>35</v>
      </c>
    </row>
    <row r="7" spans="1:9" ht="17" thickBot="1" x14ac:dyDescent="0.25">
      <c r="A7">
        <v>1991</v>
      </c>
      <c r="B7" s="10">
        <v>60</v>
      </c>
      <c r="C7">
        <v>0</v>
      </c>
      <c r="D7">
        <v>0</v>
      </c>
      <c r="E7">
        <v>0</v>
      </c>
    </row>
    <row r="8" spans="1:9" x14ac:dyDescent="0.2">
      <c r="A8">
        <v>1992</v>
      </c>
      <c r="B8" s="10">
        <v>70</v>
      </c>
      <c r="C8" s="13">
        <v>8</v>
      </c>
      <c r="D8">
        <v>0</v>
      </c>
      <c r="E8">
        <v>0</v>
      </c>
      <c r="G8" t="s">
        <v>85</v>
      </c>
    </row>
    <row r="9" spans="1:9" x14ac:dyDescent="0.2">
      <c r="A9">
        <v>1993</v>
      </c>
      <c r="B9" s="10">
        <v>80</v>
      </c>
      <c r="C9" s="14">
        <v>16</v>
      </c>
      <c r="D9">
        <v>0</v>
      </c>
      <c r="E9">
        <v>0</v>
      </c>
      <c r="G9" t="s">
        <v>86</v>
      </c>
    </row>
    <row r="10" spans="1:9" x14ac:dyDescent="0.2">
      <c r="A10">
        <v>1994</v>
      </c>
      <c r="B10" s="10">
        <v>90</v>
      </c>
      <c r="C10" s="15">
        <v>24</v>
      </c>
      <c r="D10">
        <v>0</v>
      </c>
      <c r="E10">
        <v>0</v>
      </c>
      <c r="G10" t="s">
        <v>83</v>
      </c>
    </row>
    <row r="11" spans="1:9" x14ac:dyDescent="0.2">
      <c r="A11">
        <v>1995</v>
      </c>
      <c r="B11" s="10">
        <v>100</v>
      </c>
      <c r="C11" s="16">
        <v>32</v>
      </c>
      <c r="D11">
        <v>0</v>
      </c>
      <c r="E11">
        <v>0</v>
      </c>
    </row>
    <row r="12" spans="1:9" x14ac:dyDescent="0.2">
      <c r="A12">
        <v>1996</v>
      </c>
      <c r="B12" s="10">
        <v>110</v>
      </c>
      <c r="C12" s="17">
        <v>40</v>
      </c>
      <c r="D12">
        <v>0</v>
      </c>
      <c r="E12">
        <v>0</v>
      </c>
      <c r="G12" t="s">
        <v>87</v>
      </c>
    </row>
    <row r="13" spans="1:9" ht="17" thickBot="1" x14ac:dyDescent="0.25">
      <c r="A13">
        <v>1997</v>
      </c>
      <c r="B13" s="10">
        <v>120</v>
      </c>
      <c r="C13" s="10">
        <v>48</v>
      </c>
      <c r="D13">
        <v>0</v>
      </c>
      <c r="E13">
        <v>0</v>
      </c>
      <c r="G13" t="s">
        <v>88</v>
      </c>
    </row>
    <row r="14" spans="1:9" x14ac:dyDescent="0.2">
      <c r="A14">
        <v>1998</v>
      </c>
      <c r="B14" s="10">
        <v>130</v>
      </c>
      <c r="C14" s="10">
        <v>56</v>
      </c>
      <c r="D14" s="13">
        <v>6</v>
      </c>
      <c r="E14">
        <v>0</v>
      </c>
      <c r="G14" t="s">
        <v>89</v>
      </c>
    </row>
    <row r="15" spans="1:9" x14ac:dyDescent="0.2">
      <c r="A15">
        <v>1999</v>
      </c>
      <c r="B15" s="10">
        <v>140</v>
      </c>
      <c r="C15" s="10">
        <v>64</v>
      </c>
      <c r="D15" s="14">
        <v>12</v>
      </c>
      <c r="E15">
        <v>0</v>
      </c>
    </row>
    <row r="16" spans="1:9" x14ac:dyDescent="0.2">
      <c r="A16">
        <v>2000</v>
      </c>
      <c r="B16" s="10">
        <v>150</v>
      </c>
      <c r="C16" s="10">
        <v>72</v>
      </c>
      <c r="D16" s="15">
        <v>18</v>
      </c>
      <c r="E16">
        <v>0</v>
      </c>
      <c r="G16" t="s">
        <v>90</v>
      </c>
    </row>
    <row r="17" spans="1:8" x14ac:dyDescent="0.2">
      <c r="A17">
        <v>2001</v>
      </c>
      <c r="B17" s="10">
        <v>160</v>
      </c>
      <c r="C17" s="10">
        <v>80</v>
      </c>
      <c r="D17" s="16">
        <v>24</v>
      </c>
      <c r="E17">
        <v>0</v>
      </c>
      <c r="G17" t="s">
        <v>91</v>
      </c>
    </row>
    <row r="18" spans="1:8" x14ac:dyDescent="0.2">
      <c r="A18">
        <v>2002</v>
      </c>
      <c r="B18" s="10">
        <v>170</v>
      </c>
      <c r="C18" s="10">
        <v>88</v>
      </c>
      <c r="D18" s="17">
        <v>30</v>
      </c>
      <c r="E18">
        <v>0</v>
      </c>
    </row>
    <row r="19" spans="1:8" ht="17" thickBot="1" x14ac:dyDescent="0.25">
      <c r="A19">
        <v>2003</v>
      </c>
      <c r="B19" s="10">
        <v>180</v>
      </c>
      <c r="C19" s="10">
        <v>96</v>
      </c>
      <c r="D19" s="10">
        <v>36</v>
      </c>
      <c r="E19">
        <v>0</v>
      </c>
      <c r="G19" t="s">
        <v>92</v>
      </c>
    </row>
    <row r="20" spans="1:8" x14ac:dyDescent="0.2">
      <c r="A20">
        <v>2004</v>
      </c>
      <c r="B20" s="10">
        <v>190</v>
      </c>
      <c r="C20" s="10">
        <v>104</v>
      </c>
      <c r="D20" s="10">
        <v>42</v>
      </c>
      <c r="E20" s="13">
        <v>4</v>
      </c>
    </row>
    <row r="21" spans="1:8" x14ac:dyDescent="0.2">
      <c r="A21">
        <v>2005</v>
      </c>
      <c r="B21" s="10">
        <v>200</v>
      </c>
      <c r="C21" s="10">
        <v>112</v>
      </c>
      <c r="D21" s="10">
        <v>48</v>
      </c>
      <c r="E21" s="14">
        <v>8</v>
      </c>
      <c r="G21" s="1" t="s">
        <v>69</v>
      </c>
      <c r="H21" t="s">
        <v>94</v>
      </c>
    </row>
    <row r="22" spans="1:8" x14ac:dyDescent="0.2">
      <c r="A22">
        <v>2006</v>
      </c>
      <c r="B22" s="10">
        <v>210</v>
      </c>
      <c r="C22" s="10">
        <v>120</v>
      </c>
      <c r="D22" s="10">
        <v>54</v>
      </c>
      <c r="E22" s="15">
        <v>12</v>
      </c>
      <c r="G22" s="19" t="s">
        <v>70</v>
      </c>
      <c r="H22" t="s">
        <v>95</v>
      </c>
    </row>
    <row r="23" spans="1:8" x14ac:dyDescent="0.2">
      <c r="A23">
        <v>2007</v>
      </c>
      <c r="B23" s="10">
        <v>220</v>
      </c>
      <c r="C23" s="10">
        <v>128</v>
      </c>
      <c r="D23" s="10">
        <v>60</v>
      </c>
      <c r="E23" s="16">
        <v>16</v>
      </c>
      <c r="G23" t="s">
        <v>71</v>
      </c>
    </row>
    <row r="24" spans="1:8" x14ac:dyDescent="0.2">
      <c r="A24">
        <v>2008</v>
      </c>
      <c r="B24" s="10">
        <v>230</v>
      </c>
      <c r="C24" s="10">
        <v>136</v>
      </c>
      <c r="D24" s="10">
        <v>66</v>
      </c>
      <c r="E24" s="17">
        <v>20</v>
      </c>
      <c r="G24" t="s">
        <v>93</v>
      </c>
    </row>
    <row r="25" spans="1:8" ht="17" thickBot="1" x14ac:dyDescent="0.25">
      <c r="A25">
        <v>2009</v>
      </c>
      <c r="B25" s="11">
        <v>240</v>
      </c>
      <c r="C25" s="11">
        <v>144</v>
      </c>
      <c r="D25" s="11">
        <v>72</v>
      </c>
      <c r="E25" s="11">
        <v>24</v>
      </c>
      <c r="G25" t="s">
        <v>73</v>
      </c>
    </row>
    <row r="26" spans="1:8" x14ac:dyDescent="0.2">
      <c r="A26" t="s">
        <v>22</v>
      </c>
      <c r="B26">
        <f>AVERAGE(B2:B25)</f>
        <v>125</v>
      </c>
      <c r="C26">
        <f>AVERAGE(C8:C25)</f>
        <v>76</v>
      </c>
      <c r="D26">
        <f>AVERAGE(D14:D25)</f>
        <v>39</v>
      </c>
      <c r="E26">
        <f>AVERAGE(E20:E25)</f>
        <v>14</v>
      </c>
    </row>
    <row r="27" spans="1:8" x14ac:dyDescent="0.2">
      <c r="G27" t="s">
        <v>96</v>
      </c>
    </row>
    <row r="28" spans="1:8" x14ac:dyDescent="0.2">
      <c r="A28" t="s">
        <v>105</v>
      </c>
      <c r="G28" t="s">
        <v>97</v>
      </c>
    </row>
    <row r="29" spans="1:8" x14ac:dyDescent="0.2">
      <c r="A29" t="s">
        <v>106</v>
      </c>
      <c r="G29" t="s">
        <v>98</v>
      </c>
    </row>
    <row r="30" spans="1:8" x14ac:dyDescent="0.2">
      <c r="A30" t="s">
        <v>107</v>
      </c>
      <c r="G30" t="s">
        <v>99</v>
      </c>
    </row>
    <row r="31" spans="1:8" x14ac:dyDescent="0.2">
      <c r="G31" t="s">
        <v>100</v>
      </c>
    </row>
    <row r="32" spans="1:8" x14ac:dyDescent="0.2">
      <c r="G32" t="s">
        <v>101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A91786-16AB-C24D-8ACB-8D903D480A4A}">
  <dimension ref="A1:D27"/>
  <sheetViews>
    <sheetView zoomScale="240" zoomScaleNormal="240" workbookViewId="0">
      <selection activeCell="C4" sqref="C4"/>
    </sheetView>
  </sheetViews>
  <sheetFormatPr baseColWidth="10" defaultRowHeight="16" x14ac:dyDescent="0.2"/>
  <cols>
    <col min="1" max="1" width="14.33203125" bestFit="1" customWidth="1"/>
    <col min="2" max="2" width="9.1640625" bestFit="1" customWidth="1"/>
  </cols>
  <sheetData>
    <row r="1" spans="1:4" x14ac:dyDescent="0.2">
      <c r="A1" t="s">
        <v>15</v>
      </c>
      <c r="B1" t="s">
        <v>14</v>
      </c>
      <c r="C1" t="s">
        <v>13</v>
      </c>
    </row>
    <row r="2" spans="1:4" x14ac:dyDescent="0.2">
      <c r="A2">
        <v>1986</v>
      </c>
      <c r="B2">
        <v>1</v>
      </c>
      <c r="C2">
        <f>B2*10</f>
        <v>10</v>
      </c>
      <c r="D2" t="s">
        <v>16</v>
      </c>
    </row>
    <row r="3" spans="1:4" x14ac:dyDescent="0.2">
      <c r="A3">
        <v>1987</v>
      </c>
      <c r="B3">
        <v>2</v>
      </c>
      <c r="C3">
        <f t="shared" ref="C3:C25" si="0">B3*10</f>
        <v>20</v>
      </c>
      <c r="D3" t="s">
        <v>17</v>
      </c>
    </row>
    <row r="4" spans="1:4" x14ac:dyDescent="0.2">
      <c r="A4">
        <v>1988</v>
      </c>
      <c r="B4">
        <v>3</v>
      </c>
      <c r="C4">
        <f t="shared" si="0"/>
        <v>30</v>
      </c>
      <c r="D4" t="s">
        <v>10</v>
      </c>
    </row>
    <row r="5" spans="1:4" x14ac:dyDescent="0.2">
      <c r="A5">
        <v>1989</v>
      </c>
      <c r="B5">
        <v>4</v>
      </c>
      <c r="C5">
        <f t="shared" si="0"/>
        <v>40</v>
      </c>
    </row>
    <row r="6" spans="1:4" x14ac:dyDescent="0.2">
      <c r="A6">
        <v>1990</v>
      </c>
      <c r="B6">
        <v>5</v>
      </c>
      <c r="C6">
        <f t="shared" si="0"/>
        <v>50</v>
      </c>
    </row>
    <row r="7" spans="1:4" x14ac:dyDescent="0.2">
      <c r="A7">
        <v>1991</v>
      </c>
      <c r="B7">
        <v>6</v>
      </c>
      <c r="C7">
        <f t="shared" si="0"/>
        <v>60</v>
      </c>
    </row>
    <row r="8" spans="1:4" x14ac:dyDescent="0.2">
      <c r="A8">
        <v>1992</v>
      </c>
      <c r="B8">
        <v>7</v>
      </c>
      <c r="C8">
        <f t="shared" si="0"/>
        <v>70</v>
      </c>
    </row>
    <row r="9" spans="1:4" x14ac:dyDescent="0.2">
      <c r="A9">
        <v>1993</v>
      </c>
      <c r="B9">
        <v>8</v>
      </c>
      <c r="C9">
        <f t="shared" si="0"/>
        <v>80</v>
      </c>
    </row>
    <row r="10" spans="1:4" x14ac:dyDescent="0.2">
      <c r="A10">
        <v>1994</v>
      </c>
      <c r="B10">
        <v>9</v>
      </c>
      <c r="C10">
        <f t="shared" si="0"/>
        <v>90</v>
      </c>
    </row>
    <row r="11" spans="1:4" x14ac:dyDescent="0.2">
      <c r="A11">
        <v>1995</v>
      </c>
      <c r="B11">
        <v>10</v>
      </c>
      <c r="C11">
        <f t="shared" si="0"/>
        <v>100</v>
      </c>
    </row>
    <row r="12" spans="1:4" x14ac:dyDescent="0.2">
      <c r="A12">
        <v>1996</v>
      </c>
      <c r="B12">
        <v>11</v>
      </c>
      <c r="C12">
        <f t="shared" si="0"/>
        <v>110</v>
      </c>
    </row>
    <row r="13" spans="1:4" x14ac:dyDescent="0.2">
      <c r="A13">
        <v>1997</v>
      </c>
      <c r="B13">
        <v>12</v>
      </c>
      <c r="C13">
        <f t="shared" si="0"/>
        <v>120</v>
      </c>
    </row>
    <row r="14" spans="1:4" x14ac:dyDescent="0.2">
      <c r="A14">
        <v>1998</v>
      </c>
      <c r="B14">
        <v>13</v>
      </c>
      <c r="C14">
        <f t="shared" si="0"/>
        <v>130</v>
      </c>
    </row>
    <row r="15" spans="1:4" x14ac:dyDescent="0.2">
      <c r="A15">
        <v>1999</v>
      </c>
      <c r="B15">
        <v>14</v>
      </c>
      <c r="C15">
        <f t="shared" si="0"/>
        <v>140</v>
      </c>
    </row>
    <row r="16" spans="1:4" x14ac:dyDescent="0.2">
      <c r="A16">
        <v>2000</v>
      </c>
      <c r="B16">
        <v>15</v>
      </c>
      <c r="C16">
        <f t="shared" si="0"/>
        <v>150</v>
      </c>
    </row>
    <row r="17" spans="1:4" x14ac:dyDescent="0.2">
      <c r="A17">
        <v>2001</v>
      </c>
      <c r="B17">
        <v>16</v>
      </c>
      <c r="C17">
        <f t="shared" si="0"/>
        <v>160</v>
      </c>
    </row>
    <row r="18" spans="1:4" x14ac:dyDescent="0.2">
      <c r="A18">
        <v>2002</v>
      </c>
      <c r="B18">
        <v>17</v>
      </c>
      <c r="C18">
        <f t="shared" si="0"/>
        <v>170</v>
      </c>
    </row>
    <row r="19" spans="1:4" x14ac:dyDescent="0.2">
      <c r="A19">
        <v>2003</v>
      </c>
      <c r="B19">
        <v>18</v>
      </c>
      <c r="C19">
        <f t="shared" si="0"/>
        <v>180</v>
      </c>
    </row>
    <row r="20" spans="1:4" x14ac:dyDescent="0.2">
      <c r="A20">
        <v>2004</v>
      </c>
      <c r="B20">
        <v>19</v>
      </c>
      <c r="C20">
        <f t="shared" si="0"/>
        <v>190</v>
      </c>
    </row>
    <row r="21" spans="1:4" x14ac:dyDescent="0.2">
      <c r="A21">
        <v>2005</v>
      </c>
      <c r="B21">
        <v>20</v>
      </c>
      <c r="C21">
        <f t="shared" si="0"/>
        <v>200</v>
      </c>
    </row>
    <row r="22" spans="1:4" x14ac:dyDescent="0.2">
      <c r="A22">
        <v>2006</v>
      </c>
      <c r="B22">
        <v>21</v>
      </c>
      <c r="C22">
        <f t="shared" si="0"/>
        <v>210</v>
      </c>
    </row>
    <row r="23" spans="1:4" x14ac:dyDescent="0.2">
      <c r="A23">
        <v>2007</v>
      </c>
      <c r="B23">
        <v>22</v>
      </c>
      <c r="C23">
        <f t="shared" si="0"/>
        <v>220</v>
      </c>
    </row>
    <row r="24" spans="1:4" x14ac:dyDescent="0.2">
      <c r="A24">
        <v>2008</v>
      </c>
      <c r="B24">
        <v>23</v>
      </c>
      <c r="C24">
        <f t="shared" si="0"/>
        <v>230</v>
      </c>
    </row>
    <row r="25" spans="1:4" x14ac:dyDescent="0.2">
      <c r="A25">
        <v>2009</v>
      </c>
      <c r="B25">
        <v>24</v>
      </c>
      <c r="C25">
        <f t="shared" si="0"/>
        <v>240</v>
      </c>
    </row>
    <row r="27" spans="1:4" x14ac:dyDescent="0.2">
      <c r="A27" t="s">
        <v>18</v>
      </c>
      <c r="C27">
        <f>AVERAGE(C2:C25)</f>
        <v>125</v>
      </c>
      <c r="D27" t="s">
        <v>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7CEF5-FDCD-594B-9FB3-DB278821F2A8}">
  <dimension ref="A1:D21"/>
  <sheetViews>
    <sheetView zoomScale="258" zoomScaleNormal="258" workbookViewId="0">
      <selection activeCell="C2" sqref="C2:C19"/>
    </sheetView>
  </sheetViews>
  <sheetFormatPr baseColWidth="10" defaultRowHeight="16" x14ac:dyDescent="0.2"/>
  <sheetData>
    <row r="1" spans="1:4" x14ac:dyDescent="0.2">
      <c r="A1" t="s">
        <v>15</v>
      </c>
      <c r="B1" t="s">
        <v>14</v>
      </c>
      <c r="C1" t="s">
        <v>20</v>
      </c>
      <c r="D1" t="s">
        <v>21</v>
      </c>
    </row>
    <row r="2" spans="1:4" x14ac:dyDescent="0.2">
      <c r="A2">
        <v>1992</v>
      </c>
      <c r="B2">
        <v>1</v>
      </c>
      <c r="C2">
        <f>B2*8</f>
        <v>8</v>
      </c>
    </row>
    <row r="3" spans="1:4" x14ac:dyDescent="0.2">
      <c r="A3">
        <v>1993</v>
      </c>
      <c r="B3">
        <v>2</v>
      </c>
      <c r="C3">
        <f t="shared" ref="C3:C19" si="0">B3*8</f>
        <v>16</v>
      </c>
    </row>
    <row r="4" spans="1:4" x14ac:dyDescent="0.2">
      <c r="A4">
        <v>1994</v>
      </c>
      <c r="B4">
        <v>3</v>
      </c>
      <c r="C4">
        <f t="shared" si="0"/>
        <v>24</v>
      </c>
    </row>
    <row r="5" spans="1:4" x14ac:dyDescent="0.2">
      <c r="A5">
        <v>1995</v>
      </c>
      <c r="B5">
        <v>4</v>
      </c>
      <c r="C5">
        <f t="shared" si="0"/>
        <v>32</v>
      </c>
    </row>
    <row r="6" spans="1:4" x14ac:dyDescent="0.2">
      <c r="A6">
        <v>1996</v>
      </c>
      <c r="B6">
        <v>5</v>
      </c>
      <c r="C6">
        <f t="shared" si="0"/>
        <v>40</v>
      </c>
    </row>
    <row r="7" spans="1:4" x14ac:dyDescent="0.2">
      <c r="A7">
        <v>1997</v>
      </c>
      <c r="B7">
        <v>6</v>
      </c>
      <c r="C7">
        <f t="shared" si="0"/>
        <v>48</v>
      </c>
    </row>
    <row r="8" spans="1:4" x14ac:dyDescent="0.2">
      <c r="A8">
        <v>1998</v>
      </c>
      <c r="B8">
        <v>7</v>
      </c>
      <c r="C8">
        <f t="shared" si="0"/>
        <v>56</v>
      </c>
    </row>
    <row r="9" spans="1:4" x14ac:dyDescent="0.2">
      <c r="A9">
        <v>1999</v>
      </c>
      <c r="B9">
        <v>8</v>
      </c>
      <c r="C9">
        <f t="shared" si="0"/>
        <v>64</v>
      </c>
    </row>
    <row r="10" spans="1:4" x14ac:dyDescent="0.2">
      <c r="A10">
        <v>2000</v>
      </c>
      <c r="B10">
        <v>9</v>
      </c>
      <c r="C10">
        <f t="shared" si="0"/>
        <v>72</v>
      </c>
    </row>
    <row r="11" spans="1:4" x14ac:dyDescent="0.2">
      <c r="A11">
        <v>2001</v>
      </c>
      <c r="B11">
        <v>10</v>
      </c>
      <c r="C11">
        <f t="shared" si="0"/>
        <v>80</v>
      </c>
    </row>
    <row r="12" spans="1:4" x14ac:dyDescent="0.2">
      <c r="A12">
        <v>2002</v>
      </c>
      <c r="B12">
        <v>11</v>
      </c>
      <c r="C12">
        <f t="shared" si="0"/>
        <v>88</v>
      </c>
    </row>
    <row r="13" spans="1:4" x14ac:dyDescent="0.2">
      <c r="A13">
        <v>2003</v>
      </c>
      <c r="B13">
        <v>12</v>
      </c>
      <c r="C13">
        <f t="shared" si="0"/>
        <v>96</v>
      </c>
    </row>
    <row r="14" spans="1:4" x14ac:dyDescent="0.2">
      <c r="A14">
        <v>2004</v>
      </c>
      <c r="B14">
        <v>13</v>
      </c>
      <c r="C14">
        <f t="shared" si="0"/>
        <v>104</v>
      </c>
    </row>
    <row r="15" spans="1:4" x14ac:dyDescent="0.2">
      <c r="A15">
        <v>2005</v>
      </c>
      <c r="B15">
        <v>14</v>
      </c>
      <c r="C15">
        <f t="shared" si="0"/>
        <v>112</v>
      </c>
    </row>
    <row r="16" spans="1:4" x14ac:dyDescent="0.2">
      <c r="A16">
        <v>2006</v>
      </c>
      <c r="B16">
        <v>15</v>
      </c>
      <c r="C16">
        <f t="shared" si="0"/>
        <v>120</v>
      </c>
    </row>
    <row r="17" spans="1:3" x14ac:dyDescent="0.2">
      <c r="A17">
        <v>2007</v>
      </c>
      <c r="B17">
        <v>16</v>
      </c>
      <c r="C17">
        <f t="shared" si="0"/>
        <v>128</v>
      </c>
    </row>
    <row r="18" spans="1:3" x14ac:dyDescent="0.2">
      <c r="A18">
        <v>2008</v>
      </c>
      <c r="B18">
        <v>17</v>
      </c>
      <c r="C18">
        <f t="shared" si="0"/>
        <v>136</v>
      </c>
    </row>
    <row r="19" spans="1:3" x14ac:dyDescent="0.2">
      <c r="A19">
        <v>2009</v>
      </c>
      <c r="B19">
        <v>18</v>
      </c>
      <c r="C19">
        <f t="shared" si="0"/>
        <v>144</v>
      </c>
    </row>
    <row r="21" spans="1:3" x14ac:dyDescent="0.2">
      <c r="A21" t="s">
        <v>22</v>
      </c>
      <c r="C21">
        <f>AVERAGE(C2:C19)</f>
        <v>76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A9CFAB-2F74-294C-962D-2EF94BD601E1}">
  <dimension ref="A1:D15"/>
  <sheetViews>
    <sheetView zoomScale="271" zoomScaleNormal="271" workbookViewId="0">
      <selection activeCell="C2" sqref="C2:C13"/>
    </sheetView>
  </sheetViews>
  <sheetFormatPr baseColWidth="10" defaultRowHeight="16" x14ac:dyDescent="0.2"/>
  <sheetData>
    <row r="1" spans="1:4" x14ac:dyDescent="0.2">
      <c r="A1" t="s">
        <v>15</v>
      </c>
      <c r="B1" t="s">
        <v>14</v>
      </c>
      <c r="C1" t="s">
        <v>24</v>
      </c>
      <c r="D1" t="s">
        <v>23</v>
      </c>
    </row>
    <row r="2" spans="1:4" x14ac:dyDescent="0.2">
      <c r="A2">
        <v>1998</v>
      </c>
      <c r="B2">
        <v>1</v>
      </c>
      <c r="C2">
        <f>B2*6</f>
        <v>6</v>
      </c>
    </row>
    <row r="3" spans="1:4" x14ac:dyDescent="0.2">
      <c r="A3">
        <v>1999</v>
      </c>
      <c r="B3">
        <v>2</v>
      </c>
      <c r="C3">
        <f t="shared" ref="C3:C13" si="0">B3*6</f>
        <v>12</v>
      </c>
    </row>
    <row r="4" spans="1:4" x14ac:dyDescent="0.2">
      <c r="A4">
        <v>2000</v>
      </c>
      <c r="B4">
        <v>3</v>
      </c>
      <c r="C4">
        <f t="shared" si="0"/>
        <v>18</v>
      </c>
    </row>
    <row r="5" spans="1:4" x14ac:dyDescent="0.2">
      <c r="A5">
        <v>2001</v>
      </c>
      <c r="B5">
        <v>4</v>
      </c>
      <c r="C5">
        <f t="shared" si="0"/>
        <v>24</v>
      </c>
    </row>
    <row r="6" spans="1:4" x14ac:dyDescent="0.2">
      <c r="A6">
        <v>2002</v>
      </c>
      <c r="B6">
        <v>5</v>
      </c>
      <c r="C6">
        <f t="shared" si="0"/>
        <v>30</v>
      </c>
    </row>
    <row r="7" spans="1:4" x14ac:dyDescent="0.2">
      <c r="A7">
        <v>2003</v>
      </c>
      <c r="B7">
        <v>6</v>
      </c>
      <c r="C7">
        <f t="shared" si="0"/>
        <v>36</v>
      </c>
    </row>
    <row r="8" spans="1:4" x14ac:dyDescent="0.2">
      <c r="A8">
        <v>2004</v>
      </c>
      <c r="B8">
        <v>7</v>
      </c>
      <c r="C8">
        <f t="shared" si="0"/>
        <v>42</v>
      </c>
    </row>
    <row r="9" spans="1:4" x14ac:dyDescent="0.2">
      <c r="A9">
        <v>2005</v>
      </c>
      <c r="B9">
        <v>8</v>
      </c>
      <c r="C9">
        <f t="shared" si="0"/>
        <v>48</v>
      </c>
    </row>
    <row r="10" spans="1:4" x14ac:dyDescent="0.2">
      <c r="A10">
        <v>2006</v>
      </c>
      <c r="B10">
        <v>9</v>
      </c>
      <c r="C10">
        <f t="shared" si="0"/>
        <v>54</v>
      </c>
    </row>
    <row r="11" spans="1:4" x14ac:dyDescent="0.2">
      <c r="A11">
        <v>2007</v>
      </c>
      <c r="B11">
        <v>10</v>
      </c>
      <c r="C11">
        <f t="shared" si="0"/>
        <v>60</v>
      </c>
    </row>
    <row r="12" spans="1:4" x14ac:dyDescent="0.2">
      <c r="A12">
        <v>2008</v>
      </c>
      <c r="B12">
        <v>11</v>
      </c>
      <c r="C12">
        <f t="shared" si="0"/>
        <v>66</v>
      </c>
    </row>
    <row r="13" spans="1:4" x14ac:dyDescent="0.2">
      <c r="A13">
        <v>2009</v>
      </c>
      <c r="B13">
        <v>12</v>
      </c>
      <c r="C13">
        <f t="shared" si="0"/>
        <v>72</v>
      </c>
    </row>
    <row r="15" spans="1:4" x14ac:dyDescent="0.2">
      <c r="A15" t="s">
        <v>25</v>
      </c>
      <c r="C15">
        <f>AVERAGE(C2:C13)</f>
        <v>39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B6FC2-9930-E046-9895-0CFC4EF2A4F2}">
  <dimension ref="A1:D9"/>
  <sheetViews>
    <sheetView zoomScale="280" zoomScaleNormal="280" workbookViewId="0">
      <selection activeCell="C2" sqref="C2:C7"/>
    </sheetView>
  </sheetViews>
  <sheetFormatPr baseColWidth="10" defaultRowHeight="16" x14ac:dyDescent="0.2"/>
  <sheetData>
    <row r="1" spans="1:4" x14ac:dyDescent="0.2">
      <c r="A1" t="s">
        <v>15</v>
      </c>
      <c r="B1" t="s">
        <v>14</v>
      </c>
      <c r="C1" t="s">
        <v>26</v>
      </c>
      <c r="D1" t="s">
        <v>27</v>
      </c>
    </row>
    <row r="2" spans="1:4" x14ac:dyDescent="0.2">
      <c r="A2">
        <v>2004</v>
      </c>
      <c r="B2">
        <v>1</v>
      </c>
      <c r="C2">
        <f>B2*4</f>
        <v>4</v>
      </c>
    </row>
    <row r="3" spans="1:4" x14ac:dyDescent="0.2">
      <c r="A3">
        <v>2005</v>
      </c>
      <c r="B3">
        <v>2</v>
      </c>
      <c r="C3">
        <f t="shared" ref="C3:C7" si="0">B3*4</f>
        <v>8</v>
      </c>
    </row>
    <row r="4" spans="1:4" x14ac:dyDescent="0.2">
      <c r="A4">
        <v>2006</v>
      </c>
      <c r="B4">
        <v>3</v>
      </c>
      <c r="C4">
        <f t="shared" si="0"/>
        <v>12</v>
      </c>
    </row>
    <row r="5" spans="1:4" x14ac:dyDescent="0.2">
      <c r="A5">
        <v>2007</v>
      </c>
      <c r="B5">
        <v>4</v>
      </c>
      <c r="C5">
        <f t="shared" si="0"/>
        <v>16</v>
      </c>
    </row>
    <row r="6" spans="1:4" x14ac:dyDescent="0.2">
      <c r="A6">
        <v>2008</v>
      </c>
      <c r="B6">
        <v>5</v>
      </c>
      <c r="C6">
        <f t="shared" si="0"/>
        <v>20</v>
      </c>
    </row>
    <row r="7" spans="1:4" x14ac:dyDescent="0.2">
      <c r="A7">
        <v>2009</v>
      </c>
      <c r="B7">
        <v>6</v>
      </c>
      <c r="C7">
        <f t="shared" si="0"/>
        <v>24</v>
      </c>
    </row>
    <row r="9" spans="1:4" x14ac:dyDescent="0.2">
      <c r="A9" t="s">
        <v>28</v>
      </c>
      <c r="C9">
        <f>AVERAGE(C2:C7)</f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Manual</vt:lpstr>
      <vt:lpstr>Overall ATT</vt:lpstr>
      <vt:lpstr>Sheet7</vt:lpstr>
      <vt:lpstr>1986</vt:lpstr>
      <vt:lpstr>1992</vt:lpstr>
      <vt:lpstr>1998</vt:lpstr>
      <vt:lpstr>2004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2022-02-19T14:17:15Z</dcterms:created>
  <dcterms:modified xsi:type="dcterms:W3CDTF">2022-02-19T18:09:45Z</dcterms:modified>
</cp:coreProperties>
</file>