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scott_cunningham/Documents/Difference-in-Differences/Code/Coding together/"/>
    </mc:Choice>
  </mc:AlternateContent>
  <xr:revisionPtr revIDLastSave="0" documentId="13_ncr:1_{75C7667C-B268-5C44-94F1-FD601388C09C}" xr6:coauthVersionLast="47" xr6:coauthVersionMax="47" xr10:uidLastSave="{00000000-0000-0000-0000-000000000000}"/>
  <bookViews>
    <workbookView xWindow="20" yWindow="500" windowWidth="50280" windowHeight="27120" activeTab="3" xr2:uid="{2EE18137-9303-494C-8C32-9DE193BE7F81}"/>
  </bookViews>
  <sheets>
    <sheet name="Manual" sheetId="1" r:id="rId1"/>
    <sheet name="Overall ATT" sheetId="6" r:id="rId2"/>
    <sheet name="Not yet treated" sheetId="8" r:id="rId3"/>
    <sheet name="Example Dynamics" sheetId="11" r:id="rId4"/>
    <sheet name="Castle" sheetId="9" r:id="rId5"/>
    <sheet name="Sheet7" sheetId="7" r:id="rId6"/>
    <sheet name="Sheet10" sheetId="10" r:id="rId7"/>
    <sheet name="1986" sheetId="2" r:id="rId8"/>
    <sheet name="1992" sheetId="3" r:id="rId9"/>
    <sheet name="1998" sheetId="4" r:id="rId10"/>
    <sheet name="2004"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2" i="11" l="1"/>
  <c r="H13" i="11"/>
  <c r="H14" i="11"/>
  <c r="H15" i="11"/>
  <c r="H16" i="11"/>
  <c r="H11" i="11"/>
  <c r="H7" i="11"/>
  <c r="H8" i="11"/>
  <c r="H9" i="11"/>
  <c r="H10" i="11"/>
  <c r="H6" i="11"/>
  <c r="B35" i="11"/>
  <c r="B33" i="11"/>
  <c r="E32" i="11"/>
  <c r="D32" i="11"/>
  <c r="C32" i="11"/>
  <c r="B32" i="11"/>
  <c r="B34" i="11" s="1"/>
  <c r="I33" i="8"/>
  <c r="K32" i="8"/>
  <c r="J32" i="8"/>
  <c r="I32" i="8"/>
  <c r="B33" i="8"/>
  <c r="E32" i="8"/>
  <c r="D32" i="8"/>
  <c r="C32" i="8"/>
  <c r="B32" i="8"/>
  <c r="B37" i="6"/>
  <c r="H6" i="7"/>
  <c r="H5" i="7"/>
  <c r="H4" i="7"/>
  <c r="H3" i="7"/>
  <c r="I6" i="7"/>
  <c r="I5" i="7"/>
  <c r="I4" i="7"/>
  <c r="I3" i="7"/>
  <c r="I2" i="7"/>
  <c r="E26" i="7"/>
  <c r="D26" i="7"/>
  <c r="C26" i="7"/>
  <c r="B26" i="7"/>
  <c r="D7" i="1"/>
  <c r="D6" i="1"/>
  <c r="B27" i="6"/>
  <c r="E26" i="6"/>
  <c r="D26" i="6"/>
  <c r="C26" i="6"/>
  <c r="B26" i="6"/>
  <c r="C3" i="5"/>
  <c r="C4" i="5"/>
  <c r="C5" i="5"/>
  <c r="C6" i="5"/>
  <c r="C7" i="5"/>
  <c r="C2" i="5"/>
  <c r="C9" i="5" s="1"/>
  <c r="C3" i="4"/>
  <c r="C4" i="4"/>
  <c r="C5" i="4"/>
  <c r="C6" i="4"/>
  <c r="C7" i="4"/>
  <c r="C8" i="4"/>
  <c r="C9" i="4"/>
  <c r="C10" i="4"/>
  <c r="C11" i="4"/>
  <c r="C12" i="4"/>
  <c r="C13" i="4"/>
  <c r="C2" i="4"/>
  <c r="C15" i="4" s="1"/>
  <c r="C3" i="3"/>
  <c r="C4" i="3"/>
  <c r="C5" i="3"/>
  <c r="C6" i="3"/>
  <c r="C7" i="3"/>
  <c r="C8" i="3"/>
  <c r="C9" i="3"/>
  <c r="C10" i="3"/>
  <c r="C11" i="3"/>
  <c r="C12" i="3"/>
  <c r="C13" i="3"/>
  <c r="C14" i="3"/>
  <c r="C15" i="3"/>
  <c r="C16" i="3"/>
  <c r="C17" i="3"/>
  <c r="C18" i="3"/>
  <c r="C19" i="3"/>
  <c r="C2" i="3"/>
  <c r="C21" i="3" s="1"/>
  <c r="C3" i="2"/>
  <c r="C4" i="2"/>
  <c r="C5" i="2"/>
  <c r="C6" i="2"/>
  <c r="C7" i="2"/>
  <c r="C8" i="2"/>
  <c r="C9" i="2"/>
  <c r="C10" i="2"/>
  <c r="C11" i="2"/>
  <c r="C12" i="2"/>
  <c r="C13" i="2"/>
  <c r="C14" i="2"/>
  <c r="C15" i="2"/>
  <c r="C16" i="2"/>
  <c r="C17" i="2"/>
  <c r="C18" i="2"/>
  <c r="C19" i="2"/>
  <c r="C20" i="2"/>
  <c r="C21" i="2"/>
  <c r="C22" i="2"/>
  <c r="C23" i="2"/>
  <c r="C24" i="2"/>
  <c r="C25" i="2"/>
  <c r="C2" i="2"/>
  <c r="C27" i="2" s="1"/>
  <c r="B4" i="1"/>
  <c r="B3" i="1"/>
  <c r="B2" i="1"/>
  <c r="B5" i="1"/>
  <c r="B6" i="1" s="1"/>
  <c r="B28" i="6" l="1"/>
  <c r="B34" i="8"/>
  <c r="I34" i="8"/>
</calcChain>
</file>

<file path=xl/sharedStrings.xml><?xml version="1.0" encoding="utf-8"?>
<sst xmlns="http://schemas.openxmlformats.org/spreadsheetml/2006/main" count="262" uniqueCount="181">
  <si>
    <t>Treatment group</t>
  </si>
  <si>
    <t>number of group-time ATT</t>
  </si>
  <si>
    <t>Facts</t>
  </si>
  <si>
    <t>Data is 1980 to 2009</t>
  </si>
  <si>
    <t>Four groups</t>
  </si>
  <si>
    <t>No never treated groups</t>
  </si>
  <si>
    <t>Parallel trends</t>
  </si>
  <si>
    <t>ATT(1986,1986)</t>
  </si>
  <si>
    <t>ATT(1986,1987)</t>
  </si>
  <si>
    <t>ATT(1986,1988)</t>
  </si>
  <si>
    <t>…</t>
  </si>
  <si>
    <t>ATT(1986,2009)</t>
  </si>
  <si>
    <t>Total ATT(g,t)</t>
  </si>
  <si>
    <t>ATT(1986,t)</t>
  </si>
  <si>
    <t>Multiplier</t>
  </si>
  <si>
    <t>Year</t>
  </si>
  <si>
    <t>TE in 1986 for 1986 group is 10</t>
  </si>
  <si>
    <t>TE in 1987 for 1986 group is 20</t>
  </si>
  <si>
    <t>Overall ATT(1986)</t>
  </si>
  <si>
    <t>E[Y1 - Y0 | G=1986] = 125</t>
  </si>
  <si>
    <t>ATT(1992,t)</t>
  </si>
  <si>
    <t>Our TE variable was an 8 for the 1992 group</t>
  </si>
  <si>
    <t>ATT(g)</t>
  </si>
  <si>
    <t>Our TE variable was an 6 for the 1998 group</t>
  </si>
  <si>
    <t>ATT(1998,t)</t>
  </si>
  <si>
    <t>ATT(1998)</t>
  </si>
  <si>
    <t>ATT(2004,t)</t>
  </si>
  <si>
    <t>Our TE variable was an 4 for the 2004 group</t>
  </si>
  <si>
    <t>ATT(2004)</t>
  </si>
  <si>
    <t>Notice --&gt; we did not directly calculate the ATT. Instead, we focused on "building block"</t>
  </si>
  <si>
    <t>ATTs. The "group-time ATT(g,t)" was our target, not the ATT. But, what we will do is</t>
  </si>
  <si>
    <t xml:space="preserve">AGGREGATE using weighted averages of those individual group-time ATTs. </t>
  </si>
  <si>
    <t>These group-time ATTs are not at the firm level.  Remember our data is at the firm level.</t>
  </si>
  <si>
    <t>These are not firm treatment effects.  They are not state treatmetn effects. Remember,</t>
  </si>
  <si>
    <t>our data was 25 firms per state, 40 states. These are not STATE treatment effects. These</t>
  </si>
  <si>
    <t xml:space="preserve">are "group" treatment effects, where a group shares a birthday (1986, 2004). </t>
  </si>
  <si>
    <t>It's the average treatment effect for a group of units treated at the same time.</t>
  </si>
  <si>
    <t>Overall ATT</t>
  </si>
  <si>
    <t>In this "overall ATT using uniform weights", each ATT(g,t) was counted, added together, divided by 60</t>
  </si>
  <si>
    <t>In this "overall ATT using the ATT(g) as the target to average over", we added all four ATT(g) together, then divided by 4</t>
  </si>
  <si>
    <t>These are not the same. And neither is wrong.  It is a different parameter that is being calculated because of the different weights.</t>
  </si>
  <si>
    <t>Weights</t>
  </si>
  <si>
    <t>How did we calculate 82?</t>
  </si>
  <si>
    <t>Uniform weighted ATT (n=60)</t>
  </si>
  <si>
    <t>Group weighted ATT (n=4)</t>
  </si>
  <si>
    <t>When you used TWFE, it chose the weights for you using the mechanics of OLS, and that weight</t>
  </si>
  <si>
    <t>was that s variable:</t>
  </si>
  <si>
    <t>sKU = nKnU(Dbar[1-Dbar])/Var(~D)</t>
  </si>
  <si>
    <t>It weighted everyone differently, but it weighted the groups (like 1992 or 1998) higher if they</t>
  </si>
  <si>
    <t>were in the middle of the panel. So it's 30 years, and the middle would be 1995. This Dbar(1-Dbar)</t>
  </si>
  <si>
    <t>was called "variance weights".</t>
  </si>
  <si>
    <t>TWFE picks the weights mechanically and you can't control it</t>
  </si>
  <si>
    <t>We just are aggregating however we want to depending on what the SCIENTIFIC QUESTION IS.</t>
  </si>
  <si>
    <t>This is showing you that in fact different aggregation schemes with different weights are open</t>
  </si>
  <si>
    <t xml:space="preserve">to you in this "definition stage".  What are you trying to measure? </t>
  </si>
  <si>
    <t>Is it the equally weighted average of all individual ATT(g,t)?  Then use that first one.</t>
  </si>
  <si>
    <t>Is it the equally weighted average of all group ATT(g)?  Use the second one.</t>
  </si>
  <si>
    <t>Whichever you do is up to you -- you just need to be clear about it that you're doing it.</t>
  </si>
  <si>
    <t>In causal inference, the "true" parameters are those unit level treatment effects, from which</t>
  </si>
  <si>
    <t xml:space="preserve">you aggregate. </t>
  </si>
  <si>
    <t>Example of a particular DGP that was chosen ONLY to illustrate basic principles.</t>
  </si>
  <si>
    <t>&gt; Dynamics in the treatment effects; multiple periods; differential timing</t>
  </si>
  <si>
    <t>"Scientific question". What do you care about? What do you think other wants to know? Do</t>
  </si>
  <si>
    <t>they want to know E[Y1-Y0|Group]? That's a weighted average.  If you think that is not interesting</t>
  </si>
  <si>
    <t>y_it = delta D_it + i.id + i.year + e_it</t>
  </si>
  <si>
    <t>delta hat is weighted ATT</t>
  </si>
  <si>
    <t>What have we done?</t>
  </si>
  <si>
    <t>DEFINE ONLY</t>
  </si>
  <si>
    <t>NOT ESTIMATION</t>
  </si>
  <si>
    <t>Econometrician steps:</t>
  </si>
  <si>
    <t>1. DEFINE</t>
  </si>
  <si>
    <t>2. IDENTIFICATION</t>
  </si>
  <si>
    <t>3. ESTIMATION</t>
  </si>
  <si>
    <t>4. AGGREGATION</t>
  </si>
  <si>
    <t>5. INFERENCE</t>
  </si>
  <si>
    <t>What's a "useful" or</t>
  </si>
  <si>
    <t xml:space="preserve">"valuable" or </t>
  </si>
  <si>
    <t>"interesting" parameter?</t>
  </si>
  <si>
    <t>These are probably</t>
  </si>
  <si>
    <t>based on your own</t>
  </si>
  <si>
    <t>scientific community</t>
  </si>
  <si>
    <t>and field, but also probably</t>
  </si>
  <si>
    <t>your own preferences.</t>
  </si>
  <si>
    <t>Relative event time (number of years after a group was treated, regardless of the group</t>
  </si>
  <si>
    <t>Since we have in our possession in this example a "ATT building block" (ATT(g,t)), we can aggregate</t>
  </si>
  <si>
    <t>HOWEVER WE WANT. We can even get averages in "relative event time".</t>
  </si>
  <si>
    <t>Treatment parameters -- treatment parameters are MAKE BELIEVE in that they are based on counterfactuals</t>
  </si>
  <si>
    <t>and counterfacutals are not real.  By definition they do not exist anywhere on any planet unless string</t>
  </si>
  <si>
    <t xml:space="preserve">theory is true. </t>
  </si>
  <si>
    <t>If all a treatment parameter is Y1-Y0, it's holding fixed business cycles (presumably they exist in both</t>
  </si>
  <si>
    <t xml:space="preserve">states of the world), it's holding fixed every other thing happening EXCEPT the treatment. </t>
  </si>
  <si>
    <t>These are our "target parameters", but we have to use OBSERVED data, not potential outcome data.</t>
  </si>
  <si>
    <t>4. AGGREGATING OUR ESTIMATES</t>
  </si>
  <si>
    <t>This is all we have done is just sat down and wrote out using our simulation the paramters</t>
  </si>
  <si>
    <t xml:space="preserve">For example, parallel trends, no anticipation, SUTVA. </t>
  </si>
  <si>
    <t>If we use TWFE, then our identifying assumption was 1) variance weighted parallel trends and 2) no dynamic treatment effects</t>
  </si>
  <si>
    <t>What if we don't use TWFE? Can we shave off some of these assumptions and still get those parameters right? Yes.</t>
  </si>
  <si>
    <t>Which estimators, then, can we use instead of TWFE to get unbiased estimates of the group-time ATT or some overall ATT?</t>
  </si>
  <si>
    <t xml:space="preserve">There's a few of them. </t>
  </si>
  <si>
    <t xml:space="preserve">Good news: a lot of them are pretty similar. They all hinge on step 2 identifying assumptions, and some assumptions may be strong </t>
  </si>
  <si>
    <t>but I'm going to show that they in two DGP, they give you similar answers.</t>
  </si>
  <si>
    <t>\neq 7 unless assumptions hold</t>
  </si>
  <si>
    <t>\neq 14 unless assumptions hold</t>
  </si>
  <si>
    <t>Notice that this is "differential timing'. These issues are not present</t>
  </si>
  <si>
    <t>for the simple 2x2 situation (one treated, one untreated).</t>
  </si>
  <si>
    <t>This is something OLS struggles with in that canonical static specification.</t>
  </si>
  <si>
    <t xml:space="preserve">We can define these, but that does not mean we can estimate </t>
  </si>
  <si>
    <t>them using CS, bc remember CS needs an untreated group for claculation.</t>
  </si>
  <si>
    <t>The 1986 to 1991 ATT(1986,t) can be identified bc we have</t>
  </si>
  <si>
    <t>untreated units in those years.</t>
  </si>
  <si>
    <t>The 1992 to 1997 ATT(1986,t) and ATT(1992,t) can be identified</t>
  </si>
  <si>
    <t>bc we have two untreated groups in those years (1998 and 2004)</t>
  </si>
  <si>
    <t>And the 1998 to 2003 ATT(1986,t), ATT(1992,t) and ATT(1998,t)</t>
  </si>
  <si>
    <t>can also be identified bc we have a single not-yet-treated group</t>
  </si>
  <si>
    <t>in those years (2004 group).</t>
  </si>
  <si>
    <t>BUT -- we cannot calculate any of these. And there's two types</t>
  </si>
  <si>
    <t>1) We can't get any ATT(g,2004 to 2009), not even for our</t>
  </si>
  <si>
    <t>1986 group, bc in those years we don't have any untreated groups</t>
  </si>
  <si>
    <t>and CS has to use an untreated group for its calculation.</t>
  </si>
  <si>
    <t>2) We also cannot get any ATT(2004) ever. Because in this baker</t>
  </si>
  <si>
    <t>dataset, once we hit 2004, we have run out of untreated groups.</t>
  </si>
  <si>
    <t xml:space="preserve">So you can't calculate it. </t>
  </si>
  <si>
    <t>ATT 1</t>
  </si>
  <si>
    <t>ATT 2</t>
  </si>
  <si>
    <t xml:space="preserve">Feasible </t>
  </si>
  <si>
    <t>.</t>
  </si>
  <si>
    <t>1. CS always needs an untreated group for calculating those DiD equations (after minus before for treated) - (after minus before for comparison) for each gorup-time</t>
  </si>
  <si>
    <t>2. OLS doesn't.  And if you have homoegenous treatment effects, then you actually increase the precision of your estimates by using that data through 2009 bc OLS will just go through some kind of</t>
  </si>
  <si>
    <t xml:space="preserve">extrapolation procedure and the after compared to already treated won't matter. </t>
  </si>
  <si>
    <t>ATT(2005)</t>
  </si>
  <si>
    <t>ATT(2006)</t>
  </si>
  <si>
    <t>ATT(2007</t>
  </si>
  <si>
    <t>ATT(2008</t>
  </si>
  <si>
    <t>ATT(2009</t>
  </si>
  <si>
    <t>X</t>
  </si>
  <si>
    <t>Untreated</t>
  </si>
  <si>
    <t>With CS, we can calculate every group ATT for which there are zeroes on that row. Which means</t>
  </si>
  <si>
    <t xml:space="preserve">we can get theroetically every group-time ATT which means with this dataset, we can get </t>
  </si>
  <si>
    <t>an overall ATT for the entire treated group period.</t>
  </si>
  <si>
    <t>Number of ATT(g,t) not counting the pre-period: 20 ATT(g,t)</t>
  </si>
  <si>
    <t>So when we calculated in CS the overall ATT, it was the average over 20 of them.</t>
  </si>
  <si>
    <t>ATT = 0.1084 = 1/20 Sum_j ATT(g,t)_j</t>
  </si>
  <si>
    <t>In this DiD world, there shouldn't be treatment effects before the treatment occurred UNLESS no anticipation was violated</t>
  </si>
  <si>
    <t xml:space="preserve">If I won the lottery, and I get paid in November, then my spending today may go up (Y_today) even though D_today=0. </t>
  </si>
  <si>
    <t>This happens with forward looking economic agents, whether it's people, or aggregates of people (states, firms).</t>
  </si>
  <si>
    <t>It is a violation, though, of DiD designs for there to be any anticipation, bc we are using in our DiD designs a control (baseline),</t>
  </si>
  <si>
    <t>and controls can never be treated otherwise it contaminates the results as we saw. So anticipation is what we need to calculate</t>
  </si>
  <si>
    <t>any treatment effects.  But it's also a placebo -- there SHOULD NOT be treatment effects before there were actually any t</t>
  </si>
  <si>
    <t>treatments. These zeroes are valuable for us as researchers.  They don't directly test the PT assumption, but they can give</t>
  </si>
  <si>
    <t>us more confidence in it.  Remember how I said physical randomization deletes selection bias and we know this because</t>
  </si>
  <si>
    <t xml:space="preserve">"we know how the science works".  There is no "science of PT", but the closest we get to it is the event study. </t>
  </si>
  <si>
    <t>Event studies are NOT measures of the PT assumption (PT does not need zero treatment effects in the pre-period; it's a</t>
  </si>
  <si>
    <t>differnet assumption). But they are the best we have, and they give us some comfort.</t>
  </si>
  <si>
    <t>g Bin</t>
  </si>
  <si>
    <t>l Lags and leads</t>
  </si>
  <si>
    <t>Our building block will be the cohort specific ATT</t>
  </si>
  <si>
    <t>ATT( l )</t>
  </si>
  <si>
    <t xml:space="preserve">CATT(e,l) = ATT(g,t) it's just that we are now focused on </t>
  </si>
  <si>
    <t>"relative event time" (l) and not calendar event time (t).</t>
  </si>
  <si>
    <t>mu_l with TWFE</t>
  </si>
  <si>
    <t>mu_l with SA</t>
  </si>
  <si>
    <t>Group e</t>
  </si>
  <si>
    <t>Y1</t>
  </si>
  <si>
    <t>If treated</t>
  </si>
  <si>
    <t>not treated</t>
  </si>
  <si>
    <t>What does it mean to be "not treated" in an event study?</t>
  </si>
  <si>
    <t xml:space="preserve">1) it could mean that in that year, you aren't treated but you will get treated. </t>
  </si>
  <si>
    <t>2) you never get treated.  In counterfactual, it's not that you got treated later or earlier --&gt; in counterfactual you were actually "never treated unit".</t>
  </si>
  <si>
    <t>Y\infty</t>
  </si>
  <si>
    <t>Observed Y compared to unobserved world where that group was never treated (ever).</t>
  </si>
  <si>
    <t>Y - Y\infty</t>
  </si>
  <si>
    <t>Treatment parameter</t>
  </si>
  <si>
    <t>t+1</t>
  </si>
  <si>
    <t>mu hat t+1</t>
  </si>
  <si>
    <t>CS ATT</t>
  </si>
  <si>
    <t>Model</t>
  </si>
  <si>
    <t>TWFE</t>
  </si>
  <si>
    <t>Uses all data, but gets it wrong</t>
  </si>
  <si>
    <t>CS</t>
  </si>
  <si>
    <t>Only uses the colored and units to right as controls</t>
  </si>
  <si>
    <t>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</si>
</sst>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s>
  <fills count="21">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5"/>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00B0F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7"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1">
    <xf numFmtId="0" fontId="0" fillId="0" borderId="0"/>
  </cellStyleXfs>
  <cellXfs count="103">
    <xf numFmtId="0" fontId="0" fillId="0" borderId="0" xfId="0"/>
    <xf numFmtId="0" fontId="2" fillId="0" borderId="0" xfId="0" applyFont="1"/>
    <xf numFmtId="0" fontId="0" fillId="0" borderId="0" xfId="0" applyAlignment="1">
      <alignment wrapText="1"/>
    </xf>
    <xf numFmtId="17" fontId="0" fillId="0" borderId="0" xfId="0" applyNumberFormat="1"/>
    <xf numFmtId="16" fontId="0" fillId="0" borderId="0" xfId="0" applyNumberFormat="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3" borderId="0" xfId="0" applyFill="1"/>
    <xf numFmtId="0" fontId="0" fillId="0" borderId="1" xfId="0" applyBorder="1"/>
    <xf numFmtId="0" fontId="0" fillId="0" borderId="3" xfId="0" applyBorder="1"/>
    <xf numFmtId="0" fontId="0" fillId="0" borderId="2" xfId="0" applyBorder="1"/>
    <xf numFmtId="0" fontId="0" fillId="0" borderId="0" xfId="0" applyFont="1"/>
    <xf numFmtId="0" fontId="0" fillId="7" borderId="3" xfId="0" applyFill="1" applyBorder="1"/>
    <xf numFmtId="0" fontId="0" fillId="0" borderId="0" xfId="0" applyAlignment="1">
      <alignment horizontal="right"/>
    </xf>
    <xf numFmtId="0" fontId="1" fillId="0" borderId="0" xfId="0" applyFont="1"/>
    <xf numFmtId="47" fontId="0" fillId="0" borderId="0" xfId="0" applyNumberFormat="1" applyAlignment="1">
      <alignment vertical="center"/>
    </xf>
    <xf numFmtId="0" fontId="0" fillId="0" borderId="0" xfId="0" applyAlignment="1">
      <alignment vertical="center"/>
    </xf>
    <xf numFmtId="0" fontId="3" fillId="0" borderId="0" xfId="0" applyFont="1"/>
    <xf numFmtId="0" fontId="0" fillId="0" borderId="0" xfId="0" applyBorder="1"/>
    <xf numFmtId="0" fontId="0" fillId="8" borderId="9" xfId="0" applyFill="1" applyBorder="1"/>
    <xf numFmtId="0" fontId="0" fillId="8" borderId="0" xfId="0" applyFill="1" applyBorder="1"/>
    <xf numFmtId="0" fontId="0" fillId="8" borderId="10" xfId="0" applyFill="1" applyBorder="1"/>
    <xf numFmtId="0" fontId="0" fillId="8" borderId="11" xfId="0" applyFill="1" applyBorder="1"/>
    <xf numFmtId="0" fontId="0" fillId="8" borderId="12" xfId="0" applyFill="1" applyBorder="1"/>
    <xf numFmtId="0" fontId="0" fillId="8" borderId="13" xfId="0" applyFill="1" applyBorder="1"/>
    <xf numFmtId="0" fontId="0" fillId="9" borderId="0" xfId="0" applyFill="1" applyBorder="1"/>
    <xf numFmtId="0" fontId="0" fillId="9" borderId="5" xfId="0" applyFill="1" applyBorder="1"/>
    <xf numFmtId="0" fontId="0" fillId="10" borderId="3" xfId="0" applyFill="1" applyBorder="1"/>
    <xf numFmtId="0" fontId="0" fillId="10" borderId="1" xfId="0" applyFill="1" applyBorder="1"/>
    <xf numFmtId="0" fontId="3" fillId="5" borderId="1" xfId="0" applyFont="1" applyFill="1" applyBorder="1"/>
    <xf numFmtId="0" fontId="3" fillId="5" borderId="3" xfId="0" applyFont="1" applyFill="1" applyBorder="1"/>
    <xf numFmtId="0" fontId="3" fillId="4" borderId="3" xfId="0" applyFont="1" applyFill="1" applyBorder="1"/>
    <xf numFmtId="0" fontId="3" fillId="4" borderId="4" xfId="0" applyFont="1" applyFill="1" applyBorder="1"/>
    <xf numFmtId="0" fontId="3" fillId="4" borderId="5" xfId="0" applyFont="1" applyFill="1" applyBorder="1"/>
    <xf numFmtId="0" fontId="3" fillId="5" borderId="8" xfId="0" applyFont="1" applyFill="1" applyBorder="1"/>
    <xf numFmtId="0" fontId="3" fillId="5" borderId="4" xfId="0" applyFont="1" applyFill="1" applyBorder="1"/>
    <xf numFmtId="0" fontId="3" fillId="5" borderId="0" xfId="0" applyFont="1" applyFill="1" applyBorder="1"/>
    <xf numFmtId="0" fontId="3" fillId="5" borderId="5" xfId="0" applyFont="1" applyFill="1" applyBorder="1"/>
    <xf numFmtId="0" fontId="3" fillId="4" borderId="0" xfId="0" applyFont="1" applyFill="1" applyBorder="1"/>
    <xf numFmtId="0" fontId="3" fillId="6" borderId="3" xfId="0" applyFont="1" applyFill="1" applyBorder="1"/>
    <xf numFmtId="0" fontId="3" fillId="6" borderId="5" xfId="0" applyFont="1" applyFill="1" applyBorder="1"/>
    <xf numFmtId="0" fontId="3" fillId="6" borderId="4" xfId="0" applyFont="1" applyFill="1" applyBorder="1"/>
    <xf numFmtId="0" fontId="0" fillId="11" borderId="6" xfId="0" applyFill="1" applyBorder="1"/>
    <xf numFmtId="0" fontId="0" fillId="0" borderId="0" xfId="0" applyFill="1" applyBorder="1"/>
    <xf numFmtId="0" fontId="0" fillId="10" borderId="7" xfId="0" applyFill="1" applyBorder="1"/>
    <xf numFmtId="0" fontId="0" fillId="10" borderId="4" xfId="0" applyFill="1" applyBorder="1"/>
    <xf numFmtId="0" fontId="0" fillId="11" borderId="10" xfId="0" applyFill="1" applyBorder="1"/>
    <xf numFmtId="0" fontId="3" fillId="11" borderId="12" xfId="0" applyFont="1" applyFill="1" applyBorder="1"/>
    <xf numFmtId="0" fontId="3" fillId="11" borderId="13" xfId="0" applyFont="1" applyFill="1" applyBorder="1"/>
    <xf numFmtId="0" fontId="3" fillId="11" borderId="7" xfId="0" applyFont="1" applyFill="1" applyBorder="1"/>
    <xf numFmtId="0" fontId="0" fillId="6" borderId="7" xfId="0" applyFill="1" applyBorder="1"/>
    <xf numFmtId="0" fontId="0" fillId="6" borderId="4" xfId="0" applyFill="1" applyBorder="1"/>
    <xf numFmtId="0" fontId="3" fillId="12" borderId="0" xfId="0" applyFont="1" applyFill="1"/>
    <xf numFmtId="0" fontId="3" fillId="12" borderId="3" xfId="0" applyFont="1" applyFill="1" applyBorder="1"/>
    <xf numFmtId="0" fontId="3" fillId="12" borderId="5" xfId="0" applyFont="1" applyFill="1" applyBorder="1"/>
    <xf numFmtId="0" fontId="3" fillId="12" borderId="4" xfId="0" applyFont="1" applyFill="1" applyBorder="1"/>
    <xf numFmtId="0" fontId="3" fillId="12" borderId="2" xfId="0" applyFont="1" applyFill="1" applyBorder="1"/>
    <xf numFmtId="0" fontId="3" fillId="12" borderId="6" xfId="0" applyFont="1" applyFill="1" applyBorder="1"/>
    <xf numFmtId="0" fontId="2" fillId="0" borderId="0" xfId="0" applyFont="1" applyAlignment="1">
      <alignment horizontal="right"/>
    </xf>
    <xf numFmtId="0" fontId="0" fillId="12" borderId="7" xfId="0" applyFill="1" applyBorder="1"/>
    <xf numFmtId="0" fontId="0" fillId="12" borderId="4" xfId="0" applyFill="1" applyBorder="1" applyAlignment="1">
      <alignment horizontal="right"/>
    </xf>
    <xf numFmtId="0" fontId="0" fillId="12" borderId="10" xfId="0" applyFill="1" applyBorder="1"/>
    <xf numFmtId="0" fontId="0" fillId="12" borderId="6" xfId="0" applyFill="1" applyBorder="1" applyAlignment="1">
      <alignment horizontal="right"/>
    </xf>
    <xf numFmtId="0" fontId="0" fillId="13" borderId="7" xfId="0" applyFill="1" applyBorder="1"/>
    <xf numFmtId="0" fontId="0" fillId="13" borderId="4" xfId="0" applyFill="1" applyBorder="1" applyAlignment="1">
      <alignment horizontal="right"/>
    </xf>
    <xf numFmtId="0" fontId="0" fillId="13" borderId="10" xfId="0" applyFill="1" applyBorder="1"/>
    <xf numFmtId="0" fontId="0" fillId="13" borderId="6" xfId="0" applyFill="1" applyBorder="1" applyAlignment="1">
      <alignment horizontal="right"/>
    </xf>
    <xf numFmtId="0" fontId="0" fillId="12" borderId="1" xfId="0" applyFill="1" applyBorder="1"/>
    <xf numFmtId="0" fontId="0" fillId="12" borderId="3" xfId="0" applyFill="1" applyBorder="1"/>
    <xf numFmtId="0" fontId="0" fillId="14" borderId="3" xfId="0" applyFill="1" applyBorder="1"/>
    <xf numFmtId="0" fontId="0" fillId="15" borderId="0" xfId="0" applyFill="1"/>
    <xf numFmtId="0" fontId="0" fillId="16" borderId="1" xfId="0" applyFill="1" applyBorder="1"/>
    <xf numFmtId="0" fontId="0" fillId="16" borderId="3" xfId="0" applyFill="1" applyBorder="1"/>
    <xf numFmtId="0" fontId="0" fillId="16" borderId="2" xfId="0" applyFill="1" applyBorder="1"/>
    <xf numFmtId="0" fontId="0" fillId="17" borderId="4" xfId="0" applyFill="1" applyBorder="1"/>
    <xf numFmtId="0" fontId="0" fillId="17" borderId="5" xfId="0" applyFill="1" applyBorder="1"/>
    <xf numFmtId="0" fontId="0" fillId="18" borderId="1" xfId="0" applyFill="1" applyBorder="1"/>
    <xf numFmtId="0" fontId="0" fillId="18" borderId="3" xfId="0" applyFill="1" applyBorder="1"/>
    <xf numFmtId="0" fontId="0" fillId="11" borderId="15" xfId="0" applyFill="1" applyBorder="1"/>
    <xf numFmtId="0" fontId="0" fillId="19" borderId="7" xfId="0" applyFill="1" applyBorder="1"/>
    <xf numFmtId="0" fontId="0" fillId="19" borderId="1" xfId="0" applyFill="1" applyBorder="1"/>
    <xf numFmtId="0" fontId="0" fillId="19" borderId="4" xfId="0" applyFill="1" applyBorder="1"/>
    <xf numFmtId="0" fontId="0" fillId="19" borderId="9" xfId="0" applyFill="1" applyBorder="1"/>
    <xf numFmtId="0" fontId="0" fillId="19" borderId="3" xfId="0" applyFill="1" applyBorder="1"/>
    <xf numFmtId="0" fontId="0" fillId="19" borderId="5" xfId="0" applyFill="1" applyBorder="1"/>
    <xf numFmtId="0" fontId="0" fillId="19" borderId="10" xfId="0" applyFill="1" applyBorder="1"/>
    <xf numFmtId="0" fontId="0" fillId="19" borderId="2" xfId="0" applyFill="1" applyBorder="1"/>
    <xf numFmtId="0" fontId="0" fillId="19" borderId="6" xfId="0" applyFill="1" applyBorder="1"/>
    <xf numFmtId="0" fontId="0" fillId="8" borderId="14" xfId="0" applyFill="1" applyBorder="1"/>
    <xf numFmtId="0" fontId="0" fillId="8" borderId="3" xfId="0" applyFill="1" applyBorder="1"/>
    <xf numFmtId="0" fontId="0" fillId="9" borderId="3" xfId="0" applyFill="1" applyBorder="1"/>
    <xf numFmtId="0" fontId="0" fillId="11" borderId="2" xfId="0" applyFill="1" applyBorder="1"/>
    <xf numFmtId="0" fontId="0" fillId="11" borderId="1" xfId="0" applyFill="1" applyBorder="1"/>
    <xf numFmtId="0" fontId="0" fillId="11" borderId="3" xfId="0" applyFill="1" applyBorder="1"/>
    <xf numFmtId="0" fontId="0" fillId="11" borderId="4" xfId="0" applyFill="1" applyBorder="1"/>
    <xf numFmtId="0" fontId="0" fillId="11" borderId="5" xfId="0" applyFill="1" applyBorder="1"/>
    <xf numFmtId="0" fontId="0" fillId="11" borderId="7" xfId="0" applyFill="1" applyBorder="1"/>
    <xf numFmtId="0" fontId="0" fillId="11" borderId="9" xfId="0" applyFill="1" applyBorder="1"/>
    <xf numFmtId="0" fontId="0" fillId="11" borderId="0" xfId="0" applyFill="1"/>
    <xf numFmtId="0" fontId="0" fillId="20" borderId="3" xfId="0" applyFill="1" applyBorder="1"/>
    <xf numFmtId="0" fontId="0" fillId="20" borderId="5" xfId="0" applyFill="1" applyBorder="1"/>
    <xf numFmtId="0" fontId="0" fillId="2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4440D-8628-374F-9380-C1454E8FBF8F}">
  <dimension ref="A1:E28"/>
  <sheetViews>
    <sheetView zoomScale="270" zoomScaleNormal="270" workbookViewId="0">
      <selection activeCell="B6" sqref="B6"/>
    </sheetView>
  </sheetViews>
  <sheetFormatPr baseColWidth="10" defaultRowHeight="16" x14ac:dyDescent="0.2"/>
  <cols>
    <col min="1" max="1" width="15" bestFit="1" customWidth="1"/>
    <col min="2" max="2" width="23.33203125" bestFit="1" customWidth="1"/>
  </cols>
  <sheetData>
    <row r="1" spans="1:5" x14ac:dyDescent="0.2">
      <c r="A1" s="1" t="s">
        <v>0</v>
      </c>
      <c r="B1" s="1" t="s">
        <v>1</v>
      </c>
      <c r="C1" s="1" t="s">
        <v>22</v>
      </c>
      <c r="D1" s="1" t="s">
        <v>41</v>
      </c>
    </row>
    <row r="2" spans="1:5" x14ac:dyDescent="0.2">
      <c r="A2">
        <v>1986</v>
      </c>
      <c r="B2">
        <f>2009-1986+1</f>
        <v>24</v>
      </c>
      <c r="C2">
        <v>125</v>
      </c>
    </row>
    <row r="3" spans="1:5" x14ac:dyDescent="0.2">
      <c r="A3">
        <v>1992</v>
      </c>
      <c r="B3">
        <f>2009-1992+1</f>
        <v>18</v>
      </c>
      <c r="C3">
        <v>76</v>
      </c>
    </row>
    <row r="4" spans="1:5" x14ac:dyDescent="0.2">
      <c r="A4">
        <v>1998</v>
      </c>
      <c r="B4">
        <f>2009-1998+1</f>
        <v>12</v>
      </c>
      <c r="C4">
        <v>39</v>
      </c>
    </row>
    <row r="5" spans="1:5" ht="17" thickBot="1" x14ac:dyDescent="0.25">
      <c r="A5">
        <v>2004</v>
      </c>
      <c r="B5">
        <f>2009-2004+1</f>
        <v>6</v>
      </c>
      <c r="C5">
        <v>14</v>
      </c>
    </row>
    <row r="6" spans="1:5" x14ac:dyDescent="0.2">
      <c r="A6" t="s">
        <v>12</v>
      </c>
      <c r="B6">
        <f>SUM(B2:B5)</f>
        <v>60</v>
      </c>
      <c r="C6" s="6">
        <v>82</v>
      </c>
      <c r="D6" s="3" t="str">
        <f>"1/60"</f>
        <v>1/60</v>
      </c>
      <c r="E6" t="s">
        <v>42</v>
      </c>
    </row>
    <row r="7" spans="1:5" ht="17" thickBot="1" x14ac:dyDescent="0.25">
      <c r="A7" t="s">
        <v>12</v>
      </c>
      <c r="B7">
        <v>4</v>
      </c>
      <c r="C7" s="7">
        <v>63.5</v>
      </c>
      <c r="D7" s="4" t="str">
        <f>"1/4"</f>
        <v>1/4</v>
      </c>
    </row>
    <row r="9" spans="1:5" x14ac:dyDescent="0.2">
      <c r="A9" t="s">
        <v>2</v>
      </c>
    </row>
    <row r="10" spans="1:5" x14ac:dyDescent="0.2">
      <c r="A10" t="s">
        <v>3</v>
      </c>
    </row>
    <row r="11" spans="1:5" x14ac:dyDescent="0.2">
      <c r="A11" t="s">
        <v>4</v>
      </c>
    </row>
    <row r="12" spans="1:5" x14ac:dyDescent="0.2">
      <c r="A12" t="s">
        <v>5</v>
      </c>
    </row>
    <row r="13" spans="1:5" x14ac:dyDescent="0.2">
      <c r="A13" t="s">
        <v>6</v>
      </c>
    </row>
    <row r="15" spans="1:5" x14ac:dyDescent="0.2">
      <c r="A15" t="s">
        <v>7</v>
      </c>
    </row>
    <row r="16" spans="1:5" x14ac:dyDescent="0.2">
      <c r="A16" t="s">
        <v>8</v>
      </c>
    </row>
    <row r="17" spans="1:1" x14ac:dyDescent="0.2">
      <c r="A17" t="s">
        <v>9</v>
      </c>
    </row>
    <row r="18" spans="1:1" x14ac:dyDescent="0.2">
      <c r="A18" t="s">
        <v>10</v>
      </c>
    </row>
    <row r="19" spans="1:1" x14ac:dyDescent="0.2">
      <c r="A19" t="s">
        <v>11</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CFAB-2F74-294C-962D-2EF94BD601E1}">
  <dimension ref="A1:D15"/>
  <sheetViews>
    <sheetView zoomScale="271" zoomScaleNormal="271" workbookViewId="0">
      <selection activeCell="C2" sqref="C2:C13"/>
    </sheetView>
  </sheetViews>
  <sheetFormatPr baseColWidth="10" defaultRowHeight="16" x14ac:dyDescent="0.2"/>
  <sheetData>
    <row r="1" spans="1:4" x14ac:dyDescent="0.2">
      <c r="A1" t="s">
        <v>15</v>
      </c>
      <c r="B1" t="s">
        <v>14</v>
      </c>
      <c r="C1" t="s">
        <v>24</v>
      </c>
      <c r="D1" t="s">
        <v>23</v>
      </c>
    </row>
    <row r="2" spans="1:4" x14ac:dyDescent="0.2">
      <c r="A2">
        <v>1998</v>
      </c>
      <c r="B2">
        <v>1</v>
      </c>
      <c r="C2">
        <f>B2*6</f>
        <v>6</v>
      </c>
    </row>
    <row r="3" spans="1:4" x14ac:dyDescent="0.2">
      <c r="A3">
        <v>1999</v>
      </c>
      <c r="B3">
        <v>2</v>
      </c>
      <c r="C3">
        <f t="shared" ref="C3:C13" si="0">B3*6</f>
        <v>12</v>
      </c>
    </row>
    <row r="4" spans="1:4" x14ac:dyDescent="0.2">
      <c r="A4">
        <v>2000</v>
      </c>
      <c r="B4">
        <v>3</v>
      </c>
      <c r="C4">
        <f t="shared" si="0"/>
        <v>18</v>
      </c>
    </row>
    <row r="5" spans="1:4" x14ac:dyDescent="0.2">
      <c r="A5">
        <v>2001</v>
      </c>
      <c r="B5">
        <v>4</v>
      </c>
      <c r="C5">
        <f t="shared" si="0"/>
        <v>24</v>
      </c>
    </row>
    <row r="6" spans="1:4" x14ac:dyDescent="0.2">
      <c r="A6">
        <v>2002</v>
      </c>
      <c r="B6">
        <v>5</v>
      </c>
      <c r="C6">
        <f t="shared" si="0"/>
        <v>30</v>
      </c>
    </row>
    <row r="7" spans="1:4" x14ac:dyDescent="0.2">
      <c r="A7">
        <v>2003</v>
      </c>
      <c r="B7">
        <v>6</v>
      </c>
      <c r="C7">
        <f t="shared" si="0"/>
        <v>36</v>
      </c>
    </row>
    <row r="8" spans="1:4" x14ac:dyDescent="0.2">
      <c r="A8">
        <v>2004</v>
      </c>
      <c r="B8">
        <v>7</v>
      </c>
      <c r="C8">
        <f t="shared" si="0"/>
        <v>42</v>
      </c>
    </row>
    <row r="9" spans="1:4" x14ac:dyDescent="0.2">
      <c r="A9">
        <v>2005</v>
      </c>
      <c r="B9">
        <v>8</v>
      </c>
      <c r="C9">
        <f t="shared" si="0"/>
        <v>48</v>
      </c>
    </row>
    <row r="10" spans="1:4" x14ac:dyDescent="0.2">
      <c r="A10">
        <v>2006</v>
      </c>
      <c r="B10">
        <v>9</v>
      </c>
      <c r="C10">
        <f t="shared" si="0"/>
        <v>54</v>
      </c>
    </row>
    <row r="11" spans="1:4" x14ac:dyDescent="0.2">
      <c r="A11">
        <v>2007</v>
      </c>
      <c r="B11">
        <v>10</v>
      </c>
      <c r="C11">
        <f t="shared" si="0"/>
        <v>60</v>
      </c>
    </row>
    <row r="12" spans="1:4" x14ac:dyDescent="0.2">
      <c r="A12">
        <v>2008</v>
      </c>
      <c r="B12">
        <v>11</v>
      </c>
      <c r="C12">
        <f t="shared" si="0"/>
        <v>66</v>
      </c>
    </row>
    <row r="13" spans="1:4" x14ac:dyDescent="0.2">
      <c r="A13">
        <v>2009</v>
      </c>
      <c r="B13">
        <v>12</v>
      </c>
      <c r="C13">
        <f t="shared" si="0"/>
        <v>72</v>
      </c>
    </row>
    <row r="15" spans="1:4" x14ac:dyDescent="0.2">
      <c r="A15" t="s">
        <v>25</v>
      </c>
      <c r="C15">
        <f>AVERAGE(C2:C13)</f>
        <v>39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B6FC2-9930-E046-9895-0CFC4EF2A4F2}">
  <dimension ref="A1:D9"/>
  <sheetViews>
    <sheetView zoomScale="280" zoomScaleNormal="280" workbookViewId="0">
      <selection activeCell="C2" sqref="C2:C7"/>
    </sheetView>
  </sheetViews>
  <sheetFormatPr baseColWidth="10" defaultRowHeight="16" x14ac:dyDescent="0.2"/>
  <sheetData>
    <row r="1" spans="1:4" x14ac:dyDescent="0.2">
      <c r="A1" t="s">
        <v>15</v>
      </c>
      <c r="B1" t="s">
        <v>14</v>
      </c>
      <c r="C1" t="s">
        <v>26</v>
      </c>
      <c r="D1" t="s">
        <v>27</v>
      </c>
    </row>
    <row r="2" spans="1:4" x14ac:dyDescent="0.2">
      <c r="A2">
        <v>2004</v>
      </c>
      <c r="B2">
        <v>1</v>
      </c>
      <c r="C2">
        <f>B2*4</f>
        <v>4</v>
      </c>
    </row>
    <row r="3" spans="1:4" x14ac:dyDescent="0.2">
      <c r="A3">
        <v>2005</v>
      </c>
      <c r="B3">
        <v>2</v>
      </c>
      <c r="C3">
        <f t="shared" ref="C3:C7" si="0">B3*4</f>
        <v>8</v>
      </c>
    </row>
    <row r="4" spans="1:4" x14ac:dyDescent="0.2">
      <c r="A4">
        <v>2006</v>
      </c>
      <c r="B4">
        <v>3</v>
      </c>
      <c r="C4">
        <f t="shared" si="0"/>
        <v>12</v>
      </c>
    </row>
    <row r="5" spans="1:4" x14ac:dyDescent="0.2">
      <c r="A5">
        <v>2007</v>
      </c>
      <c r="B5">
        <v>4</v>
      </c>
      <c r="C5">
        <f t="shared" si="0"/>
        <v>16</v>
      </c>
    </row>
    <row r="6" spans="1:4" x14ac:dyDescent="0.2">
      <c r="A6">
        <v>2008</v>
      </c>
      <c r="B6">
        <v>5</v>
      </c>
      <c r="C6">
        <f t="shared" si="0"/>
        <v>20</v>
      </c>
    </row>
    <row r="7" spans="1:4" x14ac:dyDescent="0.2">
      <c r="A7">
        <v>2009</v>
      </c>
      <c r="B7">
        <v>6</v>
      </c>
      <c r="C7">
        <f t="shared" si="0"/>
        <v>24</v>
      </c>
    </row>
    <row r="9" spans="1:4" x14ac:dyDescent="0.2">
      <c r="A9" t="s">
        <v>28</v>
      </c>
      <c r="C9">
        <f>AVERAGE(C2:C7)</f>
        <v>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F52C-6D5D-F84D-AAE0-12B2E6D6DFD4}">
  <dimension ref="A1:N37"/>
  <sheetViews>
    <sheetView zoomScale="200" zoomScaleNormal="200" workbookViewId="0">
      <selection activeCell="E19" sqref="E19"/>
    </sheetView>
  </sheetViews>
  <sheetFormatPr baseColWidth="10" defaultRowHeight="16" x14ac:dyDescent="0.2"/>
  <sheetData>
    <row r="1" spans="1:14" ht="17" thickBot="1" x14ac:dyDescent="0.25">
      <c r="A1" t="s">
        <v>15</v>
      </c>
      <c r="B1" t="s">
        <v>13</v>
      </c>
      <c r="C1" t="s">
        <v>20</v>
      </c>
      <c r="D1" t="s">
        <v>24</v>
      </c>
      <c r="E1" t="s">
        <v>26</v>
      </c>
      <c r="G1" t="s">
        <v>66</v>
      </c>
      <c r="I1" s="1" t="s">
        <v>51</v>
      </c>
    </row>
    <row r="2" spans="1:14" x14ac:dyDescent="0.2">
      <c r="A2">
        <v>1986</v>
      </c>
      <c r="B2" s="9">
        <v>10</v>
      </c>
      <c r="C2">
        <v>0</v>
      </c>
      <c r="D2">
        <v>0</v>
      </c>
      <c r="E2">
        <v>0</v>
      </c>
      <c r="I2" t="s">
        <v>45</v>
      </c>
    </row>
    <row r="3" spans="1:14" x14ac:dyDescent="0.2">
      <c r="A3">
        <v>1987</v>
      </c>
      <c r="B3" s="10">
        <v>20</v>
      </c>
      <c r="C3">
        <v>0</v>
      </c>
      <c r="D3">
        <v>0</v>
      </c>
      <c r="E3">
        <v>0</v>
      </c>
      <c r="G3" t="s">
        <v>67</v>
      </c>
      <c r="I3" t="s">
        <v>46</v>
      </c>
    </row>
    <row r="4" spans="1:14" x14ac:dyDescent="0.2">
      <c r="A4">
        <v>1988</v>
      </c>
      <c r="B4" s="10">
        <v>30</v>
      </c>
      <c r="C4">
        <v>0</v>
      </c>
      <c r="D4">
        <v>0</v>
      </c>
      <c r="E4">
        <v>0</v>
      </c>
      <c r="G4" t="s">
        <v>68</v>
      </c>
      <c r="J4" t="s">
        <v>64</v>
      </c>
      <c r="N4" t="s">
        <v>65</v>
      </c>
    </row>
    <row r="5" spans="1:14" x14ac:dyDescent="0.2">
      <c r="A5">
        <v>1989</v>
      </c>
      <c r="B5" s="10">
        <v>40</v>
      </c>
      <c r="C5">
        <v>0</v>
      </c>
      <c r="D5">
        <v>0</v>
      </c>
      <c r="E5">
        <v>0</v>
      </c>
      <c r="I5" t="s">
        <v>47</v>
      </c>
    </row>
    <row r="6" spans="1:14" x14ac:dyDescent="0.2">
      <c r="A6">
        <v>1990</v>
      </c>
      <c r="B6" s="10">
        <v>50</v>
      </c>
      <c r="C6">
        <v>0</v>
      </c>
      <c r="D6">
        <v>0</v>
      </c>
      <c r="E6">
        <v>0</v>
      </c>
      <c r="G6" t="s">
        <v>69</v>
      </c>
    </row>
    <row r="7" spans="1:14" ht="17" thickBot="1" x14ac:dyDescent="0.25">
      <c r="A7">
        <v>1991</v>
      </c>
      <c r="B7" s="10">
        <v>60</v>
      </c>
      <c r="C7">
        <v>0</v>
      </c>
      <c r="D7">
        <v>0</v>
      </c>
      <c r="E7">
        <v>0</v>
      </c>
      <c r="G7" s="1" t="s">
        <v>70</v>
      </c>
      <c r="I7" t="s">
        <v>48</v>
      </c>
    </row>
    <row r="8" spans="1:14" x14ac:dyDescent="0.2">
      <c r="A8">
        <v>1992</v>
      </c>
      <c r="B8" s="10">
        <v>70</v>
      </c>
      <c r="C8" s="9">
        <v>8</v>
      </c>
      <c r="D8">
        <v>0</v>
      </c>
      <c r="E8">
        <v>0</v>
      </c>
      <c r="G8" t="s">
        <v>71</v>
      </c>
      <c r="I8" t="s">
        <v>49</v>
      </c>
    </row>
    <row r="9" spans="1:14" x14ac:dyDescent="0.2">
      <c r="A9">
        <v>1993</v>
      </c>
      <c r="B9" s="10">
        <v>80</v>
      </c>
      <c r="C9" s="10">
        <v>16</v>
      </c>
      <c r="D9">
        <v>0</v>
      </c>
      <c r="E9">
        <v>0</v>
      </c>
      <c r="G9" t="s">
        <v>72</v>
      </c>
      <c r="I9" t="s">
        <v>50</v>
      </c>
    </row>
    <row r="10" spans="1:14" x14ac:dyDescent="0.2">
      <c r="A10">
        <v>1994</v>
      </c>
      <c r="B10" s="10">
        <v>90</v>
      </c>
      <c r="C10" s="10">
        <v>24</v>
      </c>
      <c r="D10">
        <v>0</v>
      </c>
      <c r="E10">
        <v>0</v>
      </c>
      <c r="G10" t="s">
        <v>73</v>
      </c>
    </row>
    <row r="11" spans="1:14" x14ac:dyDescent="0.2">
      <c r="A11">
        <v>1995</v>
      </c>
      <c r="B11" s="10">
        <v>100</v>
      </c>
      <c r="C11" s="10">
        <v>32</v>
      </c>
      <c r="D11">
        <v>0</v>
      </c>
      <c r="E11">
        <v>0</v>
      </c>
      <c r="G11" t="s">
        <v>74</v>
      </c>
      <c r="I11" s="1" t="s">
        <v>52</v>
      </c>
    </row>
    <row r="12" spans="1:14" x14ac:dyDescent="0.2">
      <c r="A12">
        <v>1996</v>
      </c>
      <c r="B12" s="10">
        <v>110</v>
      </c>
      <c r="C12" s="10">
        <v>40</v>
      </c>
      <c r="D12">
        <v>0</v>
      </c>
      <c r="E12">
        <v>0</v>
      </c>
      <c r="I12" s="12" t="s">
        <v>53</v>
      </c>
    </row>
    <row r="13" spans="1:14" ht="17" thickBot="1" x14ac:dyDescent="0.25">
      <c r="A13">
        <v>1997</v>
      </c>
      <c r="B13" s="10">
        <v>120</v>
      </c>
      <c r="C13" s="10">
        <v>48</v>
      </c>
      <c r="D13">
        <v>0</v>
      </c>
      <c r="E13">
        <v>0</v>
      </c>
      <c r="G13" t="s">
        <v>75</v>
      </c>
      <c r="I13" s="12" t="s">
        <v>54</v>
      </c>
    </row>
    <row r="14" spans="1:14" x14ac:dyDescent="0.2">
      <c r="A14">
        <v>1998</v>
      </c>
      <c r="B14" s="10">
        <v>130</v>
      </c>
      <c r="C14" s="10">
        <v>56</v>
      </c>
      <c r="D14" s="9">
        <v>6</v>
      </c>
      <c r="E14">
        <v>0</v>
      </c>
      <c r="G14" t="s">
        <v>76</v>
      </c>
      <c r="I14" s="12" t="s">
        <v>55</v>
      </c>
    </row>
    <row r="15" spans="1:14" x14ac:dyDescent="0.2">
      <c r="A15">
        <v>1999</v>
      </c>
      <c r="B15" s="10">
        <v>140</v>
      </c>
      <c r="C15" s="10">
        <v>64</v>
      </c>
      <c r="D15" s="10">
        <v>12</v>
      </c>
      <c r="E15">
        <v>0</v>
      </c>
      <c r="G15" t="s">
        <v>77</v>
      </c>
      <c r="I15" s="12" t="s">
        <v>56</v>
      </c>
    </row>
    <row r="16" spans="1:14" x14ac:dyDescent="0.2">
      <c r="A16">
        <v>2000</v>
      </c>
      <c r="B16" s="10">
        <v>150</v>
      </c>
      <c r="C16" s="10">
        <v>72</v>
      </c>
      <c r="D16" s="10">
        <v>18</v>
      </c>
      <c r="E16">
        <v>0</v>
      </c>
    </row>
    <row r="17" spans="1:9" x14ac:dyDescent="0.2">
      <c r="A17">
        <v>2001</v>
      </c>
      <c r="B17" s="10">
        <v>160</v>
      </c>
      <c r="C17" s="10">
        <v>80</v>
      </c>
      <c r="D17" s="10">
        <v>24</v>
      </c>
      <c r="E17">
        <v>0</v>
      </c>
      <c r="G17" t="s">
        <v>78</v>
      </c>
      <c r="I17" t="s">
        <v>57</v>
      </c>
    </row>
    <row r="18" spans="1:9" x14ac:dyDescent="0.2">
      <c r="A18">
        <v>2002</v>
      </c>
      <c r="B18" s="10">
        <v>170</v>
      </c>
      <c r="C18" s="10">
        <v>88</v>
      </c>
      <c r="D18" s="10">
        <v>30</v>
      </c>
      <c r="E18">
        <v>0</v>
      </c>
      <c r="G18" t="s">
        <v>79</v>
      </c>
    </row>
    <row r="19" spans="1:9" ht="17" thickBot="1" x14ac:dyDescent="0.25">
      <c r="A19">
        <v>2003</v>
      </c>
      <c r="B19" s="10">
        <v>180</v>
      </c>
      <c r="C19" s="10">
        <v>96</v>
      </c>
      <c r="D19" s="10">
        <v>36</v>
      </c>
      <c r="E19">
        <v>0</v>
      </c>
      <c r="G19" t="s">
        <v>80</v>
      </c>
      <c r="I19" t="s">
        <v>58</v>
      </c>
    </row>
    <row r="20" spans="1:9" x14ac:dyDescent="0.2">
      <c r="A20">
        <v>2004</v>
      </c>
      <c r="B20" s="10">
        <v>190</v>
      </c>
      <c r="C20" s="10">
        <v>104</v>
      </c>
      <c r="D20" s="10">
        <v>42</v>
      </c>
      <c r="E20" s="9">
        <v>4</v>
      </c>
      <c r="G20" t="s">
        <v>81</v>
      </c>
      <c r="I20" t="s">
        <v>59</v>
      </c>
    </row>
    <row r="21" spans="1:9" x14ac:dyDescent="0.2">
      <c r="A21">
        <v>2005</v>
      </c>
      <c r="B21" s="10">
        <v>200</v>
      </c>
      <c r="C21" s="10">
        <v>112</v>
      </c>
      <c r="D21" s="10">
        <v>48</v>
      </c>
      <c r="E21" s="10">
        <v>8</v>
      </c>
      <c r="G21" t="s">
        <v>82</v>
      </c>
    </row>
    <row r="22" spans="1:9" x14ac:dyDescent="0.2">
      <c r="A22">
        <v>2006</v>
      </c>
      <c r="B22" s="10">
        <v>210</v>
      </c>
      <c r="C22" s="10">
        <v>120</v>
      </c>
      <c r="D22" s="10">
        <v>54</v>
      </c>
      <c r="E22" s="10">
        <v>12</v>
      </c>
      <c r="I22" t="s">
        <v>60</v>
      </c>
    </row>
    <row r="23" spans="1:9" x14ac:dyDescent="0.2">
      <c r="A23">
        <v>2007</v>
      </c>
      <c r="B23" s="10">
        <v>220</v>
      </c>
      <c r="C23" s="10">
        <v>128</v>
      </c>
      <c r="D23" s="10">
        <v>60</v>
      </c>
      <c r="E23" s="10">
        <v>16</v>
      </c>
      <c r="I23" t="s">
        <v>61</v>
      </c>
    </row>
    <row r="24" spans="1:9" x14ac:dyDescent="0.2">
      <c r="A24">
        <v>2008</v>
      </c>
      <c r="B24" s="10">
        <v>230</v>
      </c>
      <c r="C24" s="10">
        <v>136</v>
      </c>
      <c r="D24" s="10">
        <v>66</v>
      </c>
      <c r="E24" s="10">
        <v>20</v>
      </c>
    </row>
    <row r="25" spans="1:9" ht="17" thickBot="1" x14ac:dyDescent="0.25">
      <c r="A25">
        <v>2009</v>
      </c>
      <c r="B25" s="11">
        <v>240</v>
      </c>
      <c r="C25" s="11">
        <v>144</v>
      </c>
      <c r="D25" s="11">
        <v>72</v>
      </c>
      <c r="E25" s="11">
        <v>24</v>
      </c>
      <c r="I25" t="s">
        <v>62</v>
      </c>
    </row>
    <row r="26" spans="1:9" x14ac:dyDescent="0.2">
      <c r="A26" t="s">
        <v>22</v>
      </c>
      <c r="B26">
        <f>AVERAGE(B2:B25)</f>
        <v>125</v>
      </c>
      <c r="C26">
        <f>AVERAGE(C8:C25)</f>
        <v>76</v>
      </c>
      <c r="D26">
        <f>AVERAGE(D14:D25)</f>
        <v>39</v>
      </c>
      <c r="E26">
        <f>AVERAGE(E20:E25)</f>
        <v>14</v>
      </c>
      <c r="I26" t="s">
        <v>63</v>
      </c>
    </row>
    <row r="27" spans="1:9" ht="51" x14ac:dyDescent="0.2">
      <c r="A27" s="2" t="s">
        <v>43</v>
      </c>
      <c r="B27" s="5">
        <f>AVERAGE(B2:B25,C8:C25,D14:D25,E20:E25)</f>
        <v>82</v>
      </c>
      <c r="C27" t="s">
        <v>38</v>
      </c>
    </row>
    <row r="28" spans="1:9" ht="51" x14ac:dyDescent="0.2">
      <c r="A28" s="2" t="s">
        <v>44</v>
      </c>
      <c r="B28" s="8">
        <f>AVERAGE(B26:E26)</f>
        <v>63.5</v>
      </c>
      <c r="C28" t="s">
        <v>39</v>
      </c>
    </row>
    <row r="30" spans="1:9" x14ac:dyDescent="0.2">
      <c r="A30" t="s">
        <v>40</v>
      </c>
    </row>
    <row r="32" spans="1:9" x14ac:dyDescent="0.2">
      <c r="A32" s="16"/>
      <c r="B32">
        <v>9.2999999999999999E-2</v>
      </c>
    </row>
    <row r="33" spans="1:2" x14ac:dyDescent="0.2">
      <c r="A33" s="16"/>
      <c r="B33">
        <v>0.11</v>
      </c>
    </row>
    <row r="34" spans="1:2" x14ac:dyDescent="0.2">
      <c r="A34" s="16"/>
      <c r="B34">
        <v>0.128</v>
      </c>
    </row>
    <row r="35" spans="1:2" x14ac:dyDescent="0.2">
      <c r="A35" s="16"/>
      <c r="B35">
        <v>0.122</v>
      </c>
    </row>
    <row r="36" spans="1:2" x14ac:dyDescent="0.2">
      <c r="A36" s="17"/>
      <c r="B36">
        <v>-3.0000000000000001E-3</v>
      </c>
    </row>
    <row r="37" spans="1:2" x14ac:dyDescent="0.2">
      <c r="A37" t="s">
        <v>37</v>
      </c>
      <c r="B37">
        <f>AVERAGE(B32:B36)</f>
        <v>0.09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26958-D2FD-B340-96F0-C0F0E677AC3F}">
  <dimension ref="A1:M42"/>
  <sheetViews>
    <sheetView zoomScale="200" zoomScaleNormal="200" workbookViewId="0">
      <selection sqref="A1:E34"/>
    </sheetView>
  </sheetViews>
  <sheetFormatPr baseColWidth="10" defaultRowHeight="16" x14ac:dyDescent="0.2"/>
  <sheetData>
    <row r="1" spans="1:13" ht="17" thickBot="1" x14ac:dyDescent="0.25">
      <c r="A1" s="23" t="s">
        <v>15</v>
      </c>
      <c r="B1" s="24" t="s">
        <v>13</v>
      </c>
      <c r="C1" s="24" t="s">
        <v>20</v>
      </c>
      <c r="D1" s="24" t="s">
        <v>24</v>
      </c>
      <c r="E1" s="25" t="s">
        <v>26</v>
      </c>
      <c r="H1" s="18" t="s">
        <v>15</v>
      </c>
      <c r="I1" s="18" t="s">
        <v>13</v>
      </c>
      <c r="J1" s="18" t="s">
        <v>20</v>
      </c>
      <c r="K1" s="18" t="s">
        <v>24</v>
      </c>
      <c r="L1" s="18" t="s">
        <v>26</v>
      </c>
    </row>
    <row r="2" spans="1:13" x14ac:dyDescent="0.2">
      <c r="A2" s="20">
        <v>1980</v>
      </c>
      <c r="B2" s="26">
        <v>0</v>
      </c>
      <c r="C2" s="26">
        <v>0</v>
      </c>
      <c r="D2" s="26">
        <v>0</v>
      </c>
      <c r="E2" s="26">
        <v>0</v>
      </c>
      <c r="H2" s="18"/>
      <c r="I2" s="18"/>
      <c r="J2" s="18"/>
      <c r="K2" s="18"/>
      <c r="L2" s="18"/>
    </row>
    <row r="3" spans="1:13" x14ac:dyDescent="0.2">
      <c r="A3" s="20">
        <v>1981</v>
      </c>
      <c r="B3" s="26">
        <v>0</v>
      </c>
      <c r="C3" s="26">
        <v>0</v>
      </c>
      <c r="D3" s="26">
        <v>0</v>
      </c>
      <c r="E3" s="26">
        <v>0</v>
      </c>
      <c r="H3" s="18"/>
      <c r="I3" s="18"/>
      <c r="J3" s="18"/>
      <c r="K3" s="18"/>
      <c r="L3" s="18"/>
    </row>
    <row r="4" spans="1:13" x14ac:dyDescent="0.2">
      <c r="A4" s="20">
        <v>1982</v>
      </c>
      <c r="B4" s="26">
        <v>0</v>
      </c>
      <c r="C4" s="26">
        <v>0</v>
      </c>
      <c r="D4" s="26">
        <v>0</v>
      </c>
      <c r="E4" s="26">
        <v>0</v>
      </c>
      <c r="H4" s="18"/>
      <c r="I4" s="18"/>
      <c r="J4" s="18"/>
      <c r="K4" s="18"/>
      <c r="L4" s="18"/>
    </row>
    <row r="5" spans="1:13" x14ac:dyDescent="0.2">
      <c r="A5" s="20">
        <v>1983</v>
      </c>
      <c r="B5" s="26">
        <v>0</v>
      </c>
      <c r="C5" s="26">
        <v>0</v>
      </c>
      <c r="D5" s="26">
        <v>0</v>
      </c>
      <c r="E5" s="26">
        <v>0</v>
      </c>
      <c r="H5" s="18"/>
      <c r="I5" s="18"/>
      <c r="J5" s="18"/>
      <c r="K5" s="18"/>
      <c r="L5" s="18"/>
    </row>
    <row r="6" spans="1:13" ht="17" thickBot="1" x14ac:dyDescent="0.25">
      <c r="A6" s="20">
        <v>1984</v>
      </c>
      <c r="B6" s="26">
        <v>0</v>
      </c>
      <c r="C6" s="26">
        <v>0</v>
      </c>
      <c r="D6" s="26">
        <v>0</v>
      </c>
      <c r="E6" s="26">
        <v>0</v>
      </c>
      <c r="H6" s="18"/>
      <c r="I6" s="18"/>
      <c r="J6" s="18"/>
      <c r="K6" s="18"/>
      <c r="L6" s="18"/>
    </row>
    <row r="7" spans="1:13" ht="17" thickBot="1" x14ac:dyDescent="0.25">
      <c r="A7" s="20">
        <v>1985</v>
      </c>
      <c r="B7" s="72">
        <v>0</v>
      </c>
      <c r="C7" s="26">
        <v>0</v>
      </c>
      <c r="D7" s="26">
        <v>0</v>
      </c>
      <c r="E7" s="26">
        <v>0</v>
      </c>
      <c r="H7" s="18"/>
      <c r="I7" s="18"/>
      <c r="J7" s="18"/>
      <c r="K7" s="18"/>
      <c r="L7" s="18"/>
    </row>
    <row r="8" spans="1:13" x14ac:dyDescent="0.2">
      <c r="A8" s="20">
        <v>1986</v>
      </c>
      <c r="B8" s="73">
        <v>10</v>
      </c>
      <c r="C8" s="26">
        <v>0</v>
      </c>
      <c r="D8" s="26">
        <v>0</v>
      </c>
      <c r="E8" s="27">
        <v>0</v>
      </c>
      <c r="H8" s="18">
        <v>1986</v>
      </c>
      <c r="I8" s="30">
        <v>10</v>
      </c>
      <c r="J8" s="35">
        <v>0</v>
      </c>
      <c r="K8" s="35">
        <v>0</v>
      </c>
      <c r="L8" s="36">
        <v>0</v>
      </c>
    </row>
    <row r="9" spans="1:13" x14ac:dyDescent="0.2">
      <c r="A9" s="20">
        <v>1987</v>
      </c>
      <c r="B9" s="73">
        <v>20</v>
      </c>
      <c r="C9" s="26">
        <v>0</v>
      </c>
      <c r="D9" s="26">
        <v>0</v>
      </c>
      <c r="E9" s="27">
        <v>0</v>
      </c>
      <c r="H9" s="18">
        <v>1987</v>
      </c>
      <c r="I9" s="31">
        <v>20</v>
      </c>
      <c r="J9" s="37">
        <v>0</v>
      </c>
      <c r="K9" s="37">
        <v>0</v>
      </c>
      <c r="L9" s="38">
        <v>0</v>
      </c>
    </row>
    <row r="10" spans="1:13" x14ac:dyDescent="0.2">
      <c r="A10" s="20">
        <v>1988</v>
      </c>
      <c r="B10" s="73">
        <v>30</v>
      </c>
      <c r="C10" s="26">
        <v>0</v>
      </c>
      <c r="D10" s="26">
        <v>0</v>
      </c>
      <c r="E10" s="27">
        <v>0</v>
      </c>
      <c r="H10" s="18">
        <v>1988</v>
      </c>
      <c r="I10" s="31">
        <v>30</v>
      </c>
      <c r="J10" s="37">
        <v>0</v>
      </c>
      <c r="K10" s="37">
        <v>0</v>
      </c>
      <c r="L10" s="38">
        <v>0</v>
      </c>
      <c r="M10" t="s">
        <v>108</v>
      </c>
    </row>
    <row r="11" spans="1:13" x14ac:dyDescent="0.2">
      <c r="A11" s="20">
        <v>1989</v>
      </c>
      <c r="B11" s="73">
        <v>40</v>
      </c>
      <c r="C11" s="26">
        <v>0</v>
      </c>
      <c r="D11" s="26">
        <v>0</v>
      </c>
      <c r="E11" s="27">
        <v>0</v>
      </c>
      <c r="H11" s="18">
        <v>1989</v>
      </c>
      <c r="I11" s="31">
        <v>40</v>
      </c>
      <c r="J11" s="37">
        <v>0</v>
      </c>
      <c r="K11" s="37">
        <v>0</v>
      </c>
      <c r="L11" s="38">
        <v>0</v>
      </c>
      <c r="M11" t="s">
        <v>109</v>
      </c>
    </row>
    <row r="12" spans="1:13" x14ac:dyDescent="0.2">
      <c r="A12" s="20">
        <v>1990</v>
      </c>
      <c r="B12" s="73">
        <v>50</v>
      </c>
      <c r="C12" s="26">
        <v>0</v>
      </c>
      <c r="D12" s="26">
        <v>0</v>
      </c>
      <c r="E12" s="27">
        <v>0</v>
      </c>
      <c r="H12" s="18">
        <v>1990</v>
      </c>
      <c r="I12" s="31">
        <v>50</v>
      </c>
      <c r="J12" s="37">
        <v>0</v>
      </c>
      <c r="K12" s="37">
        <v>0</v>
      </c>
      <c r="L12" s="38">
        <v>0</v>
      </c>
    </row>
    <row r="13" spans="1:13" ht="17" thickBot="1" x14ac:dyDescent="0.25">
      <c r="A13" s="20">
        <v>1991</v>
      </c>
      <c r="B13" s="73">
        <v>60</v>
      </c>
      <c r="C13" s="26">
        <v>0</v>
      </c>
      <c r="D13" s="26">
        <v>0</v>
      </c>
      <c r="E13" s="27">
        <v>0</v>
      </c>
      <c r="H13" s="18">
        <v>1991</v>
      </c>
      <c r="I13" s="31">
        <v>60</v>
      </c>
      <c r="J13" s="37">
        <v>0</v>
      </c>
      <c r="K13" s="37">
        <v>0</v>
      </c>
      <c r="L13" s="38">
        <v>0</v>
      </c>
    </row>
    <row r="14" spans="1:13" x14ac:dyDescent="0.2">
      <c r="A14" s="20">
        <v>1992</v>
      </c>
      <c r="B14" s="73">
        <v>70</v>
      </c>
      <c r="C14" s="75">
        <v>8</v>
      </c>
      <c r="D14" s="26">
        <v>0</v>
      </c>
      <c r="E14" s="27">
        <v>0</v>
      </c>
      <c r="H14" s="18">
        <v>1992</v>
      </c>
      <c r="I14" s="32">
        <v>70</v>
      </c>
      <c r="J14" s="33">
        <v>8</v>
      </c>
      <c r="K14" s="39">
        <v>0</v>
      </c>
      <c r="L14" s="34">
        <v>0</v>
      </c>
    </row>
    <row r="15" spans="1:13" x14ac:dyDescent="0.2">
      <c r="A15" s="20">
        <v>1993</v>
      </c>
      <c r="B15" s="73">
        <v>80</v>
      </c>
      <c r="C15" s="76">
        <v>16</v>
      </c>
      <c r="D15" s="26">
        <v>0</v>
      </c>
      <c r="E15" s="27">
        <v>0</v>
      </c>
      <c r="H15" s="18">
        <v>1993</v>
      </c>
      <c r="I15" s="32">
        <v>80</v>
      </c>
      <c r="J15" s="34">
        <v>16</v>
      </c>
      <c r="K15" s="39">
        <v>0</v>
      </c>
      <c r="L15" s="34">
        <v>0</v>
      </c>
    </row>
    <row r="16" spans="1:13" x14ac:dyDescent="0.2">
      <c r="A16" s="20">
        <v>1994</v>
      </c>
      <c r="B16" s="73">
        <v>90</v>
      </c>
      <c r="C16" s="76">
        <v>24</v>
      </c>
      <c r="D16" s="26">
        <v>0</v>
      </c>
      <c r="E16" s="27">
        <v>0</v>
      </c>
      <c r="H16" s="18">
        <v>1994</v>
      </c>
      <c r="I16" s="32">
        <v>90</v>
      </c>
      <c r="J16" s="34">
        <v>24</v>
      </c>
      <c r="K16" s="39">
        <v>0</v>
      </c>
      <c r="L16" s="34">
        <v>0</v>
      </c>
      <c r="M16" t="s">
        <v>110</v>
      </c>
    </row>
    <row r="17" spans="1:13" x14ac:dyDescent="0.2">
      <c r="A17" s="20">
        <v>1995</v>
      </c>
      <c r="B17" s="73">
        <v>100</v>
      </c>
      <c r="C17" s="76">
        <v>32</v>
      </c>
      <c r="D17" s="26">
        <v>0</v>
      </c>
      <c r="E17" s="27">
        <v>0</v>
      </c>
      <c r="H17" s="18">
        <v>1995</v>
      </c>
      <c r="I17" s="32">
        <v>100</v>
      </c>
      <c r="J17" s="34">
        <v>32</v>
      </c>
      <c r="K17" s="39">
        <v>0</v>
      </c>
      <c r="L17" s="34">
        <v>0</v>
      </c>
      <c r="M17" t="s">
        <v>111</v>
      </c>
    </row>
    <row r="18" spans="1:13" x14ac:dyDescent="0.2">
      <c r="A18" s="20">
        <v>1996</v>
      </c>
      <c r="B18" s="73">
        <v>110</v>
      </c>
      <c r="C18" s="76">
        <v>40</v>
      </c>
      <c r="D18" s="26">
        <v>0</v>
      </c>
      <c r="E18" s="27">
        <v>0</v>
      </c>
      <c r="H18" s="18">
        <v>1996</v>
      </c>
      <c r="I18" s="32">
        <v>110</v>
      </c>
      <c r="J18" s="34">
        <v>40</v>
      </c>
      <c r="K18" s="39">
        <v>0</v>
      </c>
      <c r="L18" s="34">
        <v>0</v>
      </c>
    </row>
    <row r="19" spans="1:13" ht="17" thickBot="1" x14ac:dyDescent="0.25">
      <c r="A19" s="20">
        <v>1997</v>
      </c>
      <c r="B19" s="73">
        <v>120</v>
      </c>
      <c r="C19" s="76">
        <v>48</v>
      </c>
      <c r="D19" s="26">
        <v>0</v>
      </c>
      <c r="E19" s="27">
        <v>0</v>
      </c>
      <c r="H19" s="18">
        <v>1997</v>
      </c>
      <c r="I19" s="32">
        <v>120</v>
      </c>
      <c r="J19" s="34">
        <v>48</v>
      </c>
      <c r="K19" s="39">
        <v>0</v>
      </c>
      <c r="L19" s="34">
        <v>0</v>
      </c>
    </row>
    <row r="20" spans="1:13" x14ac:dyDescent="0.2">
      <c r="A20" s="20">
        <v>1998</v>
      </c>
      <c r="B20" s="73">
        <v>130</v>
      </c>
      <c r="C20" s="76">
        <v>56</v>
      </c>
      <c r="D20" s="77">
        <v>6</v>
      </c>
      <c r="E20" s="27">
        <v>0</v>
      </c>
      <c r="H20" s="18">
        <v>1998</v>
      </c>
      <c r="I20" s="40">
        <v>130</v>
      </c>
      <c r="J20" s="41">
        <v>56</v>
      </c>
      <c r="K20" s="42">
        <v>6</v>
      </c>
      <c r="L20" s="41">
        <v>0</v>
      </c>
    </row>
    <row r="21" spans="1:13" x14ac:dyDescent="0.2">
      <c r="A21" s="20">
        <v>1999</v>
      </c>
      <c r="B21" s="73">
        <v>140</v>
      </c>
      <c r="C21" s="76">
        <v>64</v>
      </c>
      <c r="D21" s="78">
        <v>12</v>
      </c>
      <c r="E21" s="27">
        <v>0</v>
      </c>
      <c r="H21" s="18">
        <v>1999</v>
      </c>
      <c r="I21" s="40">
        <v>140</v>
      </c>
      <c r="J21" s="41">
        <v>64</v>
      </c>
      <c r="K21" s="41">
        <v>12</v>
      </c>
      <c r="L21" s="41">
        <v>0</v>
      </c>
    </row>
    <row r="22" spans="1:13" x14ac:dyDescent="0.2">
      <c r="A22" s="20">
        <v>2000</v>
      </c>
      <c r="B22" s="73">
        <v>150</v>
      </c>
      <c r="C22" s="76">
        <v>72</v>
      </c>
      <c r="D22" s="78">
        <v>18</v>
      </c>
      <c r="E22" s="27">
        <v>0</v>
      </c>
      <c r="H22" s="18">
        <v>2000</v>
      </c>
      <c r="I22" s="40">
        <v>150</v>
      </c>
      <c r="J22" s="41">
        <v>72</v>
      </c>
      <c r="K22" s="41">
        <v>18</v>
      </c>
      <c r="L22" s="41">
        <v>0</v>
      </c>
      <c r="M22" t="s">
        <v>112</v>
      </c>
    </row>
    <row r="23" spans="1:13" x14ac:dyDescent="0.2">
      <c r="A23" s="20">
        <v>2001</v>
      </c>
      <c r="B23" s="73">
        <v>160</v>
      </c>
      <c r="C23" s="76">
        <v>80</v>
      </c>
      <c r="D23" s="78">
        <v>24</v>
      </c>
      <c r="E23" s="27">
        <v>0</v>
      </c>
      <c r="H23" s="18">
        <v>2001</v>
      </c>
      <c r="I23" s="40">
        <v>160</v>
      </c>
      <c r="J23" s="41">
        <v>80</v>
      </c>
      <c r="K23" s="41">
        <v>24</v>
      </c>
      <c r="L23" s="41">
        <v>0</v>
      </c>
      <c r="M23" t="s">
        <v>113</v>
      </c>
    </row>
    <row r="24" spans="1:13" x14ac:dyDescent="0.2">
      <c r="A24" s="20">
        <v>2002</v>
      </c>
      <c r="B24" s="73">
        <v>170</v>
      </c>
      <c r="C24" s="76">
        <v>88</v>
      </c>
      <c r="D24" s="78">
        <v>30</v>
      </c>
      <c r="E24" s="27">
        <v>0</v>
      </c>
      <c r="H24" s="18">
        <v>2002</v>
      </c>
      <c r="I24" s="40">
        <v>170</v>
      </c>
      <c r="J24" s="41">
        <v>88</v>
      </c>
      <c r="K24" s="41">
        <v>30</v>
      </c>
      <c r="L24" s="41">
        <v>0</v>
      </c>
      <c r="M24" t="s">
        <v>114</v>
      </c>
    </row>
    <row r="25" spans="1:13" ht="17" thickBot="1" x14ac:dyDescent="0.25">
      <c r="A25" s="20">
        <v>2003</v>
      </c>
      <c r="B25" s="73">
        <v>180</v>
      </c>
      <c r="C25" s="76">
        <v>96</v>
      </c>
      <c r="D25" s="78">
        <v>36</v>
      </c>
      <c r="E25" s="27">
        <v>0</v>
      </c>
      <c r="H25" s="18">
        <v>2003</v>
      </c>
      <c r="I25" s="40">
        <v>180</v>
      </c>
      <c r="J25" s="41">
        <v>96</v>
      </c>
      <c r="K25" s="41">
        <v>36</v>
      </c>
      <c r="L25" s="41">
        <v>0</v>
      </c>
    </row>
    <row r="26" spans="1:13" x14ac:dyDescent="0.2">
      <c r="A26" s="80">
        <v>2004</v>
      </c>
      <c r="B26" s="81">
        <v>190</v>
      </c>
      <c r="C26" s="82">
        <v>104</v>
      </c>
      <c r="D26" s="81">
        <v>42</v>
      </c>
      <c r="E26" s="81">
        <v>4</v>
      </c>
      <c r="H26" s="53">
        <v>2004</v>
      </c>
      <c r="I26" s="54">
        <v>190</v>
      </c>
      <c r="J26" s="55">
        <v>104</v>
      </c>
      <c r="K26" s="55">
        <v>42</v>
      </c>
      <c r="L26" s="56">
        <v>4</v>
      </c>
    </row>
    <row r="27" spans="1:13" x14ac:dyDescent="0.2">
      <c r="A27" s="83">
        <v>2005</v>
      </c>
      <c r="B27" s="84">
        <v>200</v>
      </c>
      <c r="C27" s="85">
        <v>112</v>
      </c>
      <c r="D27" s="84">
        <v>48</v>
      </c>
      <c r="E27" s="84">
        <v>8</v>
      </c>
      <c r="H27" s="53">
        <v>2005</v>
      </c>
      <c r="I27" s="54">
        <v>200</v>
      </c>
      <c r="J27" s="55">
        <v>112</v>
      </c>
      <c r="K27" s="55">
        <v>48</v>
      </c>
      <c r="L27" s="55">
        <v>8</v>
      </c>
    </row>
    <row r="28" spans="1:13" x14ac:dyDescent="0.2">
      <c r="A28" s="83">
        <v>2006</v>
      </c>
      <c r="B28" s="84">
        <v>210</v>
      </c>
      <c r="C28" s="85">
        <v>120</v>
      </c>
      <c r="D28" s="84">
        <v>54</v>
      </c>
      <c r="E28" s="84">
        <v>12</v>
      </c>
      <c r="H28" s="53">
        <v>2006</v>
      </c>
      <c r="I28" s="54">
        <v>210</v>
      </c>
      <c r="J28" s="55">
        <v>120</v>
      </c>
      <c r="K28" s="55">
        <v>54</v>
      </c>
      <c r="L28" s="55">
        <v>12</v>
      </c>
      <c r="M28" t="s">
        <v>115</v>
      </c>
    </row>
    <row r="29" spans="1:13" x14ac:dyDescent="0.2">
      <c r="A29" s="83">
        <v>2007</v>
      </c>
      <c r="B29" s="84">
        <v>220</v>
      </c>
      <c r="C29" s="85">
        <v>128</v>
      </c>
      <c r="D29" s="84">
        <v>60</v>
      </c>
      <c r="E29" s="84">
        <v>16</v>
      </c>
      <c r="H29" s="53">
        <v>2007</v>
      </c>
      <c r="I29" s="54">
        <v>220</v>
      </c>
      <c r="J29" s="55">
        <v>128</v>
      </c>
      <c r="K29" s="55">
        <v>60</v>
      </c>
      <c r="L29" s="55">
        <v>16</v>
      </c>
      <c r="M29" t="s">
        <v>116</v>
      </c>
    </row>
    <row r="30" spans="1:13" x14ac:dyDescent="0.2">
      <c r="A30" s="83">
        <v>2008</v>
      </c>
      <c r="B30" s="84">
        <v>230</v>
      </c>
      <c r="C30" s="85">
        <v>136</v>
      </c>
      <c r="D30" s="84">
        <v>66</v>
      </c>
      <c r="E30" s="84">
        <v>20</v>
      </c>
      <c r="H30" s="53">
        <v>2008</v>
      </c>
      <c r="I30" s="54">
        <v>230</v>
      </c>
      <c r="J30" s="55">
        <v>136</v>
      </c>
      <c r="K30" s="55">
        <v>66</v>
      </c>
      <c r="L30" s="55">
        <v>20</v>
      </c>
      <c r="M30" t="s">
        <v>117</v>
      </c>
    </row>
    <row r="31" spans="1:13" ht="17" thickBot="1" x14ac:dyDescent="0.25">
      <c r="A31" s="86">
        <v>2009</v>
      </c>
      <c r="B31" s="87">
        <v>240</v>
      </c>
      <c r="C31" s="88">
        <v>144</v>
      </c>
      <c r="D31" s="87">
        <v>72</v>
      </c>
      <c r="E31" s="87">
        <v>24</v>
      </c>
      <c r="H31" s="53">
        <v>2009</v>
      </c>
      <c r="I31" s="57">
        <v>240</v>
      </c>
      <c r="J31" s="58">
        <v>144</v>
      </c>
      <c r="K31" s="58">
        <v>72</v>
      </c>
      <c r="L31" s="58">
        <v>24</v>
      </c>
      <c r="M31" t="s">
        <v>118</v>
      </c>
    </row>
    <row r="32" spans="1:13" ht="17" thickBot="1" x14ac:dyDescent="0.25">
      <c r="A32" s="22" t="s">
        <v>22</v>
      </c>
      <c r="B32" s="47">
        <f>AVERAGE(B8:B31)</f>
        <v>125</v>
      </c>
      <c r="C32" s="79">
        <f>AVERAGE(C14:C31)</f>
        <v>76</v>
      </c>
      <c r="D32" s="79">
        <f>AVERAGE(D20:D31)</f>
        <v>39</v>
      </c>
      <c r="E32" s="43">
        <f>AVERAGE(E26:E31)</f>
        <v>14</v>
      </c>
      <c r="H32" s="18" t="s">
        <v>22</v>
      </c>
      <c r="I32" s="50">
        <f>AVERAGE(I8:I25)</f>
        <v>95</v>
      </c>
      <c r="J32" s="48">
        <f>AVERAGE(J14:J25)</f>
        <v>52</v>
      </c>
      <c r="K32" s="49">
        <f>AVERAGE(K20:K25)</f>
        <v>21</v>
      </c>
      <c r="L32" s="18" t="s">
        <v>125</v>
      </c>
    </row>
    <row r="33" spans="1:13" x14ac:dyDescent="0.2">
      <c r="A33" s="45" t="s">
        <v>122</v>
      </c>
      <c r="B33" s="46">
        <f>AVERAGE(B8:B31,C14:C31,D20:D31,E26:E31)</f>
        <v>82</v>
      </c>
      <c r="G33" t="s">
        <v>124</v>
      </c>
      <c r="H33" s="51" t="s">
        <v>122</v>
      </c>
      <c r="I33" s="52">
        <f>AVERAGE(I8:I25,J14:J25,K20:K25)</f>
        <v>68.333333333333329</v>
      </c>
      <c r="M33" t="s">
        <v>119</v>
      </c>
    </row>
    <row r="34" spans="1:13" ht="17" thickBot="1" x14ac:dyDescent="0.25">
      <c r="A34" s="47" t="s">
        <v>123</v>
      </c>
      <c r="B34" s="43">
        <f>AVERAGE(B32:E32)</f>
        <v>63.5</v>
      </c>
      <c r="G34" t="s">
        <v>124</v>
      </c>
      <c r="H34" s="47" t="s">
        <v>123</v>
      </c>
      <c r="I34" s="43">
        <f>AVERAGE(I32:K32)</f>
        <v>56</v>
      </c>
      <c r="M34" t="s">
        <v>120</v>
      </c>
    </row>
    <row r="35" spans="1:13" x14ac:dyDescent="0.2">
      <c r="A35" s="44"/>
      <c r="M35" t="s">
        <v>121</v>
      </c>
    </row>
    <row r="37" spans="1:13" x14ac:dyDescent="0.2">
      <c r="B37" t="s">
        <v>106</v>
      </c>
    </row>
    <row r="38" spans="1:13" x14ac:dyDescent="0.2">
      <c r="B38" t="s">
        <v>107</v>
      </c>
    </row>
    <row r="40" spans="1:13" x14ac:dyDescent="0.2">
      <c r="B40" t="s">
        <v>126</v>
      </c>
    </row>
    <row r="41" spans="1:13" x14ac:dyDescent="0.2">
      <c r="B41" t="s">
        <v>127</v>
      </c>
    </row>
    <row r="42" spans="1:13" x14ac:dyDescent="0.2">
      <c r="B42" t="s">
        <v>128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D7F9C-7557-8540-96D6-26937F7166FA}">
  <dimension ref="A1:H35"/>
  <sheetViews>
    <sheetView tabSelected="1" zoomScale="190" zoomScaleNormal="190" workbookViewId="0">
      <selection activeCell="G6" sqref="G6:H16"/>
    </sheetView>
  </sheetViews>
  <sheetFormatPr baseColWidth="10" defaultRowHeight="16" x14ac:dyDescent="0.2"/>
  <sheetData>
    <row r="1" spans="1:8" ht="17" thickBot="1" x14ac:dyDescent="0.25">
      <c r="A1" s="89" t="s">
        <v>15</v>
      </c>
      <c r="B1" s="25" t="s">
        <v>13</v>
      </c>
      <c r="C1" s="89" t="s">
        <v>20</v>
      </c>
      <c r="D1" s="23" t="s">
        <v>24</v>
      </c>
      <c r="E1" s="89" t="s">
        <v>26</v>
      </c>
      <c r="G1" s="1" t="s">
        <v>175</v>
      </c>
    </row>
    <row r="2" spans="1:8" x14ac:dyDescent="0.2">
      <c r="A2" s="90">
        <v>1980</v>
      </c>
      <c r="B2" s="26">
        <v>0</v>
      </c>
      <c r="C2" s="26">
        <v>0</v>
      </c>
      <c r="D2" s="26">
        <v>0</v>
      </c>
      <c r="E2" s="91">
        <v>0</v>
      </c>
      <c r="G2" t="s">
        <v>176</v>
      </c>
      <c r="H2" t="s">
        <v>177</v>
      </c>
    </row>
    <row r="3" spans="1:8" x14ac:dyDescent="0.2">
      <c r="A3" s="90">
        <v>1981</v>
      </c>
      <c r="B3" s="26">
        <v>0</v>
      </c>
      <c r="C3" s="26">
        <v>0</v>
      </c>
      <c r="D3" s="26">
        <v>0</v>
      </c>
      <c r="E3" s="91">
        <v>0</v>
      </c>
      <c r="G3" t="s">
        <v>178</v>
      </c>
      <c r="H3" t="s">
        <v>179</v>
      </c>
    </row>
    <row r="4" spans="1:8" x14ac:dyDescent="0.2">
      <c r="A4" s="90">
        <v>1982</v>
      </c>
      <c r="B4" s="26">
        <v>0</v>
      </c>
      <c r="C4" s="26">
        <v>0</v>
      </c>
      <c r="D4" s="26">
        <v>0</v>
      </c>
      <c r="E4" s="91">
        <v>0</v>
      </c>
    </row>
    <row r="5" spans="1:8" x14ac:dyDescent="0.2">
      <c r="A5" s="90">
        <v>1983</v>
      </c>
      <c r="B5" s="26">
        <v>0</v>
      </c>
      <c r="C5" s="26">
        <v>0</v>
      </c>
      <c r="D5" s="26">
        <v>0</v>
      </c>
      <c r="E5" s="91">
        <v>0</v>
      </c>
    </row>
    <row r="6" spans="1:8" x14ac:dyDescent="0.2">
      <c r="A6" s="90">
        <v>1984</v>
      </c>
      <c r="B6" s="26">
        <v>0</v>
      </c>
      <c r="C6" s="26">
        <v>0</v>
      </c>
      <c r="D6" s="26">
        <v>0</v>
      </c>
      <c r="E6" s="91">
        <v>0</v>
      </c>
      <c r="G6" s="99" t="s">
        <v>172</v>
      </c>
      <c r="H6" s="99">
        <f>AVERAGE(B8,C14,D20)</f>
        <v>8</v>
      </c>
    </row>
    <row r="7" spans="1:8" ht="17" thickBot="1" x14ac:dyDescent="0.25">
      <c r="A7" s="90">
        <v>1985</v>
      </c>
      <c r="B7" s="26">
        <v>0</v>
      </c>
      <c r="C7" s="26">
        <v>0</v>
      </c>
      <c r="D7" s="26">
        <v>0</v>
      </c>
      <c r="E7" s="91">
        <v>0</v>
      </c>
      <c r="G7" s="99"/>
      <c r="H7" s="99">
        <f t="shared" ref="H7:H10" si="0">AVERAGE(B9,C15,D21)</f>
        <v>16</v>
      </c>
    </row>
    <row r="8" spans="1:8" x14ac:dyDescent="0.2">
      <c r="A8" s="90">
        <v>1986</v>
      </c>
      <c r="B8" s="93">
        <v>10</v>
      </c>
      <c r="C8" s="26">
        <v>0</v>
      </c>
      <c r="D8" s="26">
        <v>0</v>
      </c>
      <c r="E8" s="91">
        <v>0</v>
      </c>
      <c r="G8" s="99"/>
      <c r="H8" s="99">
        <f t="shared" si="0"/>
        <v>24</v>
      </c>
    </row>
    <row r="9" spans="1:8" x14ac:dyDescent="0.2">
      <c r="A9" s="90">
        <v>1987</v>
      </c>
      <c r="B9" s="94">
        <v>20</v>
      </c>
      <c r="C9" s="26">
        <v>0</v>
      </c>
      <c r="D9" s="26">
        <v>0</v>
      </c>
      <c r="E9" s="91">
        <v>0</v>
      </c>
      <c r="G9" s="99"/>
      <c r="H9" s="99">
        <f t="shared" si="0"/>
        <v>32</v>
      </c>
    </row>
    <row r="10" spans="1:8" x14ac:dyDescent="0.2">
      <c r="A10" s="90">
        <v>1988</v>
      </c>
      <c r="B10" s="94">
        <v>30</v>
      </c>
      <c r="C10" s="26">
        <v>0</v>
      </c>
      <c r="D10" s="26">
        <v>0</v>
      </c>
      <c r="E10" s="91">
        <v>0</v>
      </c>
      <c r="G10" s="99"/>
      <c r="H10" s="99">
        <f t="shared" si="0"/>
        <v>40</v>
      </c>
    </row>
    <row r="11" spans="1:8" x14ac:dyDescent="0.2">
      <c r="A11" s="90">
        <v>1989</v>
      </c>
      <c r="B11" s="94">
        <v>40</v>
      </c>
      <c r="C11" s="26">
        <v>0</v>
      </c>
      <c r="D11" s="26">
        <v>0</v>
      </c>
      <c r="E11" s="91">
        <v>0</v>
      </c>
      <c r="G11" s="102" t="s">
        <v>180</v>
      </c>
      <c r="H11" s="102">
        <f>AVERAGE(B14,C20)</f>
        <v>63</v>
      </c>
    </row>
    <row r="12" spans="1:8" x14ac:dyDescent="0.2">
      <c r="A12" s="90">
        <v>1990</v>
      </c>
      <c r="B12" s="94">
        <v>50</v>
      </c>
      <c r="C12" s="26">
        <v>0</v>
      </c>
      <c r="D12" s="26">
        <v>0</v>
      </c>
      <c r="E12" s="91">
        <v>0</v>
      </c>
      <c r="H12" s="102">
        <f t="shared" ref="H12:H16" si="1">AVERAGE(B15,C21)</f>
        <v>72</v>
      </c>
    </row>
    <row r="13" spans="1:8" ht="17" thickBot="1" x14ac:dyDescent="0.25">
      <c r="A13" s="90">
        <v>1991</v>
      </c>
      <c r="B13" s="94">
        <v>60</v>
      </c>
      <c r="C13" s="26">
        <v>0</v>
      </c>
      <c r="D13" s="26">
        <v>0</v>
      </c>
      <c r="E13" s="91">
        <v>0</v>
      </c>
      <c r="H13" s="102">
        <f t="shared" si="1"/>
        <v>81</v>
      </c>
    </row>
    <row r="14" spans="1:8" x14ac:dyDescent="0.2">
      <c r="A14" s="90">
        <v>1992</v>
      </c>
      <c r="B14" s="100">
        <v>70</v>
      </c>
      <c r="C14" s="95">
        <v>8</v>
      </c>
      <c r="D14" s="26">
        <v>0</v>
      </c>
      <c r="E14" s="91">
        <v>0</v>
      </c>
      <c r="H14" s="102">
        <f t="shared" si="1"/>
        <v>90</v>
      </c>
    </row>
    <row r="15" spans="1:8" x14ac:dyDescent="0.2">
      <c r="A15" s="90">
        <v>1993</v>
      </c>
      <c r="B15" s="100">
        <v>80</v>
      </c>
      <c r="C15" s="96">
        <v>16</v>
      </c>
      <c r="D15" s="26">
        <v>0</v>
      </c>
      <c r="E15" s="91">
        <v>0</v>
      </c>
      <c r="H15" s="102">
        <f t="shared" si="1"/>
        <v>99</v>
      </c>
    </row>
    <row r="16" spans="1:8" x14ac:dyDescent="0.2">
      <c r="A16" s="90">
        <v>1994</v>
      </c>
      <c r="B16" s="100">
        <v>90</v>
      </c>
      <c r="C16" s="96">
        <v>24</v>
      </c>
      <c r="D16" s="26">
        <v>0</v>
      </c>
      <c r="E16" s="91">
        <v>0</v>
      </c>
      <c r="H16" s="102">
        <f t="shared" si="1"/>
        <v>108</v>
      </c>
    </row>
    <row r="17" spans="1:5" x14ac:dyDescent="0.2">
      <c r="A17" s="90">
        <v>1995</v>
      </c>
      <c r="B17" s="100">
        <v>100</v>
      </c>
      <c r="C17" s="96">
        <v>32</v>
      </c>
      <c r="D17" s="26">
        <v>0</v>
      </c>
      <c r="E17" s="91">
        <v>0</v>
      </c>
    </row>
    <row r="18" spans="1:5" x14ac:dyDescent="0.2">
      <c r="A18" s="90">
        <v>1996</v>
      </c>
      <c r="B18" s="100">
        <v>110</v>
      </c>
      <c r="C18" s="96">
        <v>40</v>
      </c>
      <c r="D18" s="26">
        <v>0</v>
      </c>
      <c r="E18" s="91">
        <v>0</v>
      </c>
    </row>
    <row r="19" spans="1:5" ht="17" thickBot="1" x14ac:dyDescent="0.25">
      <c r="A19" s="90">
        <v>1997</v>
      </c>
      <c r="B19" s="100">
        <v>120</v>
      </c>
      <c r="C19" s="96">
        <v>48</v>
      </c>
      <c r="D19" s="26">
        <v>0</v>
      </c>
      <c r="E19" s="91">
        <v>0</v>
      </c>
    </row>
    <row r="20" spans="1:5" x14ac:dyDescent="0.2">
      <c r="A20" s="90">
        <v>1998</v>
      </c>
      <c r="B20" s="73">
        <v>130</v>
      </c>
      <c r="C20" s="101">
        <v>56</v>
      </c>
      <c r="D20" s="97">
        <v>6</v>
      </c>
      <c r="E20" s="91">
        <v>0</v>
      </c>
    </row>
    <row r="21" spans="1:5" x14ac:dyDescent="0.2">
      <c r="A21" s="90">
        <v>1999</v>
      </c>
      <c r="B21" s="73">
        <v>140</v>
      </c>
      <c r="C21" s="101">
        <v>64</v>
      </c>
      <c r="D21" s="98">
        <v>12</v>
      </c>
      <c r="E21" s="91">
        <v>0</v>
      </c>
    </row>
    <row r="22" spans="1:5" x14ac:dyDescent="0.2">
      <c r="A22" s="90">
        <v>2000</v>
      </c>
      <c r="B22" s="73">
        <v>150</v>
      </c>
      <c r="C22" s="101">
        <v>72</v>
      </c>
      <c r="D22" s="98">
        <v>18</v>
      </c>
      <c r="E22" s="91">
        <v>0</v>
      </c>
    </row>
    <row r="23" spans="1:5" x14ac:dyDescent="0.2">
      <c r="A23" s="90">
        <v>2001</v>
      </c>
      <c r="B23" s="73">
        <v>160</v>
      </c>
      <c r="C23" s="101">
        <v>80</v>
      </c>
      <c r="D23" s="98">
        <v>24</v>
      </c>
      <c r="E23" s="91">
        <v>0</v>
      </c>
    </row>
    <row r="24" spans="1:5" x14ac:dyDescent="0.2">
      <c r="A24" s="90">
        <v>2002</v>
      </c>
      <c r="B24" s="73">
        <v>170</v>
      </c>
      <c r="C24" s="101">
        <v>88</v>
      </c>
      <c r="D24" s="98">
        <v>30</v>
      </c>
      <c r="E24" s="91">
        <v>0</v>
      </c>
    </row>
    <row r="25" spans="1:5" ht="17" thickBot="1" x14ac:dyDescent="0.25">
      <c r="A25" s="90">
        <v>2003</v>
      </c>
      <c r="B25" s="74">
        <v>180</v>
      </c>
      <c r="C25" s="101">
        <v>96</v>
      </c>
      <c r="D25" s="98">
        <v>36</v>
      </c>
      <c r="E25" s="91">
        <v>0</v>
      </c>
    </row>
    <row r="26" spans="1:5" x14ac:dyDescent="0.2">
      <c r="A26" s="80">
        <v>2004</v>
      </c>
      <c r="B26" s="81">
        <v>190</v>
      </c>
      <c r="C26" s="81">
        <v>104</v>
      </c>
      <c r="D26" s="81">
        <v>42</v>
      </c>
      <c r="E26" s="82">
        <v>4</v>
      </c>
    </row>
    <row r="27" spans="1:5" x14ac:dyDescent="0.2">
      <c r="A27" s="83">
        <v>2005</v>
      </c>
      <c r="B27" s="84">
        <v>200</v>
      </c>
      <c r="C27" s="84">
        <v>112</v>
      </c>
      <c r="D27" s="84">
        <v>48</v>
      </c>
      <c r="E27" s="85">
        <v>8</v>
      </c>
    </row>
    <row r="28" spans="1:5" x14ac:dyDescent="0.2">
      <c r="A28" s="83">
        <v>2006</v>
      </c>
      <c r="B28" s="84">
        <v>210</v>
      </c>
      <c r="C28" s="84">
        <v>120</v>
      </c>
      <c r="D28" s="84">
        <v>54</v>
      </c>
      <c r="E28" s="85">
        <v>12</v>
      </c>
    </row>
    <row r="29" spans="1:5" x14ac:dyDescent="0.2">
      <c r="A29" s="83">
        <v>2007</v>
      </c>
      <c r="B29" s="84">
        <v>220</v>
      </c>
      <c r="C29" s="84">
        <v>128</v>
      </c>
      <c r="D29" s="84">
        <v>60</v>
      </c>
      <c r="E29" s="85">
        <v>16</v>
      </c>
    </row>
    <row r="30" spans="1:5" x14ac:dyDescent="0.2">
      <c r="A30" s="83">
        <v>2008</v>
      </c>
      <c r="B30" s="84">
        <v>230</v>
      </c>
      <c r="C30" s="84">
        <v>136</v>
      </c>
      <c r="D30" s="84">
        <v>66</v>
      </c>
      <c r="E30" s="85">
        <v>20</v>
      </c>
    </row>
    <row r="31" spans="1:5" ht="17" thickBot="1" x14ac:dyDescent="0.25">
      <c r="A31" s="86">
        <v>2009</v>
      </c>
      <c r="B31" s="87">
        <v>240</v>
      </c>
      <c r="C31" s="87">
        <v>144</v>
      </c>
      <c r="D31" s="87">
        <v>72</v>
      </c>
      <c r="E31" s="88">
        <v>24</v>
      </c>
    </row>
    <row r="32" spans="1:5" ht="17" thickBot="1" x14ac:dyDescent="0.25">
      <c r="A32" s="22" t="s">
        <v>22</v>
      </c>
      <c r="B32" s="92">
        <f>AVERAGE(B8:B31)</f>
        <v>125</v>
      </c>
      <c r="C32" s="92">
        <f>AVERAGE(C14:C31)</f>
        <v>76</v>
      </c>
      <c r="D32" s="92">
        <f>AVERAGE(D20:D31)</f>
        <v>39</v>
      </c>
      <c r="E32" s="43">
        <f>AVERAGE(E26:E31)</f>
        <v>14</v>
      </c>
    </row>
    <row r="33" spans="1:2" x14ac:dyDescent="0.2">
      <c r="A33" s="45" t="s">
        <v>122</v>
      </c>
      <c r="B33" s="29">
        <f>AVERAGE(B8:B31,C14:C31,D20:D31,E26:E31)</f>
        <v>82</v>
      </c>
    </row>
    <row r="34" spans="1:2" ht="17" thickBot="1" x14ac:dyDescent="0.25">
      <c r="A34" s="47" t="s">
        <v>123</v>
      </c>
      <c r="B34" s="92">
        <f>AVERAGE(B32:E32)</f>
        <v>63.5</v>
      </c>
    </row>
    <row r="35" spans="1:2" x14ac:dyDescent="0.2">
      <c r="A35" t="s">
        <v>174</v>
      </c>
      <c r="B35">
        <f>AVERAGE(B8:B25,C14:C25,D20:D25)</f>
        <v>68.333333333333329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50D091-0CF3-4E4E-A0C2-7C7B515B5A3B}">
  <dimension ref="A1:G36"/>
  <sheetViews>
    <sheetView zoomScale="200" zoomScaleNormal="200" workbookViewId="0">
      <selection activeCell="B2" sqref="B2:B6"/>
    </sheetView>
  </sheetViews>
  <sheetFormatPr baseColWidth="10" defaultRowHeight="16" x14ac:dyDescent="0.2"/>
  <sheetData>
    <row r="1" spans="1:7" ht="17" thickBot="1" x14ac:dyDescent="0.25">
      <c r="A1" s="23" t="s">
        <v>15</v>
      </c>
      <c r="B1" s="24" t="s">
        <v>129</v>
      </c>
      <c r="C1" s="24" t="s">
        <v>130</v>
      </c>
      <c r="D1" s="24" t="s">
        <v>131</v>
      </c>
      <c r="E1" s="25" t="s">
        <v>132</v>
      </c>
      <c r="F1" s="21" t="s">
        <v>133</v>
      </c>
      <c r="G1" s="21" t="s">
        <v>135</v>
      </c>
    </row>
    <row r="2" spans="1:7" x14ac:dyDescent="0.2">
      <c r="A2" s="20">
        <v>2000</v>
      </c>
      <c r="B2" s="28">
        <v>0</v>
      </c>
      <c r="C2" s="26">
        <v>0</v>
      </c>
      <c r="D2" s="27">
        <v>0</v>
      </c>
      <c r="E2" s="27">
        <v>0</v>
      </c>
      <c r="F2" s="27">
        <v>0</v>
      </c>
      <c r="G2" s="26">
        <v>0</v>
      </c>
    </row>
    <row r="3" spans="1:7" x14ac:dyDescent="0.2">
      <c r="A3" s="20">
        <v>2001</v>
      </c>
      <c r="B3" s="28">
        <v>0</v>
      </c>
      <c r="C3" s="26">
        <v>0</v>
      </c>
      <c r="D3" s="27">
        <v>0</v>
      </c>
      <c r="E3" s="27">
        <v>0</v>
      </c>
      <c r="F3" s="27">
        <v>0</v>
      </c>
      <c r="G3" s="26">
        <v>0</v>
      </c>
    </row>
    <row r="4" spans="1:7" x14ac:dyDescent="0.2">
      <c r="A4" s="20">
        <v>2002</v>
      </c>
      <c r="B4" s="28">
        <v>0</v>
      </c>
      <c r="C4" s="26">
        <v>0</v>
      </c>
      <c r="D4" s="27">
        <v>0</v>
      </c>
      <c r="E4" s="27">
        <v>0</v>
      </c>
      <c r="F4" s="27">
        <v>0</v>
      </c>
      <c r="G4" s="26">
        <v>0</v>
      </c>
    </row>
    <row r="5" spans="1:7" x14ac:dyDescent="0.2">
      <c r="A5" s="20">
        <v>2003</v>
      </c>
      <c r="B5" s="28">
        <v>0</v>
      </c>
      <c r="C5" s="26">
        <v>0</v>
      </c>
      <c r="D5" s="27">
        <v>0</v>
      </c>
      <c r="E5" s="27">
        <v>0</v>
      </c>
      <c r="F5" s="27">
        <v>0</v>
      </c>
      <c r="G5" s="26">
        <v>0</v>
      </c>
    </row>
    <row r="6" spans="1:7" x14ac:dyDescent="0.2">
      <c r="A6" s="20">
        <v>2004</v>
      </c>
      <c r="B6" s="28">
        <v>0</v>
      </c>
      <c r="C6" s="26">
        <v>0</v>
      </c>
      <c r="D6" s="27">
        <v>0</v>
      </c>
      <c r="E6" s="27">
        <v>0</v>
      </c>
      <c r="F6" s="27">
        <v>0</v>
      </c>
      <c r="G6" s="26">
        <v>0</v>
      </c>
    </row>
    <row r="7" spans="1:7" ht="17" thickBot="1" x14ac:dyDescent="0.25">
      <c r="A7" s="20">
        <v>2005</v>
      </c>
      <c r="B7" s="28" t="s">
        <v>134</v>
      </c>
      <c r="C7" s="26">
        <v>0</v>
      </c>
      <c r="D7" s="27">
        <v>0</v>
      </c>
      <c r="E7" s="27">
        <v>0</v>
      </c>
      <c r="F7" s="27">
        <v>0</v>
      </c>
      <c r="G7" s="26">
        <v>0</v>
      </c>
    </row>
    <row r="8" spans="1:7" x14ac:dyDescent="0.2">
      <c r="A8" s="20">
        <v>2006</v>
      </c>
      <c r="B8" s="28" t="s">
        <v>134</v>
      </c>
      <c r="C8" s="29" t="s">
        <v>134</v>
      </c>
      <c r="D8" s="27">
        <v>0</v>
      </c>
      <c r="E8" s="27">
        <v>0</v>
      </c>
      <c r="F8" s="27">
        <v>0</v>
      </c>
      <c r="G8" s="26">
        <v>0</v>
      </c>
    </row>
    <row r="9" spans="1:7" x14ac:dyDescent="0.2">
      <c r="A9" s="20">
        <v>2007</v>
      </c>
      <c r="B9" s="28" t="s">
        <v>134</v>
      </c>
      <c r="C9" s="28" t="s">
        <v>134</v>
      </c>
      <c r="D9" s="27" t="s">
        <v>134</v>
      </c>
      <c r="E9" s="27">
        <v>0</v>
      </c>
      <c r="F9" s="27">
        <v>0</v>
      </c>
      <c r="G9" s="26">
        <v>0</v>
      </c>
    </row>
    <row r="10" spans="1:7" x14ac:dyDescent="0.2">
      <c r="A10" s="20">
        <v>2008</v>
      </c>
      <c r="B10" s="28" t="s">
        <v>134</v>
      </c>
      <c r="C10" s="28" t="s">
        <v>134</v>
      </c>
      <c r="D10" s="26" t="s">
        <v>134</v>
      </c>
      <c r="E10" s="27" t="s">
        <v>134</v>
      </c>
      <c r="F10" s="27">
        <v>0</v>
      </c>
      <c r="G10" s="26">
        <v>0</v>
      </c>
    </row>
    <row r="11" spans="1:7" x14ac:dyDescent="0.2">
      <c r="A11" s="20">
        <v>2009</v>
      </c>
      <c r="B11" s="28" t="s">
        <v>134</v>
      </c>
      <c r="C11" s="28" t="s">
        <v>134</v>
      </c>
      <c r="D11" s="26" t="s">
        <v>134</v>
      </c>
      <c r="E11" s="27" t="s">
        <v>134</v>
      </c>
      <c r="F11" s="27" t="s">
        <v>134</v>
      </c>
      <c r="G11" s="26">
        <v>0</v>
      </c>
    </row>
    <row r="12" spans="1:7" x14ac:dyDescent="0.2">
      <c r="A12" s="20">
        <v>2010</v>
      </c>
      <c r="B12" s="28" t="s">
        <v>134</v>
      </c>
      <c r="C12" s="28" t="s">
        <v>134</v>
      </c>
      <c r="D12" s="26" t="s">
        <v>134</v>
      </c>
      <c r="E12" s="27" t="s">
        <v>134</v>
      </c>
      <c r="F12" s="27" t="s">
        <v>134</v>
      </c>
      <c r="G12" s="26">
        <v>0</v>
      </c>
    </row>
    <row r="15" spans="1:7" x14ac:dyDescent="0.2">
      <c r="A15" t="s">
        <v>136</v>
      </c>
    </row>
    <row r="16" spans="1:7" x14ac:dyDescent="0.2">
      <c r="A16" t="s">
        <v>137</v>
      </c>
    </row>
    <row r="17" spans="1:1" x14ac:dyDescent="0.2">
      <c r="A17" t="s">
        <v>138</v>
      </c>
    </row>
    <row r="19" spans="1:1" x14ac:dyDescent="0.2">
      <c r="A19" t="s">
        <v>139</v>
      </c>
    </row>
    <row r="20" spans="1:1" x14ac:dyDescent="0.2">
      <c r="A20" t="s">
        <v>140</v>
      </c>
    </row>
    <row r="22" spans="1:1" x14ac:dyDescent="0.2">
      <c r="A22" t="s">
        <v>141</v>
      </c>
    </row>
    <row r="24" spans="1:1" x14ac:dyDescent="0.2">
      <c r="A24" t="s">
        <v>142</v>
      </c>
    </row>
    <row r="26" spans="1:1" x14ac:dyDescent="0.2">
      <c r="A26" t="s">
        <v>143</v>
      </c>
    </row>
    <row r="27" spans="1:1" x14ac:dyDescent="0.2">
      <c r="A27" t="s">
        <v>144</v>
      </c>
    </row>
    <row r="29" spans="1:1" x14ac:dyDescent="0.2">
      <c r="A29" t="s">
        <v>145</v>
      </c>
    </row>
    <row r="30" spans="1:1" x14ac:dyDescent="0.2">
      <c r="A30" t="s">
        <v>146</v>
      </c>
    </row>
    <row r="31" spans="1:1" x14ac:dyDescent="0.2">
      <c r="A31" t="s">
        <v>147</v>
      </c>
    </row>
    <row r="32" spans="1:1" x14ac:dyDescent="0.2">
      <c r="A32" t="s">
        <v>148</v>
      </c>
    </row>
    <row r="33" spans="1:1" x14ac:dyDescent="0.2">
      <c r="A33" t="s">
        <v>149</v>
      </c>
    </row>
    <row r="34" spans="1:1" x14ac:dyDescent="0.2">
      <c r="A34" t="s">
        <v>150</v>
      </c>
    </row>
    <row r="35" spans="1:1" x14ac:dyDescent="0.2">
      <c r="A35" t="s">
        <v>151</v>
      </c>
    </row>
    <row r="36" spans="1:1" x14ac:dyDescent="0.2">
      <c r="A36" t="s">
        <v>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37F86-B1EB-D145-9FD4-1C559B132293}">
  <dimension ref="A1:M32"/>
  <sheetViews>
    <sheetView zoomScale="220" zoomScaleNormal="220" workbookViewId="0">
      <selection activeCell="F12" sqref="F12"/>
    </sheetView>
  </sheetViews>
  <sheetFormatPr baseColWidth="10" defaultRowHeight="16" x14ac:dyDescent="0.2"/>
  <cols>
    <col min="8" max="8" width="13.1640625" customWidth="1"/>
    <col min="9" max="9" width="6.6640625" customWidth="1"/>
    <col min="10" max="10" width="14.33203125" customWidth="1"/>
    <col min="11" max="11" width="12.5" customWidth="1"/>
  </cols>
  <sheetData>
    <row r="1" spans="1:13" ht="17" thickBot="1" x14ac:dyDescent="0.25">
      <c r="A1" t="s">
        <v>15</v>
      </c>
      <c r="B1" t="s">
        <v>13</v>
      </c>
      <c r="C1" t="s">
        <v>20</v>
      </c>
      <c r="D1" t="s">
        <v>24</v>
      </c>
      <c r="E1" t="s">
        <v>26</v>
      </c>
      <c r="G1" s="59" t="s">
        <v>153</v>
      </c>
      <c r="H1" s="1" t="s">
        <v>154</v>
      </c>
      <c r="I1" s="1" t="s">
        <v>156</v>
      </c>
      <c r="J1" t="s">
        <v>159</v>
      </c>
      <c r="K1" t="s">
        <v>160</v>
      </c>
      <c r="M1" t="s">
        <v>155</v>
      </c>
    </row>
    <row r="2" spans="1:13" x14ac:dyDescent="0.2">
      <c r="A2">
        <v>1986</v>
      </c>
      <c r="B2" s="68">
        <v>10</v>
      </c>
      <c r="C2">
        <v>0</v>
      </c>
      <c r="D2">
        <v>0</v>
      </c>
      <c r="E2">
        <v>0</v>
      </c>
      <c r="G2" s="60">
        <v>1</v>
      </c>
      <c r="H2" s="61">
        <v>0</v>
      </c>
      <c r="I2">
        <f>AVERAGE(B2,C8,D14,E20)</f>
        <v>7</v>
      </c>
      <c r="J2" t="s">
        <v>101</v>
      </c>
      <c r="M2" t="s">
        <v>157</v>
      </c>
    </row>
    <row r="3" spans="1:13" ht="17" thickBot="1" x14ac:dyDescent="0.25">
      <c r="A3">
        <v>1987</v>
      </c>
      <c r="B3" s="69">
        <v>20</v>
      </c>
      <c r="C3">
        <v>0</v>
      </c>
      <c r="D3">
        <v>0</v>
      </c>
      <c r="E3">
        <v>0</v>
      </c>
      <c r="F3" t="s">
        <v>172</v>
      </c>
      <c r="G3" s="62">
        <v>1</v>
      </c>
      <c r="H3" s="63" t="str">
        <f>"+1"</f>
        <v>+1</v>
      </c>
      <c r="I3">
        <f>AVERAGE(B3,C9,D15,E21)</f>
        <v>14</v>
      </c>
      <c r="J3" t="s">
        <v>102</v>
      </c>
      <c r="M3" t="s">
        <v>158</v>
      </c>
    </row>
    <row r="4" spans="1:13" x14ac:dyDescent="0.2">
      <c r="A4">
        <v>1988</v>
      </c>
      <c r="B4" s="70">
        <v>30</v>
      </c>
      <c r="C4">
        <v>0</v>
      </c>
      <c r="D4">
        <v>0</v>
      </c>
      <c r="E4">
        <v>0</v>
      </c>
      <c r="G4" s="64">
        <v>2</v>
      </c>
      <c r="H4" s="65" t="str">
        <f>"+2"</f>
        <v>+2</v>
      </c>
      <c r="I4">
        <f>AVERAGE(B4,C10,D16,E22)</f>
        <v>21</v>
      </c>
    </row>
    <row r="5" spans="1:13" ht="17" thickBot="1" x14ac:dyDescent="0.25">
      <c r="A5">
        <v>1989</v>
      </c>
      <c r="B5" s="70">
        <v>40</v>
      </c>
      <c r="C5">
        <v>0</v>
      </c>
      <c r="D5">
        <v>0</v>
      </c>
      <c r="E5">
        <v>0</v>
      </c>
      <c r="G5" s="66">
        <v>2</v>
      </c>
      <c r="H5" s="67" t="str">
        <f>"+3"</f>
        <v>+3</v>
      </c>
      <c r="I5">
        <f>AVERAGE(B5,C11,D17,E23)</f>
        <v>28</v>
      </c>
    </row>
    <row r="6" spans="1:13" x14ac:dyDescent="0.2">
      <c r="A6">
        <v>1990</v>
      </c>
      <c r="B6" s="13">
        <v>50</v>
      </c>
      <c r="C6">
        <v>0</v>
      </c>
      <c r="D6">
        <v>0</v>
      </c>
      <c r="E6">
        <v>0</v>
      </c>
      <c r="G6">
        <v>3</v>
      </c>
      <c r="H6" s="14" t="str">
        <f>"+4"</f>
        <v>+4</v>
      </c>
      <c r="I6">
        <f>AVERAGE(B6,C12,D18,E24)</f>
        <v>35</v>
      </c>
    </row>
    <row r="7" spans="1:13" ht="17" thickBot="1" x14ac:dyDescent="0.25">
      <c r="A7">
        <v>1991</v>
      </c>
      <c r="B7" s="10">
        <v>60</v>
      </c>
      <c r="C7" s="71">
        <v>0</v>
      </c>
      <c r="D7">
        <v>0</v>
      </c>
      <c r="E7">
        <v>0</v>
      </c>
    </row>
    <row r="8" spans="1:13" x14ac:dyDescent="0.2">
      <c r="A8">
        <v>1992</v>
      </c>
      <c r="B8" s="10">
        <v>70</v>
      </c>
      <c r="C8" s="68">
        <v>8</v>
      </c>
      <c r="D8">
        <v>0</v>
      </c>
      <c r="E8">
        <v>0</v>
      </c>
      <c r="H8" t="s">
        <v>84</v>
      </c>
    </row>
    <row r="9" spans="1:13" x14ac:dyDescent="0.2">
      <c r="A9">
        <v>1993</v>
      </c>
      <c r="B9" s="10">
        <v>80</v>
      </c>
      <c r="C9" s="69">
        <v>16</v>
      </c>
      <c r="D9">
        <v>0</v>
      </c>
      <c r="E9">
        <v>0</v>
      </c>
      <c r="F9" t="s">
        <v>172</v>
      </c>
      <c r="H9" t="s">
        <v>85</v>
      </c>
    </row>
    <row r="10" spans="1:13" x14ac:dyDescent="0.2">
      <c r="A10">
        <v>1994</v>
      </c>
      <c r="B10" s="10">
        <v>90</v>
      </c>
      <c r="C10" s="70">
        <v>24</v>
      </c>
      <c r="D10">
        <v>0</v>
      </c>
      <c r="E10">
        <v>0</v>
      </c>
      <c r="H10" t="s">
        <v>83</v>
      </c>
    </row>
    <row r="11" spans="1:13" x14ac:dyDescent="0.2">
      <c r="A11">
        <v>1995</v>
      </c>
      <c r="B11" s="10">
        <v>100</v>
      </c>
      <c r="C11" s="70">
        <v>32</v>
      </c>
      <c r="D11">
        <v>0</v>
      </c>
      <c r="E11">
        <v>0</v>
      </c>
    </row>
    <row r="12" spans="1:13" x14ac:dyDescent="0.2">
      <c r="A12">
        <v>1996</v>
      </c>
      <c r="B12" s="10">
        <v>110</v>
      </c>
      <c r="C12" s="13">
        <v>40</v>
      </c>
      <c r="D12">
        <v>0</v>
      </c>
      <c r="E12">
        <v>0</v>
      </c>
      <c r="H12" t="s">
        <v>86</v>
      </c>
    </row>
    <row r="13" spans="1:13" ht="17" thickBot="1" x14ac:dyDescent="0.25">
      <c r="A13">
        <v>1997</v>
      </c>
      <c r="B13" s="10">
        <v>120</v>
      </c>
      <c r="C13" s="10">
        <v>48</v>
      </c>
      <c r="D13" s="71">
        <v>0</v>
      </c>
      <c r="E13">
        <v>0</v>
      </c>
      <c r="H13" t="s">
        <v>87</v>
      </c>
    </row>
    <row r="14" spans="1:13" x14ac:dyDescent="0.2">
      <c r="A14">
        <v>1998</v>
      </c>
      <c r="B14" s="10">
        <v>130</v>
      </c>
      <c r="C14" s="10">
        <v>56</v>
      </c>
      <c r="D14" s="68">
        <v>6</v>
      </c>
      <c r="E14">
        <v>0</v>
      </c>
      <c r="H14" t="s">
        <v>88</v>
      </c>
    </row>
    <row r="15" spans="1:13" x14ac:dyDescent="0.2">
      <c r="A15">
        <v>1999</v>
      </c>
      <c r="B15" s="10">
        <v>140</v>
      </c>
      <c r="C15" s="10">
        <v>64</v>
      </c>
      <c r="D15" s="69">
        <v>12</v>
      </c>
      <c r="E15">
        <v>0</v>
      </c>
      <c r="F15" t="s">
        <v>172</v>
      </c>
    </row>
    <row r="16" spans="1:13" x14ac:dyDescent="0.2">
      <c r="A16">
        <v>2000</v>
      </c>
      <c r="B16" s="10">
        <v>150</v>
      </c>
      <c r="C16" s="10">
        <v>72</v>
      </c>
      <c r="D16" s="70">
        <v>18</v>
      </c>
      <c r="E16">
        <v>0</v>
      </c>
      <c r="H16" t="s">
        <v>89</v>
      </c>
    </row>
    <row r="17" spans="1:9" x14ac:dyDescent="0.2">
      <c r="A17">
        <v>2001</v>
      </c>
      <c r="B17" s="10">
        <v>160</v>
      </c>
      <c r="C17" s="10">
        <v>80</v>
      </c>
      <c r="D17" s="70">
        <v>24</v>
      </c>
      <c r="E17">
        <v>0</v>
      </c>
      <c r="H17" t="s">
        <v>90</v>
      </c>
    </row>
    <row r="18" spans="1:9" x14ac:dyDescent="0.2">
      <c r="A18">
        <v>2002</v>
      </c>
      <c r="B18" s="10">
        <v>170</v>
      </c>
      <c r="C18" s="10">
        <v>88</v>
      </c>
      <c r="D18" s="13">
        <v>30</v>
      </c>
      <c r="E18">
        <v>0</v>
      </c>
    </row>
    <row r="19" spans="1:9" ht="17" thickBot="1" x14ac:dyDescent="0.25">
      <c r="A19">
        <v>2003</v>
      </c>
      <c r="B19" s="10">
        <v>180</v>
      </c>
      <c r="C19" s="10">
        <v>96</v>
      </c>
      <c r="D19" s="10">
        <v>36</v>
      </c>
      <c r="E19" s="71">
        <v>0</v>
      </c>
      <c r="H19" t="s">
        <v>91</v>
      </c>
    </row>
    <row r="20" spans="1:9" x14ac:dyDescent="0.2">
      <c r="A20">
        <v>2004</v>
      </c>
      <c r="B20" s="10">
        <v>190</v>
      </c>
      <c r="C20" s="10">
        <v>104</v>
      </c>
      <c r="D20" s="10">
        <v>42</v>
      </c>
      <c r="E20" s="68">
        <v>4</v>
      </c>
      <c r="F20" s="44"/>
    </row>
    <row r="21" spans="1:9" x14ac:dyDescent="0.2">
      <c r="A21">
        <v>2005</v>
      </c>
      <c r="B21" s="10">
        <v>200</v>
      </c>
      <c r="C21" s="10">
        <v>112</v>
      </c>
      <c r="D21" s="10">
        <v>48</v>
      </c>
      <c r="E21" s="69">
        <v>8</v>
      </c>
      <c r="F21" s="44" t="s">
        <v>172</v>
      </c>
      <c r="G21" t="s">
        <v>173</v>
      </c>
      <c r="H21" s="1" t="s">
        <v>70</v>
      </c>
      <c r="I21" t="s">
        <v>93</v>
      </c>
    </row>
    <row r="22" spans="1:9" x14ac:dyDescent="0.2">
      <c r="A22">
        <v>2006</v>
      </c>
      <c r="B22" s="10">
        <v>210</v>
      </c>
      <c r="C22" s="10">
        <v>120</v>
      </c>
      <c r="D22" s="10">
        <v>54</v>
      </c>
      <c r="E22" s="70">
        <v>12</v>
      </c>
      <c r="F22" s="44"/>
      <c r="H22" s="15" t="s">
        <v>71</v>
      </c>
      <c r="I22" t="s">
        <v>94</v>
      </c>
    </row>
    <row r="23" spans="1:9" x14ac:dyDescent="0.2">
      <c r="A23">
        <v>2007</v>
      </c>
      <c r="B23" s="10">
        <v>220</v>
      </c>
      <c r="C23" s="10">
        <v>128</v>
      </c>
      <c r="D23" s="10">
        <v>60</v>
      </c>
      <c r="E23" s="70">
        <v>16</v>
      </c>
      <c r="F23" s="44"/>
      <c r="H23" t="s">
        <v>72</v>
      </c>
    </row>
    <row r="24" spans="1:9" x14ac:dyDescent="0.2">
      <c r="A24">
        <v>2008</v>
      </c>
      <c r="B24" s="10">
        <v>230</v>
      </c>
      <c r="C24" s="10">
        <v>136</v>
      </c>
      <c r="D24" s="10">
        <v>66</v>
      </c>
      <c r="E24" s="13">
        <v>20</v>
      </c>
      <c r="F24" s="44"/>
      <c r="H24" t="s">
        <v>92</v>
      </c>
    </row>
    <row r="25" spans="1:9" ht="17" thickBot="1" x14ac:dyDescent="0.25">
      <c r="A25">
        <v>2009</v>
      </c>
      <c r="B25" s="11">
        <v>240</v>
      </c>
      <c r="C25" s="11">
        <v>144</v>
      </c>
      <c r="D25" s="11">
        <v>72</v>
      </c>
      <c r="E25" s="11">
        <v>24</v>
      </c>
      <c r="F25" s="19"/>
      <c r="H25" t="s">
        <v>74</v>
      </c>
    </row>
    <row r="26" spans="1:9" x14ac:dyDescent="0.2">
      <c r="A26" t="s">
        <v>22</v>
      </c>
      <c r="B26">
        <f>AVERAGE(B2:B25)</f>
        <v>125</v>
      </c>
      <c r="C26">
        <f>AVERAGE(C8:C25)</f>
        <v>76</v>
      </c>
      <c r="D26">
        <f>AVERAGE(D14:D25)</f>
        <v>39</v>
      </c>
      <c r="E26">
        <f>AVERAGE(E20:E25)</f>
        <v>14</v>
      </c>
    </row>
    <row r="27" spans="1:9" x14ac:dyDescent="0.2">
      <c r="H27" t="s">
        <v>95</v>
      </c>
    </row>
    <row r="28" spans="1:9" x14ac:dyDescent="0.2">
      <c r="A28" t="s">
        <v>103</v>
      </c>
      <c r="H28" t="s">
        <v>96</v>
      </c>
    </row>
    <row r="29" spans="1:9" x14ac:dyDescent="0.2">
      <c r="A29" t="s">
        <v>104</v>
      </c>
      <c r="H29" t="s">
        <v>97</v>
      </c>
    </row>
    <row r="30" spans="1:9" x14ac:dyDescent="0.2">
      <c r="A30" t="s">
        <v>105</v>
      </c>
      <c r="H30" t="s">
        <v>98</v>
      </c>
    </row>
    <row r="31" spans="1:9" x14ac:dyDescent="0.2">
      <c r="H31" t="s">
        <v>99</v>
      </c>
    </row>
    <row r="32" spans="1:9" x14ac:dyDescent="0.2">
      <c r="H32" t="s">
        <v>100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B1483-9CC9-2F4E-83A7-AE1B5CB4D0D4}">
  <dimension ref="A1:E11"/>
  <sheetViews>
    <sheetView zoomScale="297" zoomScaleNormal="297" workbookViewId="0">
      <selection activeCell="D6" sqref="D6"/>
    </sheetView>
  </sheetViews>
  <sheetFormatPr baseColWidth="10" defaultRowHeight="16" x14ac:dyDescent="0.2"/>
  <cols>
    <col min="4" max="4" width="19.1640625" bestFit="1" customWidth="1"/>
  </cols>
  <sheetData>
    <row r="1" spans="1:5" x14ac:dyDescent="0.2">
      <c r="A1" t="s">
        <v>161</v>
      </c>
      <c r="B1" t="s">
        <v>163</v>
      </c>
      <c r="C1" t="s">
        <v>164</v>
      </c>
      <c r="D1" t="s">
        <v>171</v>
      </c>
    </row>
    <row r="2" spans="1:5" x14ac:dyDescent="0.2">
      <c r="A2">
        <v>1986</v>
      </c>
      <c r="B2" t="s">
        <v>162</v>
      </c>
      <c r="C2" t="s">
        <v>168</v>
      </c>
      <c r="D2" t="s">
        <v>170</v>
      </c>
      <c r="E2" t="s">
        <v>169</v>
      </c>
    </row>
    <row r="3" spans="1:5" x14ac:dyDescent="0.2">
      <c r="A3">
        <v>1992</v>
      </c>
      <c r="B3" t="s">
        <v>162</v>
      </c>
      <c r="C3" t="s">
        <v>168</v>
      </c>
      <c r="D3" t="s">
        <v>170</v>
      </c>
    </row>
    <row r="4" spans="1:5" x14ac:dyDescent="0.2">
      <c r="A4">
        <v>1998</v>
      </c>
      <c r="B4" t="s">
        <v>162</v>
      </c>
      <c r="C4" t="s">
        <v>168</v>
      </c>
      <c r="D4" t="s">
        <v>170</v>
      </c>
    </row>
    <row r="5" spans="1:5" x14ac:dyDescent="0.2">
      <c r="A5">
        <v>2004</v>
      </c>
      <c r="B5" t="s">
        <v>162</v>
      </c>
      <c r="C5" t="s">
        <v>168</v>
      </c>
      <c r="D5" t="s">
        <v>170</v>
      </c>
    </row>
    <row r="8" spans="1:5" x14ac:dyDescent="0.2">
      <c r="A8" t="s">
        <v>165</v>
      </c>
    </row>
    <row r="10" spans="1:5" x14ac:dyDescent="0.2">
      <c r="A10" t="s">
        <v>166</v>
      </c>
    </row>
    <row r="11" spans="1:5" x14ac:dyDescent="0.2">
      <c r="A11"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91786-16AB-C24D-8ACB-8D903D480A4A}">
  <dimension ref="A1:D27"/>
  <sheetViews>
    <sheetView zoomScale="240" zoomScaleNormal="240" workbookViewId="0">
      <selection activeCell="C4" sqref="C4"/>
    </sheetView>
  </sheetViews>
  <sheetFormatPr baseColWidth="10" defaultRowHeight="16" x14ac:dyDescent="0.2"/>
  <cols>
    <col min="1" max="1" width="14.33203125" bestFit="1" customWidth="1"/>
    <col min="2" max="2" width="9.1640625" bestFit="1" customWidth="1"/>
  </cols>
  <sheetData>
    <row r="1" spans="1:4" x14ac:dyDescent="0.2">
      <c r="A1" t="s">
        <v>15</v>
      </c>
      <c r="B1" t="s">
        <v>14</v>
      </c>
      <c r="C1" t="s">
        <v>13</v>
      </c>
    </row>
    <row r="2" spans="1:4" x14ac:dyDescent="0.2">
      <c r="A2">
        <v>1986</v>
      </c>
      <c r="B2">
        <v>1</v>
      </c>
      <c r="C2">
        <f>B2*10</f>
        <v>10</v>
      </c>
      <c r="D2" t="s">
        <v>16</v>
      </c>
    </row>
    <row r="3" spans="1:4" x14ac:dyDescent="0.2">
      <c r="A3">
        <v>1987</v>
      </c>
      <c r="B3">
        <v>2</v>
      </c>
      <c r="C3">
        <f t="shared" ref="C3:C25" si="0">B3*10</f>
        <v>20</v>
      </c>
      <c r="D3" t="s">
        <v>17</v>
      </c>
    </row>
    <row r="4" spans="1:4" x14ac:dyDescent="0.2">
      <c r="A4">
        <v>1988</v>
      </c>
      <c r="B4">
        <v>3</v>
      </c>
      <c r="C4">
        <f t="shared" si="0"/>
        <v>30</v>
      </c>
      <c r="D4" t="s">
        <v>10</v>
      </c>
    </row>
    <row r="5" spans="1:4" x14ac:dyDescent="0.2">
      <c r="A5">
        <v>1989</v>
      </c>
      <c r="B5">
        <v>4</v>
      </c>
      <c r="C5">
        <f t="shared" si="0"/>
        <v>40</v>
      </c>
    </row>
    <row r="6" spans="1:4" x14ac:dyDescent="0.2">
      <c r="A6">
        <v>1990</v>
      </c>
      <c r="B6">
        <v>5</v>
      </c>
      <c r="C6">
        <f t="shared" si="0"/>
        <v>50</v>
      </c>
    </row>
    <row r="7" spans="1:4" x14ac:dyDescent="0.2">
      <c r="A7">
        <v>1991</v>
      </c>
      <c r="B7">
        <v>6</v>
      </c>
      <c r="C7">
        <f t="shared" si="0"/>
        <v>60</v>
      </c>
    </row>
    <row r="8" spans="1:4" x14ac:dyDescent="0.2">
      <c r="A8">
        <v>1992</v>
      </c>
      <c r="B8">
        <v>7</v>
      </c>
      <c r="C8">
        <f t="shared" si="0"/>
        <v>70</v>
      </c>
    </row>
    <row r="9" spans="1:4" x14ac:dyDescent="0.2">
      <c r="A9">
        <v>1993</v>
      </c>
      <c r="B9">
        <v>8</v>
      </c>
      <c r="C9">
        <f t="shared" si="0"/>
        <v>80</v>
      </c>
    </row>
    <row r="10" spans="1:4" x14ac:dyDescent="0.2">
      <c r="A10">
        <v>1994</v>
      </c>
      <c r="B10">
        <v>9</v>
      </c>
      <c r="C10">
        <f t="shared" si="0"/>
        <v>90</v>
      </c>
    </row>
    <row r="11" spans="1:4" x14ac:dyDescent="0.2">
      <c r="A11">
        <v>1995</v>
      </c>
      <c r="B11">
        <v>10</v>
      </c>
      <c r="C11">
        <f t="shared" si="0"/>
        <v>100</v>
      </c>
    </row>
    <row r="12" spans="1:4" x14ac:dyDescent="0.2">
      <c r="A12">
        <v>1996</v>
      </c>
      <c r="B12">
        <v>11</v>
      </c>
      <c r="C12">
        <f t="shared" si="0"/>
        <v>110</v>
      </c>
    </row>
    <row r="13" spans="1:4" x14ac:dyDescent="0.2">
      <c r="A13">
        <v>1997</v>
      </c>
      <c r="B13">
        <v>12</v>
      </c>
      <c r="C13">
        <f t="shared" si="0"/>
        <v>120</v>
      </c>
    </row>
    <row r="14" spans="1:4" x14ac:dyDescent="0.2">
      <c r="A14">
        <v>1998</v>
      </c>
      <c r="B14">
        <v>13</v>
      </c>
      <c r="C14">
        <f t="shared" si="0"/>
        <v>130</v>
      </c>
    </row>
    <row r="15" spans="1:4" x14ac:dyDescent="0.2">
      <c r="A15">
        <v>1999</v>
      </c>
      <c r="B15">
        <v>14</v>
      </c>
      <c r="C15">
        <f t="shared" si="0"/>
        <v>140</v>
      </c>
    </row>
    <row r="16" spans="1:4" x14ac:dyDescent="0.2">
      <c r="A16">
        <v>2000</v>
      </c>
      <c r="B16">
        <v>15</v>
      </c>
      <c r="C16">
        <f t="shared" si="0"/>
        <v>150</v>
      </c>
    </row>
    <row r="17" spans="1:4" x14ac:dyDescent="0.2">
      <c r="A17">
        <v>2001</v>
      </c>
      <c r="B17">
        <v>16</v>
      </c>
      <c r="C17">
        <f t="shared" si="0"/>
        <v>160</v>
      </c>
    </row>
    <row r="18" spans="1:4" x14ac:dyDescent="0.2">
      <c r="A18">
        <v>2002</v>
      </c>
      <c r="B18">
        <v>17</v>
      </c>
      <c r="C18">
        <f t="shared" si="0"/>
        <v>170</v>
      </c>
    </row>
    <row r="19" spans="1:4" x14ac:dyDescent="0.2">
      <c r="A19">
        <v>2003</v>
      </c>
      <c r="B19">
        <v>18</v>
      </c>
      <c r="C19">
        <f t="shared" si="0"/>
        <v>180</v>
      </c>
    </row>
    <row r="20" spans="1:4" x14ac:dyDescent="0.2">
      <c r="A20">
        <v>2004</v>
      </c>
      <c r="B20">
        <v>19</v>
      </c>
      <c r="C20">
        <f t="shared" si="0"/>
        <v>190</v>
      </c>
    </row>
    <row r="21" spans="1:4" x14ac:dyDescent="0.2">
      <c r="A21">
        <v>2005</v>
      </c>
      <c r="B21">
        <v>20</v>
      </c>
      <c r="C21">
        <f t="shared" si="0"/>
        <v>200</v>
      </c>
    </row>
    <row r="22" spans="1:4" x14ac:dyDescent="0.2">
      <c r="A22">
        <v>2006</v>
      </c>
      <c r="B22">
        <v>21</v>
      </c>
      <c r="C22">
        <f t="shared" si="0"/>
        <v>210</v>
      </c>
    </row>
    <row r="23" spans="1:4" x14ac:dyDescent="0.2">
      <c r="A23">
        <v>2007</v>
      </c>
      <c r="B23">
        <v>22</v>
      </c>
      <c r="C23">
        <f t="shared" si="0"/>
        <v>220</v>
      </c>
    </row>
    <row r="24" spans="1:4" x14ac:dyDescent="0.2">
      <c r="A24">
        <v>2008</v>
      </c>
      <c r="B24">
        <v>23</v>
      </c>
      <c r="C24">
        <f t="shared" si="0"/>
        <v>230</v>
      </c>
    </row>
    <row r="25" spans="1:4" x14ac:dyDescent="0.2">
      <c r="A25">
        <v>2009</v>
      </c>
      <c r="B25">
        <v>24</v>
      </c>
      <c r="C25">
        <f t="shared" si="0"/>
        <v>240</v>
      </c>
    </row>
    <row r="27" spans="1:4" x14ac:dyDescent="0.2">
      <c r="A27" t="s">
        <v>18</v>
      </c>
      <c r="C27">
        <f>AVERAGE(C2:C25)</f>
        <v>125</v>
      </c>
      <c r="D27" t="s">
        <v>19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7CEF5-FDCD-594B-9FB3-DB278821F2A8}">
  <dimension ref="A1:D21"/>
  <sheetViews>
    <sheetView zoomScale="258" zoomScaleNormal="258" workbookViewId="0">
      <selection activeCell="C2" sqref="C2:C19"/>
    </sheetView>
  </sheetViews>
  <sheetFormatPr baseColWidth="10" defaultRowHeight="16" x14ac:dyDescent="0.2"/>
  <sheetData>
    <row r="1" spans="1:4" x14ac:dyDescent="0.2">
      <c r="A1" t="s">
        <v>15</v>
      </c>
      <c r="B1" t="s">
        <v>14</v>
      </c>
      <c r="C1" t="s">
        <v>20</v>
      </c>
      <c r="D1" t="s">
        <v>21</v>
      </c>
    </row>
    <row r="2" spans="1:4" x14ac:dyDescent="0.2">
      <c r="A2">
        <v>1992</v>
      </c>
      <c r="B2">
        <v>1</v>
      </c>
      <c r="C2">
        <f>B2*8</f>
        <v>8</v>
      </c>
    </row>
    <row r="3" spans="1:4" x14ac:dyDescent="0.2">
      <c r="A3">
        <v>1993</v>
      </c>
      <c r="B3">
        <v>2</v>
      </c>
      <c r="C3">
        <f t="shared" ref="C3:C19" si="0">B3*8</f>
        <v>16</v>
      </c>
    </row>
    <row r="4" spans="1:4" x14ac:dyDescent="0.2">
      <c r="A4">
        <v>1994</v>
      </c>
      <c r="B4">
        <v>3</v>
      </c>
      <c r="C4">
        <f t="shared" si="0"/>
        <v>24</v>
      </c>
    </row>
    <row r="5" spans="1:4" x14ac:dyDescent="0.2">
      <c r="A5">
        <v>1995</v>
      </c>
      <c r="B5">
        <v>4</v>
      </c>
      <c r="C5">
        <f t="shared" si="0"/>
        <v>32</v>
      </c>
    </row>
    <row r="6" spans="1:4" x14ac:dyDescent="0.2">
      <c r="A6">
        <v>1996</v>
      </c>
      <c r="B6">
        <v>5</v>
      </c>
      <c r="C6">
        <f t="shared" si="0"/>
        <v>40</v>
      </c>
    </row>
    <row r="7" spans="1:4" x14ac:dyDescent="0.2">
      <c r="A7">
        <v>1997</v>
      </c>
      <c r="B7">
        <v>6</v>
      </c>
      <c r="C7">
        <f t="shared" si="0"/>
        <v>48</v>
      </c>
    </row>
    <row r="8" spans="1:4" x14ac:dyDescent="0.2">
      <c r="A8">
        <v>1998</v>
      </c>
      <c r="B8">
        <v>7</v>
      </c>
      <c r="C8">
        <f t="shared" si="0"/>
        <v>56</v>
      </c>
    </row>
    <row r="9" spans="1:4" x14ac:dyDescent="0.2">
      <c r="A9">
        <v>1999</v>
      </c>
      <c r="B9">
        <v>8</v>
      </c>
      <c r="C9">
        <f t="shared" si="0"/>
        <v>64</v>
      </c>
    </row>
    <row r="10" spans="1:4" x14ac:dyDescent="0.2">
      <c r="A10">
        <v>2000</v>
      </c>
      <c r="B10">
        <v>9</v>
      </c>
      <c r="C10">
        <f t="shared" si="0"/>
        <v>72</v>
      </c>
    </row>
    <row r="11" spans="1:4" x14ac:dyDescent="0.2">
      <c r="A11">
        <v>2001</v>
      </c>
      <c r="B11">
        <v>10</v>
      </c>
      <c r="C11">
        <f t="shared" si="0"/>
        <v>80</v>
      </c>
    </row>
    <row r="12" spans="1:4" x14ac:dyDescent="0.2">
      <c r="A12">
        <v>2002</v>
      </c>
      <c r="B12">
        <v>11</v>
      </c>
      <c r="C12">
        <f t="shared" si="0"/>
        <v>88</v>
      </c>
    </row>
    <row r="13" spans="1:4" x14ac:dyDescent="0.2">
      <c r="A13">
        <v>2003</v>
      </c>
      <c r="B13">
        <v>12</v>
      </c>
      <c r="C13">
        <f t="shared" si="0"/>
        <v>96</v>
      </c>
    </row>
    <row r="14" spans="1:4" x14ac:dyDescent="0.2">
      <c r="A14">
        <v>2004</v>
      </c>
      <c r="B14">
        <v>13</v>
      </c>
      <c r="C14">
        <f t="shared" si="0"/>
        <v>104</v>
      </c>
    </row>
    <row r="15" spans="1:4" x14ac:dyDescent="0.2">
      <c r="A15">
        <v>2005</v>
      </c>
      <c r="B15">
        <v>14</v>
      </c>
      <c r="C15">
        <f t="shared" si="0"/>
        <v>112</v>
      </c>
    </row>
    <row r="16" spans="1:4" x14ac:dyDescent="0.2">
      <c r="A16">
        <v>2006</v>
      </c>
      <c r="B16">
        <v>15</v>
      </c>
      <c r="C16">
        <f t="shared" si="0"/>
        <v>120</v>
      </c>
    </row>
    <row r="17" spans="1:3" x14ac:dyDescent="0.2">
      <c r="A17">
        <v>2007</v>
      </c>
      <c r="B17">
        <v>16</v>
      </c>
      <c r="C17">
        <f t="shared" si="0"/>
        <v>128</v>
      </c>
    </row>
    <row r="18" spans="1:3" x14ac:dyDescent="0.2">
      <c r="A18">
        <v>2008</v>
      </c>
      <c r="B18">
        <v>17</v>
      </c>
      <c r="C18">
        <f t="shared" si="0"/>
        <v>136</v>
      </c>
    </row>
    <row r="19" spans="1:3" x14ac:dyDescent="0.2">
      <c r="A19">
        <v>2009</v>
      </c>
      <c r="B19">
        <v>18</v>
      </c>
      <c r="C19">
        <f t="shared" si="0"/>
        <v>144</v>
      </c>
    </row>
    <row r="21" spans="1:3" x14ac:dyDescent="0.2">
      <c r="A21" t="s">
        <v>22</v>
      </c>
      <c r="C21">
        <f>AVERAGE(C2:C19)</f>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Manual</vt:lpstr>
      <vt:lpstr>Overall ATT</vt:lpstr>
      <vt:lpstr>Not yet treated</vt:lpstr>
      <vt:lpstr>Example Dynamics</vt:lpstr>
      <vt:lpstr>Castle</vt:lpstr>
      <vt:lpstr>Sheet7</vt:lpstr>
      <vt:lpstr>Sheet10</vt:lpstr>
      <vt:lpstr>1986</vt:lpstr>
      <vt:lpstr>1992</vt:lpstr>
      <vt:lpstr>1998</vt:lpstr>
      <vt:lpstr>2004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2022-02-19T14:17:15Z</dcterms:created>
  <dcterms:modified xsi:type="dcterms:W3CDTF">2022-03-31T12:30:23Z</dcterms:modified>
</cp:coreProperties>
</file>