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1-Work\05-DrTol\!_Ticaret\"/>
    </mc:Choice>
  </mc:AlternateContent>
  <xr:revisionPtr revIDLastSave="0" documentId="13_ncr:1_{7E367850-1F15-4E3D-8534-892DF99B89D7}" xr6:coauthVersionLast="47" xr6:coauthVersionMax="47" xr10:uidLastSave="{00000000-0000-0000-0000-000000000000}"/>
  <bookViews>
    <workbookView xWindow="-120" yWindow="-120" windowWidth="38640" windowHeight="21240" activeTab="1" xr2:uid="{F13E822F-9DF9-4D5E-9F4A-076E5FC99B03}"/>
  </bookViews>
  <sheets>
    <sheet name="z_VergiOranları" sheetId="1" r:id="rId1"/>
    <sheet name="Esas - Kantaron Sabunu" sheetId="2" r:id="rId2"/>
  </sheets>
  <definedNames>
    <definedName name="vo_gelir">z_VergiOranları!$B$5</definedName>
    <definedName name="vo_kdv_d">z_VergiOranları!$B$4</definedName>
    <definedName name="vo_kdv_y">z_VergiOranları!$B$3</definedName>
    <definedName name="vo_stopaj">z_VergiOranları!$B$2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22" i="2"/>
  <c r="D35" i="2" s="1"/>
  <c r="B17" i="2"/>
  <c r="D29" i="2" s="1"/>
  <c r="D30" i="2"/>
  <c r="D31" i="2"/>
  <c r="E30" i="2"/>
  <c r="E31" i="2"/>
  <c r="E29" i="2"/>
  <c r="C33" i="2"/>
  <c r="C28" i="2"/>
  <c r="C38" i="2" s="1"/>
  <c r="E43" i="2"/>
  <c r="D25" i="2"/>
  <c r="D33" i="2" s="1"/>
  <c r="C42" i="2"/>
  <c r="C48" i="2"/>
  <c r="C34" i="2"/>
  <c r="D34" i="2" s="1"/>
  <c r="H34" i="2" s="1"/>
  <c r="F29" i="2" l="1"/>
  <c r="D28" i="2"/>
  <c r="H28" i="2" s="1"/>
  <c r="C25" i="2"/>
  <c r="E39" i="2"/>
  <c r="E28" i="2"/>
  <c r="E40" i="2"/>
  <c r="E42" i="2"/>
  <c r="E34" i="2"/>
  <c r="F34" i="2" s="1"/>
  <c r="E38" i="2"/>
  <c r="E44" i="2"/>
  <c r="I34" i="2"/>
  <c r="E41" i="2"/>
  <c r="D43" i="2" l="1"/>
  <c r="F43" i="2" s="1"/>
  <c r="F28" i="2"/>
  <c r="J34" i="2"/>
  <c r="E51" i="2"/>
  <c r="E48" i="2"/>
  <c r="I47" i="2"/>
  <c r="E47" i="2"/>
  <c r="E45" i="2"/>
  <c r="E37" i="2"/>
  <c r="I35" i="2"/>
  <c r="I33" i="2"/>
  <c r="E35" i="2"/>
  <c r="E33" i="2"/>
  <c r="C35" i="2"/>
  <c r="C44" i="2" s="1"/>
  <c r="I29" i="2"/>
  <c r="I30" i="2"/>
  <c r="I31" i="2"/>
  <c r="I28" i="2"/>
  <c r="H33" i="2"/>
  <c r="I25" i="2"/>
  <c r="C30" i="2"/>
  <c r="H30" i="2" s="1"/>
  <c r="C31" i="2"/>
  <c r="H31" i="2" s="1"/>
  <c r="C29" i="2"/>
  <c r="H29" i="2" s="1"/>
  <c r="F31" i="2"/>
  <c r="F30" i="2"/>
  <c r="E25" i="2"/>
  <c r="F25" i="2" s="1"/>
  <c r="C39" i="2" l="1"/>
  <c r="J30" i="2"/>
  <c r="C40" i="2"/>
  <c r="D40" i="2" s="1"/>
  <c r="F40" i="2" s="1"/>
  <c r="J31" i="2"/>
  <c r="C41" i="2"/>
  <c r="D41" i="2" s="1"/>
  <c r="F41" i="2" s="1"/>
  <c r="F33" i="2"/>
  <c r="D42" i="2" s="1"/>
  <c r="H25" i="2"/>
  <c r="C37" i="2"/>
  <c r="D37" i="2" s="1"/>
  <c r="D39" i="2"/>
  <c r="F39" i="2" s="1"/>
  <c r="D38" i="2"/>
  <c r="J28" i="2"/>
  <c r="H35" i="2" l="1"/>
  <c r="J35" i="2" s="1"/>
  <c r="H47" i="2"/>
  <c r="J47" i="2" s="1"/>
  <c r="J29" i="2"/>
  <c r="J25" i="2"/>
  <c r="F42" i="2"/>
  <c r="F38" i="2"/>
  <c r="F35" i="2"/>
  <c r="D44" i="2" s="1"/>
  <c r="F44" i="2" s="1"/>
  <c r="F37" i="2"/>
  <c r="J33" i="2"/>
  <c r="D45" i="2" l="1"/>
  <c r="D47" i="2" s="1"/>
  <c r="F45" i="2" l="1"/>
  <c r="F47" i="2" l="1"/>
  <c r="D48" i="2"/>
  <c r="D51" i="2" s="1"/>
  <c r="D53" i="2" l="1"/>
  <c r="D54" i="2"/>
  <c r="F48" i="2"/>
  <c r="F51" i="2" l="1"/>
</calcChain>
</file>

<file path=xl/sharedStrings.xml><?xml version="1.0" encoding="utf-8"?>
<sst xmlns="http://schemas.openxmlformats.org/spreadsheetml/2006/main" count="90" uniqueCount="54">
  <si>
    <t>Stopaj</t>
  </si>
  <si>
    <t>KDV Normal</t>
  </si>
  <si>
    <t>KDV Düşük</t>
  </si>
  <si>
    <t>Vergi Oranları</t>
  </si>
  <si>
    <t>Gellir Vergisi</t>
  </si>
  <si>
    <t>Oran</t>
  </si>
  <si>
    <t>Adet</t>
  </si>
  <si>
    <t>Toplam</t>
  </si>
  <si>
    <t>-</t>
  </si>
  <si>
    <t>Trendyol Satış Fiyatı</t>
  </si>
  <si>
    <t>Ürün Kodu</t>
  </si>
  <si>
    <t xml:space="preserve">Nakliyat </t>
  </si>
  <si>
    <t xml:space="preserve">Paketleme Maliyeti </t>
  </si>
  <si>
    <t xml:space="preserve">Reklam Maliyeti </t>
  </si>
  <si>
    <t>Birim (Vergi Dahil)</t>
  </si>
  <si>
    <t>Malzeme Maliyeti</t>
  </si>
  <si>
    <t>Birim (Vergi Hariç)</t>
  </si>
  <si>
    <t>Trendyol Komisyon</t>
  </si>
  <si>
    <t>KDV</t>
  </si>
  <si>
    <t>Vergi/Oran Cinsi</t>
  </si>
  <si>
    <t>Brüt</t>
  </si>
  <si>
    <t>Satış KDV Tutarı</t>
  </si>
  <si>
    <t>Brüt Gider</t>
  </si>
  <si>
    <t>Gelir</t>
  </si>
  <si>
    <t>Net Gider</t>
  </si>
  <si>
    <t>Toplam Kâr</t>
  </si>
  <si>
    <t>Gelir Vergisi</t>
  </si>
  <si>
    <t>Net</t>
  </si>
  <si>
    <t xml:space="preserve">Kâr Oranı </t>
  </si>
  <si>
    <t>Satış Fiyatına Göre</t>
  </si>
  <si>
    <t>Trendyol Hizmet Bedeli</t>
  </si>
  <si>
    <t>Alış Maliyetine Göre</t>
  </si>
  <si>
    <t>Ürün Adı</t>
  </si>
  <si>
    <t>Firma</t>
  </si>
  <si>
    <t>Alış Yapacağımız Miktar</t>
  </si>
  <si>
    <t>Trendyol Komisyon Oranı</t>
  </si>
  <si>
    <t>Trendyol'da Satış Fiyatımız (KDV Dahil)</t>
  </si>
  <si>
    <t>KESİNTİ ORANLARI</t>
  </si>
  <si>
    <t>Çanta</t>
  </si>
  <si>
    <t>DT-CDC0001</t>
  </si>
  <si>
    <t>DR TOL</t>
  </si>
  <si>
    <t>ALIM MİKTARI ve MALİYETİ</t>
  </si>
  <si>
    <t>SATIŞ FİYATI</t>
  </si>
  <si>
    <t>Alış Maliyeti</t>
  </si>
  <si>
    <t>Alış Maliyeti (KDV Dahil)</t>
  </si>
  <si>
    <t>DİĞER MALİYETLER</t>
  </si>
  <si>
    <t>Nakliyat (Birim - KDV Dahil)</t>
  </si>
  <si>
    <t>Paketleme Maliyeti (Birim - KDV Dahil)</t>
  </si>
  <si>
    <t>Reklam Maliyeti (Birim - KDV Dahil)</t>
  </si>
  <si>
    <t>Ürün KDV Oranı</t>
  </si>
  <si>
    <t>Kargo Maliyeti (Desi Hesabı Yapınız!)</t>
  </si>
  <si>
    <t>KARGOLAMA MASRAFI</t>
  </si>
  <si>
    <t>Kargo Masrafı</t>
  </si>
  <si>
    <t>SONUÇ KÂR DEĞERLERİ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</si>
</sst>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 applyNumberFormat="0" applyFill="0" applyBorder="0" applyAlignment="0" applyProtection="0"/>
    <xf numFmtId="0" fontId="7" fillId="4" borderId="4" applyNumberFormat="0" applyAlignment="0" applyProtection="0"/>
  </cellStyleXfs>
  <cellXfs count="33">
    <xf numFmtId="0" fontId="0" fillId="0" borderId="0" xfId="0"/>
    <xf numFmtId="9" fontId="0" fillId="0" borderId="0" xfId="0" applyNumberFormat="1"/>
    <xf numFmtId="0" fontId="0" fillId="0" borderId="0" xfId="0" quotePrefix="1"/>
    <xf numFmtId="164" fontId="0" fillId="0" borderId="0" xfId="0" applyNumberFormat="1"/>
    <xf numFmtId="9" fontId="0" fillId="0" borderId="0" xfId="1" quotePrefix="1" applyFont="1"/>
    <xf numFmtId="9" fontId="0" fillId="0" borderId="0" xfId="1" applyFont="1"/>
    <xf numFmtId="0" fontId="3" fillId="0" borderId="2" xfId="0" applyFont="1" applyBorder="1"/>
    <xf numFmtId="0" fontId="0" fillId="0" borderId="3" xfId="0" applyBorder="1"/>
    <xf numFmtId="0" fontId="2" fillId="2" borderId="1" xfId="2"/>
    <xf numFmtId="164" fontId="2" fillId="2" borderId="1" xfId="2" applyNumberFormat="1"/>
    <xf numFmtId="164" fontId="4" fillId="0" borderId="0" xfId="0" applyNumberFormat="1" applyFont="1"/>
    <xf numFmtId="0" fontId="4" fillId="0" borderId="0" xfId="0" applyFont="1"/>
    <xf numFmtId="0" fontId="0" fillId="3" borderId="0" xfId="0" applyFill="1"/>
    <xf numFmtId="0" fontId="3" fillId="3" borderId="0" xfId="0" applyFont="1" applyFill="1"/>
    <xf numFmtId="0" fontId="0" fillId="3" borderId="3" xfId="0" applyFill="1" applyBorder="1"/>
    <xf numFmtId="0" fontId="5" fillId="0" borderId="0" xfId="3"/>
    <xf numFmtId="0" fontId="3" fillId="0" borderId="0" xfId="0" applyFont="1"/>
    <xf numFmtId="10" fontId="2" fillId="2" borderId="1" xfId="2" applyNumberFormat="1"/>
    <xf numFmtId="0" fontId="6" fillId="0" borderId="0" xfId="0" applyFont="1"/>
    <xf numFmtId="164" fontId="6" fillId="0" borderId="0" xfId="0" applyNumberFormat="1" applyFont="1"/>
    <xf numFmtId="164" fontId="7" fillId="4" borderId="4" xfId="4" applyNumberFormat="1"/>
    <xf numFmtId="10" fontId="7" fillId="4" borderId="4" xfId="4" applyNumberFormat="1"/>
    <xf numFmtId="0" fontId="4" fillId="0" borderId="2" xfId="0" applyFont="1" applyBorder="1"/>
    <xf numFmtId="9" fontId="4" fillId="0" borderId="2" xfId="1" applyFont="1" applyBorder="1"/>
    <xf numFmtId="164" fontId="4" fillId="0" borderId="2" xfId="0" applyNumberFormat="1" applyFont="1" applyBorder="1"/>
    <xf numFmtId="9" fontId="4" fillId="0" borderId="0" xfId="1" applyFont="1"/>
    <xf numFmtId="9" fontId="4" fillId="0" borderId="0" xfId="0" applyNumberFormat="1" applyFont="1"/>
    <xf numFmtId="9" fontId="4" fillId="0" borderId="0" xfId="1" quotePrefix="1" applyFont="1"/>
    <xf numFmtId="0" fontId="4" fillId="0" borderId="3" xfId="0" applyFont="1" applyBorder="1"/>
    <xf numFmtId="9" fontId="4" fillId="0" borderId="3" xfId="1" applyFont="1" applyBorder="1"/>
    <xf numFmtId="164" fontId="4" fillId="0" borderId="3" xfId="0" applyNumberFormat="1" applyFont="1" applyBorder="1"/>
    <xf numFmtId="0" fontId="8" fillId="0" borderId="0" xfId="0" applyFont="1"/>
    <xf numFmtId="0" fontId="3" fillId="0" borderId="2" xfId="0" applyFont="1" applyBorder="1" applyAlignment="1">
      <alignment horizontal="center"/>
    </xf>
  </cellXfs>
  <cellStyles count="5">
    <cellStyle name="Hyperlink" xfId="3" builtinId="8"/>
    <cellStyle name="Input" xfId="2" builtinId="20"/>
    <cellStyle name="Normal" xfId="0" builtinId="0"/>
    <cellStyle name="Output" xfId="4" builtinId="21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7946-AFAE-4349-AB4D-4E6010F39FA7}">
  <sheetPr codeName="Sheet1"/>
  <dimension ref="A1:B5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</cols>
  <sheetData>
    <row r="1" spans="1:2" x14ac:dyDescent="0.25">
      <c r="A1" s="32" t="s">
        <v>3</v>
      </c>
      <c r="B1" s="32"/>
    </row>
    <row r="2" spans="1:2" x14ac:dyDescent="0.25">
      <c r="A2" t="s">
        <v>0</v>
      </c>
      <c r="B2" s="1">
        <v>0.1</v>
      </c>
    </row>
    <row r="3" spans="1:2" x14ac:dyDescent="0.25">
      <c r="A3" t="s">
        <v>1</v>
      </c>
      <c r="B3" s="1">
        <v>0.2</v>
      </c>
    </row>
    <row r="4" spans="1:2" x14ac:dyDescent="0.25">
      <c r="A4" t="s">
        <v>2</v>
      </c>
      <c r="B4" s="1">
        <v>0.1</v>
      </c>
    </row>
    <row r="5" spans="1:2" x14ac:dyDescent="0.25">
      <c r="A5" t="s">
        <v>4</v>
      </c>
      <c r="B5" s="1">
        <v>0.2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B6FC-8A0C-474E-A4CD-97F805E072D5}">
  <sheetPr codeName="Sheet2"/>
  <dimension ref="A1:L54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1" width="37.42578125" bestFit="1" customWidth="1"/>
    <col min="2" max="2" width="19.140625" bestFit="1" customWidth="1"/>
    <col min="3" max="3" width="10.140625" bestFit="1" customWidth="1"/>
    <col min="4" max="4" width="17.5703125" bestFit="1" customWidth="1"/>
    <col min="6" max="6" width="11.28515625" bestFit="1" customWidth="1"/>
    <col min="7" max="7" width="1.28515625" style="12" customWidth="1"/>
    <col min="8" max="8" width="40.7109375" bestFit="1" customWidth="1"/>
    <col min="9" max="9" width="5.28515625" bestFit="1" customWidth="1"/>
    <col min="10" max="10" width="11.28515625" bestFit="1" customWidth="1"/>
  </cols>
  <sheetData>
    <row r="1" spans="1:4" x14ac:dyDescent="0.25">
      <c r="A1" t="s">
        <v>32</v>
      </c>
      <c r="B1" t="s">
        <v>38</v>
      </c>
    </row>
    <row r="2" spans="1:4" x14ac:dyDescent="0.25">
      <c r="A2" t="s">
        <v>33</v>
      </c>
      <c r="B2" t="s">
        <v>40</v>
      </c>
    </row>
    <row r="3" spans="1:4" x14ac:dyDescent="0.25">
      <c r="A3" t="s">
        <v>10</v>
      </c>
      <c r="B3" t="s">
        <v>39</v>
      </c>
    </row>
    <row r="5" spans="1:4" x14ac:dyDescent="0.25">
      <c r="A5" s="16" t="s">
        <v>37</v>
      </c>
    </row>
    <row r="6" spans="1:4" x14ac:dyDescent="0.25">
      <c r="A6" t="s">
        <v>49</v>
      </c>
      <c r="B6" s="17">
        <v>0.1</v>
      </c>
    </row>
    <row r="7" spans="1:4" x14ac:dyDescent="0.25">
      <c r="A7" t="s">
        <v>35</v>
      </c>
      <c r="B7" s="17">
        <v>0.21360000000000001</v>
      </c>
    </row>
    <row r="9" spans="1:4" x14ac:dyDescent="0.25">
      <c r="A9" s="16" t="s">
        <v>41</v>
      </c>
    </row>
    <row r="10" spans="1:4" x14ac:dyDescent="0.25">
      <c r="A10" t="s">
        <v>34</v>
      </c>
      <c r="B10" s="8">
        <v>500</v>
      </c>
      <c r="D10" s="3"/>
    </row>
    <row r="11" spans="1:4" x14ac:dyDescent="0.25">
      <c r="A11" t="s">
        <v>44</v>
      </c>
      <c r="B11" s="9">
        <v>29.99</v>
      </c>
    </row>
    <row r="13" spans="1:4" x14ac:dyDescent="0.25">
      <c r="A13" s="16" t="s">
        <v>42</v>
      </c>
    </row>
    <row r="14" spans="1:4" x14ac:dyDescent="0.25">
      <c r="A14" t="s">
        <v>36</v>
      </c>
      <c r="B14" s="9">
        <v>260.63</v>
      </c>
    </row>
    <row r="16" spans="1:4" x14ac:dyDescent="0.25">
      <c r="A16" s="16" t="s">
        <v>45</v>
      </c>
      <c r="B16" s="3"/>
    </row>
    <row r="17" spans="1:12" x14ac:dyDescent="0.25">
      <c r="A17" s="18" t="s">
        <v>46</v>
      </c>
      <c r="B17" s="9">
        <f>200/B10</f>
        <v>0.4</v>
      </c>
    </row>
    <row r="18" spans="1:12" x14ac:dyDescent="0.25">
      <c r="A18" t="s">
        <v>47</v>
      </c>
      <c r="B18" s="9">
        <v>1</v>
      </c>
    </row>
    <row r="19" spans="1:12" x14ac:dyDescent="0.25">
      <c r="A19" t="s">
        <v>48</v>
      </c>
      <c r="B19" s="9">
        <v>1</v>
      </c>
    </row>
    <row r="21" spans="1:12" x14ac:dyDescent="0.25">
      <c r="A21" s="16" t="s">
        <v>51</v>
      </c>
    </row>
    <row r="22" spans="1:12" x14ac:dyDescent="0.25">
      <c r="A22" t="s">
        <v>50</v>
      </c>
      <c r="B22" s="9">
        <f>27.99*(1+vo_kdv_y)</f>
        <v>33.587999999999994</v>
      </c>
    </row>
    <row r="24" spans="1:12" x14ac:dyDescent="0.25">
      <c r="B24" s="6" t="s">
        <v>19</v>
      </c>
      <c r="C24" s="6" t="s">
        <v>5</v>
      </c>
      <c r="D24" s="6" t="s">
        <v>14</v>
      </c>
      <c r="E24" s="6" t="s">
        <v>6</v>
      </c>
      <c r="F24" s="6" t="s">
        <v>7</v>
      </c>
      <c r="G24" s="13"/>
      <c r="H24" s="6" t="s">
        <v>16</v>
      </c>
      <c r="I24" s="6" t="s">
        <v>6</v>
      </c>
      <c r="J24" s="6" t="s">
        <v>7</v>
      </c>
    </row>
    <row r="25" spans="1:12" x14ac:dyDescent="0.25">
      <c r="A25" t="s">
        <v>9</v>
      </c>
      <c r="C25" s="4">
        <f>B6</f>
        <v>0.1</v>
      </c>
      <c r="D25" s="3">
        <f>B14</f>
        <v>260.63</v>
      </c>
      <c r="E25">
        <f>B$10</f>
        <v>500</v>
      </c>
      <c r="F25" s="3">
        <f>D25*E25</f>
        <v>130315</v>
      </c>
      <c r="H25" s="3">
        <f>D25/(1+C25)</f>
        <v>236.93636363636361</v>
      </c>
      <c r="I25">
        <f>G$10</f>
        <v>0</v>
      </c>
      <c r="J25" s="3">
        <f>H25*I25</f>
        <v>0</v>
      </c>
    </row>
    <row r="27" spans="1:12" x14ac:dyDescent="0.25">
      <c r="B27" s="6" t="s">
        <v>19</v>
      </c>
      <c r="C27" s="6" t="s">
        <v>5</v>
      </c>
      <c r="D27" s="6" t="s">
        <v>14</v>
      </c>
      <c r="E27" s="6" t="s">
        <v>6</v>
      </c>
      <c r="F27" s="6" t="s">
        <v>7</v>
      </c>
      <c r="G27" s="13"/>
      <c r="H27" s="6" t="s">
        <v>16</v>
      </c>
      <c r="I27" s="6" t="s">
        <v>6</v>
      </c>
      <c r="J27" s="6" t="s">
        <v>7</v>
      </c>
    </row>
    <row r="28" spans="1:12" x14ac:dyDescent="0.25">
      <c r="A28" t="s">
        <v>43</v>
      </c>
      <c r="B28" t="s">
        <v>18</v>
      </c>
      <c r="C28" s="4">
        <f>B6</f>
        <v>0.1</v>
      </c>
      <c r="D28" s="3">
        <f>B11</f>
        <v>29.99</v>
      </c>
      <c r="E28">
        <f>B10</f>
        <v>500</v>
      </c>
      <c r="F28" s="3">
        <f>D28*E28</f>
        <v>14995</v>
      </c>
      <c r="H28" s="3">
        <f>D28/(1+C28)</f>
        <v>27.263636363636358</v>
      </c>
      <c r="I28">
        <f>E28</f>
        <v>500</v>
      </c>
      <c r="J28" s="3">
        <f>H28*I28</f>
        <v>13631.818181818178</v>
      </c>
      <c r="L28" s="15"/>
    </row>
    <row r="29" spans="1:12" x14ac:dyDescent="0.25">
      <c r="A29" s="18" t="s">
        <v>11</v>
      </c>
      <c r="B29" t="s">
        <v>18</v>
      </c>
      <c r="C29" s="4">
        <f>vo_kdv_y</f>
        <v>0.2</v>
      </c>
      <c r="D29" s="3">
        <f>B17</f>
        <v>0.4</v>
      </c>
      <c r="E29">
        <f>B$10</f>
        <v>500</v>
      </c>
      <c r="F29" s="19">
        <f>D29*E29</f>
        <v>200</v>
      </c>
      <c r="H29" s="3">
        <f>D29/(1+C29)</f>
        <v>0.33333333333333337</v>
      </c>
      <c r="I29">
        <f t="shared" ref="I29:I31" si="0">E29</f>
        <v>500</v>
      </c>
      <c r="J29" s="3">
        <f>H29*I29</f>
        <v>166.66666666666669</v>
      </c>
    </row>
    <row r="30" spans="1:12" x14ac:dyDescent="0.25">
      <c r="A30" t="s">
        <v>12</v>
      </c>
      <c r="B30" t="s">
        <v>18</v>
      </c>
      <c r="C30" s="4">
        <f>vo_kdv_y</f>
        <v>0.2</v>
      </c>
      <c r="D30" s="3">
        <f t="shared" ref="D30:D31" si="1">B18</f>
        <v>1</v>
      </c>
      <c r="E30">
        <f t="shared" ref="E30:E31" si="2">B$10</f>
        <v>500</v>
      </c>
      <c r="F30" s="3">
        <f>D30*E30</f>
        <v>500</v>
      </c>
      <c r="H30" s="3">
        <f>D30/(1+C30)</f>
        <v>0.83333333333333337</v>
      </c>
      <c r="I30">
        <f t="shared" si="0"/>
        <v>500</v>
      </c>
      <c r="J30" s="3">
        <f>H30*I30</f>
        <v>416.66666666666669</v>
      </c>
      <c r="L30" s="15"/>
    </row>
    <row r="31" spans="1:12" x14ac:dyDescent="0.25">
      <c r="A31" t="s">
        <v>13</v>
      </c>
      <c r="B31" t="s">
        <v>18</v>
      </c>
      <c r="C31" s="4">
        <f>vo_kdv_y</f>
        <v>0.2</v>
      </c>
      <c r="D31" s="3">
        <f t="shared" si="1"/>
        <v>1</v>
      </c>
      <c r="E31">
        <f t="shared" si="2"/>
        <v>500</v>
      </c>
      <c r="F31" s="3">
        <f>D31*E31</f>
        <v>500</v>
      </c>
      <c r="H31" s="3">
        <f>D31/(1+C31)</f>
        <v>0.83333333333333337</v>
      </c>
      <c r="I31">
        <f t="shared" si="0"/>
        <v>500</v>
      </c>
      <c r="J31" s="3">
        <f>H31*I31</f>
        <v>416.66666666666669</v>
      </c>
    </row>
    <row r="32" spans="1:12" x14ac:dyDescent="0.25">
      <c r="C32" s="5"/>
      <c r="D32" s="3"/>
      <c r="F32" s="3"/>
    </row>
    <row r="33" spans="1:10" x14ac:dyDescent="0.25">
      <c r="A33" t="s">
        <v>17</v>
      </c>
      <c r="B33" t="s">
        <v>18</v>
      </c>
      <c r="C33" s="5">
        <f>B7</f>
        <v>0.21360000000000001</v>
      </c>
      <c r="D33" s="3">
        <f>D25*C33</f>
        <v>55.670568000000003</v>
      </c>
      <c r="E33">
        <f>B$10</f>
        <v>500</v>
      </c>
      <c r="F33" s="3">
        <f>D33*E33</f>
        <v>27835.284</v>
      </c>
      <c r="H33" s="3">
        <f>D33/(1+C34)</f>
        <v>46.392140000000005</v>
      </c>
      <c r="I33">
        <f>B$10</f>
        <v>500</v>
      </c>
      <c r="J33" s="3">
        <f>H33*I33</f>
        <v>23196.070000000003</v>
      </c>
    </row>
    <row r="34" spans="1:10" x14ac:dyDescent="0.25">
      <c r="A34" t="s">
        <v>30</v>
      </c>
      <c r="B34" t="s">
        <v>18</v>
      </c>
      <c r="C34" s="5">
        <f>vo_kdv_y</f>
        <v>0.2</v>
      </c>
      <c r="D34" s="3">
        <f>2.99*(1+C34)</f>
        <v>3.5880000000000001</v>
      </c>
      <c r="E34">
        <f>B$10</f>
        <v>500</v>
      </c>
      <c r="F34" s="3">
        <f>D34*E34</f>
        <v>1794</v>
      </c>
      <c r="H34" s="3">
        <f>D34/(1+C34)</f>
        <v>2.99</v>
      </c>
      <c r="I34">
        <f>B$10</f>
        <v>500</v>
      </c>
      <c r="J34" s="3">
        <f>H34*I34</f>
        <v>1495</v>
      </c>
    </row>
    <row r="35" spans="1:10" x14ac:dyDescent="0.25">
      <c r="A35" t="s">
        <v>52</v>
      </c>
      <c r="B35" t="s">
        <v>18</v>
      </c>
      <c r="C35" s="5">
        <f>vo_kdv_y</f>
        <v>0.2</v>
      </c>
      <c r="D35" s="3">
        <f>B22</f>
        <v>33.587999999999994</v>
      </c>
      <c r="E35">
        <f>B$10</f>
        <v>500</v>
      </c>
      <c r="F35" s="3">
        <f>D35*E35</f>
        <v>16793.999999999996</v>
      </c>
      <c r="H35" s="3">
        <f>D35/(1+C35)</f>
        <v>27.989999999999995</v>
      </c>
      <c r="I35">
        <f>B$10</f>
        <v>500</v>
      </c>
      <c r="J35" s="3">
        <f>H35*I35</f>
        <v>13994.999999999998</v>
      </c>
    </row>
    <row r="36" spans="1:10" x14ac:dyDescent="0.25">
      <c r="C36" s="5"/>
      <c r="D36" s="3"/>
      <c r="F36" s="3"/>
    </row>
    <row r="37" spans="1:10" x14ac:dyDescent="0.25">
      <c r="A37" s="22" t="s">
        <v>21</v>
      </c>
      <c r="B37" s="22" t="s">
        <v>22</v>
      </c>
      <c r="C37" s="23">
        <f>C25</f>
        <v>0.1</v>
      </c>
      <c r="D37" s="24">
        <f>D25/(1+C37)*C37</f>
        <v>23.693636363636362</v>
      </c>
      <c r="E37" s="22">
        <f>B$10</f>
        <v>500</v>
      </c>
      <c r="F37" s="24">
        <f>D37*E37</f>
        <v>11846.81818181818</v>
      </c>
    </row>
    <row r="38" spans="1:10" x14ac:dyDescent="0.25">
      <c r="A38" s="11" t="s">
        <v>15</v>
      </c>
      <c r="B38" s="11" t="s">
        <v>23</v>
      </c>
      <c r="C38" s="25">
        <f>C28</f>
        <v>0.1</v>
      </c>
      <c r="D38" s="10">
        <f>-(F28/B$10)/(1+C38)*C38</f>
        <v>-2.7263636363636361</v>
      </c>
      <c r="E38" s="11">
        <f>B$10</f>
        <v>500</v>
      </c>
      <c r="F38" s="10">
        <f>D38*E38</f>
        <v>-1363.181818181818</v>
      </c>
    </row>
    <row r="39" spans="1:10" x14ac:dyDescent="0.25">
      <c r="A39" s="11" t="s">
        <v>11</v>
      </c>
      <c r="B39" s="11" t="s">
        <v>23</v>
      </c>
      <c r="C39" s="25">
        <f>C29</f>
        <v>0.2</v>
      </c>
      <c r="D39" s="10">
        <f>-(F29/B$10)/(1+C39)*C39</f>
        <v>-6.666666666666668E-2</v>
      </c>
      <c r="E39" s="11">
        <f t="shared" ref="E39:E44" si="3">B$10</f>
        <v>500</v>
      </c>
      <c r="F39" s="10">
        <f t="shared" ref="F39:F51" si="4">D39*E39</f>
        <v>-33.333333333333343</v>
      </c>
    </row>
    <row r="40" spans="1:10" x14ac:dyDescent="0.25">
      <c r="A40" s="11" t="s">
        <v>12</v>
      </c>
      <c r="B40" s="11" t="s">
        <v>23</v>
      </c>
      <c r="C40" s="25">
        <f>C30</f>
        <v>0.2</v>
      </c>
      <c r="D40" s="10">
        <f>-(F30/B$10)/(1+C40)*C40</f>
        <v>-0.16666666666666669</v>
      </c>
      <c r="E40" s="11">
        <f t="shared" si="3"/>
        <v>500</v>
      </c>
      <c r="F40" s="10">
        <f t="shared" si="4"/>
        <v>-83.333333333333343</v>
      </c>
    </row>
    <row r="41" spans="1:10" x14ac:dyDescent="0.25">
      <c r="A41" s="11" t="s">
        <v>13</v>
      </c>
      <c r="B41" s="11" t="s">
        <v>23</v>
      </c>
      <c r="C41" s="25">
        <f>C31</f>
        <v>0.2</v>
      </c>
      <c r="D41" s="10">
        <f>-(F31/B$10)/(1+C41)*C41</f>
        <v>-0.16666666666666669</v>
      </c>
      <c r="E41" s="11">
        <f t="shared" si="3"/>
        <v>500</v>
      </c>
      <c r="F41" s="10">
        <f t="shared" si="4"/>
        <v>-83.333333333333343</v>
      </c>
    </row>
    <row r="42" spans="1:10" x14ac:dyDescent="0.25">
      <c r="A42" s="11" t="s">
        <v>17</v>
      </c>
      <c r="B42" s="11" t="s">
        <v>23</v>
      </c>
      <c r="C42" s="26">
        <f>vo_kdv_y</f>
        <v>0.2</v>
      </c>
      <c r="D42" s="10">
        <f>-(F33/B$10)/(1+C42)*C42</f>
        <v>-9.2784279999999999</v>
      </c>
      <c r="E42" s="11">
        <f>B$10</f>
        <v>500</v>
      </c>
      <c r="F42" s="10">
        <f t="shared" si="4"/>
        <v>-4639.2139999999999</v>
      </c>
    </row>
    <row r="43" spans="1:10" x14ac:dyDescent="0.25">
      <c r="A43" s="11" t="s">
        <v>30</v>
      </c>
      <c r="B43" s="11" t="s">
        <v>23</v>
      </c>
      <c r="C43" s="26">
        <f>vo_kdv_y</f>
        <v>0.2</v>
      </c>
      <c r="D43" s="10">
        <f>-(F34/B$10)/(1+C43)*C43</f>
        <v>-0.59800000000000009</v>
      </c>
      <c r="E43" s="11">
        <f t="shared" si="3"/>
        <v>500</v>
      </c>
      <c r="F43" s="10">
        <f t="shared" ref="F43" si="5">D43*E43</f>
        <v>-299.00000000000006</v>
      </c>
    </row>
    <row r="44" spans="1:10" x14ac:dyDescent="0.25">
      <c r="A44" s="22" t="s">
        <v>52</v>
      </c>
      <c r="B44" s="22" t="s">
        <v>23</v>
      </c>
      <c r="C44" s="23">
        <f>C35</f>
        <v>0.2</v>
      </c>
      <c r="D44" s="24">
        <f>-(F35/B$10)/(1+C44)*C44</f>
        <v>-5.597999999999999</v>
      </c>
      <c r="E44" s="22">
        <f t="shared" si="3"/>
        <v>500</v>
      </c>
      <c r="F44" s="24">
        <f t="shared" si="4"/>
        <v>-2798.9999999999995</v>
      </c>
    </row>
    <row r="45" spans="1:10" x14ac:dyDescent="0.25">
      <c r="A45" s="11" t="s">
        <v>21</v>
      </c>
      <c r="B45" s="11" t="s">
        <v>24</v>
      </c>
      <c r="C45" s="27" t="s">
        <v>8</v>
      </c>
      <c r="D45" s="10">
        <f>D37+SUM(D38:D44)</f>
        <v>5.0928447272727233</v>
      </c>
      <c r="E45" s="11">
        <f>B$10</f>
        <v>500</v>
      </c>
      <c r="F45" s="10">
        <f>D45*E45</f>
        <v>2546.4223636363618</v>
      </c>
    </row>
    <row r="46" spans="1:10" x14ac:dyDescent="0.25">
      <c r="A46" s="11"/>
      <c r="B46" s="11"/>
      <c r="C46" s="11"/>
      <c r="D46" s="11"/>
      <c r="E46" s="11"/>
      <c r="F46" s="11"/>
      <c r="H46" s="3"/>
    </row>
    <row r="47" spans="1:10" x14ac:dyDescent="0.25">
      <c r="A47" s="11" t="s">
        <v>25</v>
      </c>
      <c r="B47" s="11" t="s">
        <v>20</v>
      </c>
      <c r="C47" s="27" t="s">
        <v>8</v>
      </c>
      <c r="D47" s="10">
        <f>D25-(SUM(D28:D35)+D45)</f>
        <v>130.30058727272728</v>
      </c>
      <c r="E47" s="11">
        <f>B$10</f>
        <v>500</v>
      </c>
      <c r="F47" s="10">
        <f t="shared" si="4"/>
        <v>65150.29363636364</v>
      </c>
      <c r="H47" s="10">
        <f>H25-(SUM(H28:H35))</f>
        <v>130.30058727272726</v>
      </c>
      <c r="I47" s="11">
        <f>B$10</f>
        <v>500</v>
      </c>
      <c r="J47" s="10">
        <f>H47*I47</f>
        <v>65150.293636363625</v>
      </c>
    </row>
    <row r="48" spans="1:10" ht="15.75" thickBot="1" x14ac:dyDescent="0.3">
      <c r="A48" s="28" t="s">
        <v>26</v>
      </c>
      <c r="B48" s="28" t="s">
        <v>26</v>
      </c>
      <c r="C48" s="29">
        <f>vo_gelir</f>
        <v>0.2</v>
      </c>
      <c r="D48" s="30">
        <f>D47*C48</f>
        <v>26.060117454545459</v>
      </c>
      <c r="E48" s="28">
        <f>B$10</f>
        <v>500</v>
      </c>
      <c r="F48" s="30">
        <f t="shared" si="4"/>
        <v>13030.05872727273</v>
      </c>
      <c r="G48" s="14"/>
      <c r="H48" s="7"/>
      <c r="I48" s="7"/>
      <c r="J48" s="7"/>
    </row>
    <row r="49" spans="1:6" ht="15.75" thickTop="1" x14ac:dyDescent="0.25">
      <c r="C49" s="5"/>
      <c r="F49" s="3"/>
    </row>
    <row r="50" spans="1:6" x14ac:dyDescent="0.25">
      <c r="A50" s="31" t="s">
        <v>53</v>
      </c>
      <c r="C50" s="5"/>
      <c r="F50" s="3"/>
    </row>
    <row r="51" spans="1:6" x14ac:dyDescent="0.25">
      <c r="A51" t="s">
        <v>25</v>
      </c>
      <c r="B51" t="s">
        <v>27</v>
      </c>
      <c r="C51" s="2" t="s">
        <v>8</v>
      </c>
      <c r="D51" s="20">
        <f>D47-D48</f>
        <v>104.24046981818182</v>
      </c>
      <c r="E51">
        <f>B$10</f>
        <v>500</v>
      </c>
      <c r="F51" s="3">
        <f t="shared" si="4"/>
        <v>52120.234909090912</v>
      </c>
    </row>
    <row r="52" spans="1:6" x14ac:dyDescent="0.25">
      <c r="C52" s="2"/>
      <c r="D52" s="3"/>
      <c r="F52" s="3"/>
    </row>
    <row r="53" spans="1:6" x14ac:dyDescent="0.25">
      <c r="A53" t="s">
        <v>28</v>
      </c>
      <c r="B53" t="s">
        <v>29</v>
      </c>
      <c r="C53" s="2" t="s">
        <v>8</v>
      </c>
      <c r="D53" s="21">
        <f>D51/D25</f>
        <v>0.39995576034294528</v>
      </c>
    </row>
    <row r="54" spans="1:6" x14ac:dyDescent="0.25">
      <c r="A54" t="s">
        <v>28</v>
      </c>
      <c r="B54" t="s">
        <v>31</v>
      </c>
      <c r="C54" s="2" t="s">
        <v>8</v>
      </c>
      <c r="D54" s="21">
        <f>D51/(SUM(F28:F31)/B10)</f>
        <v>3.2182917511016309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z_VergiOranları</vt:lpstr>
      <vt:lpstr>Esas - Kantaron Sabunu</vt:lpstr>
      <vt:lpstr>vo_gelir</vt:lpstr>
      <vt:lpstr>vo_kdv_d</vt:lpstr>
      <vt:lpstr>vo_kdv_y</vt:lpstr>
      <vt:lpstr>vo_stopaj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İbrahim Tol</dc:creator>
  <cp:lastModifiedBy>Hakan İbrahim Tol</cp:lastModifiedBy>
  <dcterms:created xsi:type="dcterms:W3CDTF">2023-07-09T03:17:08Z</dcterms:created>
  <dcterms:modified xsi:type="dcterms:W3CDTF">2023-07-12T05:42:18Z</dcterms:modified>
</cp:coreProperties>
</file>