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683770E1-53DB-4C13-8106-31C3B54882D9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imulador de Investimentos" sheetId="1" r:id="rId1"/>
    <sheet name="Planilha de Apoio" sheetId="2" r:id="rId2"/>
  </sheets>
  <definedNames>
    <definedName name="_xlnm._FilterDatabase" localSheetId="1" hidden="1">'Planilha de Apoio'!$C$3:$C$20</definedName>
    <definedName name="_xlnm._FilterDatabase" localSheetId="0" hidden="1">'Simulador de Investimentos'!$B$29:$D$30</definedName>
    <definedName name="aporte">'Simulador de Investimentos'!$D$16:$D$16</definedName>
    <definedName name="patrimonio">'Simulador de Investimentos'!$D$19:$D$19</definedName>
    <definedName name="quantidade_anos">'Simulador de Investimentos'!$D$17:$D$17</definedName>
    <definedName name="rendimento_carteira">'Simulador de Investimentos'!$D$12:$D$12</definedName>
    <definedName name="salario">'Simulador de Investimentos'!$D$11:$D$11</definedName>
    <definedName name="sugestao_investimento">'Simulador de Investimentos'!$D$13:$D$13</definedName>
    <definedName name="taxa_mensal">'Simulador de Investimentos'!$D$18:$D$18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16" i="2"/>
  <c r="B17" i="2"/>
  <c r="B18" i="2"/>
  <c r="B19" i="2"/>
  <c r="B20" i="2"/>
  <c r="B15" i="2"/>
  <c r="B10" i="2"/>
  <c r="B11" i="2"/>
  <c r="B12" i="2"/>
  <c r="B13" i="2"/>
  <c r="B14" i="2"/>
  <c r="B9" i="2"/>
  <c r="B8" i="2"/>
  <c r="B3" i="2"/>
  <c r="C30" i="1"/>
  <c r="D13" i="1"/>
  <c r="C27" i="1"/>
  <c r="D27" i="1" s="1"/>
  <c r="C23" i="1"/>
  <c r="D23" i="1" s="1"/>
  <c r="C24" i="1"/>
  <c r="D24" i="1" s="1"/>
  <c r="C25" i="1"/>
  <c r="D25" i="1" s="1"/>
  <c r="C26" i="1"/>
  <c r="D26" i="1" s="1"/>
  <c r="D19" i="1"/>
  <c r="D20" i="1" s="1"/>
  <c r="C34" i="1" l="1"/>
  <c r="C35" i="1"/>
  <c r="C36" i="1"/>
  <c r="C37" i="1"/>
  <c r="C38" i="1"/>
  <c r="C33" i="1"/>
  <c r="I3" i="2"/>
  <c r="D33" i="1"/>
  <c r="D38" i="1"/>
  <c r="D37" i="1"/>
  <c r="D36" i="1"/>
  <c r="D35" i="1"/>
  <c r="D34" i="1"/>
  <c r="D39" i="1" l="1"/>
</calcChain>
</file>

<file path=xl/sharedStrings.xml><?xml version="1.0" encoding="utf-8"?>
<sst xmlns="http://schemas.openxmlformats.org/spreadsheetml/2006/main" count="73" uniqueCount="39">
  <si>
    <t>CONFIGURAÇÕES</t>
  </si>
  <si>
    <t>Salário</t>
  </si>
  <si>
    <t>Rendimento da Carteira</t>
  </si>
  <si>
    <t>Sugestão de Investimento</t>
  </si>
  <si>
    <t>INVESTIMENTO MENSAL</t>
  </si>
  <si>
    <t>Quanto investir por mês?</t>
  </si>
  <si>
    <t>Por quantos anos?</t>
  </si>
  <si>
    <t>Taxa de rendimento mensal?</t>
  </si>
  <si>
    <t xml:space="preserve">Quanto de património acumulado? </t>
  </si>
  <si>
    <t>Dividendos mensais?</t>
  </si>
  <si>
    <t>CENÁRIOS</t>
  </si>
  <si>
    <t>DIVIDENDOS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</si>
  <si>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</si>
  <si>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</si>
  <si>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</si>
  <si>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</si>
  <si>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</si>
  <si>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</si>
  <si>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</si>
  <si>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</si>
  <si>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</si>
  <si>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</si>
  <si>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</si>
  <si>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</si>
  <si>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</si>
  <si>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</si>
  <si>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</si>
  <si>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</si>
  <si>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</si>
  <si>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</si>
  <si>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</si>
  <si>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Perfil</t>
  </si>
  <si>
    <t>Tipos de FII</t>
  </si>
  <si>
    <t>%</t>
  </si>
  <si>
    <t>TESTE</t>
  </si>
  <si>
    <t>Conservador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</si>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</sst>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Calibri"/>
      <scheme val="minor"/>
    </font>
    <font>
      <b/>
      <sz val="12"/>
      <color theme="0"/>
      <name val="Batang"/>
    </font>
    <font>
      <sz val="12"/>
      <color theme="0"/>
      <name val="Batang"/>
    </font>
    <font>
      <sz val="11"/>
      <color theme="1"/>
      <name val="Batang"/>
    </font>
    <font>
      <b/>
      <sz val="20"/>
      <color theme="0"/>
      <name val="Batang"/>
    </font>
    <font>
      <b/>
      <sz val="12"/>
      <color theme="1"/>
      <name val="Batang"/>
    </font>
    <font>
      <b/>
      <sz val="11"/>
      <color theme="0"/>
      <name val="Batang"/>
    </font>
    <font>
      <b/>
      <sz val="11"/>
      <color theme="1"/>
      <name val="Batang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718899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000000"/>
      </right>
      <top style="thin">
        <color theme="0" tint="-0.14999847407452621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theme="0" tint="-0.249977111117893"/>
      </top>
      <bottom/>
      <diagonal/>
    </border>
    <border>
      <left style="medium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/>
      <bottom style="thin">
        <color theme="0" tint="-0.249977111117893"/>
      </bottom>
      <diagonal/>
    </border>
    <border>
      <left/>
      <right style="medium">
        <color theme="1"/>
      </right>
      <top style="thin">
        <color theme="0" tint="-0.249977111117893"/>
      </top>
      <bottom/>
      <diagonal/>
    </border>
    <border>
      <left/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/>
      <top/>
      <bottom/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thin">
        <color theme="0" tint="-0.249977111117893"/>
      </left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/>
      <top/>
      <bottom style="thin">
        <color theme="0" tint="-0.249977111117893"/>
      </bottom>
      <diagonal/>
    </border>
    <border>
      <left/>
      <right style="medium">
        <color rgb="FF000000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theme="0" tint="-0.249977111117893"/>
      </top>
      <bottom/>
      <diagonal/>
    </border>
    <border>
      <left style="medium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rgb="FF000000"/>
      </right>
      <top style="thin">
        <color theme="0" tint="-0.249977111117893"/>
      </top>
      <bottom/>
      <diagonal/>
    </border>
    <border>
      <left/>
      <right style="medium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/>
      <top style="thin">
        <color theme="0" tint="-0.249977111117893"/>
      </top>
      <bottom style="medium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 style="thin">
        <color theme="0" tint="-0.249977111117893"/>
      </top>
      <bottom style="medium">
        <color rgb="FF000000"/>
      </bottom>
      <diagonal/>
    </border>
    <border>
      <left style="medium">
        <color rgb="FF00000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rgb="FF000000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theme="0" tint="-0.249977111117893"/>
      </right>
      <top/>
      <bottom style="medium">
        <color rgb="FF000000"/>
      </bottom>
      <diagonal/>
    </border>
    <border>
      <left style="thin">
        <color theme="0" tint="-0.24997711111789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theme="0" tint="-0.249977111117893"/>
      </right>
      <top style="medium">
        <color rgb="FF00000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000000"/>
      </top>
      <bottom/>
      <diagonal/>
    </border>
    <border>
      <left style="thin">
        <color theme="0" tint="-0.24997711111789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theme="0" tint="-0.249977111117893"/>
      </bottom>
      <diagonal/>
    </border>
    <border>
      <left/>
      <right/>
      <top style="medium">
        <color rgb="FF000000"/>
      </top>
      <bottom style="thin">
        <color theme="0" tint="-0.249977111117893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249977111117893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left"/>
    </xf>
    <xf numFmtId="0" fontId="1" fillId="3" borderId="0" xfId="0" applyFont="1" applyFill="1"/>
    <xf numFmtId="0" fontId="5" fillId="0" borderId="0" xfId="0" applyFont="1"/>
    <xf numFmtId="164" fontId="7" fillId="0" borderId="4" xfId="0" applyNumberFormat="1" applyFon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64" fontId="7" fillId="6" borderId="5" xfId="0" applyNumberFormat="1" applyFont="1" applyFill="1" applyBorder="1" applyAlignment="1">
      <alignment horizontal="center" vertical="center"/>
    </xf>
    <xf numFmtId="8" fontId="7" fillId="6" borderId="5" xfId="0" applyNumberFormat="1" applyFont="1" applyFill="1" applyBorder="1" applyAlignment="1">
      <alignment horizontal="center" vertical="center"/>
    </xf>
    <xf numFmtId="164" fontId="7" fillId="6" borderId="13" xfId="0" applyNumberFormat="1" applyFont="1" applyFill="1" applyBorder="1" applyAlignment="1">
      <alignment horizontal="center" vertical="center"/>
    </xf>
    <xf numFmtId="164" fontId="7" fillId="6" borderId="14" xfId="0" applyNumberFormat="1" applyFont="1" applyFill="1" applyBorder="1" applyAlignment="1">
      <alignment horizontal="center" vertical="center"/>
    </xf>
    <xf numFmtId="164" fontId="7" fillId="6" borderId="15" xfId="0" applyNumberFormat="1" applyFont="1" applyFill="1" applyBorder="1" applyAlignment="1">
      <alignment horizontal="center" vertical="center"/>
    </xf>
    <xf numFmtId="9" fontId="7" fillId="6" borderId="13" xfId="0" applyNumberFormat="1" applyFont="1" applyFill="1" applyBorder="1" applyAlignment="1">
      <alignment horizontal="center"/>
    </xf>
    <xf numFmtId="9" fontId="7" fillId="6" borderId="10" xfId="0" applyNumberFormat="1" applyFont="1" applyFill="1" applyBorder="1" applyAlignment="1">
      <alignment horizontal="center"/>
    </xf>
    <xf numFmtId="9" fontId="7" fillId="6" borderId="8" xfId="0" applyNumberFormat="1" applyFont="1" applyFill="1" applyBorder="1" applyAlignment="1">
      <alignment horizontal="center"/>
    </xf>
    <xf numFmtId="9" fontId="7" fillId="6" borderId="16" xfId="0" applyNumberFormat="1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 vertical="center" wrapText="1"/>
    </xf>
    <xf numFmtId="0" fontId="7" fillId="6" borderId="20" xfId="0" applyFont="1" applyFill="1" applyBorder="1" applyAlignment="1">
      <alignment horizontal="left" wrapText="1" indent="3"/>
    </xf>
    <xf numFmtId="164" fontId="7" fillId="6" borderId="24" xfId="0" applyNumberFormat="1" applyFont="1" applyFill="1" applyBorder="1" applyAlignment="1">
      <alignment horizontal="center"/>
    </xf>
    <xf numFmtId="0" fontId="7" fillId="6" borderId="21" xfId="0" applyFont="1" applyFill="1" applyBorder="1" applyAlignment="1">
      <alignment horizontal="left" wrapText="1" indent="3"/>
    </xf>
    <xf numFmtId="164" fontId="7" fillId="6" borderId="25" xfId="0" applyNumberFormat="1" applyFont="1" applyFill="1" applyBorder="1" applyAlignment="1">
      <alignment horizontal="center"/>
    </xf>
    <xf numFmtId="0" fontId="7" fillId="6" borderId="23" xfId="0" applyFont="1" applyFill="1" applyBorder="1" applyAlignment="1">
      <alignment horizontal="left" indent="3"/>
    </xf>
    <xf numFmtId="164" fontId="7" fillId="6" borderId="26" xfId="0" applyNumberFormat="1" applyFont="1" applyFill="1" applyBorder="1" applyAlignment="1">
      <alignment horizontal="center"/>
    </xf>
    <xf numFmtId="0" fontId="7" fillId="6" borderId="22" xfId="0" applyFont="1" applyFill="1" applyBorder="1" applyAlignment="1">
      <alignment horizontal="left" wrapText="1" indent="3"/>
    </xf>
    <xf numFmtId="164" fontId="7" fillId="6" borderId="27" xfId="0" applyNumberFormat="1" applyFont="1" applyFill="1" applyBorder="1" applyAlignment="1">
      <alignment horizontal="center" vertical="center"/>
    </xf>
    <xf numFmtId="164" fontId="7" fillId="6" borderId="28" xfId="0" applyNumberFormat="1" applyFont="1" applyFill="1" applyBorder="1" applyAlignment="1">
      <alignment horizontal="center"/>
    </xf>
    <xf numFmtId="0" fontId="3" fillId="5" borderId="17" xfId="1" applyFont="1" applyFill="1" applyBorder="1" applyAlignment="1">
      <alignment horizontal="center"/>
    </xf>
    <xf numFmtId="0" fontId="7" fillId="6" borderId="29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164" fontId="7" fillId="6" borderId="31" xfId="0" applyNumberFormat="1" applyFont="1" applyFill="1" applyBorder="1" applyAlignment="1">
      <alignment horizontal="center"/>
    </xf>
    <xf numFmtId="0" fontId="7" fillId="6" borderId="21" xfId="0" applyFont="1" applyFill="1" applyBorder="1" applyAlignment="1">
      <alignment horizontal="center"/>
    </xf>
    <xf numFmtId="164" fontId="7" fillId="6" borderId="32" xfId="0" applyNumberFormat="1" applyFont="1" applyFill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164" fontId="7" fillId="6" borderId="34" xfId="0" applyNumberFormat="1" applyFont="1" applyFill="1" applyBorder="1" applyAlignment="1">
      <alignment horizontal="center"/>
    </xf>
    <xf numFmtId="164" fontId="7" fillId="6" borderId="35" xfId="0" applyNumberFormat="1" applyFont="1" applyFill="1" applyBorder="1" applyAlignment="1">
      <alignment horizontal="center"/>
    </xf>
    <xf numFmtId="10" fontId="7" fillId="3" borderId="7" xfId="0" applyNumberFormat="1" applyFont="1" applyFill="1" applyBorder="1" applyAlignment="1">
      <alignment horizontal="center" vertical="center"/>
    </xf>
    <xf numFmtId="8" fontId="7" fillId="6" borderId="37" xfId="0" applyNumberFormat="1" applyFont="1" applyFill="1" applyBorder="1" applyAlignment="1">
      <alignment horizontal="center" vertical="center"/>
    </xf>
    <xf numFmtId="164" fontId="7" fillId="0" borderId="41" xfId="0" applyNumberFormat="1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9" fontId="7" fillId="6" borderId="46" xfId="0" applyNumberFormat="1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1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9" fontId="7" fillId="6" borderId="49" xfId="0" applyNumberFormat="1" applyFont="1" applyFill="1" applyBorder="1" applyAlignment="1">
      <alignment horizontal="center" vertical="center"/>
    </xf>
    <xf numFmtId="0" fontId="7" fillId="6" borderId="50" xfId="0" applyFont="1" applyFill="1" applyBorder="1" applyAlignment="1">
      <alignment horizontal="center" vertical="center"/>
    </xf>
    <xf numFmtId="0" fontId="7" fillId="6" borderId="15" xfId="1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9" fontId="9" fillId="6" borderId="51" xfId="0" applyNumberFormat="1" applyFont="1" applyFill="1" applyBorder="1" applyAlignment="1">
      <alignment horizontal="center"/>
    </xf>
    <xf numFmtId="9" fontId="9" fillId="6" borderId="46" xfId="0" applyNumberFormat="1" applyFont="1" applyFill="1" applyBorder="1" applyAlignment="1">
      <alignment horizontal="center"/>
    </xf>
    <xf numFmtId="9" fontId="9" fillId="6" borderId="49" xfId="0" applyNumberFormat="1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7" fillId="6" borderId="52" xfId="1" applyFont="1" applyFill="1" applyBorder="1" applyAlignment="1">
      <alignment horizontal="center" vertical="center"/>
    </xf>
    <xf numFmtId="9" fontId="7" fillId="6" borderId="5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43" xfId="0" applyFont="1" applyFill="1" applyBorder="1" applyAlignment="1">
      <alignment horizontal="center"/>
    </xf>
    <xf numFmtId="0" fontId="7" fillId="6" borderId="44" xfId="0" applyFont="1" applyFill="1" applyBorder="1" applyAlignment="1">
      <alignment horizontal="center"/>
    </xf>
    <xf numFmtId="0" fontId="6" fillId="2" borderId="57" xfId="0" applyFont="1" applyFill="1" applyBorder="1" applyAlignment="1">
      <alignment horizontal="center" vertical="center" indent="3"/>
    </xf>
    <xf numFmtId="0" fontId="6" fillId="2" borderId="58" xfId="0" applyFont="1" applyFill="1" applyBorder="1" applyAlignment="1">
      <alignment horizontal="center" vertical="center" indent="3"/>
    </xf>
    <xf numFmtId="0" fontId="6" fillId="2" borderId="59" xfId="0" applyFont="1" applyFill="1" applyBorder="1" applyAlignment="1">
      <alignment horizontal="center" vertical="center" indent="3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left" wrapText="1" indent="3"/>
    </xf>
    <xf numFmtId="0" fontId="7" fillId="6" borderId="11" xfId="0" applyFont="1" applyFill="1" applyBorder="1" applyAlignment="1">
      <alignment horizontal="left" wrapText="1" indent="3"/>
    </xf>
    <xf numFmtId="0" fontId="7" fillId="6" borderId="40" xfId="0" applyFont="1" applyFill="1" applyBorder="1" applyAlignment="1">
      <alignment horizontal="left" wrapText="1" indent="3"/>
    </xf>
    <xf numFmtId="0" fontId="7" fillId="6" borderId="9" xfId="0" applyFont="1" applyFill="1" applyBorder="1" applyAlignment="1">
      <alignment horizontal="left" wrapText="1" indent="3"/>
    </xf>
    <xf numFmtId="0" fontId="7" fillId="6" borderId="36" xfId="0" applyFont="1" applyFill="1" applyBorder="1" applyAlignment="1">
      <alignment horizontal="left" wrapText="1" indent="3"/>
    </xf>
    <xf numFmtId="0" fontId="7" fillId="6" borderId="12" xfId="0" applyFont="1" applyFill="1" applyBorder="1" applyAlignment="1">
      <alignment horizontal="left" wrapText="1" indent="3"/>
    </xf>
    <xf numFmtId="0" fontId="7" fillId="6" borderId="36" xfId="0" applyFont="1" applyFill="1" applyBorder="1" applyAlignment="1">
      <alignment horizontal="left" indent="3"/>
    </xf>
    <xf numFmtId="0" fontId="7" fillId="6" borderId="12" xfId="0" applyFont="1" applyFill="1" applyBorder="1" applyAlignment="1">
      <alignment horizontal="left" indent="3"/>
    </xf>
    <xf numFmtId="0" fontId="7" fillId="6" borderId="6" xfId="0" applyFont="1" applyFill="1" applyBorder="1" applyAlignment="1">
      <alignment horizontal="left" wrapText="1" indent="3"/>
    </xf>
    <xf numFmtId="0" fontId="7" fillId="6" borderId="38" xfId="0" applyFont="1" applyFill="1" applyBorder="1" applyAlignment="1">
      <alignment horizontal="left" wrapText="1" indent="3"/>
    </xf>
    <xf numFmtId="0" fontId="7" fillId="6" borderId="39" xfId="0" applyFont="1" applyFill="1" applyBorder="1" applyAlignment="1">
      <alignment horizontal="left" vertical="center" indent="3"/>
    </xf>
    <xf numFmtId="0" fontId="7" fillId="6" borderId="11" xfId="0" applyFont="1" applyFill="1" applyBorder="1" applyAlignment="1">
      <alignment horizontal="left" vertical="center" indent="3"/>
    </xf>
    <xf numFmtId="0" fontId="7" fillId="6" borderId="40" xfId="0" applyFont="1" applyFill="1" applyBorder="1" applyAlignment="1">
      <alignment horizontal="left" vertical="center" indent="3"/>
    </xf>
    <xf numFmtId="0" fontId="7" fillId="6" borderId="9" xfId="0" applyFont="1" applyFill="1" applyBorder="1" applyAlignment="1">
      <alignment horizontal="left" vertical="center" indent="3"/>
    </xf>
    <xf numFmtId="0" fontId="7" fillId="6" borderId="6" xfId="0" applyFont="1" applyFill="1" applyBorder="1" applyAlignment="1">
      <alignment horizontal="left" vertical="center" indent="3"/>
    </xf>
    <xf numFmtId="0" fontId="7" fillId="6" borderId="38" xfId="0" applyFont="1" applyFill="1" applyBorder="1" applyAlignment="1">
      <alignment horizontal="left" vertical="center" indent="3"/>
    </xf>
    <xf numFmtId="164" fontId="7" fillId="6" borderId="30" xfId="0" applyNumberFormat="1" applyFont="1" applyFill="1" applyBorder="1" applyAlignment="1">
      <alignment horizontal="center" vertical="center"/>
    </xf>
    <xf numFmtId="164" fontId="7" fillId="6" borderId="28" xfId="0" applyNumberFormat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Medium9"/>
  <colors>
    <mruColors>
      <color rgb="FF7188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eepngimg.com/png/59207-and-finance-personal-banking-investment-bank-ico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1</xdr:row>
      <xdr:rowOff>57150</xdr:rowOff>
    </xdr:from>
    <xdr:to>
      <xdr:col>3</xdr:col>
      <xdr:colOff>200025</xdr:colOff>
      <xdr:row>7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D8A8E3-390D-7B69-F85A-374E735FC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295400" y="247650"/>
          <a:ext cx="45720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K39"/>
  <sheetViews>
    <sheetView showGridLines="0" topLeftCell="A15" workbookViewId="0">
      <selection activeCell="C29" sqref="C29:D29"/>
    </sheetView>
  </sheetViews>
  <sheetFormatPr defaultColWidth="0" defaultRowHeight="15"/>
  <cols>
    <col min="1" max="1" width="9.140625" customWidth="1"/>
    <col min="2" max="2" width="36.5703125" bestFit="1" customWidth="1"/>
    <col min="3" max="3" width="39.28515625" customWidth="1"/>
    <col min="4" max="4" width="14.42578125" customWidth="1"/>
    <col min="5" max="5" width="3.85546875" style="1" customWidth="1"/>
    <col min="6" max="6" width="2.7109375" hidden="1" customWidth="1"/>
    <col min="7" max="7" width="3.140625" hidden="1" customWidth="1"/>
    <col min="8" max="8" width="3.42578125" hidden="1" customWidth="1"/>
    <col min="9" max="11" width="9.140625" hidden="1" customWidth="1"/>
    <col min="12" max="12" width="0" hidden="1" customWidth="1"/>
  </cols>
  <sheetData>
    <row r="10" spans="2:4" ht="17.25" customHeight="1">
      <c r="B10" s="63" t="s">
        <v>0</v>
      </c>
      <c r="C10" s="64"/>
      <c r="D10" s="65"/>
    </row>
    <row r="11" spans="2:4">
      <c r="B11" s="83" t="s">
        <v>1</v>
      </c>
      <c r="C11" s="84"/>
      <c r="D11" s="4">
        <v>5000</v>
      </c>
    </row>
    <row r="12" spans="2:4">
      <c r="B12" s="85" t="s">
        <v>2</v>
      </c>
      <c r="C12" s="86"/>
      <c r="D12" s="5">
        <v>6.0000000000000001E-3</v>
      </c>
    </row>
    <row r="13" spans="2:4">
      <c r="B13" s="87" t="s">
        <v>3</v>
      </c>
      <c r="C13" s="88"/>
      <c r="D13" s="6">
        <f>D11*30%</f>
        <v>1500</v>
      </c>
    </row>
    <row r="14" spans="2:4">
      <c r="B14" s="3"/>
      <c r="C14" s="3"/>
      <c r="D14" s="3"/>
    </row>
    <row r="15" spans="2:4" ht="30" customHeight="1">
      <c r="B15" s="68" t="s">
        <v>4</v>
      </c>
      <c r="C15" s="69"/>
      <c r="D15" s="70"/>
    </row>
    <row r="16" spans="2:4" ht="15.75">
      <c r="B16" s="73" t="s">
        <v>5</v>
      </c>
      <c r="C16" s="74"/>
      <c r="D16" s="36">
        <v>1500</v>
      </c>
    </row>
    <row r="17" spans="1:4" ht="15.75">
      <c r="B17" s="75" t="s">
        <v>6</v>
      </c>
      <c r="C17" s="76"/>
      <c r="D17" s="37">
        <v>10</v>
      </c>
    </row>
    <row r="18" spans="1:4" ht="15.75">
      <c r="B18" s="77" t="s">
        <v>7</v>
      </c>
      <c r="C18" s="78"/>
      <c r="D18" s="34">
        <v>1.0789999999999999E-2</v>
      </c>
    </row>
    <row r="19" spans="1:4" ht="15.75">
      <c r="B19" s="79" t="s">
        <v>8</v>
      </c>
      <c r="C19" s="80"/>
      <c r="D19" s="35">
        <f>FV(D18,D17*12,D16)*(-1)</f>
        <v>364926.3187952583</v>
      </c>
    </row>
    <row r="20" spans="1:4" ht="15.75">
      <c r="B20" s="81" t="s">
        <v>9</v>
      </c>
      <c r="C20" s="82"/>
      <c r="D20" s="7">
        <f>D19*D12</f>
        <v>2189.55791277155</v>
      </c>
    </row>
    <row r="21" spans="1:4">
      <c r="B21" s="3"/>
      <c r="C21" s="3"/>
      <c r="D21" s="3"/>
    </row>
    <row r="22" spans="1:4" ht="30" customHeight="1">
      <c r="B22" s="71" t="s">
        <v>10</v>
      </c>
      <c r="C22" s="72"/>
      <c r="D22" s="15" t="s">
        <v>11</v>
      </c>
    </row>
    <row r="23" spans="1:4" ht="15.75">
      <c r="A23" s="2">
        <v>2</v>
      </c>
      <c r="B23" s="16" t="s">
        <v>12</v>
      </c>
      <c r="C23" s="8">
        <f>FV($D$18,$A23*12,$D$16*-1)</f>
        <v>40841.440946467825</v>
      </c>
      <c r="D23" s="17">
        <f>C23*$D$12</f>
        <v>245.04864567880696</v>
      </c>
    </row>
    <row r="24" spans="1:4" ht="15.75">
      <c r="A24" s="2">
        <v>5</v>
      </c>
      <c r="B24" s="16" t="s">
        <v>13</v>
      </c>
      <c r="C24" s="8">
        <f>FV($D$18,$A24*12,$D$16*-1)</f>
        <v>125665.37099773147</v>
      </c>
      <c r="D24" s="17">
        <f t="shared" ref="D24:D27" si="0">C24*$D$12</f>
        <v>753.9922259863888</v>
      </c>
    </row>
    <row r="25" spans="1:4" ht="15.75">
      <c r="A25" s="2">
        <v>10</v>
      </c>
      <c r="B25" s="18" t="s">
        <v>14</v>
      </c>
      <c r="C25" s="9">
        <f>FV($D$18,$A25*12,$D$16*-1)</f>
        <v>364926.3187952583</v>
      </c>
      <c r="D25" s="19">
        <f t="shared" si="0"/>
        <v>2189.55791277155</v>
      </c>
    </row>
    <row r="26" spans="1:4" ht="15.75">
      <c r="A26" s="2">
        <v>20</v>
      </c>
      <c r="B26" s="20" t="s">
        <v>15</v>
      </c>
      <c r="C26" s="10">
        <f>FV($D$18,$A26*12,$D$16*-1)</f>
        <v>1687797.600145621</v>
      </c>
      <c r="D26" s="21">
        <f t="shared" si="0"/>
        <v>10126.785600873725</v>
      </c>
    </row>
    <row r="27" spans="1:4" ht="15.75">
      <c r="A27" s="2">
        <v>30</v>
      </c>
      <c r="B27" s="22" t="s">
        <v>16</v>
      </c>
      <c r="C27" s="23">
        <f>FV($D$18,$A27*12,$D$16*-1)</f>
        <v>6483254.4825070715</v>
      </c>
      <c r="D27" s="24">
        <f t="shared" si="0"/>
        <v>38899.526895042429</v>
      </c>
    </row>
    <row r="29" spans="1:4" ht="17.25" customHeight="1">
      <c r="B29" s="25" t="s">
        <v>17</v>
      </c>
      <c r="C29" s="91" t="s">
        <v>18</v>
      </c>
      <c r="D29" s="92"/>
    </row>
    <row r="30" spans="1:4" ht="15.75">
      <c r="B30" s="26" t="s">
        <v>19</v>
      </c>
      <c r="C30" s="89">
        <f>D16</f>
        <v>1500</v>
      </c>
      <c r="D30" s="90"/>
    </row>
    <row r="31" spans="1:4">
      <c r="B31" s="3"/>
      <c r="C31" s="3"/>
      <c r="D31" s="3"/>
    </row>
    <row r="32" spans="1:4" ht="17.25" customHeight="1">
      <c r="B32" s="56" t="s">
        <v>20</v>
      </c>
      <c r="C32" s="57" t="s">
        <v>21</v>
      </c>
      <c r="D32" s="58" t="s">
        <v>22</v>
      </c>
    </row>
    <row r="33" spans="2:4" ht="15.75">
      <c r="B33" s="27" t="s">
        <v>23</v>
      </c>
      <c r="C33" s="11">
        <f>VLOOKUP($C$29&amp;"-"&amp;B33,'Planilha de Apoio'!$B:$E,4,FALSE)</f>
        <v>0.32</v>
      </c>
      <c r="D33" s="17">
        <f>C33*$C$30</f>
        <v>480</v>
      </c>
    </row>
    <row r="34" spans="2:4" ht="15.75">
      <c r="B34" s="27" t="s">
        <v>24</v>
      </c>
      <c r="C34" s="11">
        <f>VLOOKUP($C$29&amp;"-"&amp;B34,'Planilha de Apoio'!$B:$E,4,FALSE)</f>
        <v>0.35</v>
      </c>
      <c r="D34" s="17">
        <f>C34*$C$30</f>
        <v>525</v>
      </c>
    </row>
    <row r="35" spans="2:4" ht="15.75">
      <c r="B35" s="27" t="s">
        <v>25</v>
      </c>
      <c r="C35" s="12">
        <f>VLOOKUP($C$29&amp;"-"&amp;B35,'Planilha de Apoio'!$B:$E,4,FALSE)</f>
        <v>0.08</v>
      </c>
      <c r="D35" s="28">
        <f>C35*$C$30</f>
        <v>120</v>
      </c>
    </row>
    <row r="36" spans="2:4" ht="15.75">
      <c r="B36" s="29" t="s">
        <v>26</v>
      </c>
      <c r="C36" s="13">
        <f>VLOOKUP($C$29&amp;"-"&amp;B36,'Planilha de Apoio'!$B:$E,4,FALSE)</f>
        <v>0.05</v>
      </c>
      <c r="D36" s="30">
        <f>C36*$C$30</f>
        <v>75</v>
      </c>
    </row>
    <row r="37" spans="2:4" ht="15.75">
      <c r="B37" s="31" t="s">
        <v>27</v>
      </c>
      <c r="C37" s="14">
        <f>VLOOKUP($C$29&amp;"-"&amp;B37,'Planilha de Apoio'!$B:$E,4,FALSE)</f>
        <v>0.1</v>
      </c>
      <c r="D37" s="32">
        <f>C37*$C$30</f>
        <v>150</v>
      </c>
    </row>
    <row r="38" spans="2:4" ht="15.75">
      <c r="B38" s="29" t="s">
        <v>28</v>
      </c>
      <c r="C38" s="13">
        <f>VLOOKUP($C$29&amp;"-"&amp;B38,'Planilha de Apoio'!$B:$E,4,FALSE)</f>
        <v>0.1</v>
      </c>
      <c r="D38" s="30">
        <f>C38*$C$30</f>
        <v>150</v>
      </c>
    </row>
    <row r="39" spans="2:4" ht="15.75">
      <c r="B39" s="66" t="s">
        <v>29</v>
      </c>
      <c r="C39" s="67"/>
      <c r="D39" s="33">
        <f>SUM(D33:D38)</f>
        <v>1500</v>
      </c>
    </row>
  </sheetData>
  <mergeCells count="14">
    <mergeCell ref="B10:D10"/>
    <mergeCell ref="C29:D29"/>
    <mergeCell ref="C30:D30"/>
    <mergeCell ref="B39:C39"/>
    <mergeCell ref="B15:D15"/>
    <mergeCell ref="B22:C22"/>
    <mergeCell ref="B16:C16"/>
    <mergeCell ref="B17:C17"/>
    <mergeCell ref="B18:C18"/>
    <mergeCell ref="B19:C19"/>
    <mergeCell ref="B20:C20"/>
    <mergeCell ref="B11:C11"/>
    <mergeCell ref="B12:C12"/>
    <mergeCell ref="B13:C13"/>
  </mergeCells>
  <dataValidations count="1">
    <dataValidation type="list" allowBlank="1" showInputMessage="1" showErrorMessage="1" sqref="C29:D29" xr:uid="{7A09EEA4-1052-4478-832E-14BEAE1D7B47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FF3B-9CC1-4285-9630-419DE5C393A4}">
  <dimension ref="B2:I20"/>
  <sheetViews>
    <sheetView showGridLines="0" tabSelected="1" workbookViewId="0">
      <selection activeCell="E3" sqref="E3"/>
    </sheetView>
  </sheetViews>
  <sheetFormatPr defaultRowHeight="15"/>
  <cols>
    <col min="1" max="1" width="6.5703125" customWidth="1"/>
    <col min="2" max="3" width="35.28515625" bestFit="1" customWidth="1"/>
    <col min="4" max="4" width="20" bestFit="1" customWidth="1"/>
    <col min="5" max="5" width="15.140625" bestFit="1" customWidth="1"/>
    <col min="6" max="6" width="5.85546875" bestFit="1" customWidth="1"/>
    <col min="7" max="7" width="9.42578125" bestFit="1" customWidth="1"/>
    <col min="8" max="8" width="20.5703125" bestFit="1" customWidth="1"/>
    <col min="9" max="9" width="9.28515625" customWidth="1"/>
    <col min="10" max="10" width="20.140625" bestFit="1" customWidth="1"/>
    <col min="11" max="11" width="14.42578125" bestFit="1" customWidth="1"/>
  </cols>
  <sheetData>
    <row r="2" spans="2:9" ht="17.25" customHeight="1">
      <c r="B2" s="53" t="s">
        <v>30</v>
      </c>
      <c r="C2" s="54" t="s">
        <v>31</v>
      </c>
      <c r="D2" s="54" t="s">
        <v>32</v>
      </c>
      <c r="E2" s="55" t="s">
        <v>33</v>
      </c>
      <c r="H2" s="61" t="s">
        <v>34</v>
      </c>
      <c r="I2" s="62" t="s">
        <v>33</v>
      </c>
    </row>
    <row r="3" spans="2:9">
      <c r="B3" s="38" t="str">
        <f>$C$3&amp;"-"&amp;D3</f>
        <v>Conservador-Papel</v>
      </c>
      <c r="C3" s="39" t="s">
        <v>35</v>
      </c>
      <c r="D3" s="40" t="s">
        <v>23</v>
      </c>
      <c r="E3" s="41">
        <v>0.3</v>
      </c>
      <c r="H3" s="59" t="s">
        <v>36</v>
      </c>
      <c r="I3" s="60">
        <f>VLOOKUP(H3,$B$2:$E$20,4,FALSE)</f>
        <v>0.35</v>
      </c>
    </row>
    <row r="4" spans="2:9">
      <c r="B4" s="38" t="str">
        <f>$C$3&amp;"-"&amp;D4</f>
        <v>Conservador-Tijolo</v>
      </c>
      <c r="C4" s="39" t="s">
        <v>35</v>
      </c>
      <c r="D4" s="40" t="s">
        <v>24</v>
      </c>
      <c r="E4" s="41">
        <v>0.5</v>
      </c>
    </row>
    <row r="5" spans="2:9">
      <c r="B5" s="38" t="str">
        <f>$C$3&amp;"-"&amp;D5</f>
        <v>Conservador-Híbridos</v>
      </c>
      <c r="C5" s="39" t="s">
        <v>35</v>
      </c>
      <c r="D5" s="40" t="s">
        <v>25</v>
      </c>
      <c r="E5" s="41">
        <v>0.1</v>
      </c>
    </row>
    <row r="6" spans="2:9">
      <c r="B6" s="38" t="str">
        <f>$C$3&amp;"-"&amp;D6</f>
        <v>Conservador-FOFs</v>
      </c>
      <c r="C6" s="39" t="s">
        <v>35</v>
      </c>
      <c r="D6" s="40" t="s">
        <v>26</v>
      </c>
      <c r="E6" s="41">
        <v>0.1</v>
      </c>
    </row>
    <row r="7" spans="2:9">
      <c r="B7" s="52" t="str">
        <f>$C$3&amp;"-"&amp;D7</f>
        <v>Conservador-Desenvolvimento</v>
      </c>
      <c r="C7" s="39" t="s">
        <v>35</v>
      </c>
      <c r="D7" s="40" t="s">
        <v>27</v>
      </c>
      <c r="E7" s="41">
        <v>0</v>
      </c>
    </row>
    <row r="8" spans="2:9">
      <c r="B8" s="42" t="str">
        <f>$C$3&amp;"-"&amp;D8</f>
        <v>Conservador-Hotelarias</v>
      </c>
      <c r="C8" s="43" t="s">
        <v>35</v>
      </c>
      <c r="D8" s="44" t="s">
        <v>28</v>
      </c>
      <c r="E8" s="45">
        <v>0</v>
      </c>
    </row>
    <row r="9" spans="2:9">
      <c r="B9" s="46" t="str">
        <f>$C$9&amp;"-"&amp;D9</f>
        <v>Moderado-Papel</v>
      </c>
      <c r="C9" s="47" t="s">
        <v>37</v>
      </c>
      <c r="D9" s="48" t="s">
        <v>23</v>
      </c>
      <c r="E9" s="49">
        <v>0.32</v>
      </c>
    </row>
    <row r="10" spans="2:9">
      <c r="B10" s="38" t="str">
        <f>$C$9&amp;"-"&amp;D10</f>
        <v>Moderado-Tijolo</v>
      </c>
      <c r="C10" s="39" t="s">
        <v>37</v>
      </c>
      <c r="D10" s="40" t="s">
        <v>24</v>
      </c>
      <c r="E10" s="50">
        <v>0.35</v>
      </c>
    </row>
    <row r="11" spans="2:9">
      <c r="B11" s="38" t="str">
        <f>$C$9&amp;"-"&amp;D11</f>
        <v>Moderado-Híbridos</v>
      </c>
      <c r="C11" s="39" t="s">
        <v>37</v>
      </c>
      <c r="D11" s="40" t="s">
        <v>25</v>
      </c>
      <c r="E11" s="50">
        <v>0.08</v>
      </c>
    </row>
    <row r="12" spans="2:9">
      <c r="B12" s="38" t="str">
        <f>$C$9&amp;"-"&amp;D12</f>
        <v>Moderado-FOFs</v>
      </c>
      <c r="C12" s="39" t="s">
        <v>37</v>
      </c>
      <c r="D12" s="40" t="s">
        <v>26</v>
      </c>
      <c r="E12" s="50">
        <v>0.05</v>
      </c>
    </row>
    <row r="13" spans="2:9">
      <c r="B13" s="38" t="str">
        <f>$C$9&amp;"-"&amp;D13</f>
        <v>Moderado-Desenvolvimento</v>
      </c>
      <c r="C13" s="39" t="s">
        <v>37</v>
      </c>
      <c r="D13" s="40" t="s">
        <v>27</v>
      </c>
      <c r="E13" s="50">
        <v>0.1</v>
      </c>
    </row>
    <row r="14" spans="2:9">
      <c r="B14" s="42" t="str">
        <f>$C$9&amp;"-"&amp;D14</f>
        <v>Moderado-Hotelarias</v>
      </c>
      <c r="C14" s="43" t="s">
        <v>37</v>
      </c>
      <c r="D14" s="44" t="s">
        <v>28</v>
      </c>
      <c r="E14" s="51">
        <v>0.1</v>
      </c>
    </row>
    <row r="15" spans="2:9">
      <c r="B15" s="46" t="str">
        <f>$C$15&amp;"-"&amp;D15</f>
        <v>Agressivo-Papel</v>
      </c>
      <c r="C15" s="47" t="s">
        <v>38</v>
      </c>
      <c r="D15" s="48" t="s">
        <v>23</v>
      </c>
      <c r="E15" s="49">
        <v>0.5</v>
      </c>
    </row>
    <row r="16" spans="2:9">
      <c r="B16" s="38" t="str">
        <f>$C$15&amp;"-"&amp;D16</f>
        <v>Agressivo-Tijolo</v>
      </c>
      <c r="C16" s="39" t="s">
        <v>38</v>
      </c>
      <c r="D16" s="40" t="s">
        <v>24</v>
      </c>
      <c r="E16" s="50">
        <v>0.1</v>
      </c>
    </row>
    <row r="17" spans="2:5">
      <c r="B17" s="38" t="str">
        <f>$C$15&amp;"-"&amp;D17</f>
        <v>Agressivo-Híbridos</v>
      </c>
      <c r="C17" s="39" t="s">
        <v>38</v>
      </c>
      <c r="D17" s="40" t="s">
        <v>25</v>
      </c>
      <c r="E17" s="50">
        <v>0.05</v>
      </c>
    </row>
    <row r="18" spans="2:5">
      <c r="B18" s="38" t="str">
        <f>$C$15&amp;"-"&amp;D18</f>
        <v>Agressivo-FOFs</v>
      </c>
      <c r="C18" s="39" t="s">
        <v>38</v>
      </c>
      <c r="D18" s="40" t="s">
        <v>26</v>
      </c>
      <c r="E18" s="50">
        <v>0.05</v>
      </c>
    </row>
    <row r="19" spans="2:5">
      <c r="B19" s="38" t="str">
        <f>$C$15&amp;"-"&amp;D19</f>
        <v>Agressivo-Desenvolvimento</v>
      </c>
      <c r="C19" s="39" t="s">
        <v>38</v>
      </c>
      <c r="D19" s="40" t="s">
        <v>27</v>
      </c>
      <c r="E19" s="50">
        <v>0.2</v>
      </c>
    </row>
    <row r="20" spans="2:5">
      <c r="B20" s="42" t="str">
        <f>$C$15&amp;"-"&amp;D20</f>
        <v>Agressivo-Hotelarias</v>
      </c>
      <c r="C20" s="43" t="s">
        <v>38</v>
      </c>
      <c r="D20" s="44" t="s">
        <v>28</v>
      </c>
      <c r="E20" s="51">
        <v>0.1</v>
      </c>
    </row>
  </sheetData>
  <dataValidations count="1">
    <dataValidation type="list" allowBlank="1" showInputMessage="1" showErrorMessage="1" sqref="C3:C20" xr:uid="{6724B1DD-CB67-4107-AE41-BD1A4CAC3DEA}">
      <formula1>"Conservador,Moderado,Agressivo"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2025-05-21T02:21:47Z</dcterms:created>
  <dcterms:modified xsi:type="dcterms:W3CDTF">2025-05-28T03:01:04Z</dcterms:modified>
  <cp:category/>
  <cp:contentStatus/>
</cp:coreProperties>
</file>