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tabRatio="344" activeTab="3"/>
  </bookViews>
  <sheets>
    <sheet name="classes" sheetId="1" r:id="rId1"/>
    <sheet name="monstres" sheetId="2" r:id="rId2"/>
    <sheet name="armes" sheetId="3" r:id="rId3"/>
    <sheet name="obj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<sst xmlns="http://schemas.openxmlformats.org/spreadsheetml/2006/main" count="352" uniqueCount="192">
  <si>
    <t>G</t>
  </si>
  <si>
    <t>PV</t>
  </si>
  <si>
    <t>rate</t>
  </si>
  <si>
    <t>attaque</t>
  </si>
  <si>
    <t>critique</t>
  </si>
  <si>
    <t>esquive</t>
  </si>
  <si>
    <t>defense</t>
  </si>
  <si>
    <t>regen perso</t>
  </si>
  <si>
    <t>regen ext</t>
  </si>
  <si>
    <t>ARME raté</t>
  </si>
  <si>
    <t>TOTAL raté</t>
  </si>
  <si>
    <t>OBJET esquive</t>
  </si>
  <si>
    <t>TOTALesqu</t>
  </si>
  <si>
    <t>attaque moy</t>
  </si>
  <si>
    <t>calcul de defense moyenne</t>
  </si>
  <si>
    <t>V</t>
  </si>
  <si>
    <t>M</t>
  </si>
  <si>
    <t>D</t>
  </si>
  <si>
    <t>MV1</t>
  </si>
  <si>
    <t>morts vivants</t>
  </si>
  <si>
    <t>MV2</t>
  </si>
  <si>
    <t>MV3</t>
  </si>
  <si>
    <t>L1</t>
  </si>
  <si>
    <t>loups</t>
  </si>
  <si>
    <t>L2</t>
  </si>
  <si>
    <t>L3</t>
  </si>
  <si>
    <t>P1</t>
  </si>
  <si>
    <t>pilleurs</t>
  </si>
  <si>
    <t>P2</t>
  </si>
  <si>
    <t>P3</t>
  </si>
  <si>
    <t>D1</t>
  </si>
  <si>
    <t>dragon</t>
  </si>
  <si>
    <t xml:space="preserve">multipliés par </t>
  </si>
  <si>
    <t>nb joueurs</t>
  </si>
  <si>
    <t>code</t>
  </si>
  <si>
    <t>classe</t>
  </si>
  <si>
    <t>niveau</t>
  </si>
  <si>
    <t>nom</t>
  </si>
  <si>
    <t>raté</t>
  </si>
  <si>
    <t>0100</t>
  </si>
  <si>
    <t>épée de fortune en bois</t>
  </si>
  <si>
    <t>0200</t>
  </si>
  <si>
    <t>lance-pierres</t>
  </si>
  <si>
    <t>code explications</t>
  </si>
  <si>
    <t>0300</t>
  </si>
  <si>
    <t>petite baguette en bois</t>
  </si>
  <si>
    <t>2 premiers chiffres</t>
  </si>
  <si>
    <t>3e chiffre</t>
  </si>
  <si>
    <t>4e chiffre</t>
  </si>
  <si>
    <t>0400</t>
  </si>
  <si>
    <t>ver de terre de combat</t>
  </si>
  <si>
    <t>01 G</t>
  </si>
  <si>
    <t>0110</t>
  </si>
  <si>
    <t>épée longue</t>
  </si>
  <si>
    <t>02 V</t>
  </si>
  <si>
    <t>numéro arme</t>
  </si>
  <si>
    <t>0210</t>
  </si>
  <si>
    <t>épée courte</t>
  </si>
  <si>
    <t>03 M</t>
  </si>
  <si>
    <t>0 = arme classique</t>
  </si>
  <si>
    <t>0310</t>
  </si>
  <si>
    <t>sceptre d'arc électrique</t>
  </si>
  <si>
    <t>04 D</t>
  </si>
  <si>
    <t>de 0 à 5</t>
  </si>
  <si>
    <t>0410</t>
  </si>
  <si>
    <t>oie énervée</t>
  </si>
  <si>
    <t>13 G+V</t>
  </si>
  <si>
    <t>1310</t>
  </si>
  <si>
    <t>GV</t>
  </si>
  <si>
    <t>dague en acier</t>
  </si>
  <si>
    <t>24 V + D</t>
  </si>
  <si>
    <t>3410</t>
  </si>
  <si>
    <t>MD</t>
  </si>
  <si>
    <t>bâton d'invocation végétale</t>
  </si>
  <si>
    <t>34 M + D</t>
  </si>
  <si>
    <t>2410</t>
  </si>
  <si>
    <t>VD</t>
  </si>
  <si>
    <t>arc court</t>
  </si>
  <si>
    <t>0120</t>
  </si>
  <si>
    <t>marteau de guerre</t>
  </si>
  <si>
    <t>0220</t>
  </si>
  <si>
    <t xml:space="preserve">épée courte </t>
  </si>
  <si>
    <t>0320</t>
  </si>
  <si>
    <t>bâton de boule de feu</t>
  </si>
  <si>
    <t>0420</t>
  </si>
  <si>
    <t>renard</t>
  </si>
  <si>
    <t>1320</t>
  </si>
  <si>
    <t>dague de maître</t>
  </si>
  <si>
    <t>3420</t>
  </si>
  <si>
    <t xml:space="preserve">bâton du tonnerre </t>
  </si>
  <si>
    <t>2420</t>
  </si>
  <si>
    <t>arc long</t>
  </si>
  <si>
    <t>0130</t>
  </si>
  <si>
    <t>fléau d'arme de maître</t>
  </si>
  <si>
    <t>0230</t>
  </si>
  <si>
    <t>lame empoisonnée</t>
  </si>
  <si>
    <t>0330</t>
  </si>
  <si>
    <t>sceptre d'orbe chromatique</t>
  </si>
  <si>
    <t>0430</t>
  </si>
  <si>
    <t>ours</t>
  </si>
  <si>
    <t>1330</t>
  </si>
  <si>
    <t>épée légère</t>
  </si>
  <si>
    <t>3430</t>
  </si>
  <si>
    <t>bâton de tempête</t>
  </si>
  <si>
    <t>2430</t>
  </si>
  <si>
    <t>arc court enchanté</t>
  </si>
  <si>
    <t>0140</t>
  </si>
  <si>
    <t>hache de guerre</t>
  </si>
  <si>
    <t>0240</t>
  </si>
  <si>
    <t>épée courte de démon</t>
  </si>
  <si>
    <t>0340</t>
  </si>
  <si>
    <t>baguette de faisceau de givre</t>
  </si>
  <si>
    <t>0440</t>
  </si>
  <si>
    <t>meute de loups</t>
  </si>
  <si>
    <t>1340</t>
  </si>
  <si>
    <t>dague des fées</t>
  </si>
  <si>
    <t>3440</t>
  </si>
  <si>
    <t>bâton de colère des éléments</t>
  </si>
  <si>
    <t>2440</t>
  </si>
  <si>
    <t>arc long enchanté</t>
  </si>
  <si>
    <t>0150</t>
  </si>
  <si>
    <t>épée de mithril</t>
  </si>
  <si>
    <t>0250</t>
  </si>
  <si>
    <t>dague de la malédiction</t>
  </si>
  <si>
    <t>0350</t>
  </si>
  <si>
    <t>sceptre du mot de mort</t>
  </si>
  <si>
    <t>0450</t>
  </si>
  <si>
    <t>loup alpha démoniaque</t>
  </si>
  <si>
    <t>1350</t>
  </si>
  <si>
    <t>lame de mort</t>
  </si>
  <si>
    <t>3450</t>
  </si>
  <si>
    <t>bâton de pluie de feu</t>
  </si>
  <si>
    <t>2450</t>
  </si>
  <si>
    <t>arc du tourment</t>
  </si>
  <si>
    <t>regen</t>
  </si>
  <si>
    <t>armure rouillée</t>
  </si>
  <si>
    <t>cape déchirée</t>
  </si>
  <si>
    <t>rune mal dessinée</t>
  </si>
  <si>
    <t>talisman en feuilles</t>
  </si>
  <si>
    <t>armure en acier recyclé</t>
  </si>
  <si>
    <t>cape grossière</t>
  </si>
  <si>
    <t>rune magique commune</t>
  </si>
  <si>
    <t>talisman en pierre brillante</t>
  </si>
  <si>
    <t>3110</t>
  </si>
  <si>
    <t>gants de protection</t>
  </si>
  <si>
    <t>31 G+V</t>
  </si>
  <si>
    <t>4310</t>
  </si>
  <si>
    <t>amulette magique</t>
  </si>
  <si>
    <t>42 V + D</t>
  </si>
  <si>
    <t>4210</t>
  </si>
  <si>
    <t>bague magique</t>
  </si>
  <si>
    <t>43 M + D</t>
  </si>
  <si>
    <t>armure renforcée</t>
  </si>
  <si>
    <t>cape de maître voleur</t>
  </si>
  <si>
    <t>rune rare</t>
  </si>
  <si>
    <t>talisman en bois de cerf</t>
  </si>
  <si>
    <t>3120</t>
  </si>
  <si>
    <t>bottes de cuir</t>
  </si>
  <si>
    <t>4320</t>
  </si>
  <si>
    <t>amulette enchantée</t>
  </si>
  <si>
    <t>4220</t>
  </si>
  <si>
    <t>bague enchantée</t>
  </si>
  <si>
    <t>armure de plates</t>
  </si>
  <si>
    <t>cape enchantée</t>
  </si>
  <si>
    <t>rune magnifique</t>
  </si>
  <si>
    <t>talisman de puissance sylvestre</t>
  </si>
  <si>
    <t>3130</t>
  </si>
  <si>
    <t>gantelets enchantés</t>
  </si>
  <si>
    <t>4330</t>
  </si>
  <si>
    <t>amulette de l'ombre</t>
  </si>
  <si>
    <t>4230</t>
  </si>
  <si>
    <t>bague démoniaque</t>
  </si>
  <si>
    <t>armure de diamant</t>
  </si>
  <si>
    <t>cape diabolique</t>
  </si>
  <si>
    <t>rune puissante</t>
  </si>
  <si>
    <t>talisman de magie des éléments</t>
  </si>
  <si>
    <t>3140</t>
  </si>
  <si>
    <t>bottes magiques</t>
  </si>
  <si>
    <t>4340</t>
  </si>
  <si>
    <t>amulette supérieure</t>
  </si>
  <si>
    <t>4240</t>
  </si>
  <si>
    <t>bague de protection puissante</t>
  </si>
  <si>
    <t>armure de mithril</t>
  </si>
  <si>
    <t>cape du voleur légendaire</t>
  </si>
  <si>
    <t>rune de légende</t>
  </si>
  <si>
    <t>talisman dent de dragon</t>
  </si>
  <si>
    <t>3150</t>
  </si>
  <si>
    <t>gants de maître d'arme</t>
  </si>
  <si>
    <t>4350</t>
  </si>
  <si>
    <t>amulette de sagesse des âges</t>
  </si>
  <si>
    <t>4250</t>
  </si>
  <si>
    <t>bague de légende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</si>
</sst>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1">
    <font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rgb="FFF8B1B1"/>
        <bgColor indexed="42"/>
      </patternFill>
    </fill>
    <fill>
      <patternFill patternType="solid">
        <fgColor rgb="FFFAD191"/>
        <bgColor indexed="64"/>
      </patternFill>
    </fill>
    <fill>
      <patternFill patternType="solid">
        <fgColor rgb="FFABB6F7"/>
        <bgColor indexed="64"/>
      </patternFill>
    </fill>
    <fill>
      <patternFill patternType="solid">
        <fgColor rgb="FFC0F2AD"/>
        <bgColor indexed="64"/>
      </patternFill>
    </fill>
    <fill>
      <patternFill patternType="solid">
        <fgColor rgb="FFF8B1B1"/>
        <bgColor indexed="64"/>
      </patternFill>
    </fill>
    <fill>
      <patternFill patternType="solid">
        <fgColor theme="2"/>
        <bgColor indexed="42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1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19" applyNumberFormat="0" applyAlignment="0" applyProtection="0">
      <alignment vertical="center"/>
    </xf>
    <xf numFmtId="0" fontId="11" fillId="12" borderId="20" applyNumberFormat="0" applyAlignment="0" applyProtection="0">
      <alignment vertical="center"/>
    </xf>
    <xf numFmtId="0" fontId="12" fillId="12" borderId="19" applyNumberFormat="0" applyAlignment="0" applyProtection="0">
      <alignment vertical="center"/>
    </xf>
    <xf numFmtId="0" fontId="13" fillId="13" borderId="21" applyNumberFormat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</cellStyleXfs>
  <cellXfs count="80">
    <xf numFmtId="0" fontId="0" fillId="0" borderId="0" xfId="0"/>
    <xf numFmtId="0" fontId="0" fillId="2" borderId="0" xfId="0" applyFill="1"/>
    <xf numFmtId="0" fontId="0" fillId="0" borderId="0" xfId="0" applyFill="1"/>
    <xf numFmtId="49" fontId="0" fillId="0" borderId="1" xfId="0" applyNumberFormat="1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49" fontId="0" fillId="3" borderId="0" xfId="0" applyNumberFormat="1" applyFill="1"/>
    <xf numFmtId="0" fontId="0" fillId="3" borderId="0" xfId="0" applyFill="1" applyBorder="1"/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/>
    <xf numFmtId="49" fontId="0" fillId="4" borderId="0" xfId="0" applyNumberFormat="1" applyFill="1"/>
    <xf numFmtId="0" fontId="0" fillId="4" borderId="0" xfId="0" applyFill="1" applyBorder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5" borderId="0" xfId="0" applyNumberFormat="1" applyFill="1"/>
    <xf numFmtId="0" fontId="0" fillId="5" borderId="0" xfId="0" applyFill="1" applyBorder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49" fontId="0" fillId="6" borderId="0" xfId="0" applyNumberFormat="1" applyFill="1"/>
    <xf numFmtId="0" fontId="0" fillId="6" borderId="0" xfId="0" applyFill="1" applyBorder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Border="1" applyAlignment="1">
      <alignment horizontal="center"/>
    </xf>
    <xf numFmtId="49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0" xfId="0" applyNumberFormat="1" applyFont="1" applyFill="1"/>
    <xf numFmtId="0" fontId="0" fillId="0" borderId="4" xfId="0" applyFont="1" applyBorder="1"/>
    <xf numFmtId="0" fontId="0" fillId="0" borderId="0" xfId="0" applyFill="1" applyBorder="1"/>
    <xf numFmtId="0" fontId="0" fillId="0" borderId="5" xfId="0" applyFont="1" applyFill="1" applyBorder="1"/>
    <xf numFmtId="0" fontId="0" fillId="0" borderId="6" xfId="0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2" borderId="2" xfId="0" applyFont="1" applyFill="1" applyBorder="1"/>
    <xf numFmtId="0" fontId="0" fillId="2" borderId="3" xfId="0" applyFont="1" applyFill="1" applyBorder="1"/>
    <xf numFmtId="49" fontId="0" fillId="7" borderId="0" xfId="0" applyNumberFormat="1" applyFill="1"/>
    <xf numFmtId="0" fontId="0" fillId="7" borderId="0" xfId="0" applyFill="1" applyBorder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Border="1" applyAlignment="1">
      <alignment horizontal="center"/>
    </xf>
    <xf numFmtId="0" fontId="0" fillId="7" borderId="0" xfId="0" applyFont="1" applyFill="1" applyBorder="1" applyAlignment="1">
      <alignment horizontal="left"/>
    </xf>
    <xf numFmtId="0" fontId="0" fillId="2" borderId="0" xfId="0" applyFill="1" applyBorder="1"/>
    <xf numFmtId="0" fontId="0" fillId="5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ont="1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ont="1" applyBorder="1"/>
    <xf numFmtId="0" fontId="0" fillId="8" borderId="2" xfId="0" applyFont="1" applyFill="1" applyBorder="1"/>
    <xf numFmtId="0" fontId="0" fillId="0" borderId="14" xfId="0" applyBorder="1"/>
    <xf numFmtId="0" fontId="0" fillId="8" borderId="14" xfId="0" applyFill="1" applyBorder="1"/>
    <xf numFmtId="0" fontId="0" fillId="9" borderId="0" xfId="0" applyFont="1" applyFill="1"/>
    <xf numFmtId="0" fontId="0" fillId="8" borderId="0" xfId="0" applyFill="1" applyBorder="1"/>
    <xf numFmtId="0" fontId="0" fillId="0" borderId="15" xfId="0" applyBorder="1"/>
    <xf numFmtId="0" fontId="0" fillId="8" borderId="15" xfId="0" applyFill="1" applyBorder="1"/>
    <xf numFmtId="0" fontId="0" fillId="8" borderId="0" xfId="0" applyFill="1"/>
    <xf numFmtId="0" fontId="0" fillId="0" borderId="0" xfId="0" applyNumberFormat="1"/>
    <xf numFmtId="0" fontId="0" fillId="2" borderId="14" xfId="0" applyFill="1" applyBorder="1"/>
    <xf numFmtId="0" fontId="0" fillId="0" borderId="3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DDDDDD"/>
      <color rgb="00EA1414"/>
      <color rgb="00F8B1B1"/>
      <color rgb="00FAD191"/>
      <color rgb="00ABB6F7"/>
      <color rgb="00C0F2AD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zoomScale="130" zoomScaleNormal="130" topLeftCell="A3" workbookViewId="0">
      <selection activeCell="D14" sqref="D14"/>
    </sheetView>
  </sheetViews>
  <sheetFormatPr defaultColWidth="11.5714285714286" defaultRowHeight="12.75"/>
  <cols>
    <col min="1" max="1" width="18.7142857142857"/>
    <col min="3" max="5" width="11.5714285714286" style="1"/>
    <col min="10" max="10" width="5"/>
    <col min="11" max="11" width="8"/>
    <col min="12" max="12" width="5"/>
    <col min="13" max="13" width="4.42857142857143"/>
    <col min="14" max="14" width="4.28571428571429" style="2"/>
    <col min="15" max="15" width="5.85714285714286" style="2"/>
    <col min="16" max="16" width="7" style="2"/>
    <col min="17" max="17" width="5.28571428571429" style="2"/>
    <col min="18" max="18" width="4.42857142857143" style="2"/>
    <col min="19" max="19" width="7.28571428571429" style="2"/>
    <col min="20" max="20" width="5.42857142857143" style="2"/>
    <col min="21" max="21" width="3.85714285714286" style="2"/>
    <col min="22" max="22" width="6.14285714285714" style="2"/>
    <col min="23" max="23" width="5.71428571428571" style="2"/>
    <col min="24" max="24" width="5.42857142857143"/>
    <col min="25" max="25" width="11.4285714285714"/>
    <col min="26" max="26" width="23.1428571428571"/>
  </cols>
  <sheetData>
    <row r="1" spans="1:26">
      <c r="A1" s="68" t="s">
        <v>0</v>
      </c>
      <c r="B1" s="4" t="s">
        <v>1</v>
      </c>
      <c r="C1" s="47" t="s">
        <v>2</v>
      </c>
      <c r="D1" s="47" t="s">
        <v>3</v>
      </c>
      <c r="E1" s="47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30"/>
      <c r="K1" s="47" t="s">
        <v>9</v>
      </c>
      <c r="L1" s="47" t="s">
        <v>3</v>
      </c>
      <c r="M1" s="48" t="s">
        <v>4</v>
      </c>
      <c r="N1" s="79"/>
      <c r="O1" s="47" t="s">
        <v>10</v>
      </c>
      <c r="P1" s="47" t="s">
        <v>3</v>
      </c>
      <c r="Q1" s="48" t="s">
        <v>4</v>
      </c>
      <c r="R1" s="37"/>
      <c r="S1" s="47" t="s">
        <v>11</v>
      </c>
      <c r="T1" s="47" t="s">
        <v>6</v>
      </c>
      <c r="U1" s="79"/>
      <c r="V1" s="47" t="s">
        <v>12</v>
      </c>
      <c r="W1" s="47" t="s">
        <v>6</v>
      </c>
      <c r="Y1" s="61" t="s">
        <v>13</v>
      </c>
      <c r="Z1" s="61" t="s">
        <v>14</v>
      </c>
    </row>
    <row r="2" spans="1:26">
      <c r="A2" s="62">
        <v>0</v>
      </c>
      <c r="B2">
        <v>100</v>
      </c>
      <c r="C2" s="1">
        <v>25</v>
      </c>
      <c r="D2" s="1">
        <v>9</v>
      </c>
      <c r="E2" s="1">
        <v>5</v>
      </c>
      <c r="F2">
        <v>1</v>
      </c>
      <c r="G2">
        <v>5</v>
      </c>
      <c r="H2">
        <v>0</v>
      </c>
      <c r="I2" s="63">
        <v>0</v>
      </c>
      <c r="J2" s="30"/>
      <c r="K2" s="1">
        <v>10</v>
      </c>
      <c r="L2" s="1">
        <v>40</v>
      </c>
      <c r="M2" s="1">
        <v>0</v>
      </c>
      <c r="O2" s="2">
        <f t="shared" ref="O2:O7" si="0">MAX(K2+C2,0)</f>
        <v>35</v>
      </c>
      <c r="P2" s="2">
        <f t="shared" ref="P2:P7" si="1">L2+D2</f>
        <v>49</v>
      </c>
      <c r="Q2" s="2">
        <f t="shared" ref="Q2:Q7" si="2">M2+E2</f>
        <v>5</v>
      </c>
      <c r="S2" s="1">
        <v>-5</v>
      </c>
      <c r="T2">
        <v>25</v>
      </c>
      <c r="V2" s="2">
        <v>0</v>
      </c>
      <c r="W2" s="2">
        <f t="shared" ref="W2:W7" si="3">T2+G2</f>
        <v>30</v>
      </c>
      <c r="Y2" s="64">
        <f t="shared" ref="Y2:Y7" si="4">(100-O2)/100*Q2/100*P2*2+(100-O2)/100*(100-Q2)/100*P2</f>
        <v>33.4425</v>
      </c>
      <c r="Z2" s="64">
        <f t="shared" ref="Z2:Z7" si="5">V2+(100-V2)/100*W2</f>
        <v>30</v>
      </c>
    </row>
    <row r="3" spans="1:26">
      <c r="A3" s="62">
        <v>1</v>
      </c>
      <c r="B3" s="77">
        <f>B2*E3/E2</f>
        <v>120</v>
      </c>
      <c r="C3" s="1">
        <v>20</v>
      </c>
      <c r="D3" s="1">
        <v>13</v>
      </c>
      <c r="E3" s="1">
        <v>6</v>
      </c>
      <c r="F3">
        <v>2</v>
      </c>
      <c r="G3">
        <v>8</v>
      </c>
      <c r="H3">
        <v>0</v>
      </c>
      <c r="I3" s="63">
        <v>0</v>
      </c>
      <c r="J3" s="30"/>
      <c r="K3" s="1">
        <v>0</v>
      </c>
      <c r="L3" s="1">
        <v>50</v>
      </c>
      <c r="M3" s="1">
        <v>0</v>
      </c>
      <c r="O3" s="2">
        <f t="shared" si="0"/>
        <v>20</v>
      </c>
      <c r="P3" s="2">
        <f t="shared" si="1"/>
        <v>63</v>
      </c>
      <c r="Q3" s="2">
        <f t="shared" si="2"/>
        <v>6</v>
      </c>
      <c r="S3" s="1">
        <v>-3</v>
      </c>
      <c r="T3" s="77">
        <f>T2+4</f>
        <v>29</v>
      </c>
      <c r="V3" s="2">
        <v>0</v>
      </c>
      <c r="W3" s="2">
        <f t="shared" si="3"/>
        <v>37</v>
      </c>
      <c r="Y3" s="64">
        <f t="shared" si="4"/>
        <v>53.424</v>
      </c>
      <c r="Z3" s="64">
        <f t="shared" si="5"/>
        <v>37</v>
      </c>
    </row>
    <row r="4" spans="1:26">
      <c r="A4" s="62">
        <v>2</v>
      </c>
      <c r="B4" s="77">
        <f>B3*E4/E3</f>
        <v>140</v>
      </c>
      <c r="C4" s="1">
        <v>16</v>
      </c>
      <c r="D4" s="1">
        <v>17</v>
      </c>
      <c r="E4" s="1">
        <v>7</v>
      </c>
      <c r="F4">
        <v>3</v>
      </c>
      <c r="G4">
        <v>12</v>
      </c>
      <c r="H4">
        <v>0</v>
      </c>
      <c r="I4" s="63">
        <v>0</v>
      </c>
      <c r="J4" s="30"/>
      <c r="K4" s="1">
        <v>0</v>
      </c>
      <c r="L4" s="1">
        <v>60</v>
      </c>
      <c r="M4" s="1">
        <v>0</v>
      </c>
      <c r="O4" s="2">
        <f t="shared" si="0"/>
        <v>16</v>
      </c>
      <c r="P4" s="2">
        <f t="shared" si="1"/>
        <v>77</v>
      </c>
      <c r="Q4" s="2">
        <f t="shared" si="2"/>
        <v>7</v>
      </c>
      <c r="S4" s="1">
        <v>-1</v>
      </c>
      <c r="T4" s="77">
        <f>T3+4</f>
        <v>33</v>
      </c>
      <c r="V4" s="2">
        <v>0</v>
      </c>
      <c r="W4" s="2">
        <f t="shared" si="3"/>
        <v>45</v>
      </c>
      <c r="Y4" s="64">
        <f t="shared" si="4"/>
        <v>69.2076</v>
      </c>
      <c r="Z4" s="64">
        <f t="shared" si="5"/>
        <v>45</v>
      </c>
    </row>
    <row r="5" spans="1:26">
      <c r="A5" s="62">
        <v>3</v>
      </c>
      <c r="B5" s="77">
        <f>B4*E5/E4</f>
        <v>160</v>
      </c>
      <c r="C5" s="1">
        <v>12</v>
      </c>
      <c r="D5" s="1">
        <v>21</v>
      </c>
      <c r="E5" s="1">
        <v>8</v>
      </c>
      <c r="F5">
        <v>4</v>
      </c>
      <c r="G5">
        <v>15</v>
      </c>
      <c r="H5">
        <v>0</v>
      </c>
      <c r="I5" s="63">
        <v>0</v>
      </c>
      <c r="J5" s="30"/>
      <c r="K5" s="1">
        <v>0</v>
      </c>
      <c r="L5" s="1">
        <v>70</v>
      </c>
      <c r="M5" s="1">
        <v>0</v>
      </c>
      <c r="O5" s="2">
        <f t="shared" si="0"/>
        <v>12</v>
      </c>
      <c r="P5" s="2">
        <f t="shared" si="1"/>
        <v>91</v>
      </c>
      <c r="Q5" s="2">
        <f t="shared" si="2"/>
        <v>8</v>
      </c>
      <c r="S5" s="1">
        <v>0</v>
      </c>
      <c r="T5" s="77">
        <f>T4+4</f>
        <v>37</v>
      </c>
      <c r="V5" s="2">
        <v>4</v>
      </c>
      <c r="W5" s="2">
        <f t="shared" si="3"/>
        <v>52</v>
      </c>
      <c r="Y5" s="64">
        <f t="shared" si="4"/>
        <v>86.4864</v>
      </c>
      <c r="Z5" s="64">
        <f t="shared" si="5"/>
        <v>53.92</v>
      </c>
    </row>
    <row r="6" spans="1:26">
      <c r="A6" s="62">
        <v>4</v>
      </c>
      <c r="B6" s="77">
        <f>B5*E6/E5</f>
        <v>180</v>
      </c>
      <c r="C6" s="1">
        <v>8</v>
      </c>
      <c r="D6" s="1">
        <v>15</v>
      </c>
      <c r="E6" s="1">
        <v>9</v>
      </c>
      <c r="F6">
        <v>5</v>
      </c>
      <c r="G6">
        <v>18</v>
      </c>
      <c r="H6">
        <v>0</v>
      </c>
      <c r="I6" s="63">
        <v>0</v>
      </c>
      <c r="J6" s="30"/>
      <c r="K6" s="1">
        <v>0</v>
      </c>
      <c r="L6" s="56">
        <v>80</v>
      </c>
      <c r="M6" s="1">
        <v>10</v>
      </c>
      <c r="O6" s="2">
        <f t="shared" si="0"/>
        <v>8</v>
      </c>
      <c r="P6" s="2">
        <f t="shared" si="1"/>
        <v>95</v>
      </c>
      <c r="Q6" s="2">
        <f t="shared" si="2"/>
        <v>19</v>
      </c>
      <c r="S6" s="1">
        <v>1</v>
      </c>
      <c r="T6" s="77">
        <f>T5+4</f>
        <v>41</v>
      </c>
      <c r="V6" s="2">
        <v>6</v>
      </c>
      <c r="W6" s="2">
        <f t="shared" si="3"/>
        <v>59</v>
      </c>
      <c r="Y6" s="64">
        <f t="shared" si="4"/>
        <v>104.006</v>
      </c>
      <c r="Z6" s="64">
        <f t="shared" si="5"/>
        <v>61.46</v>
      </c>
    </row>
    <row r="7" spans="1:26">
      <c r="A7" s="65">
        <v>5</v>
      </c>
      <c r="B7" s="77">
        <f>B6*E7/E6</f>
        <v>200</v>
      </c>
      <c r="C7" s="78">
        <v>4</v>
      </c>
      <c r="D7" s="1">
        <v>29</v>
      </c>
      <c r="E7" s="78">
        <v>10</v>
      </c>
      <c r="F7" s="70">
        <v>6</v>
      </c>
      <c r="G7">
        <v>20</v>
      </c>
      <c r="H7">
        <v>0</v>
      </c>
      <c r="I7" s="66">
        <v>0</v>
      </c>
      <c r="J7" s="30"/>
      <c r="K7" s="1">
        <v>-10</v>
      </c>
      <c r="L7" s="1">
        <v>90</v>
      </c>
      <c r="M7" s="1">
        <v>10</v>
      </c>
      <c r="O7" s="2">
        <f t="shared" si="0"/>
        <v>0</v>
      </c>
      <c r="P7" s="2">
        <f t="shared" si="1"/>
        <v>119</v>
      </c>
      <c r="Q7" s="2">
        <f t="shared" si="2"/>
        <v>20</v>
      </c>
      <c r="S7" s="1">
        <v>2</v>
      </c>
      <c r="T7" s="77">
        <f>T6+4</f>
        <v>45</v>
      </c>
      <c r="V7" s="2">
        <v>8</v>
      </c>
      <c r="W7" s="2">
        <f t="shared" si="3"/>
        <v>65</v>
      </c>
      <c r="Y7" s="64">
        <f t="shared" si="4"/>
        <v>142.8</v>
      </c>
      <c r="Z7" s="64">
        <f t="shared" si="5"/>
        <v>67.8</v>
      </c>
    </row>
    <row r="8" spans="1:26">
      <c r="A8" s="68" t="s">
        <v>15</v>
      </c>
      <c r="B8" s="4" t="s">
        <v>1</v>
      </c>
      <c r="C8" s="47" t="s">
        <v>2</v>
      </c>
      <c r="D8" s="47" t="s">
        <v>3</v>
      </c>
      <c r="E8" s="47" t="s">
        <v>4</v>
      </c>
      <c r="F8" s="4" t="s">
        <v>5</v>
      </c>
      <c r="G8" s="4" t="s">
        <v>6</v>
      </c>
      <c r="H8" s="4" t="s">
        <v>7</v>
      </c>
      <c r="I8" s="7" t="s">
        <v>8</v>
      </c>
      <c r="J8" s="30"/>
      <c r="K8" s="1"/>
      <c r="L8" s="56"/>
      <c r="M8" s="1"/>
      <c r="S8" s="1"/>
      <c r="T8" s="56"/>
      <c r="Y8" s="64"/>
      <c r="Z8" s="64"/>
    </row>
    <row r="9" spans="1:26">
      <c r="A9" s="62">
        <v>0</v>
      </c>
      <c r="B9" s="77">
        <f t="shared" ref="B9:B14" si="6">B2*0.7</f>
        <v>70</v>
      </c>
      <c r="C9" s="1">
        <v>25</v>
      </c>
      <c r="D9" s="1">
        <v>15</v>
      </c>
      <c r="E9" s="1">
        <v>5</v>
      </c>
      <c r="F9" s="77">
        <f t="shared" ref="F9:F14" si="7">V9-S9</f>
        <v>15</v>
      </c>
      <c r="G9">
        <v>2</v>
      </c>
      <c r="H9">
        <v>0</v>
      </c>
      <c r="I9" s="63">
        <v>0</v>
      </c>
      <c r="J9" s="30"/>
      <c r="K9" s="1">
        <v>10</v>
      </c>
      <c r="L9" s="1">
        <v>24</v>
      </c>
      <c r="M9" s="1">
        <v>0</v>
      </c>
      <c r="O9" s="2">
        <f t="shared" ref="O9:O14" si="8">MAX(K9+C9,0)</f>
        <v>35</v>
      </c>
      <c r="P9" s="2">
        <f t="shared" ref="P9:P14" si="9">L9+D9</f>
        <v>39</v>
      </c>
      <c r="Q9" s="2">
        <f t="shared" ref="Q9:Q14" si="10">M9+E9</f>
        <v>5</v>
      </c>
      <c r="S9" s="1">
        <v>5</v>
      </c>
      <c r="T9">
        <v>15</v>
      </c>
      <c r="V9">
        <v>20</v>
      </c>
      <c r="W9" s="2">
        <f t="shared" ref="W9:W14" si="11">T9+G9</f>
        <v>17</v>
      </c>
      <c r="Y9" s="64">
        <f t="shared" ref="Y9:Y14" si="12">(100-O9)/100*Q9/100*P9*2+(100-O9)/100*(100-Q9)/100*P9</f>
        <v>26.6175</v>
      </c>
      <c r="Z9" s="64">
        <f t="shared" ref="Z9:Z14" si="13">V9+(100-V9)/100*W9</f>
        <v>33.6</v>
      </c>
    </row>
    <row r="10" spans="1:26">
      <c r="A10" s="62">
        <v>1</v>
      </c>
      <c r="B10" s="77">
        <f t="shared" si="6"/>
        <v>84</v>
      </c>
      <c r="C10" s="1">
        <v>20</v>
      </c>
      <c r="D10" s="1">
        <v>20</v>
      </c>
      <c r="E10" s="1">
        <f t="shared" ref="E10:E14" si="14">E9+3</f>
        <v>8</v>
      </c>
      <c r="F10" s="77">
        <f t="shared" si="7"/>
        <v>17</v>
      </c>
      <c r="G10">
        <v>4</v>
      </c>
      <c r="H10">
        <v>0</v>
      </c>
      <c r="I10" s="63">
        <v>0</v>
      </c>
      <c r="J10" s="30"/>
      <c r="K10" s="1">
        <v>0</v>
      </c>
      <c r="L10" s="1">
        <v>30</v>
      </c>
      <c r="M10" s="1">
        <v>0</v>
      </c>
      <c r="O10" s="2">
        <f t="shared" si="8"/>
        <v>20</v>
      </c>
      <c r="P10" s="2">
        <f t="shared" si="9"/>
        <v>50</v>
      </c>
      <c r="Q10" s="2">
        <f t="shared" si="10"/>
        <v>8</v>
      </c>
      <c r="S10" s="1">
        <v>8</v>
      </c>
      <c r="T10" s="77">
        <f>T9+3</f>
        <v>18</v>
      </c>
      <c r="V10">
        <v>25</v>
      </c>
      <c r="W10" s="2">
        <f t="shared" si="11"/>
        <v>22</v>
      </c>
      <c r="Y10" s="64">
        <f t="shared" si="12"/>
        <v>43.2</v>
      </c>
      <c r="Z10" s="64">
        <f t="shared" si="13"/>
        <v>41.5</v>
      </c>
    </row>
    <row r="11" spans="1:26">
      <c r="A11" s="62">
        <v>2</v>
      </c>
      <c r="B11" s="77">
        <f t="shared" si="6"/>
        <v>98</v>
      </c>
      <c r="C11" s="1">
        <v>16</v>
      </c>
      <c r="D11" s="1">
        <v>24</v>
      </c>
      <c r="E11" s="1">
        <f t="shared" si="14"/>
        <v>11</v>
      </c>
      <c r="F11" s="77">
        <f t="shared" si="7"/>
        <v>20</v>
      </c>
      <c r="G11">
        <v>6</v>
      </c>
      <c r="H11">
        <v>0</v>
      </c>
      <c r="I11" s="63">
        <v>0</v>
      </c>
      <c r="J11" s="30"/>
      <c r="K11" s="1">
        <v>0</v>
      </c>
      <c r="L11" s="1">
        <v>36</v>
      </c>
      <c r="M11" s="1">
        <v>0</v>
      </c>
      <c r="O11" s="2">
        <f t="shared" si="8"/>
        <v>16</v>
      </c>
      <c r="P11" s="2">
        <f t="shared" si="9"/>
        <v>60</v>
      </c>
      <c r="Q11" s="2">
        <f t="shared" si="10"/>
        <v>11</v>
      </c>
      <c r="S11" s="1">
        <v>10</v>
      </c>
      <c r="T11" s="77">
        <f>T10+3</f>
        <v>21</v>
      </c>
      <c r="V11">
        <v>30</v>
      </c>
      <c r="W11" s="2">
        <f t="shared" si="11"/>
        <v>27</v>
      </c>
      <c r="Y11" s="64">
        <f t="shared" si="12"/>
        <v>55.944</v>
      </c>
      <c r="Z11" s="64">
        <f t="shared" si="13"/>
        <v>48.9</v>
      </c>
    </row>
    <row r="12" spans="1:26">
      <c r="A12" s="62">
        <v>3</v>
      </c>
      <c r="B12" s="77">
        <f t="shared" si="6"/>
        <v>112</v>
      </c>
      <c r="C12" s="1">
        <v>12</v>
      </c>
      <c r="D12" s="1">
        <v>28</v>
      </c>
      <c r="E12" s="1">
        <f t="shared" si="14"/>
        <v>14</v>
      </c>
      <c r="F12" s="77">
        <f t="shared" si="7"/>
        <v>23</v>
      </c>
      <c r="G12">
        <v>7</v>
      </c>
      <c r="H12">
        <v>0</v>
      </c>
      <c r="I12" s="63">
        <v>0</v>
      </c>
      <c r="J12" s="30"/>
      <c r="K12" s="1">
        <v>0</v>
      </c>
      <c r="L12" s="1">
        <v>42</v>
      </c>
      <c r="M12" s="1">
        <v>0</v>
      </c>
      <c r="O12" s="2">
        <f t="shared" si="8"/>
        <v>12</v>
      </c>
      <c r="P12" s="2">
        <f t="shared" si="9"/>
        <v>70</v>
      </c>
      <c r="Q12" s="2">
        <f t="shared" si="10"/>
        <v>14</v>
      </c>
      <c r="S12" s="1">
        <v>12</v>
      </c>
      <c r="T12" s="77">
        <f>T11+3</f>
        <v>24</v>
      </c>
      <c r="V12">
        <v>35</v>
      </c>
      <c r="W12" s="2">
        <f t="shared" si="11"/>
        <v>31</v>
      </c>
      <c r="Y12" s="64">
        <f t="shared" si="12"/>
        <v>70.224</v>
      </c>
      <c r="Z12" s="64">
        <f t="shared" si="13"/>
        <v>55.15</v>
      </c>
    </row>
    <row r="13" spans="1:26">
      <c r="A13" s="62">
        <v>4</v>
      </c>
      <c r="B13" s="77">
        <f t="shared" si="6"/>
        <v>126</v>
      </c>
      <c r="C13" s="1">
        <v>8</v>
      </c>
      <c r="D13" s="1">
        <v>66</v>
      </c>
      <c r="E13" s="1">
        <f t="shared" si="14"/>
        <v>17</v>
      </c>
      <c r="F13" s="77">
        <f t="shared" si="7"/>
        <v>24</v>
      </c>
      <c r="G13">
        <v>9</v>
      </c>
      <c r="H13">
        <v>0</v>
      </c>
      <c r="I13" s="63">
        <v>0</v>
      </c>
      <c r="J13" s="30"/>
      <c r="K13" s="1">
        <v>0</v>
      </c>
      <c r="L13" s="56">
        <v>48</v>
      </c>
      <c r="M13" s="1">
        <v>0</v>
      </c>
      <c r="O13" s="2">
        <f t="shared" si="8"/>
        <v>8</v>
      </c>
      <c r="P13" s="2">
        <f t="shared" si="9"/>
        <v>114</v>
      </c>
      <c r="Q13" s="2">
        <f t="shared" si="10"/>
        <v>17</v>
      </c>
      <c r="S13" s="1">
        <v>16</v>
      </c>
      <c r="T13" s="77">
        <f>T12+3</f>
        <v>27</v>
      </c>
      <c r="V13">
        <v>40</v>
      </c>
      <c r="W13" s="2">
        <f t="shared" si="11"/>
        <v>36</v>
      </c>
      <c r="Y13" s="64">
        <f t="shared" si="12"/>
        <v>122.7096</v>
      </c>
      <c r="Z13" s="64">
        <f t="shared" si="13"/>
        <v>61.6</v>
      </c>
    </row>
    <row r="14" spans="1:26">
      <c r="A14" s="65">
        <v>5</v>
      </c>
      <c r="B14" s="77">
        <f t="shared" si="6"/>
        <v>140</v>
      </c>
      <c r="C14" s="78">
        <v>4</v>
      </c>
      <c r="D14" s="1">
        <v>85</v>
      </c>
      <c r="E14" s="1">
        <f t="shared" si="14"/>
        <v>20</v>
      </c>
      <c r="F14" s="77">
        <f t="shared" si="7"/>
        <v>25</v>
      </c>
      <c r="G14" s="70">
        <v>10</v>
      </c>
      <c r="H14">
        <v>0</v>
      </c>
      <c r="I14" s="66">
        <v>0</v>
      </c>
      <c r="J14" s="30"/>
      <c r="K14" s="1">
        <v>-10</v>
      </c>
      <c r="L14" s="1">
        <v>54</v>
      </c>
      <c r="M14" s="1">
        <v>0</v>
      </c>
      <c r="O14" s="2">
        <f t="shared" si="8"/>
        <v>0</v>
      </c>
      <c r="P14" s="2">
        <f t="shared" si="9"/>
        <v>139</v>
      </c>
      <c r="Q14" s="2">
        <f t="shared" si="10"/>
        <v>20</v>
      </c>
      <c r="S14" s="1">
        <v>20</v>
      </c>
      <c r="T14" s="77">
        <f>T13+3</f>
        <v>30</v>
      </c>
      <c r="V14">
        <v>45</v>
      </c>
      <c r="W14" s="2">
        <f t="shared" si="11"/>
        <v>40</v>
      </c>
      <c r="Y14" s="64">
        <f t="shared" si="12"/>
        <v>166.8</v>
      </c>
      <c r="Z14" s="64">
        <f t="shared" si="13"/>
        <v>67</v>
      </c>
    </row>
    <row r="15" spans="1:26">
      <c r="A15" s="68" t="s">
        <v>16</v>
      </c>
      <c r="B15" s="4" t="s">
        <v>1</v>
      </c>
      <c r="C15" s="47" t="s">
        <v>2</v>
      </c>
      <c r="D15" s="47" t="s">
        <v>3</v>
      </c>
      <c r="E15" s="47" t="s">
        <v>4</v>
      </c>
      <c r="F15" s="4" t="s">
        <v>5</v>
      </c>
      <c r="G15" s="4" t="s">
        <v>6</v>
      </c>
      <c r="H15" s="4" t="s">
        <v>7</v>
      </c>
      <c r="I15" s="7" t="s">
        <v>8</v>
      </c>
      <c r="J15" s="30"/>
      <c r="K15" s="1"/>
      <c r="L15" s="56"/>
      <c r="M15" s="1"/>
      <c r="S15" s="1"/>
      <c r="T15" s="56"/>
      <c r="Y15" s="64"/>
      <c r="Z15" s="64"/>
    </row>
    <row r="16" spans="1:26">
      <c r="A16" s="62">
        <v>0</v>
      </c>
      <c r="B16" s="77">
        <f t="shared" ref="B16:B21" si="15">B2*0.5</f>
        <v>50</v>
      </c>
      <c r="C16" s="1">
        <v>25</v>
      </c>
      <c r="D16" s="1">
        <v>15</v>
      </c>
      <c r="E16" s="1">
        <v>5</v>
      </c>
      <c r="F16" s="77">
        <f t="shared" ref="F16:F21" si="16">V16-S16</f>
        <v>8</v>
      </c>
      <c r="G16">
        <v>1</v>
      </c>
      <c r="H16">
        <v>0</v>
      </c>
      <c r="I16" s="63">
        <v>0</v>
      </c>
      <c r="J16" s="30"/>
      <c r="K16" s="1">
        <v>10</v>
      </c>
      <c r="L16" s="1">
        <v>40</v>
      </c>
      <c r="M16" s="1">
        <v>0</v>
      </c>
      <c r="O16" s="2">
        <f t="shared" ref="O16:O21" si="17">MAX(K16+C16,0)</f>
        <v>35</v>
      </c>
      <c r="P16" s="2">
        <f t="shared" ref="P16:P21" si="18">L16+D16</f>
        <v>55</v>
      </c>
      <c r="Q16" s="2">
        <f t="shared" ref="Q16:Q21" si="19">M16+E16</f>
        <v>5</v>
      </c>
      <c r="S16" s="1">
        <v>0</v>
      </c>
      <c r="T16">
        <v>10</v>
      </c>
      <c r="V16" s="2">
        <f t="shared" ref="V16:V21" si="20">V9/5*2</f>
        <v>8</v>
      </c>
      <c r="W16" s="2">
        <f t="shared" ref="W16:W21" si="21">T16+G16</f>
        <v>11</v>
      </c>
      <c r="Y16" s="64">
        <f t="shared" ref="Y16:Y21" si="22">(100-O16)/100*Q16/100*P16*2+(100-O16)/100*(100-Q16)/100*P16</f>
        <v>37.5375</v>
      </c>
      <c r="Z16" s="64">
        <f t="shared" ref="Z16:Z21" si="23">V16+(100-V16)/100*W16</f>
        <v>18.12</v>
      </c>
    </row>
    <row r="17" spans="1:26">
      <c r="A17" s="62">
        <v>1</v>
      </c>
      <c r="B17" s="77">
        <f t="shared" si="15"/>
        <v>60</v>
      </c>
      <c r="C17" s="1">
        <v>20</v>
      </c>
      <c r="D17" s="1">
        <v>20</v>
      </c>
      <c r="E17" s="1">
        <f>E16+3</f>
        <v>8</v>
      </c>
      <c r="F17" s="77">
        <f t="shared" si="16"/>
        <v>9</v>
      </c>
      <c r="G17">
        <v>2</v>
      </c>
      <c r="H17">
        <v>0</v>
      </c>
      <c r="I17" s="63">
        <v>0</v>
      </c>
      <c r="J17" s="30"/>
      <c r="K17" s="1">
        <v>0</v>
      </c>
      <c r="L17" s="1">
        <v>50</v>
      </c>
      <c r="M17" s="1">
        <v>0</v>
      </c>
      <c r="O17" s="2">
        <f t="shared" si="17"/>
        <v>20</v>
      </c>
      <c r="P17" s="2">
        <f t="shared" si="18"/>
        <v>70</v>
      </c>
      <c r="Q17" s="2">
        <f t="shared" si="19"/>
        <v>8</v>
      </c>
      <c r="S17" s="1">
        <v>1</v>
      </c>
      <c r="T17" s="77">
        <f>T16+3</f>
        <v>13</v>
      </c>
      <c r="V17" s="2">
        <f t="shared" si="20"/>
        <v>10</v>
      </c>
      <c r="W17" s="2">
        <f t="shared" si="21"/>
        <v>15</v>
      </c>
      <c r="Y17" s="64">
        <f t="shared" si="22"/>
        <v>60.48</v>
      </c>
      <c r="Z17" s="64">
        <f t="shared" si="23"/>
        <v>23.5</v>
      </c>
    </row>
    <row r="18" spans="1:26">
      <c r="A18" s="62">
        <v>2</v>
      </c>
      <c r="B18" s="77">
        <f t="shared" si="15"/>
        <v>70</v>
      </c>
      <c r="C18" s="1">
        <v>16</v>
      </c>
      <c r="D18" s="1">
        <v>24</v>
      </c>
      <c r="E18" s="1">
        <f>E17+3</f>
        <v>11</v>
      </c>
      <c r="F18" s="77">
        <f t="shared" si="16"/>
        <v>9</v>
      </c>
      <c r="G18">
        <v>3</v>
      </c>
      <c r="H18">
        <v>0</v>
      </c>
      <c r="I18" s="63">
        <v>0</v>
      </c>
      <c r="J18" s="30"/>
      <c r="K18" s="1">
        <v>0</v>
      </c>
      <c r="L18" s="1">
        <v>60</v>
      </c>
      <c r="M18" s="1">
        <v>0</v>
      </c>
      <c r="O18" s="2">
        <f t="shared" si="17"/>
        <v>16</v>
      </c>
      <c r="P18" s="2">
        <f t="shared" si="18"/>
        <v>84</v>
      </c>
      <c r="Q18" s="2">
        <f t="shared" si="19"/>
        <v>11</v>
      </c>
      <c r="S18" s="1">
        <v>3</v>
      </c>
      <c r="T18" s="77">
        <f>T17+3</f>
        <v>16</v>
      </c>
      <c r="V18" s="2">
        <f t="shared" si="20"/>
        <v>12</v>
      </c>
      <c r="W18" s="2">
        <f t="shared" si="21"/>
        <v>19</v>
      </c>
      <c r="Y18" s="64">
        <f t="shared" si="22"/>
        <v>78.3216</v>
      </c>
      <c r="Z18" s="64">
        <f t="shared" si="23"/>
        <v>28.72</v>
      </c>
    </row>
    <row r="19" spans="1:26">
      <c r="A19" s="62">
        <v>3</v>
      </c>
      <c r="B19" s="77">
        <f t="shared" si="15"/>
        <v>80</v>
      </c>
      <c r="C19" s="1">
        <v>12</v>
      </c>
      <c r="D19" s="1">
        <v>28</v>
      </c>
      <c r="E19" s="1">
        <f>E18+3</f>
        <v>14</v>
      </c>
      <c r="F19" s="77">
        <f t="shared" si="16"/>
        <v>10</v>
      </c>
      <c r="G19">
        <v>4</v>
      </c>
      <c r="H19">
        <v>0</v>
      </c>
      <c r="I19" s="63">
        <v>0</v>
      </c>
      <c r="J19" s="30"/>
      <c r="K19" s="1">
        <v>0</v>
      </c>
      <c r="L19" s="1">
        <v>70</v>
      </c>
      <c r="M19" s="1">
        <v>0</v>
      </c>
      <c r="O19" s="2">
        <f t="shared" si="17"/>
        <v>12</v>
      </c>
      <c r="P19" s="2">
        <f t="shared" si="18"/>
        <v>98</v>
      </c>
      <c r="Q19" s="2">
        <f t="shared" si="19"/>
        <v>14</v>
      </c>
      <c r="S19" s="1">
        <v>4</v>
      </c>
      <c r="T19" s="77">
        <f>T18+3</f>
        <v>19</v>
      </c>
      <c r="V19" s="2">
        <f t="shared" si="20"/>
        <v>14</v>
      </c>
      <c r="W19" s="2">
        <f t="shared" si="21"/>
        <v>23</v>
      </c>
      <c r="Y19" s="64">
        <f t="shared" si="22"/>
        <v>98.3136</v>
      </c>
      <c r="Z19" s="64">
        <f t="shared" si="23"/>
        <v>33.78</v>
      </c>
    </row>
    <row r="20" spans="1:26">
      <c r="A20" s="62">
        <v>4</v>
      </c>
      <c r="B20" s="77">
        <f t="shared" si="15"/>
        <v>90</v>
      </c>
      <c r="C20" s="1">
        <v>8</v>
      </c>
      <c r="D20" s="1">
        <v>33</v>
      </c>
      <c r="E20" s="1">
        <f>E19+3</f>
        <v>17</v>
      </c>
      <c r="F20" s="77">
        <f t="shared" si="16"/>
        <v>10</v>
      </c>
      <c r="G20">
        <v>5</v>
      </c>
      <c r="H20">
        <v>0</v>
      </c>
      <c r="I20" s="63">
        <v>0</v>
      </c>
      <c r="J20" s="30"/>
      <c r="K20" s="1">
        <v>0</v>
      </c>
      <c r="L20" s="56">
        <v>80</v>
      </c>
      <c r="M20" s="1">
        <v>10</v>
      </c>
      <c r="O20" s="2">
        <f t="shared" si="17"/>
        <v>8</v>
      </c>
      <c r="P20" s="2">
        <f t="shared" si="18"/>
        <v>113</v>
      </c>
      <c r="Q20" s="2">
        <f t="shared" si="19"/>
        <v>27</v>
      </c>
      <c r="S20" s="1">
        <v>6</v>
      </c>
      <c r="T20" s="77">
        <f>T19+3</f>
        <v>22</v>
      </c>
      <c r="V20" s="2">
        <f t="shared" si="20"/>
        <v>16</v>
      </c>
      <c r="W20" s="2">
        <f t="shared" si="21"/>
        <v>27</v>
      </c>
      <c r="Y20" s="64">
        <f t="shared" si="22"/>
        <v>132.0292</v>
      </c>
      <c r="Z20" s="64">
        <f t="shared" si="23"/>
        <v>38.68</v>
      </c>
    </row>
    <row r="21" spans="1:26">
      <c r="A21" s="65">
        <v>5</v>
      </c>
      <c r="B21" s="77">
        <f t="shared" si="15"/>
        <v>100</v>
      </c>
      <c r="C21" s="78">
        <v>4</v>
      </c>
      <c r="D21" s="1">
        <v>38</v>
      </c>
      <c r="E21" s="1">
        <f>E20+3</f>
        <v>20</v>
      </c>
      <c r="F21" s="77">
        <f t="shared" si="16"/>
        <v>10</v>
      </c>
      <c r="G21">
        <v>6</v>
      </c>
      <c r="H21">
        <v>0</v>
      </c>
      <c r="I21" s="66">
        <v>0</v>
      </c>
      <c r="J21" s="30"/>
      <c r="K21" s="1">
        <v>-10</v>
      </c>
      <c r="L21" s="1">
        <v>90</v>
      </c>
      <c r="M21" s="1">
        <v>10</v>
      </c>
      <c r="O21" s="2">
        <f t="shared" si="17"/>
        <v>0</v>
      </c>
      <c r="P21" s="2">
        <f t="shared" si="18"/>
        <v>128</v>
      </c>
      <c r="Q21" s="2">
        <f t="shared" si="19"/>
        <v>30</v>
      </c>
      <c r="S21" s="1">
        <v>8</v>
      </c>
      <c r="T21" s="77">
        <f>T20+3</f>
        <v>25</v>
      </c>
      <c r="V21" s="2">
        <f t="shared" si="20"/>
        <v>18</v>
      </c>
      <c r="W21" s="2">
        <f t="shared" si="21"/>
        <v>31</v>
      </c>
      <c r="Y21" s="64">
        <f t="shared" si="22"/>
        <v>166.4</v>
      </c>
      <c r="Z21" s="64">
        <f t="shared" si="23"/>
        <v>43.42</v>
      </c>
    </row>
    <row r="22" spans="1:26">
      <c r="A22" s="68" t="s">
        <v>17</v>
      </c>
      <c r="B22" s="4" t="s">
        <v>1</v>
      </c>
      <c r="C22" s="47" t="s">
        <v>2</v>
      </c>
      <c r="D22" s="47" t="s">
        <v>3</v>
      </c>
      <c r="E22" s="47" t="s">
        <v>4</v>
      </c>
      <c r="F22" s="4" t="s">
        <v>5</v>
      </c>
      <c r="G22" s="4" t="s">
        <v>6</v>
      </c>
      <c r="H22" s="4" t="s">
        <v>7</v>
      </c>
      <c r="I22" s="7" t="s">
        <v>8</v>
      </c>
      <c r="J22" s="30"/>
      <c r="K22" s="1"/>
      <c r="L22" s="56"/>
      <c r="M22" s="1"/>
      <c r="S22" s="1"/>
      <c r="T22" s="56"/>
      <c r="Y22" s="64"/>
      <c r="Z22" s="64"/>
    </row>
    <row r="23" spans="1:26">
      <c r="A23" s="62">
        <v>0</v>
      </c>
      <c r="B23" s="77">
        <f t="shared" ref="B23:B28" si="24">B2*0.6</f>
        <v>60</v>
      </c>
      <c r="C23" s="1">
        <v>25</v>
      </c>
      <c r="D23" s="1">
        <v>7</v>
      </c>
      <c r="E23" s="1">
        <v>5</v>
      </c>
      <c r="F23" s="77">
        <f t="shared" ref="F23:F28" si="25">V23-S23</f>
        <v>9</v>
      </c>
      <c r="G23">
        <v>2</v>
      </c>
      <c r="H23">
        <v>0</v>
      </c>
      <c r="I23" s="63">
        <v>10</v>
      </c>
      <c r="J23" s="30"/>
      <c r="K23" s="1">
        <v>10</v>
      </c>
      <c r="L23" s="1">
        <v>24</v>
      </c>
      <c r="M23" s="1">
        <v>0</v>
      </c>
      <c r="O23" s="2">
        <f t="shared" ref="O23:O28" si="26">MAX(K23+C23,0)</f>
        <v>35</v>
      </c>
      <c r="P23" s="2">
        <f t="shared" ref="P23:P28" si="27">L23+D23</f>
        <v>31</v>
      </c>
      <c r="Q23" s="2">
        <f t="shared" ref="Q23:Q28" si="28">M23+E23</f>
        <v>5</v>
      </c>
      <c r="S23" s="1">
        <v>3</v>
      </c>
      <c r="T23">
        <v>15</v>
      </c>
      <c r="V23" s="2">
        <f t="shared" ref="V23:V28" si="29">V9/5*3</f>
        <v>12</v>
      </c>
      <c r="W23" s="2">
        <f t="shared" ref="W23:W28" si="30">T23+G23</f>
        <v>17</v>
      </c>
      <c r="Y23" s="64">
        <f t="shared" ref="Y23:Y28" si="31">(100-O23)/100*Q23/100*P23*2+(100-O23)/100*(100-Q23)/100*P23</f>
        <v>21.1575</v>
      </c>
      <c r="Z23" s="64">
        <f t="shared" ref="Z23:Z28" si="32">V23+(100-V23)/100*W23</f>
        <v>26.96</v>
      </c>
    </row>
    <row r="24" spans="1:26">
      <c r="A24" s="62">
        <v>1</v>
      </c>
      <c r="B24" s="77">
        <f t="shared" si="24"/>
        <v>72</v>
      </c>
      <c r="C24" s="1">
        <v>20</v>
      </c>
      <c r="D24" s="1">
        <f>D23+3</f>
        <v>10</v>
      </c>
      <c r="E24" s="1">
        <v>6</v>
      </c>
      <c r="F24" s="77">
        <f t="shared" si="25"/>
        <v>10</v>
      </c>
      <c r="G24">
        <v>4</v>
      </c>
      <c r="H24">
        <v>0</v>
      </c>
      <c r="I24" s="63">
        <v>12</v>
      </c>
      <c r="J24" s="30"/>
      <c r="K24" s="1">
        <v>0</v>
      </c>
      <c r="L24" s="1">
        <v>30</v>
      </c>
      <c r="M24" s="1">
        <v>0</v>
      </c>
      <c r="O24" s="2">
        <f t="shared" si="26"/>
        <v>20</v>
      </c>
      <c r="P24" s="2">
        <f t="shared" si="27"/>
        <v>40</v>
      </c>
      <c r="Q24" s="2">
        <f t="shared" si="28"/>
        <v>6</v>
      </c>
      <c r="S24" s="1">
        <v>5</v>
      </c>
      <c r="T24" s="77">
        <f>T23+3</f>
        <v>18</v>
      </c>
      <c r="V24" s="2">
        <f t="shared" si="29"/>
        <v>15</v>
      </c>
      <c r="W24" s="2">
        <f t="shared" si="30"/>
        <v>22</v>
      </c>
      <c r="Y24" s="64">
        <f t="shared" si="31"/>
        <v>33.92</v>
      </c>
      <c r="Z24" s="64">
        <f t="shared" si="32"/>
        <v>33.7</v>
      </c>
    </row>
    <row r="25" spans="1:26">
      <c r="A25" s="62">
        <v>2</v>
      </c>
      <c r="B25" s="77">
        <f t="shared" si="24"/>
        <v>84</v>
      </c>
      <c r="C25" s="1">
        <v>16</v>
      </c>
      <c r="D25" s="1">
        <f>D24+3</f>
        <v>13</v>
      </c>
      <c r="E25" s="1">
        <v>7</v>
      </c>
      <c r="F25" s="77">
        <f t="shared" si="25"/>
        <v>11</v>
      </c>
      <c r="G25">
        <v>6</v>
      </c>
      <c r="H25">
        <v>0</v>
      </c>
      <c r="I25" s="63">
        <v>15</v>
      </c>
      <c r="J25" s="30"/>
      <c r="K25" s="1">
        <v>0</v>
      </c>
      <c r="L25" s="1">
        <v>36</v>
      </c>
      <c r="M25" s="1">
        <v>0</v>
      </c>
      <c r="O25" s="2">
        <f t="shared" si="26"/>
        <v>16</v>
      </c>
      <c r="P25" s="2">
        <f t="shared" si="27"/>
        <v>49</v>
      </c>
      <c r="Q25" s="2">
        <f t="shared" si="28"/>
        <v>7</v>
      </c>
      <c r="S25" s="1">
        <v>7</v>
      </c>
      <c r="T25" s="77">
        <f>T24+3</f>
        <v>21</v>
      </c>
      <c r="V25" s="2">
        <f t="shared" si="29"/>
        <v>18</v>
      </c>
      <c r="W25" s="2">
        <f t="shared" si="30"/>
        <v>27</v>
      </c>
      <c r="Y25" s="64">
        <f t="shared" si="31"/>
        <v>44.0412</v>
      </c>
      <c r="Z25" s="64">
        <f t="shared" si="32"/>
        <v>40.14</v>
      </c>
    </row>
    <row r="26" spans="1:26">
      <c r="A26" s="62">
        <v>3</v>
      </c>
      <c r="B26" s="77">
        <f t="shared" si="24"/>
        <v>96</v>
      </c>
      <c r="C26" s="1">
        <v>12</v>
      </c>
      <c r="D26" s="1">
        <f>D25+3</f>
        <v>16</v>
      </c>
      <c r="E26" s="1">
        <v>8</v>
      </c>
      <c r="F26" s="77">
        <f t="shared" si="25"/>
        <v>12</v>
      </c>
      <c r="G26">
        <v>7</v>
      </c>
      <c r="H26">
        <v>0</v>
      </c>
      <c r="I26" s="63">
        <v>20</v>
      </c>
      <c r="J26" s="30"/>
      <c r="K26" s="1">
        <v>0</v>
      </c>
      <c r="L26" s="1">
        <v>42</v>
      </c>
      <c r="M26" s="1">
        <v>0</v>
      </c>
      <c r="O26" s="2">
        <f t="shared" si="26"/>
        <v>12</v>
      </c>
      <c r="P26" s="2">
        <f t="shared" si="27"/>
        <v>58</v>
      </c>
      <c r="Q26" s="2">
        <f t="shared" si="28"/>
        <v>8</v>
      </c>
      <c r="S26" s="1">
        <v>9</v>
      </c>
      <c r="T26" s="77">
        <f>T25+3</f>
        <v>24</v>
      </c>
      <c r="V26" s="2">
        <f t="shared" si="29"/>
        <v>21</v>
      </c>
      <c r="W26" s="2">
        <f t="shared" si="30"/>
        <v>31</v>
      </c>
      <c r="Y26" s="64">
        <f t="shared" si="31"/>
        <v>55.1232</v>
      </c>
      <c r="Z26" s="64">
        <f t="shared" si="32"/>
        <v>45.49</v>
      </c>
    </row>
    <row r="27" spans="1:26">
      <c r="A27" s="62">
        <v>4</v>
      </c>
      <c r="B27" s="77">
        <f t="shared" si="24"/>
        <v>108</v>
      </c>
      <c r="C27" s="1">
        <v>8</v>
      </c>
      <c r="D27" s="1">
        <f>D26+3</f>
        <v>19</v>
      </c>
      <c r="E27" s="1">
        <v>9</v>
      </c>
      <c r="F27" s="77">
        <f t="shared" si="25"/>
        <v>13</v>
      </c>
      <c r="G27">
        <v>9</v>
      </c>
      <c r="H27">
        <v>0</v>
      </c>
      <c r="I27" s="63">
        <v>25</v>
      </c>
      <c r="J27" s="30"/>
      <c r="K27" s="1">
        <v>0</v>
      </c>
      <c r="L27" s="56">
        <v>48</v>
      </c>
      <c r="M27" s="1">
        <v>0</v>
      </c>
      <c r="O27" s="2">
        <f t="shared" si="26"/>
        <v>8</v>
      </c>
      <c r="P27" s="2">
        <f t="shared" si="27"/>
        <v>67</v>
      </c>
      <c r="Q27" s="2">
        <f t="shared" si="28"/>
        <v>9</v>
      </c>
      <c r="S27" s="1">
        <v>11</v>
      </c>
      <c r="T27" s="77">
        <f>T26+3</f>
        <v>27</v>
      </c>
      <c r="V27" s="2">
        <f t="shared" si="29"/>
        <v>24</v>
      </c>
      <c r="W27" s="2">
        <f t="shared" si="30"/>
        <v>36</v>
      </c>
      <c r="Y27" s="64">
        <f t="shared" si="31"/>
        <v>67.1876</v>
      </c>
      <c r="Z27" s="64">
        <f t="shared" si="32"/>
        <v>51.36</v>
      </c>
    </row>
    <row r="28" spans="1:26">
      <c r="A28" s="65">
        <v>5</v>
      </c>
      <c r="B28" s="70">
        <f t="shared" si="24"/>
        <v>120</v>
      </c>
      <c r="C28" s="78">
        <v>4</v>
      </c>
      <c r="D28" s="1">
        <f>D27+3</f>
        <v>22</v>
      </c>
      <c r="E28" s="78">
        <v>10</v>
      </c>
      <c r="F28" s="77">
        <f t="shared" si="25"/>
        <v>14</v>
      </c>
      <c r="G28" s="70">
        <v>10</v>
      </c>
      <c r="H28" s="70">
        <v>0</v>
      </c>
      <c r="I28" s="66">
        <v>32</v>
      </c>
      <c r="J28" s="30"/>
      <c r="K28" s="1">
        <v>-10</v>
      </c>
      <c r="L28" s="1">
        <v>54</v>
      </c>
      <c r="M28" s="1">
        <v>0</v>
      </c>
      <c r="O28" s="2">
        <f t="shared" si="26"/>
        <v>0</v>
      </c>
      <c r="P28" s="2">
        <f t="shared" si="27"/>
        <v>76</v>
      </c>
      <c r="Q28" s="2">
        <f t="shared" si="28"/>
        <v>10</v>
      </c>
      <c r="S28" s="1">
        <v>13</v>
      </c>
      <c r="T28" s="77">
        <f>T27+3</f>
        <v>30</v>
      </c>
      <c r="V28" s="2">
        <f t="shared" si="29"/>
        <v>27</v>
      </c>
      <c r="W28" s="2">
        <f t="shared" si="30"/>
        <v>40</v>
      </c>
      <c r="Y28" s="64">
        <f t="shared" si="31"/>
        <v>83.6</v>
      </c>
      <c r="Z28" s="64">
        <f t="shared" si="32"/>
        <v>56.2</v>
      </c>
    </row>
    <row r="29" spans="11:13">
      <c r="K29" s="1"/>
      <c r="L29" s="56"/>
      <c r="M29" s="1"/>
    </row>
    <row r="30" spans="11:13">
      <c r="K30" s="1"/>
      <c r="L30" s="1"/>
      <c r="M30" s="1"/>
    </row>
    <row r="31" spans="11:13">
      <c r="K31" s="1"/>
      <c r="L31" s="56"/>
      <c r="M31" s="1"/>
    </row>
    <row r="32" spans="11:13">
      <c r="K32" s="1"/>
      <c r="L32" s="1"/>
      <c r="M32" s="1"/>
    </row>
    <row r="33" spans="11:13">
      <c r="K33" s="1"/>
      <c r="L33" s="56"/>
      <c r="M33" s="1"/>
    </row>
    <row r="34" spans="11:13">
      <c r="K34" s="1"/>
      <c r="L34" s="1"/>
      <c r="M34" s="1"/>
    </row>
    <row r="35" spans="11:13">
      <c r="K35" s="1"/>
      <c r="L35" s="1"/>
      <c r="M35" s="1"/>
    </row>
    <row r="36" spans="11:13">
      <c r="K36" s="1"/>
      <c r="L36" s="1"/>
      <c r="M36" s="1"/>
    </row>
    <row r="37" spans="11:13">
      <c r="K37" s="1"/>
      <c r="L37" s="1"/>
      <c r="M37" s="1"/>
    </row>
    <row r="38" spans="11:13">
      <c r="K38" s="1"/>
      <c r="L38" s="1"/>
      <c r="M38" s="1"/>
    </row>
    <row r="39" spans="11:13">
      <c r="K39" s="1"/>
      <c r="L39" s="1"/>
      <c r="M39" s="1"/>
    </row>
    <row r="40" spans="11:13">
      <c r="K40" s="1"/>
      <c r="L40" s="1"/>
      <c r="M40" s="1"/>
    </row>
    <row r="41" spans="11:13">
      <c r="K41" s="1"/>
      <c r="L41" s="1"/>
      <c r="M41" s="1"/>
    </row>
    <row r="42" spans="11:13">
      <c r="K42" s="1"/>
      <c r="L42" s="1"/>
      <c r="M42" s="1"/>
    </row>
    <row r="43" spans="11:13">
      <c r="K43" s="1"/>
      <c r="L43" s="1"/>
      <c r="M43" s="1"/>
    </row>
    <row r="44" spans="11:13">
      <c r="K44" s="1"/>
      <c r="L44" s="1"/>
      <c r="M44" s="1"/>
    </row>
    <row r="45" spans="11:13">
      <c r="K45" s="1"/>
      <c r="L45" s="1"/>
      <c r="M45" s="1"/>
    </row>
    <row r="46" spans="11:13">
      <c r="K46" s="1"/>
      <c r="L46" s="1"/>
      <c r="M46" s="1"/>
    </row>
    <row r="47" spans="11:13">
      <c r="K47" s="1"/>
      <c r="L47" s="1"/>
      <c r="M47" s="1"/>
    </row>
  </sheetData>
  <sheetProtection selectLockedCells="1" selectUnlockedCells="1"/>
  <pageMargins left="0.7875" right="0.7875" top="1.025" bottom="1.025" header="0.7875" footer="0.7875"/>
  <pageSetup paperSize="9" orientation="portrait" useFirstPageNumber="1" horizontalDpi="300" verticalDpi="300"/>
  <headerFooter alignWithMargins="0" scaleWithDoc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G5" sqref="G5"/>
    </sheetView>
  </sheetViews>
  <sheetFormatPr defaultColWidth="11.5714285714286" defaultRowHeight="12.75"/>
  <cols>
    <col min="10" max="10" width="5.85714285714286"/>
  </cols>
  <sheetData>
    <row r="1" spans="1:9">
      <c r="A1" s="68"/>
      <c r="B1" s="4" t="s">
        <v>1</v>
      </c>
      <c r="C1" s="69" t="s">
        <v>2</v>
      </c>
      <c r="D1" s="69" t="s">
        <v>3</v>
      </c>
      <c r="E1" s="69" t="s">
        <v>4</v>
      </c>
      <c r="F1" s="4" t="s">
        <v>5</v>
      </c>
      <c r="G1" s="4" t="s">
        <v>6</v>
      </c>
      <c r="H1" s="4" t="s">
        <v>7</v>
      </c>
      <c r="I1" s="7" t="s">
        <v>8</v>
      </c>
    </row>
    <row r="2" spans="1:11">
      <c r="A2" s="59" t="s">
        <v>18</v>
      </c>
      <c r="B2" s="70">
        <v>250</v>
      </c>
      <c r="C2" s="71">
        <v>8</v>
      </c>
      <c r="D2" s="71">
        <v>80</v>
      </c>
      <c r="E2" s="71">
        <v>8</v>
      </c>
      <c r="F2" s="70">
        <v>1</v>
      </c>
      <c r="G2" s="70">
        <v>25</v>
      </c>
      <c r="H2" s="70">
        <v>30</v>
      </c>
      <c r="I2" s="66">
        <v>-10</v>
      </c>
      <c r="K2" t="s">
        <v>19</v>
      </c>
    </row>
    <row r="3" spans="1:9">
      <c r="A3" s="62" t="s">
        <v>20</v>
      </c>
      <c r="B3" s="70">
        <v>350</v>
      </c>
      <c r="C3" s="71">
        <v>4</v>
      </c>
      <c r="D3" s="71">
        <v>95</v>
      </c>
      <c r="E3" s="71">
        <v>10</v>
      </c>
      <c r="F3" s="70">
        <v>2</v>
      </c>
      <c r="G3" s="70">
        <v>35</v>
      </c>
      <c r="H3" s="70">
        <v>45</v>
      </c>
      <c r="I3" s="66">
        <v>-15</v>
      </c>
    </row>
    <row r="4" spans="1:9">
      <c r="A4" s="65" t="s">
        <v>21</v>
      </c>
      <c r="B4">
        <v>450</v>
      </c>
      <c r="C4" s="72">
        <v>0</v>
      </c>
      <c r="D4" s="72">
        <v>110</v>
      </c>
      <c r="E4" s="72">
        <v>12</v>
      </c>
      <c r="F4">
        <v>3</v>
      </c>
      <c r="G4">
        <v>45</v>
      </c>
      <c r="H4">
        <v>60</v>
      </c>
      <c r="I4">
        <v>-20</v>
      </c>
    </row>
    <row r="5" spans="1:9">
      <c r="A5" s="62"/>
      <c r="B5" s="30"/>
      <c r="C5" s="73"/>
      <c r="D5" s="73"/>
      <c r="E5" s="73"/>
      <c r="F5" s="30"/>
      <c r="G5" s="30"/>
      <c r="H5" s="30"/>
      <c r="I5" s="63"/>
    </row>
    <row r="6" spans="1:11">
      <c r="A6" s="59" t="s">
        <v>22</v>
      </c>
      <c r="B6" s="74">
        <v>200</v>
      </c>
      <c r="C6" s="75">
        <v>12</v>
      </c>
      <c r="D6" s="75">
        <v>55</v>
      </c>
      <c r="E6" s="75">
        <v>10</v>
      </c>
      <c r="F6" s="74">
        <v>15</v>
      </c>
      <c r="G6" s="74">
        <v>20</v>
      </c>
      <c r="H6" s="74">
        <v>0</v>
      </c>
      <c r="I6" s="60">
        <v>0</v>
      </c>
      <c r="K6" t="s">
        <v>23</v>
      </c>
    </row>
    <row r="7" spans="1:9">
      <c r="A7" s="62" t="s">
        <v>24</v>
      </c>
      <c r="B7">
        <v>250</v>
      </c>
      <c r="C7" s="76">
        <v>8</v>
      </c>
      <c r="D7" s="76">
        <v>80</v>
      </c>
      <c r="E7" s="76">
        <v>15</v>
      </c>
      <c r="F7">
        <v>25</v>
      </c>
      <c r="G7">
        <v>40</v>
      </c>
      <c r="H7" s="30">
        <v>0</v>
      </c>
      <c r="I7" s="63">
        <v>0</v>
      </c>
    </row>
    <row r="8" spans="1:9">
      <c r="A8" s="65" t="s">
        <v>25</v>
      </c>
      <c r="B8" s="70">
        <v>350</v>
      </c>
      <c r="C8" s="71">
        <v>4</v>
      </c>
      <c r="D8" s="71">
        <v>105</v>
      </c>
      <c r="E8" s="71">
        <v>20</v>
      </c>
      <c r="F8" s="70">
        <v>35</v>
      </c>
      <c r="G8" s="70">
        <v>55</v>
      </c>
      <c r="H8" s="70">
        <v>0</v>
      </c>
      <c r="I8" s="66">
        <v>0</v>
      </c>
    </row>
    <row r="9" spans="1:9">
      <c r="A9" s="59"/>
      <c r="B9" s="74"/>
      <c r="C9" s="75"/>
      <c r="D9" s="75"/>
      <c r="E9" s="75"/>
      <c r="F9" s="74"/>
      <c r="G9" s="74"/>
      <c r="H9" s="74"/>
      <c r="I9" s="60"/>
    </row>
    <row r="10" spans="1:11">
      <c r="A10" s="59" t="s">
        <v>26</v>
      </c>
      <c r="B10" s="74">
        <v>150</v>
      </c>
      <c r="C10" s="75">
        <v>25</v>
      </c>
      <c r="D10" s="75">
        <v>45</v>
      </c>
      <c r="E10" s="75">
        <v>8</v>
      </c>
      <c r="F10" s="74">
        <v>10</v>
      </c>
      <c r="G10" s="74">
        <v>15</v>
      </c>
      <c r="H10" s="74">
        <v>0</v>
      </c>
      <c r="I10" s="60">
        <v>0</v>
      </c>
      <c r="K10" t="s">
        <v>27</v>
      </c>
    </row>
    <row r="11" spans="1:9">
      <c r="A11" s="62" t="s">
        <v>28</v>
      </c>
      <c r="B11">
        <v>200</v>
      </c>
      <c r="C11" s="76">
        <v>12</v>
      </c>
      <c r="D11" s="76">
        <v>70</v>
      </c>
      <c r="E11" s="76">
        <v>12</v>
      </c>
      <c r="F11">
        <v>20</v>
      </c>
      <c r="G11">
        <v>35</v>
      </c>
      <c r="H11" s="30">
        <v>0</v>
      </c>
      <c r="I11" s="63">
        <v>0</v>
      </c>
    </row>
    <row r="12" spans="1:9">
      <c r="A12" s="65" t="s">
        <v>29</v>
      </c>
      <c r="B12" s="70">
        <v>300</v>
      </c>
      <c r="C12" s="71">
        <v>4</v>
      </c>
      <c r="D12" s="71">
        <v>95</v>
      </c>
      <c r="E12" s="71">
        <v>18</v>
      </c>
      <c r="F12" s="70">
        <v>30</v>
      </c>
      <c r="G12" s="70">
        <v>50</v>
      </c>
      <c r="H12" s="70">
        <v>0</v>
      </c>
      <c r="I12" s="66">
        <v>0</v>
      </c>
    </row>
    <row r="13" spans="1:9">
      <c r="A13" s="62"/>
      <c r="B13" s="30"/>
      <c r="C13" s="73"/>
      <c r="D13" s="73"/>
      <c r="E13" s="73"/>
      <c r="F13" s="30"/>
      <c r="G13" s="30"/>
      <c r="H13" s="30"/>
      <c r="I13" s="63"/>
    </row>
    <row r="14" spans="1:11">
      <c r="A14" s="68" t="s">
        <v>30</v>
      </c>
      <c r="B14" s="4">
        <v>650</v>
      </c>
      <c r="C14" s="69">
        <v>15</v>
      </c>
      <c r="D14" s="69">
        <v>140</v>
      </c>
      <c r="E14" s="69">
        <v>25</v>
      </c>
      <c r="F14" s="4">
        <v>4</v>
      </c>
      <c r="G14" s="4">
        <v>60</v>
      </c>
      <c r="H14" s="4">
        <v>0</v>
      </c>
      <c r="I14" s="7">
        <v>-20</v>
      </c>
      <c r="K14" t="s">
        <v>31</v>
      </c>
    </row>
    <row r="16" spans="2:2">
      <c r="B16" t="s">
        <v>32</v>
      </c>
    </row>
    <row r="17" spans="2:2">
      <c r="B17" t="s">
        <v>33</v>
      </c>
    </row>
  </sheetData>
  <sheetProtection selectLockedCells="1" selectUnlockedCells="1"/>
  <pageMargins left="0.7875" right="0.7875" top="1.025" bottom="1.025" header="0.7875" footer="0.7875"/>
  <pageSetup paperSize="9" orientation="portrait" horizontalDpi="300" verticalDpi="300"/>
  <headerFooter alignWithMargins="0" scaleWithDoc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F35" sqref="F35"/>
    </sheetView>
  </sheetViews>
  <sheetFormatPr defaultColWidth="11.5714285714286" defaultRowHeight="12.75"/>
  <cols>
    <col min="1" max="1" width="11.5714285714286" style="29"/>
    <col min="3" max="3" width="11.5714285714286" style="31"/>
    <col min="4" max="4" width="32.2857142857143" style="32"/>
    <col min="5" max="7" width="11.5714285714286" style="1"/>
    <col min="13" max="13" width="17.7142857142857"/>
  </cols>
  <sheetData>
    <row r="1" spans="1:10">
      <c r="A1" s="3" t="s">
        <v>34</v>
      </c>
      <c r="B1" s="4" t="s">
        <v>35</v>
      </c>
      <c r="C1" s="5" t="s">
        <v>36</v>
      </c>
      <c r="D1" s="6" t="s">
        <v>37</v>
      </c>
      <c r="E1" s="47" t="s">
        <v>38</v>
      </c>
      <c r="F1" s="47" t="s">
        <v>3</v>
      </c>
      <c r="G1" s="48" t="s">
        <v>4</v>
      </c>
      <c r="H1" s="30"/>
      <c r="I1" s="30"/>
      <c r="J1" s="30"/>
    </row>
    <row r="2" spans="1:10">
      <c r="A2" s="49" t="s">
        <v>39</v>
      </c>
      <c r="B2" s="50" t="s">
        <v>0</v>
      </c>
      <c r="C2" s="51">
        <v>0</v>
      </c>
      <c r="D2" s="52" t="s">
        <v>40</v>
      </c>
      <c r="E2" s="53">
        <v>10</v>
      </c>
      <c r="F2" s="53">
        <f>classes!D2*2</f>
        <v>18</v>
      </c>
      <c r="G2" s="53">
        <v>0</v>
      </c>
      <c r="J2" s="30"/>
    </row>
    <row r="3" spans="1:10">
      <c r="A3" s="13" t="s">
        <v>41</v>
      </c>
      <c r="B3" s="14" t="s">
        <v>15</v>
      </c>
      <c r="C3" s="15">
        <v>0</v>
      </c>
      <c r="D3" s="16" t="s">
        <v>42</v>
      </c>
      <c r="E3" s="17">
        <v>10</v>
      </c>
      <c r="F3" s="17">
        <v>24</v>
      </c>
      <c r="G3" s="17">
        <v>0</v>
      </c>
      <c r="J3" s="30" t="s">
        <v>43</v>
      </c>
    </row>
    <row r="4" spans="1:13">
      <c r="A4" s="18" t="s">
        <v>44</v>
      </c>
      <c r="B4" s="19" t="s">
        <v>16</v>
      </c>
      <c r="C4" s="20">
        <v>0</v>
      </c>
      <c r="D4" s="21" t="s">
        <v>45</v>
      </c>
      <c r="E4" s="22">
        <v>10</v>
      </c>
      <c r="F4" s="22">
        <v>25</v>
      </c>
      <c r="G4" s="22">
        <v>0</v>
      </c>
      <c r="J4" s="59" t="s">
        <v>46</v>
      </c>
      <c r="K4" s="60"/>
      <c r="L4" s="61" t="s">
        <v>47</v>
      </c>
      <c r="M4" s="61" t="s">
        <v>48</v>
      </c>
    </row>
    <row r="5" spans="1:13">
      <c r="A5" s="23" t="s">
        <v>49</v>
      </c>
      <c r="B5" s="24" t="s">
        <v>17</v>
      </c>
      <c r="C5" s="25">
        <v>0</v>
      </c>
      <c r="D5" s="26" t="s">
        <v>50</v>
      </c>
      <c r="E5" s="27">
        <v>10</v>
      </c>
      <c r="F5" s="27">
        <f>ROUND(F2*0.75,0)</f>
        <v>14</v>
      </c>
      <c r="G5" s="27">
        <v>0</v>
      </c>
      <c r="J5" s="62" t="s">
        <v>51</v>
      </c>
      <c r="K5" s="63"/>
      <c r="L5" s="64"/>
      <c r="M5" s="64"/>
    </row>
    <row r="6" spans="1:13">
      <c r="A6" s="49" t="s">
        <v>52</v>
      </c>
      <c r="B6" s="50" t="s">
        <v>0</v>
      </c>
      <c r="C6" s="54">
        <v>1</v>
      </c>
      <c r="D6" s="55" t="s">
        <v>53</v>
      </c>
      <c r="E6" s="53">
        <v>5</v>
      </c>
      <c r="F6" s="50">
        <f>F2+classes!D3</f>
        <v>31</v>
      </c>
      <c r="G6" s="53">
        <v>0</v>
      </c>
      <c r="J6" s="62" t="s">
        <v>54</v>
      </c>
      <c r="K6" s="63"/>
      <c r="L6" s="64" t="s">
        <v>36</v>
      </c>
      <c r="M6" s="64" t="s">
        <v>55</v>
      </c>
    </row>
    <row r="7" spans="1:13">
      <c r="A7" s="13" t="s">
        <v>56</v>
      </c>
      <c r="B7" s="14" t="s">
        <v>15</v>
      </c>
      <c r="C7" s="15">
        <v>1</v>
      </c>
      <c r="D7" s="16" t="s">
        <v>57</v>
      </c>
      <c r="E7" s="17">
        <v>5</v>
      </c>
      <c r="F7" s="17">
        <v>30</v>
      </c>
      <c r="G7" s="17">
        <v>5</v>
      </c>
      <c r="J7" s="62" t="s">
        <v>58</v>
      </c>
      <c r="K7" s="63"/>
      <c r="L7" s="64"/>
      <c r="M7" s="64" t="s">
        <v>59</v>
      </c>
    </row>
    <row r="8" spans="1:13">
      <c r="A8" s="18" t="s">
        <v>60</v>
      </c>
      <c r="B8" s="19" t="s">
        <v>16</v>
      </c>
      <c r="C8" s="20">
        <v>1</v>
      </c>
      <c r="D8" s="21" t="s">
        <v>61</v>
      </c>
      <c r="E8" s="22">
        <v>5</v>
      </c>
      <c r="F8" s="19">
        <f>F4+25</f>
        <v>50</v>
      </c>
      <c r="G8" s="22">
        <v>0</v>
      </c>
      <c r="J8" s="62" t="s">
        <v>62</v>
      </c>
      <c r="K8" s="63"/>
      <c r="L8" s="64" t="s">
        <v>63</v>
      </c>
      <c r="M8" s="64"/>
    </row>
    <row r="9" spans="1:13">
      <c r="A9" s="23" t="s">
        <v>64</v>
      </c>
      <c r="B9" s="24" t="s">
        <v>17</v>
      </c>
      <c r="C9" s="25">
        <v>1</v>
      </c>
      <c r="D9" s="26" t="s">
        <v>65</v>
      </c>
      <c r="E9" s="27">
        <v>5</v>
      </c>
      <c r="F9" s="27">
        <f>ROUND(F6*0.75,0)</f>
        <v>23</v>
      </c>
      <c r="G9" s="27">
        <v>0</v>
      </c>
      <c r="J9" s="62" t="s">
        <v>66</v>
      </c>
      <c r="K9" s="63"/>
      <c r="L9" s="64"/>
      <c r="M9" s="64"/>
    </row>
    <row r="10" spans="1:13">
      <c r="A10" s="29" t="s">
        <v>67</v>
      </c>
      <c r="B10" s="30" t="s">
        <v>68</v>
      </c>
      <c r="C10" s="31">
        <v>1</v>
      </c>
      <c r="D10" s="32" t="s">
        <v>69</v>
      </c>
      <c r="E10" s="1">
        <v>5</v>
      </c>
      <c r="F10" s="56">
        <f>ROUND((F6+F7)/2,0)</f>
        <v>31</v>
      </c>
      <c r="G10" s="1">
        <v>0</v>
      </c>
      <c r="J10" s="62" t="s">
        <v>70</v>
      </c>
      <c r="K10" s="63"/>
      <c r="L10" s="64"/>
      <c r="M10" s="64"/>
    </row>
    <row r="11" spans="1:13">
      <c r="A11" s="29" t="s">
        <v>71</v>
      </c>
      <c r="B11" s="30" t="s">
        <v>72</v>
      </c>
      <c r="C11" s="31">
        <v>1</v>
      </c>
      <c r="D11" t="s">
        <v>73</v>
      </c>
      <c r="E11" s="1">
        <v>5</v>
      </c>
      <c r="F11" s="1">
        <f>ROUND((F8+F9)/2,0)</f>
        <v>37</v>
      </c>
      <c r="G11" s="1">
        <v>0</v>
      </c>
      <c r="J11" s="65" t="s">
        <v>74</v>
      </c>
      <c r="K11" s="66"/>
      <c r="L11" s="67"/>
      <c r="M11" s="67"/>
    </row>
    <row r="12" spans="1:10">
      <c r="A12" s="29" t="s">
        <v>75</v>
      </c>
      <c r="B12" s="30" t="s">
        <v>76</v>
      </c>
      <c r="C12" s="31">
        <v>1</v>
      </c>
      <c r="D12" s="32" t="s">
        <v>77</v>
      </c>
      <c r="E12" s="1">
        <v>5</v>
      </c>
      <c r="F12" s="56">
        <f>ROUND((F7+F9)/2,0)</f>
        <v>27</v>
      </c>
      <c r="G12" s="1">
        <v>0</v>
      </c>
      <c r="J12" s="30"/>
    </row>
    <row r="13" spans="1:10">
      <c r="A13" s="49" t="s">
        <v>78</v>
      </c>
      <c r="B13" s="50" t="s">
        <v>0</v>
      </c>
      <c r="C13" s="54">
        <v>2</v>
      </c>
      <c r="D13" s="55" t="s">
        <v>79</v>
      </c>
      <c r="E13" s="53">
        <v>0</v>
      </c>
      <c r="F13" s="50">
        <f>F6+classes!D4</f>
        <v>48</v>
      </c>
      <c r="G13" s="53">
        <v>0</v>
      </c>
      <c r="J13" s="30"/>
    </row>
    <row r="14" spans="1:10">
      <c r="A14" s="13" t="s">
        <v>80</v>
      </c>
      <c r="B14" s="14" t="s">
        <v>15</v>
      </c>
      <c r="C14" s="15">
        <v>2</v>
      </c>
      <c r="D14" s="16" t="s">
        <v>81</v>
      </c>
      <c r="E14" s="17">
        <v>0</v>
      </c>
      <c r="F14" s="17">
        <v>36</v>
      </c>
      <c r="G14" s="17">
        <f>G7+5</f>
        <v>10</v>
      </c>
      <c r="J14" s="30"/>
    </row>
    <row r="15" spans="1:10">
      <c r="A15" s="18" t="s">
        <v>82</v>
      </c>
      <c r="B15" s="19" t="s">
        <v>16</v>
      </c>
      <c r="C15" s="33">
        <v>2</v>
      </c>
      <c r="D15" s="57" t="s">
        <v>83</v>
      </c>
      <c r="E15" s="22">
        <v>0</v>
      </c>
      <c r="F15" s="19">
        <f>F8+25</f>
        <v>75</v>
      </c>
      <c r="G15" s="22">
        <v>0</v>
      </c>
      <c r="J15" s="30"/>
    </row>
    <row r="16" spans="1:10">
      <c r="A16" s="23" t="s">
        <v>84</v>
      </c>
      <c r="B16" s="24" t="s">
        <v>17</v>
      </c>
      <c r="C16" s="25">
        <v>2</v>
      </c>
      <c r="D16" s="26" t="s">
        <v>85</v>
      </c>
      <c r="E16" s="27">
        <v>0</v>
      </c>
      <c r="F16" s="27">
        <f>ROUND(F13*0.75,0)</f>
        <v>36</v>
      </c>
      <c r="G16" s="27">
        <v>0</v>
      </c>
      <c r="J16" s="30"/>
    </row>
    <row r="17" spans="1:10">
      <c r="A17" s="29" t="s">
        <v>86</v>
      </c>
      <c r="B17" s="30" t="s">
        <v>68</v>
      </c>
      <c r="C17" s="34">
        <v>2</v>
      </c>
      <c r="D17" s="58" t="s">
        <v>87</v>
      </c>
      <c r="E17" s="1">
        <v>0</v>
      </c>
      <c r="F17" s="56">
        <f>ROUND((F13+F14)/2,0)</f>
        <v>42</v>
      </c>
      <c r="G17" s="1">
        <v>0</v>
      </c>
      <c r="J17" s="30"/>
    </row>
    <row r="18" spans="1:10">
      <c r="A18" s="29" t="s">
        <v>88</v>
      </c>
      <c r="B18" s="30" t="s">
        <v>72</v>
      </c>
      <c r="C18" s="31">
        <v>2</v>
      </c>
      <c r="D18" s="32" t="s">
        <v>89</v>
      </c>
      <c r="E18" s="1">
        <v>0</v>
      </c>
      <c r="F18" s="1">
        <f>ROUND((F15+F16)/2,0)</f>
        <v>56</v>
      </c>
      <c r="G18" s="1">
        <v>0</v>
      </c>
      <c r="J18" s="30"/>
    </row>
    <row r="19" spans="1:10">
      <c r="A19" s="29" t="s">
        <v>90</v>
      </c>
      <c r="B19" s="30" t="s">
        <v>76</v>
      </c>
      <c r="C19" s="31">
        <v>2</v>
      </c>
      <c r="D19" s="32" t="s">
        <v>91</v>
      </c>
      <c r="E19" s="1">
        <v>0</v>
      </c>
      <c r="F19" s="56">
        <f>ROUND((F14+F16)/2,0)</f>
        <v>36</v>
      </c>
      <c r="G19" s="1">
        <v>0</v>
      </c>
      <c r="J19" s="30"/>
    </row>
    <row r="20" spans="1:10">
      <c r="A20" s="49" t="s">
        <v>92</v>
      </c>
      <c r="B20" s="50" t="s">
        <v>0</v>
      </c>
      <c r="C20" s="54">
        <v>3</v>
      </c>
      <c r="D20" s="55" t="s">
        <v>93</v>
      </c>
      <c r="E20" s="53">
        <v>0</v>
      </c>
      <c r="F20" s="50">
        <f>F13+classes!D5</f>
        <v>69</v>
      </c>
      <c r="G20" s="53">
        <v>0</v>
      </c>
      <c r="J20" s="30"/>
    </row>
    <row r="21" spans="1:10">
      <c r="A21" s="13" t="s">
        <v>94</v>
      </c>
      <c r="B21" s="14" t="s">
        <v>15</v>
      </c>
      <c r="C21" s="15">
        <v>3</v>
      </c>
      <c r="D21" s="16" t="s">
        <v>95</v>
      </c>
      <c r="E21" s="17">
        <v>0</v>
      </c>
      <c r="F21" s="17">
        <v>42</v>
      </c>
      <c r="G21" s="17">
        <f>G14+5</f>
        <v>15</v>
      </c>
      <c r="J21" s="30"/>
    </row>
    <row r="22" spans="1:10">
      <c r="A22" s="18" t="s">
        <v>96</v>
      </c>
      <c r="B22" s="19" t="s">
        <v>16</v>
      </c>
      <c r="C22" s="33">
        <v>3</v>
      </c>
      <c r="D22" s="57" t="s">
        <v>97</v>
      </c>
      <c r="E22" s="22">
        <v>0</v>
      </c>
      <c r="F22" s="19">
        <f>F15+25</f>
        <v>100</v>
      </c>
      <c r="G22" s="22">
        <v>0</v>
      </c>
      <c r="J22" s="30"/>
    </row>
    <row r="23" spans="1:10">
      <c r="A23" s="23" t="s">
        <v>98</v>
      </c>
      <c r="B23" s="24" t="s">
        <v>17</v>
      </c>
      <c r="C23" s="25">
        <v>3</v>
      </c>
      <c r="D23" s="26" t="s">
        <v>99</v>
      </c>
      <c r="E23" s="27">
        <v>0</v>
      </c>
      <c r="F23" s="27">
        <f>ROUND(F20*0.75,0)</f>
        <v>52</v>
      </c>
      <c r="G23" s="27">
        <v>0</v>
      </c>
      <c r="J23" s="30"/>
    </row>
    <row r="24" spans="1:10">
      <c r="A24" s="29" t="s">
        <v>100</v>
      </c>
      <c r="B24" s="30" t="s">
        <v>68</v>
      </c>
      <c r="C24" s="34">
        <v>3</v>
      </c>
      <c r="D24" s="58" t="s">
        <v>101</v>
      </c>
      <c r="E24" s="1">
        <v>0</v>
      </c>
      <c r="F24" s="56">
        <f>ROUND((F20+F21)/2,0)</f>
        <v>56</v>
      </c>
      <c r="G24" s="1">
        <v>0</v>
      </c>
      <c r="J24" s="30"/>
    </row>
    <row r="25" spans="1:10">
      <c r="A25" s="29" t="s">
        <v>102</v>
      </c>
      <c r="B25" s="30" t="s">
        <v>72</v>
      </c>
      <c r="C25" s="31">
        <v>3</v>
      </c>
      <c r="D25" s="32" t="s">
        <v>103</v>
      </c>
      <c r="E25" s="1">
        <v>0</v>
      </c>
      <c r="F25" s="1">
        <f>ROUND((F22+F23)/2,0)</f>
        <v>76</v>
      </c>
      <c r="G25" s="1">
        <v>0</v>
      </c>
      <c r="J25" s="30"/>
    </row>
    <row r="26" spans="1:10">
      <c r="A26" s="29" t="s">
        <v>104</v>
      </c>
      <c r="B26" t="s">
        <v>76</v>
      </c>
      <c r="C26" s="31">
        <v>3</v>
      </c>
      <c r="D26" s="32" t="s">
        <v>105</v>
      </c>
      <c r="E26" s="1">
        <v>0</v>
      </c>
      <c r="F26" s="56">
        <f>ROUND((F21+F23)/2,0)</f>
        <v>47</v>
      </c>
      <c r="G26" s="1">
        <v>0</v>
      </c>
      <c r="J26" s="30"/>
    </row>
    <row r="27" spans="1:10">
      <c r="A27" s="49" t="s">
        <v>106</v>
      </c>
      <c r="B27" s="50" t="s">
        <v>0</v>
      </c>
      <c r="C27" s="54">
        <v>4</v>
      </c>
      <c r="D27" s="55" t="s">
        <v>107</v>
      </c>
      <c r="E27" s="53">
        <v>-5</v>
      </c>
      <c r="F27" s="53">
        <f>F20+classes!D6</f>
        <v>84</v>
      </c>
      <c r="G27" s="53">
        <v>0</v>
      </c>
      <c r="J27" s="30"/>
    </row>
    <row r="28" spans="1:10">
      <c r="A28" s="13" t="s">
        <v>108</v>
      </c>
      <c r="B28" s="14" t="s">
        <v>15</v>
      </c>
      <c r="C28" s="15">
        <v>4</v>
      </c>
      <c r="D28" s="16" t="s">
        <v>109</v>
      </c>
      <c r="E28" s="17">
        <v>-5</v>
      </c>
      <c r="F28" s="17">
        <v>48</v>
      </c>
      <c r="G28" s="17">
        <f>G21+5</f>
        <v>20</v>
      </c>
      <c r="J28" s="30"/>
    </row>
    <row r="29" spans="1:10">
      <c r="A29" s="18" t="s">
        <v>110</v>
      </c>
      <c r="B29" s="19" t="s">
        <v>16</v>
      </c>
      <c r="C29" s="33">
        <v>4</v>
      </c>
      <c r="D29" s="57" t="s">
        <v>111</v>
      </c>
      <c r="E29" s="22">
        <v>-5</v>
      </c>
      <c r="F29" s="19">
        <f>F22+25</f>
        <v>125</v>
      </c>
      <c r="G29" s="22">
        <v>10</v>
      </c>
      <c r="J29" s="30"/>
    </row>
    <row r="30" spans="1:10">
      <c r="A30" s="23" t="s">
        <v>112</v>
      </c>
      <c r="B30" s="24" t="s">
        <v>17</v>
      </c>
      <c r="C30" s="25">
        <v>4</v>
      </c>
      <c r="D30" s="26" t="s">
        <v>113</v>
      </c>
      <c r="E30" s="27">
        <v>-5</v>
      </c>
      <c r="F30" s="27">
        <f>ROUND(F27*0.75,0)</f>
        <v>63</v>
      </c>
      <c r="G30" s="27">
        <v>0</v>
      </c>
      <c r="J30" s="30"/>
    </row>
    <row r="31" spans="1:10">
      <c r="A31" s="29" t="s">
        <v>114</v>
      </c>
      <c r="B31" s="30" t="s">
        <v>68</v>
      </c>
      <c r="C31" s="34">
        <v>4</v>
      </c>
      <c r="D31" s="58" t="s">
        <v>115</v>
      </c>
      <c r="E31" s="1">
        <v>-5</v>
      </c>
      <c r="F31" s="56">
        <f>ROUND((F27+F28)/2,0)</f>
        <v>66</v>
      </c>
      <c r="G31" s="1">
        <v>0</v>
      </c>
      <c r="J31" s="30"/>
    </row>
    <row r="32" spans="1:10">
      <c r="A32" s="29" t="s">
        <v>116</v>
      </c>
      <c r="B32" s="30" t="s">
        <v>72</v>
      </c>
      <c r="C32" s="31">
        <v>4</v>
      </c>
      <c r="D32" s="32" t="s">
        <v>117</v>
      </c>
      <c r="E32" s="1">
        <v>-5</v>
      </c>
      <c r="F32" s="1">
        <f>ROUND((F29+F30)/2,0)</f>
        <v>94</v>
      </c>
      <c r="G32" s="1">
        <v>0</v>
      </c>
      <c r="J32" s="30"/>
    </row>
    <row r="33" spans="1:10">
      <c r="A33" s="29" t="s">
        <v>118</v>
      </c>
      <c r="B33" s="30" t="s">
        <v>76</v>
      </c>
      <c r="C33" s="34">
        <v>4</v>
      </c>
      <c r="D33" s="58" t="s">
        <v>119</v>
      </c>
      <c r="E33" s="1">
        <v>-5</v>
      </c>
      <c r="F33" s="56">
        <f>ROUND((F28+F30)/2,0)</f>
        <v>56</v>
      </c>
      <c r="G33" s="1">
        <v>0</v>
      </c>
      <c r="J33" s="30"/>
    </row>
    <row r="34" spans="1:10">
      <c r="A34" s="49" t="s">
        <v>120</v>
      </c>
      <c r="B34" s="50" t="s">
        <v>0</v>
      </c>
      <c r="C34" s="54">
        <v>5</v>
      </c>
      <c r="D34" s="55" t="s">
        <v>121</v>
      </c>
      <c r="E34" s="53">
        <v>-10</v>
      </c>
      <c r="F34" s="53">
        <f>F27+classes!D7</f>
        <v>113</v>
      </c>
      <c r="G34" s="53">
        <v>0</v>
      </c>
      <c r="J34" s="30"/>
    </row>
    <row r="35" spans="1:10">
      <c r="A35" s="13" t="s">
        <v>122</v>
      </c>
      <c r="B35" s="14" t="s">
        <v>15</v>
      </c>
      <c r="C35" s="15">
        <v>5</v>
      </c>
      <c r="D35" s="16" t="s">
        <v>123</v>
      </c>
      <c r="E35" s="17">
        <v>-10</v>
      </c>
      <c r="F35" s="17">
        <v>54</v>
      </c>
      <c r="G35" s="17">
        <v>30</v>
      </c>
      <c r="J35" s="30"/>
    </row>
    <row r="36" spans="1:10">
      <c r="A36" s="18" t="s">
        <v>124</v>
      </c>
      <c r="B36" s="19" t="s">
        <v>16</v>
      </c>
      <c r="C36" s="33">
        <v>5</v>
      </c>
      <c r="D36" s="57" t="s">
        <v>125</v>
      </c>
      <c r="E36" s="22">
        <v>-10</v>
      </c>
      <c r="F36" s="19">
        <f>F29+25</f>
        <v>150</v>
      </c>
      <c r="G36" s="22">
        <v>10</v>
      </c>
      <c r="J36" s="30"/>
    </row>
    <row r="37" spans="1:10">
      <c r="A37" s="23" t="s">
        <v>126</v>
      </c>
      <c r="B37" s="24" t="s">
        <v>17</v>
      </c>
      <c r="C37" s="25">
        <v>5</v>
      </c>
      <c r="D37" s="26" t="s">
        <v>127</v>
      </c>
      <c r="E37" s="27">
        <v>-10</v>
      </c>
      <c r="F37" s="27">
        <f>ROUND(F34*0.75,0)</f>
        <v>85</v>
      </c>
      <c r="G37" s="27">
        <v>0</v>
      </c>
      <c r="J37" s="30"/>
    </row>
    <row r="38" spans="1:10">
      <c r="A38" s="29" t="s">
        <v>128</v>
      </c>
      <c r="B38" s="30" t="s">
        <v>68</v>
      </c>
      <c r="C38" s="34">
        <v>5</v>
      </c>
      <c r="D38" s="58" t="s">
        <v>129</v>
      </c>
      <c r="E38" s="1">
        <v>-10</v>
      </c>
      <c r="F38" s="56">
        <f>ROUND((F34+F35)/2,0)</f>
        <v>84</v>
      </c>
      <c r="G38" s="1">
        <v>0</v>
      </c>
      <c r="J38" s="30"/>
    </row>
    <row r="39" spans="1:10">
      <c r="A39" s="29" t="s">
        <v>130</v>
      </c>
      <c r="B39" s="30" t="s">
        <v>72</v>
      </c>
      <c r="C39" s="31">
        <v>5</v>
      </c>
      <c r="D39" s="32" t="s">
        <v>131</v>
      </c>
      <c r="E39" s="1">
        <v>-10</v>
      </c>
      <c r="F39" s="1">
        <f>ROUND((F36+F37)/2,0)</f>
        <v>118</v>
      </c>
      <c r="G39" s="1">
        <v>0</v>
      </c>
      <c r="J39" s="30"/>
    </row>
    <row r="40" spans="1:10">
      <c r="A40" s="29" t="s">
        <v>132</v>
      </c>
      <c r="B40" t="s">
        <v>76</v>
      </c>
      <c r="C40" s="34">
        <v>5</v>
      </c>
      <c r="D40" s="58" t="s">
        <v>133</v>
      </c>
      <c r="E40" s="1">
        <v>-10</v>
      </c>
      <c r="F40" s="56">
        <f>ROUND((F35+F37)/2,0)</f>
        <v>70</v>
      </c>
      <c r="G40" s="1">
        <v>0</v>
      </c>
      <c r="J40" s="30"/>
    </row>
  </sheetData>
  <sheetProtection selectLockedCells="1" selectUnlockedCells="1"/>
  <pageMargins left="0.7875" right="0.7875" top="1.025" bottom="1.025" header="0.7875" footer="0.7875"/>
  <pageSetup paperSize="9" orientation="portrait" horizontalDpi="300" verticalDpi="300"/>
  <headerFooter alignWithMargins="0" scaleWithDoc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zoomScale="130" zoomScaleNormal="130" topLeftCell="A10" workbookViewId="0">
      <selection activeCell="E40" sqref="E40:I40"/>
    </sheetView>
  </sheetViews>
  <sheetFormatPr defaultColWidth="11.5714285714286" defaultRowHeight="12.75"/>
  <cols>
    <col min="4" max="4" width="27.8571428571429"/>
    <col min="12" max="16" width="11.5714285714286" style="2"/>
  </cols>
  <sheetData>
    <row r="1" spans="1:9">
      <c r="A1" s="3" t="s">
        <v>34</v>
      </c>
      <c r="B1" s="4" t="s">
        <v>35</v>
      </c>
      <c r="C1" s="5" t="s">
        <v>36</v>
      </c>
      <c r="D1" s="6" t="s">
        <v>37</v>
      </c>
      <c r="E1" s="6" t="s">
        <v>1</v>
      </c>
      <c r="F1" s="4" t="s">
        <v>5</v>
      </c>
      <c r="G1" s="4" t="s">
        <v>6</v>
      </c>
      <c r="H1" s="7" t="s">
        <v>134</v>
      </c>
      <c r="I1" s="36" t="s">
        <v>8</v>
      </c>
    </row>
    <row r="2" s="1" customFormat="1" spans="1:16">
      <c r="A2" s="8" t="s">
        <v>39</v>
      </c>
      <c r="B2" s="9" t="s">
        <v>0</v>
      </c>
      <c r="C2" s="10">
        <v>0</v>
      </c>
      <c r="D2" s="11" t="s">
        <v>135</v>
      </c>
      <c r="E2" s="12">
        <v>10</v>
      </c>
      <c r="F2" s="12">
        <v>-5</v>
      </c>
      <c r="G2" s="12">
        <v>10</v>
      </c>
      <c r="H2" s="9">
        <v>0</v>
      </c>
      <c r="I2" s="12">
        <v>0</v>
      </c>
      <c r="L2" s="2"/>
      <c r="M2" s="2"/>
      <c r="N2" s="2"/>
      <c r="O2" s="2"/>
      <c r="P2" s="2"/>
    </row>
    <row r="3" spans="1:9">
      <c r="A3" s="13" t="s">
        <v>41</v>
      </c>
      <c r="B3" s="14" t="s">
        <v>15</v>
      </c>
      <c r="C3" s="15">
        <v>0</v>
      </c>
      <c r="D3" s="16" t="s">
        <v>136</v>
      </c>
      <c r="E3" s="17">
        <f>E2*0.7</f>
        <v>7</v>
      </c>
      <c r="F3" s="17">
        <v>2</v>
      </c>
      <c r="G3" s="17">
        <v>3</v>
      </c>
      <c r="H3" s="14">
        <v>0</v>
      </c>
      <c r="I3" s="17">
        <v>0</v>
      </c>
    </row>
    <row r="4" spans="1:12">
      <c r="A4" s="18" t="s">
        <v>44</v>
      </c>
      <c r="B4" s="19" t="s">
        <v>16</v>
      </c>
      <c r="C4" s="20">
        <v>0</v>
      </c>
      <c r="D4" s="21" t="s">
        <v>137</v>
      </c>
      <c r="E4" s="22">
        <f>E2*0.5</f>
        <v>5</v>
      </c>
      <c r="F4" s="22">
        <v>0</v>
      </c>
      <c r="G4" s="22">
        <v>2</v>
      </c>
      <c r="H4" s="19">
        <v>0</v>
      </c>
      <c r="I4" s="22">
        <f>ROUND(I5/2,0)</f>
        <v>3</v>
      </c>
      <c r="L4" s="37" t="s">
        <v>43</v>
      </c>
    </row>
    <row r="5" spans="1:15">
      <c r="A5" s="23" t="s">
        <v>49</v>
      </c>
      <c r="B5" s="24" t="s">
        <v>17</v>
      </c>
      <c r="C5" s="25">
        <v>0</v>
      </c>
      <c r="D5" s="26" t="s">
        <v>138</v>
      </c>
      <c r="E5" s="27">
        <f>E2*0.6</f>
        <v>6</v>
      </c>
      <c r="F5" s="27">
        <v>0</v>
      </c>
      <c r="G5" s="27">
        <v>3</v>
      </c>
      <c r="H5" s="24">
        <f>(C5+1)*2</f>
        <v>2</v>
      </c>
      <c r="I5" s="27">
        <f>(C5+1)*5</f>
        <v>5</v>
      </c>
      <c r="L5" s="38" t="s">
        <v>46</v>
      </c>
      <c r="M5" s="39"/>
      <c r="N5" s="40" t="s">
        <v>47</v>
      </c>
      <c r="O5" s="40" t="s">
        <v>48</v>
      </c>
    </row>
    <row r="6" s="1" customFormat="1" spans="1:16">
      <c r="A6" s="8" t="s">
        <v>52</v>
      </c>
      <c r="B6" s="9" t="s">
        <v>0</v>
      </c>
      <c r="C6" s="28">
        <v>1</v>
      </c>
      <c r="D6" s="11" t="s">
        <v>139</v>
      </c>
      <c r="E6" s="12">
        <v>20</v>
      </c>
      <c r="F6" s="12">
        <v>-3</v>
      </c>
      <c r="G6" s="12">
        <v>15</v>
      </c>
      <c r="H6" s="9">
        <v>0</v>
      </c>
      <c r="I6" s="12">
        <v>0</v>
      </c>
      <c r="L6" s="41" t="s">
        <v>51</v>
      </c>
      <c r="M6" s="42"/>
      <c r="N6" s="43"/>
      <c r="O6" s="43"/>
      <c r="P6" s="2"/>
    </row>
    <row r="7" spans="1:15">
      <c r="A7" s="13" t="s">
        <v>56</v>
      </c>
      <c r="B7" s="14" t="s">
        <v>15</v>
      </c>
      <c r="C7" s="15">
        <v>1</v>
      </c>
      <c r="D7" s="16" t="s">
        <v>140</v>
      </c>
      <c r="E7" s="17">
        <f>E6*0.7</f>
        <v>14</v>
      </c>
      <c r="F7" s="17">
        <v>4</v>
      </c>
      <c r="G7" s="17">
        <v>6</v>
      </c>
      <c r="H7" s="14">
        <v>0</v>
      </c>
      <c r="I7" s="17">
        <v>0</v>
      </c>
      <c r="L7" s="41" t="s">
        <v>54</v>
      </c>
      <c r="M7" s="42"/>
      <c r="N7" s="43" t="s">
        <v>36</v>
      </c>
      <c r="O7" s="43" t="s">
        <v>55</v>
      </c>
    </row>
    <row r="8" spans="1:15">
      <c r="A8" s="18" t="s">
        <v>60</v>
      </c>
      <c r="B8" s="19" t="s">
        <v>16</v>
      </c>
      <c r="C8" s="20">
        <v>1</v>
      </c>
      <c r="D8" s="21" t="s">
        <v>141</v>
      </c>
      <c r="E8" s="22">
        <f>E6*0.5</f>
        <v>10</v>
      </c>
      <c r="F8" s="22">
        <v>1</v>
      </c>
      <c r="G8" s="22">
        <v>4</v>
      </c>
      <c r="H8" s="19">
        <v>0</v>
      </c>
      <c r="I8" s="22">
        <f>ROUND(I9/2,0)</f>
        <v>5</v>
      </c>
      <c r="L8" s="41" t="s">
        <v>58</v>
      </c>
      <c r="M8" s="42"/>
      <c r="N8" s="43"/>
      <c r="O8" s="43" t="s">
        <v>59</v>
      </c>
    </row>
    <row r="9" spans="1:15">
      <c r="A9" s="23" t="s">
        <v>64</v>
      </c>
      <c r="B9" s="24" t="s">
        <v>17</v>
      </c>
      <c r="C9" s="25">
        <v>1</v>
      </c>
      <c r="D9" s="26" t="s">
        <v>142</v>
      </c>
      <c r="E9" s="27">
        <f>E6*0.6</f>
        <v>12</v>
      </c>
      <c r="F9" s="27">
        <v>1</v>
      </c>
      <c r="G9" s="27">
        <v>6</v>
      </c>
      <c r="H9" s="24">
        <f>(C9+1)*2</f>
        <v>4</v>
      </c>
      <c r="I9" s="27">
        <f>(C9+1)*5</f>
        <v>10</v>
      </c>
      <c r="L9" s="41" t="s">
        <v>62</v>
      </c>
      <c r="M9" s="42"/>
      <c r="N9" s="43" t="s">
        <v>63</v>
      </c>
      <c r="O9" s="43"/>
    </row>
    <row r="10" spans="1:15">
      <c r="A10" s="29" t="s">
        <v>143</v>
      </c>
      <c r="B10" s="30" t="s">
        <v>68</v>
      </c>
      <c r="C10" s="31">
        <v>1</v>
      </c>
      <c r="D10" s="32" t="s">
        <v>144</v>
      </c>
      <c r="E10">
        <f>ROUND((E6+E7)/2,0)</f>
        <v>17</v>
      </c>
      <c r="F10">
        <f>ROUND((F6+F7)/2,0)</f>
        <v>1</v>
      </c>
      <c r="G10">
        <f>ROUND((G6+G7)/2,0)</f>
        <v>11</v>
      </c>
      <c r="H10">
        <f>ROUND((H6+H7)/2,0)</f>
        <v>0</v>
      </c>
      <c r="I10">
        <f>ROUND((I6+I7)/2,0)</f>
        <v>0</v>
      </c>
      <c r="L10" s="41" t="s">
        <v>145</v>
      </c>
      <c r="M10" s="42"/>
      <c r="N10" s="43"/>
      <c r="O10" s="43"/>
    </row>
    <row r="11" spans="1:15">
      <c r="A11" s="29" t="s">
        <v>146</v>
      </c>
      <c r="B11" s="30" t="s">
        <v>72</v>
      </c>
      <c r="C11" s="31">
        <v>1</v>
      </c>
      <c r="D11" t="s">
        <v>147</v>
      </c>
      <c r="E11">
        <f>ROUND((E8+E9)/2,0)</f>
        <v>11</v>
      </c>
      <c r="F11">
        <f>ROUND((F8+F9)/2,0)</f>
        <v>1</v>
      </c>
      <c r="G11">
        <f>ROUND((G8+G9)/2,0)</f>
        <v>5</v>
      </c>
      <c r="H11">
        <f>ROUND((H8+H9)/2,0)</f>
        <v>2</v>
      </c>
      <c r="I11">
        <f>ROUND((I8+I9)/2,0)</f>
        <v>8</v>
      </c>
      <c r="L11" s="41" t="s">
        <v>148</v>
      </c>
      <c r="M11" s="42"/>
      <c r="N11" s="43"/>
      <c r="O11" s="43"/>
    </row>
    <row r="12" spans="1:15">
      <c r="A12" s="29" t="s">
        <v>149</v>
      </c>
      <c r="B12" s="30" t="s">
        <v>76</v>
      </c>
      <c r="C12" s="31">
        <v>1</v>
      </c>
      <c r="D12" s="32" t="s">
        <v>150</v>
      </c>
      <c r="E12">
        <f>ROUND((E7+E9)/2,0)</f>
        <v>13</v>
      </c>
      <c r="F12">
        <f>ROUND((F7+F9)/2,0)</f>
        <v>3</v>
      </c>
      <c r="G12">
        <f>ROUND((G7+G9)/2,0)</f>
        <v>6</v>
      </c>
      <c r="H12">
        <f>ROUND((H7+H9)/2,0)</f>
        <v>2</v>
      </c>
      <c r="I12">
        <f>ROUND((I7+I9)/2,0)</f>
        <v>5</v>
      </c>
      <c r="L12" s="44" t="s">
        <v>151</v>
      </c>
      <c r="M12" s="45"/>
      <c r="N12" s="46"/>
      <c r="O12" s="46"/>
    </row>
    <row r="13" s="1" customFormat="1" spans="1:16">
      <c r="A13" s="8" t="s">
        <v>78</v>
      </c>
      <c r="B13" s="9" t="s">
        <v>0</v>
      </c>
      <c r="C13" s="28">
        <v>2</v>
      </c>
      <c r="D13" s="11" t="s">
        <v>152</v>
      </c>
      <c r="E13" s="12">
        <v>30</v>
      </c>
      <c r="F13" s="12">
        <v>-4</v>
      </c>
      <c r="G13" s="12">
        <v>20</v>
      </c>
      <c r="H13" s="9">
        <v>0</v>
      </c>
      <c r="I13" s="12">
        <v>0</v>
      </c>
      <c r="L13" s="2"/>
      <c r="M13" s="2"/>
      <c r="N13" s="2"/>
      <c r="O13" s="2"/>
      <c r="P13" s="2"/>
    </row>
    <row r="14" spans="1:9">
      <c r="A14" s="13" t="s">
        <v>80</v>
      </c>
      <c r="B14" s="14" t="s">
        <v>15</v>
      </c>
      <c r="C14" s="15">
        <v>2</v>
      </c>
      <c r="D14" s="16" t="s">
        <v>153</v>
      </c>
      <c r="E14" s="17">
        <f>E13*0.7</f>
        <v>21</v>
      </c>
      <c r="F14" s="17">
        <v>6</v>
      </c>
      <c r="G14" s="17">
        <v>9</v>
      </c>
      <c r="H14" s="14">
        <v>0</v>
      </c>
      <c r="I14" s="17">
        <v>0</v>
      </c>
    </row>
    <row r="15" spans="1:9">
      <c r="A15" s="18" t="s">
        <v>82</v>
      </c>
      <c r="B15" s="19" t="s">
        <v>16</v>
      </c>
      <c r="C15" s="33">
        <v>2</v>
      </c>
      <c r="D15" s="21" t="s">
        <v>154</v>
      </c>
      <c r="E15" s="22">
        <f>E13*0.5</f>
        <v>15</v>
      </c>
      <c r="F15" s="22">
        <v>2</v>
      </c>
      <c r="G15" s="22">
        <v>6</v>
      </c>
      <c r="H15" s="19">
        <v>0</v>
      </c>
      <c r="I15" s="22">
        <f>ROUND(I16/2,0)</f>
        <v>8</v>
      </c>
    </row>
    <row r="16" spans="1:9">
      <c r="A16" s="23" t="s">
        <v>84</v>
      </c>
      <c r="B16" s="24" t="s">
        <v>17</v>
      </c>
      <c r="C16" s="25">
        <v>2</v>
      </c>
      <c r="D16" s="26" t="s">
        <v>155</v>
      </c>
      <c r="E16" s="27">
        <f>E13*0.6</f>
        <v>18</v>
      </c>
      <c r="F16" s="27">
        <v>2</v>
      </c>
      <c r="G16" s="27">
        <v>9</v>
      </c>
      <c r="H16" s="24">
        <f>(C16+1)*2</f>
        <v>6</v>
      </c>
      <c r="I16" s="27">
        <f>(C16+1)*5</f>
        <v>15</v>
      </c>
    </row>
    <row r="17" spans="1:9">
      <c r="A17" s="29" t="s">
        <v>156</v>
      </c>
      <c r="B17" s="30" t="s">
        <v>68</v>
      </c>
      <c r="C17" s="34">
        <v>2</v>
      </c>
      <c r="D17" s="32" t="s">
        <v>157</v>
      </c>
      <c r="E17">
        <f t="shared" ref="E17:I17" si="0">ROUND((E13+E14)/2,0)</f>
        <v>26</v>
      </c>
      <c r="F17">
        <f t="shared" si="0"/>
        <v>1</v>
      </c>
      <c r="G17">
        <f t="shared" si="0"/>
        <v>15</v>
      </c>
      <c r="H17">
        <f t="shared" si="0"/>
        <v>0</v>
      </c>
      <c r="I17">
        <f t="shared" si="0"/>
        <v>0</v>
      </c>
    </row>
    <row r="18" spans="1:9">
      <c r="A18" s="29" t="s">
        <v>158</v>
      </c>
      <c r="B18" s="30" t="s">
        <v>72</v>
      </c>
      <c r="C18" s="31">
        <v>2</v>
      </c>
      <c r="D18" t="s">
        <v>159</v>
      </c>
      <c r="E18">
        <f t="shared" ref="E18:I18" si="1">ROUND((E15+E16)/2,0)</f>
        <v>17</v>
      </c>
      <c r="F18">
        <f t="shared" si="1"/>
        <v>2</v>
      </c>
      <c r="G18">
        <f t="shared" si="1"/>
        <v>8</v>
      </c>
      <c r="H18">
        <f t="shared" si="1"/>
        <v>3</v>
      </c>
      <c r="I18">
        <f t="shared" si="1"/>
        <v>12</v>
      </c>
    </row>
    <row r="19" spans="1:9">
      <c r="A19" s="29" t="s">
        <v>160</v>
      </c>
      <c r="B19" s="30" t="s">
        <v>76</v>
      </c>
      <c r="C19" s="31">
        <v>2</v>
      </c>
      <c r="D19" s="32" t="s">
        <v>161</v>
      </c>
      <c r="E19">
        <f t="shared" ref="E19:I19" si="2">ROUND((E14+E16)/2,0)</f>
        <v>20</v>
      </c>
      <c r="F19">
        <f t="shared" si="2"/>
        <v>4</v>
      </c>
      <c r="G19">
        <f t="shared" si="2"/>
        <v>9</v>
      </c>
      <c r="H19">
        <f t="shared" si="2"/>
        <v>3</v>
      </c>
      <c r="I19">
        <f t="shared" si="2"/>
        <v>8</v>
      </c>
    </row>
    <row r="20" s="1" customFormat="1" spans="1:16">
      <c r="A20" s="35" t="s">
        <v>92</v>
      </c>
      <c r="B20" s="9" t="s">
        <v>0</v>
      </c>
      <c r="C20" s="28">
        <v>3</v>
      </c>
      <c r="D20" s="11" t="s">
        <v>162</v>
      </c>
      <c r="E20" s="12">
        <v>40</v>
      </c>
      <c r="F20" s="12">
        <v>-3</v>
      </c>
      <c r="G20" s="12">
        <v>25</v>
      </c>
      <c r="H20" s="9">
        <v>0</v>
      </c>
      <c r="I20" s="12">
        <v>0</v>
      </c>
      <c r="L20" s="2"/>
      <c r="M20" s="2"/>
      <c r="N20" s="2"/>
      <c r="O20" s="2"/>
      <c r="P20" s="2"/>
    </row>
    <row r="21" spans="1:9">
      <c r="A21" s="13" t="s">
        <v>94</v>
      </c>
      <c r="B21" s="14" t="s">
        <v>15</v>
      </c>
      <c r="C21" s="15">
        <v>3</v>
      </c>
      <c r="D21" s="16" t="s">
        <v>163</v>
      </c>
      <c r="E21" s="17">
        <f>E20*0.7</f>
        <v>28</v>
      </c>
      <c r="F21" s="17">
        <v>8</v>
      </c>
      <c r="G21" s="17">
        <v>12</v>
      </c>
      <c r="H21" s="14">
        <v>0</v>
      </c>
      <c r="I21" s="17">
        <v>0</v>
      </c>
    </row>
    <row r="22" spans="1:9">
      <c r="A22" s="18" t="s">
        <v>96</v>
      </c>
      <c r="B22" s="19" t="s">
        <v>16</v>
      </c>
      <c r="C22" s="33">
        <v>3</v>
      </c>
      <c r="D22" s="21" t="s">
        <v>164</v>
      </c>
      <c r="E22" s="22">
        <f>E20*0.5</f>
        <v>20</v>
      </c>
      <c r="F22" s="22">
        <v>3</v>
      </c>
      <c r="G22" s="22">
        <v>8</v>
      </c>
      <c r="H22" s="19">
        <v>0</v>
      </c>
      <c r="I22" s="22">
        <f>ROUND(I23/2,0)</f>
        <v>10</v>
      </c>
    </row>
    <row r="23" spans="1:9">
      <c r="A23" s="23" t="s">
        <v>98</v>
      </c>
      <c r="B23" s="24" t="s">
        <v>17</v>
      </c>
      <c r="C23" s="25">
        <v>3</v>
      </c>
      <c r="D23" s="26" t="s">
        <v>165</v>
      </c>
      <c r="E23" s="27">
        <f>E20*0.6</f>
        <v>24</v>
      </c>
      <c r="F23" s="27">
        <v>3</v>
      </c>
      <c r="G23" s="27">
        <v>12</v>
      </c>
      <c r="H23" s="24">
        <f>(C23+1)*2</f>
        <v>8</v>
      </c>
      <c r="I23" s="27">
        <f>(C23+1)*5</f>
        <v>20</v>
      </c>
    </row>
    <row r="24" spans="1:9">
      <c r="A24" s="29" t="s">
        <v>166</v>
      </c>
      <c r="B24" s="30" t="s">
        <v>68</v>
      </c>
      <c r="C24" s="34">
        <v>3</v>
      </c>
      <c r="D24" s="32" t="s">
        <v>167</v>
      </c>
      <c r="E24">
        <f t="shared" ref="E24:I24" si="3">ROUND((E20+E21)/2,0)</f>
        <v>34</v>
      </c>
      <c r="F24">
        <f t="shared" si="3"/>
        <v>3</v>
      </c>
      <c r="G24">
        <f t="shared" si="3"/>
        <v>19</v>
      </c>
      <c r="H24">
        <f t="shared" si="3"/>
        <v>0</v>
      </c>
      <c r="I24">
        <f t="shared" si="3"/>
        <v>0</v>
      </c>
    </row>
    <row r="25" spans="1:13">
      <c r="A25" s="29" t="s">
        <v>168</v>
      </c>
      <c r="B25" s="30" t="s">
        <v>72</v>
      </c>
      <c r="C25" s="31">
        <v>3</v>
      </c>
      <c r="D25" t="s">
        <v>169</v>
      </c>
      <c r="E25">
        <f t="shared" ref="E25:I25" si="4">ROUND((E22+E23)/2,0)</f>
        <v>22</v>
      </c>
      <c r="F25">
        <f t="shared" si="4"/>
        <v>3</v>
      </c>
      <c r="G25">
        <f t="shared" si="4"/>
        <v>10</v>
      </c>
      <c r="H25">
        <f t="shared" si="4"/>
        <v>4</v>
      </c>
      <c r="I25">
        <f t="shared" si="4"/>
        <v>15</v>
      </c>
      <c r="M25" s="37"/>
    </row>
    <row r="26" spans="1:9">
      <c r="A26" s="29" t="s">
        <v>170</v>
      </c>
      <c r="B26" t="s">
        <v>76</v>
      </c>
      <c r="C26" s="31">
        <v>3</v>
      </c>
      <c r="D26" s="32" t="s">
        <v>171</v>
      </c>
      <c r="E26">
        <f t="shared" ref="E26:I26" si="5">ROUND((E21+E23)/2,0)</f>
        <v>26</v>
      </c>
      <c r="F26">
        <f t="shared" si="5"/>
        <v>6</v>
      </c>
      <c r="G26">
        <f t="shared" si="5"/>
        <v>12</v>
      </c>
      <c r="H26">
        <f t="shared" si="5"/>
        <v>4</v>
      </c>
      <c r="I26">
        <f t="shared" si="5"/>
        <v>10</v>
      </c>
    </row>
    <row r="27" s="1" customFormat="1" spans="1:16">
      <c r="A27" s="35" t="s">
        <v>106</v>
      </c>
      <c r="B27" s="9" t="s">
        <v>0</v>
      </c>
      <c r="C27" s="28">
        <v>4</v>
      </c>
      <c r="D27" s="11" t="s">
        <v>172</v>
      </c>
      <c r="E27" s="12">
        <v>50</v>
      </c>
      <c r="F27" s="12">
        <v>-2</v>
      </c>
      <c r="G27" s="12">
        <v>30</v>
      </c>
      <c r="H27" s="9">
        <v>0</v>
      </c>
      <c r="I27" s="12">
        <v>0</v>
      </c>
      <c r="L27" s="2"/>
      <c r="M27" s="2"/>
      <c r="N27" s="2"/>
      <c r="O27" s="2"/>
      <c r="P27" s="2"/>
    </row>
    <row r="28" spans="1:9">
      <c r="A28" s="13" t="s">
        <v>108</v>
      </c>
      <c r="B28" s="14" t="s">
        <v>15</v>
      </c>
      <c r="C28" s="15">
        <v>4</v>
      </c>
      <c r="D28" s="16" t="s">
        <v>173</v>
      </c>
      <c r="E28" s="17">
        <f>E27*0.7</f>
        <v>35</v>
      </c>
      <c r="F28" s="17">
        <v>10</v>
      </c>
      <c r="G28" s="17">
        <v>15</v>
      </c>
      <c r="H28" s="14">
        <v>0</v>
      </c>
      <c r="I28" s="17">
        <v>0</v>
      </c>
    </row>
    <row r="29" spans="1:9">
      <c r="A29" s="18" t="s">
        <v>110</v>
      </c>
      <c r="B29" s="19" t="s">
        <v>16</v>
      </c>
      <c r="C29" s="33">
        <v>4</v>
      </c>
      <c r="D29" s="21" t="s">
        <v>174</v>
      </c>
      <c r="E29" s="22">
        <f>E27*0.5</f>
        <v>25</v>
      </c>
      <c r="F29" s="22">
        <v>4</v>
      </c>
      <c r="G29" s="22">
        <v>10</v>
      </c>
      <c r="H29" s="19">
        <v>0</v>
      </c>
      <c r="I29" s="22">
        <v>18</v>
      </c>
    </row>
    <row r="30" spans="1:9">
      <c r="A30" s="23" t="s">
        <v>112</v>
      </c>
      <c r="B30" s="24" t="s">
        <v>17</v>
      </c>
      <c r="C30" s="25">
        <v>4</v>
      </c>
      <c r="D30" s="26" t="s">
        <v>175</v>
      </c>
      <c r="E30" s="27">
        <f>E27*0.6</f>
        <v>30</v>
      </c>
      <c r="F30" s="27">
        <v>4</v>
      </c>
      <c r="G30" s="27">
        <v>15</v>
      </c>
      <c r="H30" s="24">
        <f>(C30+1)*2</f>
        <v>10</v>
      </c>
      <c r="I30" s="27">
        <f>(C30+1)*5</f>
        <v>25</v>
      </c>
    </row>
    <row r="31" spans="1:9">
      <c r="A31" s="29" t="s">
        <v>176</v>
      </c>
      <c r="B31" s="30" t="s">
        <v>68</v>
      </c>
      <c r="C31" s="34">
        <v>4</v>
      </c>
      <c r="D31" s="32" t="s">
        <v>177</v>
      </c>
      <c r="E31">
        <f t="shared" ref="E31:I31" si="6">ROUND((E27+E28)/2,0)</f>
        <v>43</v>
      </c>
      <c r="F31">
        <f t="shared" si="6"/>
        <v>4</v>
      </c>
      <c r="G31">
        <f t="shared" si="6"/>
        <v>23</v>
      </c>
      <c r="H31">
        <f t="shared" si="6"/>
        <v>0</v>
      </c>
      <c r="I31">
        <f t="shared" si="6"/>
        <v>0</v>
      </c>
    </row>
    <row r="32" spans="1:9">
      <c r="A32" s="29" t="s">
        <v>178</v>
      </c>
      <c r="B32" s="30" t="s">
        <v>72</v>
      </c>
      <c r="C32" s="31">
        <v>4</v>
      </c>
      <c r="D32" t="s">
        <v>179</v>
      </c>
      <c r="E32">
        <f t="shared" ref="E32:I32" si="7">ROUND((E29+E30)/2,0)</f>
        <v>28</v>
      </c>
      <c r="F32">
        <f t="shared" si="7"/>
        <v>4</v>
      </c>
      <c r="G32">
        <f t="shared" si="7"/>
        <v>13</v>
      </c>
      <c r="H32">
        <f t="shared" si="7"/>
        <v>5</v>
      </c>
      <c r="I32">
        <f t="shared" si="7"/>
        <v>22</v>
      </c>
    </row>
    <row r="33" spans="1:9">
      <c r="A33" s="29" t="s">
        <v>180</v>
      </c>
      <c r="B33" s="30" t="s">
        <v>76</v>
      </c>
      <c r="C33" s="34">
        <v>4</v>
      </c>
      <c r="D33" s="32" t="s">
        <v>181</v>
      </c>
      <c r="E33">
        <f t="shared" ref="E33:I33" si="8">ROUND((E28+E30)/2,0)</f>
        <v>33</v>
      </c>
      <c r="F33">
        <f t="shared" si="8"/>
        <v>7</v>
      </c>
      <c r="G33">
        <f t="shared" si="8"/>
        <v>15</v>
      </c>
      <c r="H33">
        <f t="shared" si="8"/>
        <v>5</v>
      </c>
      <c r="I33">
        <f t="shared" si="8"/>
        <v>13</v>
      </c>
    </row>
    <row r="34" s="1" customFormat="1" spans="1:16">
      <c r="A34" s="35" t="s">
        <v>120</v>
      </c>
      <c r="B34" s="9" t="s">
        <v>0</v>
      </c>
      <c r="C34" s="28">
        <v>5</v>
      </c>
      <c r="D34" s="11" t="s">
        <v>182</v>
      </c>
      <c r="E34" s="12">
        <v>60</v>
      </c>
      <c r="F34" s="12">
        <v>0</v>
      </c>
      <c r="G34" s="12">
        <v>40</v>
      </c>
      <c r="H34" s="9">
        <v>0</v>
      </c>
      <c r="I34" s="12">
        <v>0</v>
      </c>
      <c r="L34" s="2"/>
      <c r="M34" s="2"/>
      <c r="N34" s="2"/>
      <c r="O34" s="2"/>
      <c r="P34" s="2"/>
    </row>
    <row r="35" spans="1:13">
      <c r="A35" s="13" t="s">
        <v>122</v>
      </c>
      <c r="B35" s="14" t="s">
        <v>15</v>
      </c>
      <c r="C35" s="15">
        <v>5</v>
      </c>
      <c r="D35" s="16" t="s">
        <v>183</v>
      </c>
      <c r="E35" s="17">
        <f>E34*0.7</f>
        <v>42</v>
      </c>
      <c r="F35" s="17">
        <v>15</v>
      </c>
      <c r="G35" s="17">
        <v>20</v>
      </c>
      <c r="H35" s="14">
        <v>0</v>
      </c>
      <c r="I35" s="17">
        <v>0</v>
      </c>
      <c r="M35" s="37"/>
    </row>
    <row r="36" spans="1:9">
      <c r="A36" s="18" t="s">
        <v>124</v>
      </c>
      <c r="B36" s="19" t="s">
        <v>16</v>
      </c>
      <c r="C36" s="33">
        <v>5</v>
      </c>
      <c r="D36" s="21" t="s">
        <v>184</v>
      </c>
      <c r="E36" s="22">
        <f>E34*0.5</f>
        <v>30</v>
      </c>
      <c r="F36" s="22">
        <v>5</v>
      </c>
      <c r="G36" s="22">
        <v>15</v>
      </c>
      <c r="H36" s="19">
        <v>0</v>
      </c>
      <c r="I36" s="22">
        <v>25</v>
      </c>
    </row>
    <row r="37" spans="1:9">
      <c r="A37" s="23" t="s">
        <v>126</v>
      </c>
      <c r="B37" s="24" t="s">
        <v>17</v>
      </c>
      <c r="C37" s="25">
        <v>5</v>
      </c>
      <c r="D37" s="26" t="s">
        <v>185</v>
      </c>
      <c r="E37" s="27">
        <f>E34*0.6</f>
        <v>36</v>
      </c>
      <c r="F37" s="27">
        <v>5</v>
      </c>
      <c r="G37" s="27">
        <v>20</v>
      </c>
      <c r="H37" s="24">
        <v>18</v>
      </c>
      <c r="I37" s="27">
        <v>35</v>
      </c>
    </row>
    <row r="38" spans="1:9">
      <c r="A38" s="29" t="s">
        <v>186</v>
      </c>
      <c r="B38" s="30" t="s">
        <v>68</v>
      </c>
      <c r="C38" s="34">
        <v>5</v>
      </c>
      <c r="D38" s="32" t="s">
        <v>187</v>
      </c>
      <c r="E38">
        <f t="shared" ref="E38:I38" si="9">ROUND((E34+E35)/2,0)</f>
        <v>51</v>
      </c>
      <c r="F38">
        <f t="shared" si="9"/>
        <v>8</v>
      </c>
      <c r="G38">
        <f t="shared" si="9"/>
        <v>30</v>
      </c>
      <c r="H38">
        <f t="shared" si="9"/>
        <v>0</v>
      </c>
      <c r="I38">
        <f t="shared" si="9"/>
        <v>0</v>
      </c>
    </row>
    <row r="39" spans="1:9">
      <c r="A39" s="29" t="s">
        <v>188</v>
      </c>
      <c r="B39" s="30" t="s">
        <v>72</v>
      </c>
      <c r="C39" s="31">
        <v>5</v>
      </c>
      <c r="D39" t="s">
        <v>189</v>
      </c>
      <c r="E39">
        <f t="shared" ref="E39:I39" si="10">ROUND((E36+E37)/2,0)</f>
        <v>33</v>
      </c>
      <c r="F39">
        <f t="shared" si="10"/>
        <v>5</v>
      </c>
      <c r="G39">
        <f t="shared" si="10"/>
        <v>18</v>
      </c>
      <c r="H39">
        <f t="shared" si="10"/>
        <v>9</v>
      </c>
      <c r="I39">
        <f t="shared" si="10"/>
        <v>30</v>
      </c>
    </row>
    <row r="40" spans="1:9">
      <c r="A40" s="29" t="s">
        <v>190</v>
      </c>
      <c r="B40" t="s">
        <v>76</v>
      </c>
      <c r="C40" s="34">
        <v>5</v>
      </c>
      <c r="D40" s="32" t="s">
        <v>191</v>
      </c>
      <c r="E40">
        <f t="shared" ref="E40:I40" si="11">ROUND((E35+E37)/2,0)</f>
        <v>39</v>
      </c>
      <c r="F40">
        <f t="shared" si="11"/>
        <v>10</v>
      </c>
      <c r="G40">
        <f t="shared" si="11"/>
        <v>20</v>
      </c>
      <c r="H40">
        <f t="shared" si="11"/>
        <v>9</v>
      </c>
      <c r="I40">
        <f t="shared" si="11"/>
        <v>18</v>
      </c>
    </row>
  </sheetData>
  <sheetProtection selectLockedCells="1" selectUnlockedCells="1"/>
  <pageMargins left="0.7875" right="0.7875" top="1.025" bottom="1.025" header="0.7875" footer="0.7875"/>
  <pageSetup paperSize="9" orientation="portrait" horizontalDpi="300" verticalDpi="300"/>
  <headerFooter alignWithMargins="0" scaleWithDoc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classes</vt:lpstr>
      <vt:lpstr>monstres</vt:lpstr>
      <vt:lpstr>armes</vt:lpstr>
      <vt:lpstr>objet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tim.bentkowski</dc:creator>
  <cp:lastModifiedBy>Tim</cp:lastModifiedBy>
  <cp:revision>1</cp:revision>
  <dcterms:created xsi:type="dcterms:W3CDTF">2009-04-16T09:32:00Z</dcterms:created>
  <dcterms:modified xsi:type="dcterms:W3CDTF">2024-06-08T11:23:48Z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4FA8B1BEF9274D32BFAF37C3F98C9057_13</vt:lpwstr>
  </property>
  <property fmtid="{D5CDD505-2E9C-101B-9397-08002B2CF9AE}" pid="3" name="KSOProductBuildVer">
    <vt:lpwstr>1033-12.2.0.17119</vt:lpwstr>
  </property>
</Properties>
</file>