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s\Desktop\Excel_Assessment\"/>
    </mc:Choice>
  </mc:AlternateContent>
  <xr:revisionPtr revIDLastSave="0" documentId="13_ncr:1_{E023D717-DB47-4344-B2CF-84C505A3091E}" xr6:coauthVersionLast="45" xr6:coauthVersionMax="45" xr10:uidLastSave="{00000000-0000-0000-0000-000000000000}"/>
  <bookViews>
    <workbookView xWindow="-120" yWindow="-120" windowWidth="20730" windowHeight="11160" activeTab="1" xr2:uid="{953B05E5-DDFD-C748-8195-189FAFDAC1FE}"/>
  </bookViews>
  <sheets>
    <sheet name="Problem1-Questions" sheetId="3" r:id="rId1"/>
    <sheet name="Problem1-DATA" sheetId="1" r:id="rId2"/>
    <sheet name="Problem2-1" sheetId="2" r:id="rId3"/>
    <sheet name="Problem2-2" sheetId="7" r:id="rId4"/>
    <sheet name="Problem3" sheetId="5" r:id="rId5"/>
    <sheet name="3 Answers" sheetId="8" r:id="rId6"/>
    <sheet name="Problem4" sheetId="6" r:id="rId7"/>
    <sheet name="4Answer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501" i="1" l="1"/>
  <c r="U503" i="1"/>
  <c r="U50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S18" i="1"/>
  <c r="S7" i="1"/>
  <c r="S23" i="1"/>
  <c r="S17" i="1"/>
  <c r="S22" i="1"/>
  <c r="S9" i="1"/>
  <c r="S19" i="1"/>
  <c r="S14" i="1"/>
  <c r="S38" i="1"/>
  <c r="S28" i="1"/>
  <c r="S25" i="1"/>
  <c r="S6" i="1"/>
  <c r="S41" i="1"/>
  <c r="S67" i="1"/>
  <c r="S35" i="1"/>
  <c r="S85" i="1"/>
  <c r="S30" i="1"/>
  <c r="S58" i="1"/>
  <c r="S80" i="1"/>
  <c r="S50" i="1"/>
  <c r="S74" i="1"/>
  <c r="S20" i="1"/>
  <c r="S5" i="1"/>
  <c r="S79" i="1"/>
  <c r="S26" i="1"/>
  <c r="S31" i="1"/>
  <c r="S102" i="1"/>
  <c r="S8" i="1"/>
  <c r="S64" i="1"/>
  <c r="S90" i="1"/>
  <c r="S89" i="1"/>
  <c r="S116" i="1"/>
  <c r="S12" i="1"/>
  <c r="S13" i="1"/>
  <c r="S200" i="1"/>
  <c r="S94" i="1"/>
  <c r="S100" i="1"/>
  <c r="S11" i="1"/>
  <c r="S21" i="1"/>
  <c r="S37" i="1"/>
  <c r="S16" i="1"/>
  <c r="S63" i="1"/>
  <c r="S141" i="1"/>
  <c r="S130" i="1"/>
  <c r="S502" i="1"/>
  <c r="U502" i="1" s="1"/>
  <c r="S36" i="1"/>
  <c r="S55" i="1"/>
  <c r="S430" i="1"/>
  <c r="S109" i="1"/>
  <c r="S71" i="1"/>
  <c r="S101" i="1"/>
  <c r="S194" i="1"/>
  <c r="S43" i="1"/>
  <c r="S138" i="1"/>
  <c r="S15" i="1"/>
  <c r="S202" i="1"/>
  <c r="S33" i="1"/>
  <c r="S69" i="1"/>
  <c r="S48" i="1"/>
  <c r="S84" i="1"/>
  <c r="S82" i="1"/>
  <c r="S115" i="1"/>
  <c r="S153" i="1"/>
  <c r="S34" i="1"/>
  <c r="S56" i="1"/>
  <c r="S24" i="1"/>
  <c r="S93" i="1"/>
  <c r="S32" i="1"/>
  <c r="S166" i="1"/>
  <c r="S187" i="1"/>
  <c r="S91" i="1"/>
  <c r="S46" i="1"/>
  <c r="S60" i="1"/>
  <c r="S148" i="1"/>
  <c r="S340" i="1"/>
  <c r="S143" i="1"/>
  <c r="S151" i="1"/>
  <c r="S348" i="1"/>
  <c r="S217" i="1"/>
  <c r="S119" i="1"/>
  <c r="S480" i="1"/>
  <c r="S72" i="1"/>
  <c r="S76" i="1"/>
  <c r="S178" i="1"/>
  <c r="S260" i="1"/>
  <c r="S106" i="1"/>
  <c r="S181" i="1"/>
  <c r="S112" i="1"/>
  <c r="S177" i="1"/>
  <c r="S221" i="1"/>
  <c r="S232" i="1"/>
  <c r="S499" i="1"/>
  <c r="U499" i="1" s="1"/>
  <c r="S159" i="1"/>
  <c r="S158" i="1"/>
  <c r="S42" i="1"/>
  <c r="S40" i="1"/>
  <c r="S146" i="1"/>
  <c r="S136" i="1"/>
  <c r="S208" i="1"/>
  <c r="S219" i="1"/>
  <c r="U213" i="1" s="1"/>
  <c r="S77" i="1"/>
  <c r="S179" i="1"/>
  <c r="S108" i="1"/>
  <c r="S160" i="1"/>
  <c r="S81" i="1"/>
  <c r="S39" i="1"/>
  <c r="S243" i="1"/>
  <c r="S223" i="1"/>
  <c r="S358" i="1"/>
  <c r="S95" i="1"/>
  <c r="S83" i="1"/>
  <c r="S111" i="1"/>
  <c r="S87" i="1"/>
  <c r="S198" i="1"/>
  <c r="S324" i="1"/>
  <c r="S248" i="1"/>
  <c r="S124" i="1"/>
  <c r="S224" i="1"/>
  <c r="U221" i="1" s="1"/>
  <c r="S184" i="1"/>
  <c r="S164" i="1"/>
  <c r="S206" i="1"/>
  <c r="S203" i="1"/>
  <c r="S261" i="1"/>
  <c r="S220" i="1"/>
  <c r="S78" i="1"/>
  <c r="S272" i="1"/>
  <c r="U269" i="1" s="1"/>
  <c r="S167" i="1"/>
  <c r="S204" i="1"/>
  <c r="S133" i="1"/>
  <c r="S218" i="1"/>
  <c r="S332" i="1"/>
  <c r="S29" i="1"/>
  <c r="S496" i="1"/>
  <c r="S142" i="1"/>
  <c r="S118" i="1"/>
  <c r="S385" i="1"/>
  <c r="S296" i="1"/>
  <c r="S252" i="1"/>
  <c r="S129" i="1"/>
  <c r="S162" i="1"/>
  <c r="S494" i="1"/>
  <c r="S207" i="1"/>
  <c r="U205" i="1" s="1"/>
  <c r="S75" i="1"/>
  <c r="S235" i="1"/>
  <c r="S127" i="1"/>
  <c r="S233" i="1"/>
  <c r="S62" i="1"/>
  <c r="S320" i="1"/>
  <c r="S149" i="1"/>
  <c r="S242" i="1"/>
  <c r="U237" i="1" s="1"/>
  <c r="S52" i="1"/>
  <c r="S254" i="1"/>
  <c r="S163" i="1"/>
  <c r="S175" i="1"/>
  <c r="S59" i="1"/>
  <c r="S256" i="1"/>
  <c r="S157" i="1"/>
  <c r="S326" i="1"/>
  <c r="S299" i="1"/>
  <c r="S70" i="1"/>
  <c r="S487" i="1"/>
  <c r="S375" i="1"/>
  <c r="S99" i="1"/>
  <c r="S65" i="1"/>
  <c r="S319" i="1"/>
  <c r="S321" i="1"/>
  <c r="S53" i="1"/>
  <c r="S276" i="1"/>
  <c r="S289" i="1"/>
  <c r="S132" i="1"/>
  <c r="S154" i="1"/>
  <c r="S230" i="1"/>
  <c r="S176" i="1"/>
  <c r="S135" i="1"/>
  <c r="S251" i="1"/>
  <c r="S274" i="1"/>
  <c r="S185" i="1"/>
  <c r="S354" i="1"/>
  <c r="S47" i="1"/>
  <c r="S364" i="1"/>
  <c r="S27" i="1"/>
  <c r="S316" i="1"/>
  <c r="S246" i="1"/>
  <c r="S215" i="1"/>
  <c r="S57" i="1"/>
  <c r="S338" i="1"/>
  <c r="S121" i="1"/>
  <c r="S107" i="1"/>
  <c r="S165" i="1"/>
  <c r="S489" i="1"/>
  <c r="S282" i="1"/>
  <c r="S337" i="1"/>
  <c r="S225" i="1"/>
  <c r="S147" i="1"/>
  <c r="S68" i="1"/>
  <c r="S227" i="1"/>
  <c r="S226" i="1"/>
  <c r="S54" i="1"/>
  <c r="S283" i="1"/>
  <c r="S403" i="1"/>
  <c r="S73" i="1"/>
  <c r="S199" i="1"/>
  <c r="S193" i="1"/>
  <c r="S432" i="1"/>
  <c r="S362" i="1"/>
  <c r="S113" i="1"/>
  <c r="S290" i="1"/>
  <c r="S369" i="1"/>
  <c r="S367" i="1"/>
  <c r="S88" i="1"/>
  <c r="S425" i="1"/>
  <c r="S412" i="1"/>
  <c r="S97" i="1"/>
  <c r="S500" i="1"/>
  <c r="U500" i="1" s="1"/>
  <c r="S92" i="1"/>
  <c r="S419" i="1"/>
  <c r="S270" i="1"/>
  <c r="S168" i="1"/>
  <c r="S291" i="1"/>
  <c r="S195" i="1"/>
  <c r="S249" i="1"/>
  <c r="S410" i="1"/>
  <c r="U405" i="1" s="1"/>
  <c r="S378" i="1"/>
  <c r="S342" i="1"/>
  <c r="S258" i="1"/>
  <c r="S241" i="1"/>
  <c r="S259" i="1"/>
  <c r="S231" i="1"/>
  <c r="S103" i="1"/>
  <c r="S323" i="1"/>
  <c r="U323" i="1" s="1"/>
  <c r="S122" i="1"/>
  <c r="S431" i="1"/>
  <c r="S396" i="1"/>
  <c r="S61" i="1"/>
  <c r="S192" i="1"/>
  <c r="S399" i="1"/>
  <c r="S279" i="1"/>
  <c r="S191" i="1"/>
  <c r="S315" i="1"/>
  <c r="S357" i="1"/>
  <c r="S172" i="1"/>
  <c r="S137" i="1"/>
  <c r="S196" i="1"/>
  <c r="S409" i="1"/>
  <c r="S310" i="1"/>
  <c r="S400" i="1"/>
  <c r="U373" i="1" s="1"/>
  <c r="S389" i="1"/>
  <c r="S426" i="1"/>
  <c r="S134" i="1"/>
  <c r="S236" i="1"/>
  <c r="S152" i="1"/>
  <c r="S51" i="1"/>
  <c r="U51" i="1" s="1"/>
  <c r="S86" i="1"/>
  <c r="S327" i="1"/>
  <c r="S346" i="1"/>
  <c r="S406" i="1"/>
  <c r="S188" i="1"/>
  <c r="S397" i="1"/>
  <c r="S383" i="1"/>
  <c r="S411" i="1"/>
  <c r="U411" i="1" s="1"/>
  <c r="S343" i="1"/>
  <c r="S498" i="1"/>
  <c r="U498" i="1" s="1"/>
  <c r="S353" i="1"/>
  <c r="S404" i="1"/>
  <c r="S368" i="1"/>
  <c r="S197" i="1"/>
  <c r="S110" i="1"/>
  <c r="S394" i="1"/>
  <c r="S351" i="1"/>
  <c r="S370" i="1"/>
  <c r="S174" i="1"/>
  <c r="S350" i="1"/>
  <c r="S328" i="1"/>
  <c r="S386" i="1"/>
  <c r="S278" i="1"/>
  <c r="S318" i="1"/>
  <c r="S309" i="1"/>
  <c r="S439" i="1"/>
  <c r="S373" i="1"/>
  <c r="S401" i="1"/>
  <c r="S257" i="1"/>
  <c r="S126" i="1"/>
  <c r="S450" i="1"/>
  <c r="S322" i="1"/>
  <c r="S156" i="1"/>
  <c r="S301" i="1"/>
  <c r="U301" i="1" s="1"/>
  <c r="S117" i="1"/>
  <c r="S446" i="1"/>
  <c r="U446" i="1" s="1"/>
  <c r="S214" i="1"/>
  <c r="S285" i="1"/>
  <c r="S228" i="1"/>
  <c r="S98" i="1"/>
  <c r="S169" i="1"/>
  <c r="S325" i="1"/>
  <c r="U325" i="1" s="1"/>
  <c r="S189" i="1"/>
  <c r="S271" i="1"/>
  <c r="U271" i="1" s="1"/>
  <c r="S293" i="1"/>
  <c r="S376" i="1"/>
  <c r="S417" i="1"/>
  <c r="S49" i="1"/>
  <c r="S413" i="1"/>
  <c r="S247" i="1"/>
  <c r="S238" i="1"/>
  <c r="S201" i="1"/>
  <c r="U201" i="1" s="1"/>
  <c r="S281" i="1"/>
  <c r="S445" i="1"/>
  <c r="S144" i="1"/>
  <c r="S435" i="1"/>
  <c r="U435" i="1" s="1"/>
  <c r="S237" i="1"/>
  <c r="S267" i="1"/>
  <c r="U261" i="1" s="1"/>
  <c r="S418" i="1"/>
  <c r="S171" i="1"/>
  <c r="S173" i="1"/>
  <c r="S239" i="1"/>
  <c r="S472" i="1"/>
  <c r="S128" i="1"/>
  <c r="S250" i="1"/>
  <c r="S437" i="1"/>
  <c r="U429" i="1" s="1"/>
  <c r="S313" i="1"/>
  <c r="S266" i="1"/>
  <c r="U266" i="1" s="1"/>
  <c r="S298" i="1"/>
  <c r="S423" i="1"/>
  <c r="S155" i="1"/>
  <c r="S295" i="1"/>
  <c r="U293" i="1" s="1"/>
  <c r="S292" i="1"/>
  <c r="S277" i="1"/>
  <c r="U277" i="1" s="1"/>
  <c r="S434" i="1"/>
  <c r="S372" i="1"/>
  <c r="U372" i="1" s="1"/>
  <c r="S422" i="1"/>
  <c r="S303" i="1"/>
  <c r="S381" i="1"/>
  <c r="S44" i="1"/>
  <c r="S120" i="1"/>
  <c r="S190" i="1"/>
  <c r="S452" i="1"/>
  <c r="S377" i="1"/>
  <c r="U377" i="1" s="1"/>
  <c r="S314" i="1"/>
  <c r="S312" i="1"/>
  <c r="S280" i="1"/>
  <c r="S229" i="1"/>
  <c r="U229" i="1" s="1"/>
  <c r="S306" i="1"/>
  <c r="S288" i="1"/>
  <c r="S294" i="1"/>
  <c r="S473" i="1"/>
  <c r="U473" i="1" s="1"/>
  <c r="S213" i="1"/>
  <c r="S382" i="1"/>
  <c r="S388" i="1"/>
  <c r="S344" i="1"/>
  <c r="S170" i="1"/>
  <c r="S145" i="1"/>
  <c r="S402" i="1"/>
  <c r="S334" i="1"/>
  <c r="U334" i="1" s="1"/>
  <c r="S347" i="1"/>
  <c r="S339" i="1"/>
  <c r="S459" i="1"/>
  <c r="S427" i="1"/>
  <c r="U427" i="1" s="1"/>
  <c r="S307" i="1"/>
  <c r="S421" i="1"/>
  <c r="U413" i="1" s="1"/>
  <c r="S458" i="1"/>
  <c r="S66" i="1"/>
  <c r="U66" i="1" s="1"/>
  <c r="S436" i="1"/>
  <c r="S428" i="1"/>
  <c r="S447" i="1"/>
  <c r="S453" i="1"/>
  <c r="U453" i="1" s="1"/>
  <c r="S420" i="1"/>
  <c r="S455" i="1"/>
  <c r="S331" i="1"/>
  <c r="S96" i="1"/>
  <c r="U96" i="1" s="1"/>
  <c r="S205" i="1"/>
  <c r="S114" i="1"/>
  <c r="S265" i="1"/>
  <c r="S451" i="1"/>
  <c r="U451" i="1" s="1"/>
  <c r="S415" i="1"/>
  <c r="S365" i="1"/>
  <c r="U365" i="1" s="1"/>
  <c r="S440" i="1"/>
  <c r="S305" i="1"/>
  <c r="U305" i="1" s="1"/>
  <c r="S161" i="1"/>
  <c r="S150" i="1"/>
  <c r="S211" i="1"/>
  <c r="S408" i="1"/>
  <c r="S104" i="1"/>
  <c r="S484" i="1"/>
  <c r="U484" i="1" s="1"/>
  <c r="S438" i="1"/>
  <c r="S140" i="1"/>
  <c r="U140" i="1" s="1"/>
  <c r="S275" i="1"/>
  <c r="S429" i="1"/>
  <c r="S454" i="1"/>
  <c r="S273" i="1"/>
  <c r="S390" i="1"/>
  <c r="S341" i="1"/>
  <c r="U339" i="1" s="1"/>
  <c r="S379" i="1"/>
  <c r="S131" i="1"/>
  <c r="S183" i="1"/>
  <c r="S255" i="1"/>
  <c r="S125" i="1"/>
  <c r="S308" i="1"/>
  <c r="S300" i="1"/>
  <c r="S442" i="1"/>
  <c r="S467" i="1"/>
  <c r="S356" i="1"/>
  <c r="U356" i="1" s="1"/>
  <c r="S329" i="1"/>
  <c r="S262" i="1"/>
  <c r="S210" i="1"/>
  <c r="S441" i="1"/>
  <c r="S297" i="1"/>
  <c r="S45" i="1"/>
  <c r="S355" i="1"/>
  <c r="S264" i="1"/>
  <c r="U264" i="1" s="1"/>
  <c r="S485" i="1"/>
  <c r="S287" i="1"/>
  <c r="S216" i="1"/>
  <c r="S444" i="1"/>
  <c r="S244" i="1"/>
  <c r="S286" i="1"/>
  <c r="U285" i="1" s="1"/>
  <c r="S222" i="1"/>
  <c r="S253" i="1"/>
  <c r="S392" i="1"/>
  <c r="S424" i="1"/>
  <c r="S105" i="1"/>
  <c r="S384" i="1"/>
  <c r="U371" i="1" s="1"/>
  <c r="S465" i="1"/>
  <c r="S186" i="1"/>
  <c r="S360" i="1"/>
  <c r="S180" i="1"/>
  <c r="U180" i="1" s="1"/>
  <c r="S405" i="1"/>
  <c r="S416" i="1"/>
  <c r="S497" i="1"/>
  <c r="S448" i="1"/>
  <c r="S269" i="1"/>
  <c r="S139" i="1"/>
  <c r="S268" i="1"/>
  <c r="S240" i="1"/>
  <c r="U240" i="1" s="1"/>
  <c r="S462" i="1"/>
  <c r="S393" i="1"/>
  <c r="S461" i="1"/>
  <c r="S471" i="1"/>
  <c r="S374" i="1"/>
  <c r="S352" i="1"/>
  <c r="S456" i="1"/>
  <c r="S304" i="1"/>
  <c r="U304" i="1" s="1"/>
  <c r="S359" i="1"/>
  <c r="S449" i="1"/>
  <c r="S414" i="1"/>
  <c r="S361" i="1"/>
  <c r="S391" i="1"/>
  <c r="S478" i="1"/>
  <c r="U478" i="1" s="1"/>
  <c r="S234" i="1"/>
  <c r="S457" i="1"/>
  <c r="U457" i="1" s="1"/>
  <c r="S443" i="1"/>
  <c r="S433" i="1"/>
  <c r="S475" i="1"/>
  <c r="S407" i="1"/>
  <c r="U403" i="1" s="1"/>
  <c r="S474" i="1"/>
  <c r="S182" i="1"/>
  <c r="S284" i="1"/>
  <c r="S345" i="1"/>
  <c r="U345" i="1" s="1"/>
  <c r="S263" i="1"/>
  <c r="S486" i="1"/>
  <c r="S483" i="1"/>
  <c r="S466" i="1"/>
  <c r="U459" i="1" s="1"/>
  <c r="S491" i="1"/>
  <c r="S476" i="1"/>
  <c r="U476" i="1" s="1"/>
  <c r="S493" i="1"/>
  <c r="S395" i="1"/>
  <c r="S330" i="1"/>
  <c r="S488" i="1"/>
  <c r="S463" i="1"/>
  <c r="S363" i="1"/>
  <c r="U363" i="1" s="1"/>
  <c r="S501" i="1"/>
  <c r="S469" i="1"/>
  <c r="U461" i="1" s="1"/>
  <c r="S481" i="1"/>
  <c r="S479" i="1"/>
  <c r="U479" i="1" s="1"/>
  <c r="S470" i="1"/>
  <c r="S492" i="1"/>
  <c r="S335" i="1"/>
  <c r="S209" i="1"/>
  <c r="S245" i="1"/>
  <c r="S333" i="1"/>
  <c r="U333" i="1" s="1"/>
  <c r="S482" i="1"/>
  <c r="S317" i="1"/>
  <c r="S490" i="1"/>
  <c r="S460" i="1"/>
  <c r="S123" i="1"/>
  <c r="S398" i="1"/>
  <c r="U395" i="1" s="1"/>
  <c r="S387" i="1"/>
  <c r="S366" i="1"/>
  <c r="U366" i="1" s="1"/>
  <c r="S380" i="1"/>
  <c r="S495" i="1"/>
  <c r="U495" i="1" s="1"/>
  <c r="S336" i="1"/>
  <c r="S371" i="1"/>
  <c r="S464" i="1"/>
  <c r="S477" i="1"/>
  <c r="U477" i="1" s="1"/>
  <c r="S311" i="1"/>
  <c r="S212" i="1"/>
  <c r="S349" i="1"/>
  <c r="S468" i="1"/>
  <c r="U468" i="1" s="1"/>
  <c r="S302" i="1"/>
  <c r="S10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" i="1"/>
  <c r="G11" i="9"/>
  <c r="G10" i="9"/>
  <c r="G12" i="9" s="1"/>
  <c r="G9" i="9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" i="1"/>
  <c r="M6" i="1"/>
  <c r="M5" i="1"/>
  <c r="M8" i="1"/>
  <c r="M10" i="1"/>
  <c r="M11" i="1"/>
  <c r="M9" i="1"/>
  <c r="M7" i="1"/>
  <c r="M13" i="1"/>
  <c r="M12" i="1"/>
  <c r="M20" i="1"/>
  <c r="M17" i="1"/>
  <c r="M14" i="1"/>
  <c r="M16" i="1"/>
  <c r="M15" i="1"/>
  <c r="M18" i="1"/>
  <c r="M19" i="1"/>
  <c r="M30" i="1"/>
  <c r="M25" i="1"/>
  <c r="M34" i="1"/>
  <c r="M26" i="1"/>
  <c r="M21" i="1"/>
  <c r="M22" i="1"/>
  <c r="M28" i="1"/>
  <c r="M27" i="1"/>
  <c r="M35" i="1"/>
  <c r="M31" i="1"/>
  <c r="M24" i="1"/>
  <c r="M32" i="1"/>
  <c r="M23" i="1"/>
  <c r="M131" i="1"/>
  <c r="M33" i="1"/>
  <c r="M37" i="1"/>
  <c r="M42" i="1"/>
  <c r="M54" i="1"/>
  <c r="M36" i="1"/>
  <c r="M38" i="1"/>
  <c r="M45" i="1"/>
  <c r="M49" i="1"/>
  <c r="M51" i="1"/>
  <c r="M39" i="1"/>
  <c r="M48" i="1"/>
  <c r="M40" i="1"/>
  <c r="M29" i="1"/>
  <c r="M41" i="1"/>
  <c r="M43" i="1"/>
  <c r="M50" i="1"/>
  <c r="M64" i="1"/>
  <c r="M44" i="1"/>
  <c r="M47" i="1"/>
  <c r="M53" i="1"/>
  <c r="M67" i="1"/>
  <c r="M58" i="1"/>
  <c r="M55" i="1"/>
  <c r="M75" i="1"/>
  <c r="M62" i="1"/>
  <c r="M60" i="1"/>
  <c r="M72" i="1"/>
  <c r="M73" i="1"/>
  <c r="M59" i="1"/>
  <c r="M88" i="1"/>
  <c r="M57" i="1"/>
  <c r="M202" i="1"/>
  <c r="M56" i="1"/>
  <c r="M90" i="1"/>
  <c r="M65" i="1"/>
  <c r="M63" i="1"/>
  <c r="M68" i="1"/>
  <c r="M77" i="1"/>
  <c r="M133" i="1"/>
  <c r="M85" i="1"/>
  <c r="M74" i="1"/>
  <c r="M81" i="1"/>
  <c r="M70" i="1"/>
  <c r="M76" i="1"/>
  <c r="M89" i="1"/>
  <c r="M71" i="1"/>
  <c r="M87" i="1"/>
  <c r="M69" i="1"/>
  <c r="M66" i="1"/>
  <c r="M91" i="1"/>
  <c r="M95" i="1"/>
  <c r="M78" i="1"/>
  <c r="M116" i="1"/>
  <c r="M127" i="1"/>
  <c r="M100" i="1"/>
  <c r="M84" i="1"/>
  <c r="M82" i="1"/>
  <c r="M83" i="1"/>
  <c r="M61" i="1"/>
  <c r="M93" i="1"/>
  <c r="M79" i="1"/>
  <c r="M109" i="1"/>
  <c r="M110" i="1"/>
  <c r="M98" i="1"/>
  <c r="M86" i="1"/>
  <c r="M92" i="1"/>
  <c r="M146" i="1"/>
  <c r="M115" i="1"/>
  <c r="M80" i="1"/>
  <c r="M104" i="1"/>
  <c r="M46" i="1"/>
  <c r="M101" i="1"/>
  <c r="M147" i="1"/>
  <c r="M103" i="1"/>
  <c r="M97" i="1"/>
  <c r="M102" i="1"/>
  <c r="M96" i="1"/>
  <c r="M112" i="1"/>
  <c r="M111" i="1"/>
  <c r="M149" i="1"/>
  <c r="M94" i="1"/>
  <c r="M114" i="1"/>
  <c r="M99" i="1"/>
  <c r="M138" i="1"/>
  <c r="M105" i="1"/>
  <c r="M113" i="1"/>
  <c r="M129" i="1"/>
  <c r="M119" i="1"/>
  <c r="M118" i="1"/>
  <c r="M107" i="1"/>
  <c r="M121" i="1"/>
  <c r="M128" i="1"/>
  <c r="M106" i="1"/>
  <c r="M120" i="1"/>
  <c r="M108" i="1"/>
  <c r="M126" i="1"/>
  <c r="M161" i="1"/>
  <c r="M117" i="1"/>
  <c r="M139" i="1"/>
  <c r="M130" i="1"/>
  <c r="M124" i="1"/>
  <c r="M145" i="1"/>
  <c r="M125" i="1"/>
  <c r="M148" i="1"/>
  <c r="M228" i="1"/>
  <c r="M179" i="1"/>
  <c r="M140" i="1"/>
  <c r="M141" i="1"/>
  <c r="M137" i="1"/>
  <c r="M135" i="1"/>
  <c r="M165" i="1"/>
  <c r="M122" i="1"/>
  <c r="M136" i="1"/>
  <c r="M132" i="1"/>
  <c r="M157" i="1"/>
  <c r="M160" i="1"/>
  <c r="M166" i="1"/>
  <c r="M159" i="1"/>
  <c r="M153" i="1"/>
  <c r="M143" i="1"/>
  <c r="M144" i="1"/>
  <c r="M151" i="1"/>
  <c r="M158" i="1"/>
  <c r="M244" i="1"/>
  <c r="M190" i="1"/>
  <c r="M177" i="1"/>
  <c r="M196" i="1"/>
  <c r="M180" i="1"/>
  <c r="M163" i="1"/>
  <c r="M167" i="1"/>
  <c r="M154" i="1"/>
  <c r="M155" i="1"/>
  <c r="M174" i="1"/>
  <c r="M152" i="1"/>
  <c r="M208" i="1"/>
  <c r="M192" i="1"/>
  <c r="M173" i="1"/>
  <c r="M182" i="1"/>
  <c r="M171" i="1"/>
  <c r="M188" i="1"/>
  <c r="M123" i="1"/>
  <c r="M251" i="1"/>
  <c r="M162" i="1"/>
  <c r="M348" i="1"/>
  <c r="M184" i="1"/>
  <c r="M181" i="1"/>
  <c r="M269" i="1"/>
  <c r="M233" i="1"/>
  <c r="M298" i="1"/>
  <c r="M211" i="1"/>
  <c r="M271" i="1"/>
  <c r="M176" i="1"/>
  <c r="M195" i="1"/>
  <c r="M206" i="1"/>
  <c r="M212" i="1"/>
  <c r="M200" i="1"/>
  <c r="M236" i="1"/>
  <c r="M134" i="1"/>
  <c r="M168" i="1"/>
  <c r="M186" i="1"/>
  <c r="M215" i="1"/>
  <c r="M193" i="1"/>
  <c r="M178" i="1"/>
  <c r="M198" i="1"/>
  <c r="M185" i="1"/>
  <c r="M218" i="1"/>
  <c r="M260" i="1"/>
  <c r="M201" i="1"/>
  <c r="M250" i="1"/>
  <c r="M241" i="1"/>
  <c r="M257" i="1"/>
  <c r="M204" i="1"/>
  <c r="M225" i="1"/>
  <c r="M194" i="1"/>
  <c r="M209" i="1"/>
  <c r="M189" i="1"/>
  <c r="M297" i="1"/>
  <c r="M232" i="1"/>
  <c r="M238" i="1"/>
  <c r="M235" i="1"/>
  <c r="M237" i="1"/>
  <c r="M216" i="1"/>
  <c r="M224" i="1"/>
  <c r="M156" i="1"/>
  <c r="M247" i="1"/>
  <c r="M197" i="1"/>
  <c r="M264" i="1"/>
  <c r="M164" i="1"/>
  <c r="M219" i="1"/>
  <c r="M150" i="1"/>
  <c r="M207" i="1"/>
  <c r="M210" i="1"/>
  <c r="M229" i="1"/>
  <c r="M217" i="1"/>
  <c r="M223" i="1"/>
  <c r="M261" i="1"/>
  <c r="M227" i="1"/>
  <c r="M248" i="1"/>
  <c r="M249" i="1"/>
  <c r="M226" i="1"/>
  <c r="M222" i="1"/>
  <c r="M205" i="1"/>
  <c r="M214" i="1"/>
  <c r="M328" i="1"/>
  <c r="M142" i="1"/>
  <c r="M221" i="1"/>
  <c r="M191" i="1"/>
  <c r="M213" i="1"/>
  <c r="M308" i="1"/>
  <c r="M243" i="1"/>
  <c r="M277" i="1"/>
  <c r="M234" i="1"/>
  <c r="M294" i="1"/>
  <c r="M231" i="1"/>
  <c r="M199" i="1"/>
  <c r="M267" i="1"/>
  <c r="M254" i="1"/>
  <c r="M220" i="1"/>
  <c r="M278" i="1"/>
  <c r="M285" i="1"/>
  <c r="M329" i="1"/>
  <c r="M203" i="1"/>
  <c r="M291" i="1"/>
  <c r="M258" i="1"/>
  <c r="M246" i="1"/>
  <c r="M284" i="1"/>
  <c r="M263" i="1"/>
  <c r="M242" i="1"/>
  <c r="M270" i="1"/>
  <c r="M287" i="1"/>
  <c r="M262" i="1"/>
  <c r="M230" i="1"/>
  <c r="M265" i="1"/>
  <c r="M266" i="1"/>
  <c r="M256" i="1"/>
  <c r="M172" i="1"/>
  <c r="M324" i="1"/>
  <c r="M245" i="1"/>
  <c r="M283" i="1"/>
  <c r="M183" i="1"/>
  <c r="M279" i="1"/>
  <c r="M311" i="1"/>
  <c r="M259" i="1"/>
  <c r="M357" i="1"/>
  <c r="M253" i="1"/>
  <c r="M332" i="1"/>
  <c r="M282" i="1"/>
  <c r="M293" i="1"/>
  <c r="M290" i="1"/>
  <c r="M369" i="1"/>
  <c r="M274" i="1"/>
  <c r="M273" i="1"/>
  <c r="M288" i="1"/>
  <c r="M304" i="1"/>
  <c r="M268" i="1"/>
  <c r="M319" i="1"/>
  <c r="M272" i="1"/>
  <c r="M354" i="1"/>
  <c r="M327" i="1"/>
  <c r="M300" i="1"/>
  <c r="M303" i="1"/>
  <c r="M334" i="1"/>
  <c r="M289" i="1"/>
  <c r="M316" i="1"/>
  <c r="M312" i="1"/>
  <c r="M286" i="1"/>
  <c r="M276" i="1"/>
  <c r="M356" i="1"/>
  <c r="M170" i="1"/>
  <c r="M275" i="1"/>
  <c r="M307" i="1"/>
  <c r="M175" i="1"/>
  <c r="M295" i="1"/>
  <c r="M301" i="1"/>
  <c r="M292" i="1"/>
  <c r="M346" i="1"/>
  <c r="M169" i="1"/>
  <c r="M315" i="1"/>
  <c r="M320" i="1"/>
  <c r="M296" i="1"/>
  <c r="M352" i="1"/>
  <c r="M321" i="1"/>
  <c r="M335" i="1"/>
  <c r="M318" i="1"/>
  <c r="M392" i="1"/>
  <c r="M358" i="1"/>
  <c r="M333" i="1"/>
  <c r="M299" i="1"/>
  <c r="M341" i="1"/>
  <c r="M338" i="1"/>
  <c r="M306" i="1"/>
  <c r="M305" i="1"/>
  <c r="M317" i="1"/>
  <c r="M339" i="1"/>
  <c r="M337" i="1"/>
  <c r="M387" i="1"/>
  <c r="M313" i="1"/>
  <c r="M281" i="1"/>
  <c r="M255" i="1"/>
  <c r="M418" i="1"/>
  <c r="M310" i="1"/>
  <c r="M433" i="1"/>
  <c r="M322" i="1"/>
  <c r="M395" i="1"/>
  <c r="M372" i="1"/>
  <c r="M326" i="1"/>
  <c r="M359" i="1"/>
  <c r="M336" i="1"/>
  <c r="M331" i="1"/>
  <c r="M379" i="1"/>
  <c r="M351" i="1"/>
  <c r="M314" i="1"/>
  <c r="M340" i="1"/>
  <c r="M353" i="1"/>
  <c r="M252" i="1"/>
  <c r="M309" i="1"/>
  <c r="M363" i="1"/>
  <c r="M347" i="1"/>
  <c r="M371" i="1"/>
  <c r="M187" i="1"/>
  <c r="M390" i="1"/>
  <c r="M302" i="1"/>
  <c r="M355" i="1"/>
  <c r="M343" i="1"/>
  <c r="M368" i="1"/>
  <c r="M365" i="1"/>
  <c r="M370" i="1"/>
  <c r="M476" i="1"/>
  <c r="M388" i="1"/>
  <c r="M362" i="1"/>
  <c r="M330" i="1"/>
  <c r="M349" i="1"/>
  <c r="M441" i="1"/>
  <c r="M240" i="1"/>
  <c r="M453" i="1"/>
  <c r="M364" i="1"/>
  <c r="M382" i="1"/>
  <c r="M323" i="1"/>
  <c r="M52" i="1"/>
  <c r="M344" i="1"/>
  <c r="M360" i="1"/>
  <c r="M367" i="1"/>
  <c r="M428" i="1"/>
  <c r="M342" i="1"/>
  <c r="M345" i="1"/>
  <c r="M381" i="1"/>
  <c r="M373" i="1"/>
  <c r="M414" i="1"/>
  <c r="M361" i="1"/>
  <c r="M366" i="1"/>
  <c r="M442" i="1"/>
  <c r="M419" i="1"/>
  <c r="M391" i="1"/>
  <c r="M385" i="1"/>
  <c r="M280" i="1"/>
  <c r="M375" i="1"/>
  <c r="M397" i="1"/>
  <c r="M429" i="1"/>
  <c r="M350" i="1"/>
  <c r="M377" i="1"/>
  <c r="M426" i="1"/>
  <c r="M325" i="1"/>
  <c r="M386" i="1"/>
  <c r="M378" i="1"/>
  <c r="M421" i="1"/>
  <c r="M383" i="1"/>
  <c r="M384" i="1"/>
  <c r="M399" i="1"/>
  <c r="M422" i="1"/>
  <c r="M407" i="1"/>
  <c r="M402" i="1"/>
  <c r="M374" i="1"/>
  <c r="M400" i="1"/>
  <c r="M411" i="1"/>
  <c r="M424" i="1"/>
  <c r="M496" i="1"/>
  <c r="M458" i="1"/>
  <c r="M415" i="1"/>
  <c r="M409" i="1"/>
  <c r="M401" i="1"/>
  <c r="M491" i="1"/>
  <c r="M405" i="1"/>
  <c r="M450" i="1"/>
  <c r="M465" i="1"/>
  <c r="M239" i="1"/>
  <c r="M389" i="1"/>
  <c r="M412" i="1"/>
  <c r="M430" i="1"/>
  <c r="M404" i="1"/>
  <c r="M427" i="1"/>
  <c r="M423" i="1"/>
  <c r="M396" i="1"/>
  <c r="M413" i="1"/>
  <c r="M436" i="1"/>
  <c r="M425" i="1"/>
  <c r="M394" i="1"/>
  <c r="M420" i="1"/>
  <c r="M408" i="1"/>
  <c r="M417" i="1"/>
  <c r="M406" i="1"/>
  <c r="M460" i="1"/>
  <c r="M448" i="1"/>
  <c r="M410" i="1"/>
  <c r="M416" i="1"/>
  <c r="M457" i="1"/>
  <c r="M443" i="1"/>
  <c r="M380" i="1"/>
  <c r="M501" i="1"/>
  <c r="M500" i="1"/>
  <c r="M444" i="1"/>
  <c r="M447" i="1"/>
  <c r="M432" i="1"/>
  <c r="M440" i="1"/>
  <c r="M435" i="1"/>
  <c r="M483" i="1"/>
  <c r="M393" i="1"/>
  <c r="M439" i="1"/>
  <c r="M454" i="1"/>
  <c r="M431" i="1"/>
  <c r="M451" i="1"/>
  <c r="M492" i="1"/>
  <c r="M403" i="1"/>
  <c r="M494" i="1"/>
  <c r="M438" i="1"/>
  <c r="M434" i="1"/>
  <c r="M488" i="1"/>
  <c r="M456" i="1"/>
  <c r="M485" i="1"/>
  <c r="M478" i="1"/>
  <c r="M480" i="1"/>
  <c r="M482" i="1"/>
  <c r="M490" i="1"/>
  <c r="M446" i="1"/>
  <c r="M464" i="1"/>
  <c r="M499" i="1"/>
  <c r="M479" i="1"/>
  <c r="M452" i="1"/>
  <c r="M467" i="1"/>
  <c r="M445" i="1"/>
  <c r="M474" i="1"/>
  <c r="M455" i="1"/>
  <c r="M376" i="1"/>
  <c r="M463" i="1"/>
  <c r="M471" i="1"/>
  <c r="M466" i="1"/>
  <c r="M470" i="1"/>
  <c r="M449" i="1"/>
  <c r="M468" i="1"/>
  <c r="M469" i="1"/>
  <c r="M477" i="1"/>
  <c r="M481" i="1"/>
  <c r="M486" i="1"/>
  <c r="M475" i="1"/>
  <c r="M462" i="1"/>
  <c r="M472" i="1"/>
  <c r="M484" i="1"/>
  <c r="M489" i="1"/>
  <c r="M437" i="1"/>
  <c r="M495" i="1"/>
  <c r="M497" i="1"/>
  <c r="M461" i="1"/>
  <c r="M398" i="1"/>
  <c r="M498" i="1"/>
  <c r="M493" i="1"/>
  <c r="M473" i="1"/>
  <c r="M459" i="1"/>
  <c r="M487" i="1"/>
  <c r="M2" i="1"/>
  <c r="U401" i="1" l="1"/>
  <c r="U350" i="1"/>
  <c r="U404" i="1"/>
  <c r="U406" i="1"/>
  <c r="U426" i="1"/>
  <c r="U431" i="1"/>
  <c r="U342" i="1"/>
  <c r="U369" i="1"/>
  <c r="U337" i="1"/>
  <c r="U215" i="1"/>
  <c r="U274" i="1"/>
  <c r="U276" i="1"/>
  <c r="U70" i="1"/>
  <c r="U254" i="1"/>
  <c r="U385" i="1"/>
  <c r="U204" i="1"/>
  <c r="U164" i="1"/>
  <c r="U111" i="1"/>
  <c r="U160" i="1"/>
  <c r="U40" i="1"/>
  <c r="U112" i="1"/>
  <c r="U119" i="1"/>
  <c r="U46" i="1"/>
  <c r="U34" i="1"/>
  <c r="U202" i="1"/>
  <c r="U430" i="1"/>
  <c r="U116" i="1"/>
  <c r="U79" i="1"/>
  <c r="U7" i="1"/>
  <c r="U469" i="1"/>
  <c r="U437" i="1"/>
  <c r="U341" i="1"/>
  <c r="U380" i="1"/>
  <c r="U482" i="1"/>
  <c r="U481" i="1"/>
  <c r="U284" i="1"/>
  <c r="U234" i="1"/>
  <c r="U456" i="1"/>
  <c r="U268" i="1"/>
  <c r="U360" i="1"/>
  <c r="U222" i="1"/>
  <c r="U438" i="1"/>
  <c r="U440" i="1"/>
  <c r="U458" i="1"/>
  <c r="U402" i="1"/>
  <c r="U294" i="1"/>
  <c r="U452" i="1"/>
  <c r="U434" i="1"/>
  <c r="U313" i="1"/>
  <c r="U418" i="1"/>
  <c r="U238" i="1"/>
  <c r="U174" i="1"/>
  <c r="U353" i="1"/>
  <c r="U346" i="1"/>
  <c r="U122" i="1"/>
  <c r="U378" i="1"/>
  <c r="U92" i="1"/>
  <c r="U290" i="1"/>
  <c r="U282" i="1"/>
  <c r="U246" i="1"/>
  <c r="U52" i="1"/>
  <c r="U118" i="1"/>
  <c r="U167" i="1"/>
  <c r="U184" i="1"/>
  <c r="U108" i="1"/>
  <c r="U42" i="1"/>
  <c r="U217" i="1"/>
  <c r="U153" i="1"/>
  <c r="U15" i="1"/>
  <c r="U55" i="1"/>
  <c r="U89" i="1"/>
  <c r="U5" i="1"/>
  <c r="U14" i="1"/>
  <c r="U18" i="1"/>
  <c r="U467" i="1"/>
  <c r="U211" i="1"/>
  <c r="U212" i="1"/>
  <c r="U186" i="1"/>
  <c r="U299" i="1"/>
  <c r="U400" i="1"/>
  <c r="U489" i="1"/>
  <c r="U135" i="1"/>
  <c r="U131" i="1"/>
  <c r="U133" i="1"/>
  <c r="U95" i="1"/>
  <c r="U115" i="1"/>
  <c r="U67" i="1"/>
  <c r="U397" i="1"/>
  <c r="U311" i="1"/>
  <c r="U474" i="1"/>
  <c r="U391" i="1"/>
  <c r="U374" i="1"/>
  <c r="U465" i="1"/>
  <c r="U244" i="1"/>
  <c r="U297" i="1"/>
  <c r="U300" i="1"/>
  <c r="U390" i="1"/>
  <c r="U104" i="1"/>
  <c r="U415" i="1"/>
  <c r="U420" i="1"/>
  <c r="U170" i="1"/>
  <c r="U306" i="1"/>
  <c r="U120" i="1"/>
  <c r="U292" i="1"/>
  <c r="U250" i="1"/>
  <c r="U169" i="1"/>
  <c r="U156" i="1"/>
  <c r="U351" i="1"/>
  <c r="U343" i="1"/>
  <c r="U86" i="1"/>
  <c r="U310" i="1"/>
  <c r="U279" i="1"/>
  <c r="U103" i="1"/>
  <c r="U249" i="1"/>
  <c r="U97" i="1"/>
  <c r="U362" i="1"/>
  <c r="U226" i="1"/>
  <c r="U176" i="1"/>
  <c r="U319" i="1"/>
  <c r="U494" i="1"/>
  <c r="U496" i="1"/>
  <c r="U78" i="1"/>
  <c r="U124" i="1"/>
  <c r="U358" i="1"/>
  <c r="U159" i="1"/>
  <c r="U260" i="1"/>
  <c r="U151" i="1"/>
  <c r="U166" i="1"/>
  <c r="U82" i="1"/>
  <c r="U100" i="1"/>
  <c r="U64" i="1"/>
  <c r="U74" i="1"/>
  <c r="U41" i="1"/>
  <c r="U9" i="1"/>
  <c r="U491" i="1"/>
  <c r="U331" i="1"/>
  <c r="U352" i="1"/>
  <c r="U442" i="1"/>
  <c r="U145" i="1"/>
  <c r="U370" i="1"/>
  <c r="U191" i="1"/>
  <c r="U113" i="1"/>
  <c r="U109" i="1"/>
  <c r="U315" i="1"/>
  <c r="U316" i="1"/>
  <c r="U235" i="1"/>
  <c r="U242" i="1"/>
  <c r="U224" i="1"/>
  <c r="U158" i="1"/>
  <c r="U147" i="1"/>
  <c r="U155" i="1"/>
  <c r="U149" i="1"/>
  <c r="U157" i="1"/>
  <c r="U187" i="1"/>
  <c r="U36" i="1"/>
  <c r="U20" i="1"/>
  <c r="U493" i="1"/>
  <c r="U398" i="1"/>
  <c r="U209" i="1"/>
  <c r="U466" i="1"/>
  <c r="U407" i="1"/>
  <c r="U361" i="1"/>
  <c r="U471" i="1"/>
  <c r="U448" i="1"/>
  <c r="U384" i="1"/>
  <c r="U444" i="1"/>
  <c r="U441" i="1"/>
  <c r="U307" i="1"/>
  <c r="U308" i="1"/>
  <c r="U273" i="1"/>
  <c r="U408" i="1"/>
  <c r="U344" i="1"/>
  <c r="U43" i="1"/>
  <c r="U44" i="1"/>
  <c r="U37" i="1"/>
  <c r="U295" i="1"/>
  <c r="U291" i="1"/>
  <c r="U128" i="1"/>
  <c r="U123" i="1"/>
  <c r="U117" i="1"/>
  <c r="U125" i="1"/>
  <c r="U49" i="1"/>
  <c r="U98" i="1"/>
  <c r="U322" i="1"/>
  <c r="U318" i="1"/>
  <c r="U394" i="1"/>
  <c r="U409" i="1"/>
  <c r="U399" i="1"/>
  <c r="U231" i="1"/>
  <c r="U195" i="1"/>
  <c r="U412" i="1"/>
  <c r="U432" i="1"/>
  <c r="U227" i="1"/>
  <c r="U107" i="1"/>
  <c r="U364" i="1"/>
  <c r="U230" i="1"/>
  <c r="U65" i="1"/>
  <c r="U59" i="1"/>
  <c r="U61" i="1"/>
  <c r="U256" i="1"/>
  <c r="U251" i="1"/>
  <c r="U320" i="1"/>
  <c r="U162" i="1"/>
  <c r="U27" i="1"/>
  <c r="U29" i="1"/>
  <c r="U220" i="1"/>
  <c r="U248" i="1"/>
  <c r="U223" i="1"/>
  <c r="U219" i="1"/>
  <c r="U171" i="1"/>
  <c r="U163" i="1"/>
  <c r="U178" i="1"/>
  <c r="U165" i="1"/>
  <c r="U173" i="1"/>
  <c r="U143" i="1"/>
  <c r="U32" i="1"/>
  <c r="U75" i="1"/>
  <c r="U83" i="1"/>
  <c r="U84" i="1"/>
  <c r="U69" i="1"/>
  <c r="U77" i="1"/>
  <c r="U194" i="1"/>
  <c r="U130" i="1"/>
  <c r="U94" i="1"/>
  <c r="U91" i="1"/>
  <c r="U93" i="1"/>
  <c r="U8" i="1"/>
  <c r="U50" i="1"/>
  <c r="U6" i="1"/>
  <c r="U22" i="1"/>
  <c r="U21" i="1"/>
  <c r="U485" i="1"/>
  <c r="U421" i="1"/>
  <c r="U389" i="1"/>
  <c r="U357" i="1"/>
  <c r="U45" i="1"/>
  <c r="U455" i="1"/>
  <c r="U275" i="1"/>
  <c r="U247" i="1"/>
  <c r="U243" i="1"/>
  <c r="U439" i="1"/>
  <c r="U327" i="1"/>
  <c r="U410" i="1"/>
  <c r="U54" i="1"/>
  <c r="U53" i="1"/>
  <c r="U326" i="1"/>
  <c r="U207" i="1"/>
  <c r="U203" i="1"/>
  <c r="U142" i="1"/>
  <c r="U141" i="1"/>
  <c r="U179" i="1"/>
  <c r="U348" i="1"/>
  <c r="U138" i="1"/>
  <c r="U90" i="1"/>
  <c r="U85" i="1"/>
  <c r="U464" i="1"/>
  <c r="U335" i="1"/>
  <c r="U463" i="1"/>
  <c r="U414" i="1"/>
  <c r="U497" i="1"/>
  <c r="U105" i="1"/>
  <c r="U216" i="1"/>
  <c r="U210" i="1"/>
  <c r="U454" i="1"/>
  <c r="U265" i="1"/>
  <c r="U447" i="1"/>
  <c r="U388" i="1"/>
  <c r="U280" i="1"/>
  <c r="U472" i="1"/>
  <c r="U144" i="1"/>
  <c r="U417" i="1"/>
  <c r="U228" i="1"/>
  <c r="U450" i="1"/>
  <c r="U278" i="1"/>
  <c r="U110" i="1"/>
  <c r="U383" i="1"/>
  <c r="U152" i="1"/>
  <c r="U196" i="1"/>
  <c r="U192" i="1"/>
  <c r="U425" i="1"/>
  <c r="U193" i="1"/>
  <c r="U68" i="1"/>
  <c r="U121" i="1"/>
  <c r="U47" i="1"/>
  <c r="U154" i="1"/>
  <c r="U62" i="1"/>
  <c r="U129" i="1"/>
  <c r="U332" i="1"/>
  <c r="U324" i="1"/>
  <c r="U208" i="1"/>
  <c r="U232" i="1"/>
  <c r="U76" i="1"/>
  <c r="U340" i="1"/>
  <c r="U48" i="1"/>
  <c r="U200" i="1"/>
  <c r="U102" i="1"/>
  <c r="U80" i="1"/>
  <c r="U25" i="1"/>
  <c r="U483" i="1"/>
  <c r="U419" i="1"/>
  <c r="U387" i="1"/>
  <c r="U355" i="1"/>
  <c r="U197" i="1"/>
  <c r="U139" i="1"/>
  <c r="U286" i="1"/>
  <c r="U283" i="1"/>
  <c r="U288" i="1"/>
  <c r="U190" i="1"/>
  <c r="U189" i="1"/>
  <c r="U259" i="1"/>
  <c r="U267" i="1"/>
  <c r="U321" i="1"/>
  <c r="U272" i="1"/>
  <c r="U106" i="1"/>
  <c r="U99" i="1"/>
  <c r="U101" i="1"/>
  <c r="U11" i="1"/>
  <c r="U19" i="1"/>
  <c r="U13" i="1"/>
  <c r="U10" i="1"/>
  <c r="U460" i="1"/>
  <c r="U492" i="1"/>
  <c r="U488" i="1"/>
  <c r="U486" i="1"/>
  <c r="U433" i="1"/>
  <c r="U449" i="1"/>
  <c r="U393" i="1"/>
  <c r="U416" i="1"/>
  <c r="U424" i="1"/>
  <c r="U287" i="1"/>
  <c r="U262" i="1"/>
  <c r="U255" i="1"/>
  <c r="U150" i="1"/>
  <c r="U114" i="1"/>
  <c r="U428" i="1"/>
  <c r="U382" i="1"/>
  <c r="U312" i="1"/>
  <c r="U303" i="1"/>
  <c r="U423" i="1"/>
  <c r="U239" i="1"/>
  <c r="U376" i="1"/>
  <c r="U126" i="1"/>
  <c r="U386" i="1"/>
  <c r="U236" i="1"/>
  <c r="U137" i="1"/>
  <c r="U241" i="1"/>
  <c r="U168" i="1"/>
  <c r="U88" i="1"/>
  <c r="U199" i="1"/>
  <c r="U338" i="1"/>
  <c r="U354" i="1"/>
  <c r="U132" i="1"/>
  <c r="U375" i="1"/>
  <c r="U175" i="1"/>
  <c r="U233" i="1"/>
  <c r="U252" i="1"/>
  <c r="U218" i="1"/>
  <c r="U198" i="1"/>
  <c r="U39" i="1"/>
  <c r="U136" i="1"/>
  <c r="U72" i="1"/>
  <c r="U148" i="1"/>
  <c r="U24" i="1"/>
  <c r="U71" i="1"/>
  <c r="U63" i="1"/>
  <c r="U31" i="1"/>
  <c r="U58" i="1"/>
  <c r="U28" i="1"/>
  <c r="U17" i="1"/>
  <c r="U445" i="1"/>
  <c r="U381" i="1"/>
  <c r="U349" i="1"/>
  <c r="U317" i="1"/>
  <c r="U253" i="1"/>
  <c r="U182" i="1"/>
  <c r="U181" i="1"/>
  <c r="U302" i="1"/>
  <c r="U336" i="1"/>
  <c r="U490" i="1"/>
  <c r="U470" i="1"/>
  <c r="U330" i="1"/>
  <c r="U263" i="1"/>
  <c r="U359" i="1"/>
  <c r="U462" i="1"/>
  <c r="U392" i="1"/>
  <c r="U329" i="1"/>
  <c r="U183" i="1"/>
  <c r="U161" i="1"/>
  <c r="U436" i="1"/>
  <c r="U314" i="1"/>
  <c r="U422" i="1"/>
  <c r="U298" i="1"/>
  <c r="U281" i="1"/>
  <c r="U214" i="1"/>
  <c r="U257" i="1"/>
  <c r="U328" i="1"/>
  <c r="U368" i="1"/>
  <c r="U188" i="1"/>
  <c r="U134" i="1"/>
  <c r="U172" i="1"/>
  <c r="U396" i="1"/>
  <c r="U258" i="1"/>
  <c r="U270" i="1"/>
  <c r="U367" i="1"/>
  <c r="U73" i="1"/>
  <c r="U225" i="1"/>
  <c r="U57" i="1"/>
  <c r="U185" i="1"/>
  <c r="U289" i="1"/>
  <c r="U487" i="1"/>
  <c r="U127" i="1"/>
  <c r="U296" i="1"/>
  <c r="U206" i="1"/>
  <c r="U87" i="1"/>
  <c r="U81" i="1"/>
  <c r="U146" i="1"/>
  <c r="U177" i="1"/>
  <c r="U480" i="1"/>
  <c r="U60" i="1"/>
  <c r="U56" i="1"/>
  <c r="U33" i="1"/>
  <c r="U16" i="1"/>
  <c r="U12" i="1"/>
  <c r="U26" i="1"/>
  <c r="U30" i="1"/>
  <c r="U38" i="1"/>
  <c r="U23" i="1"/>
  <c r="U475" i="1"/>
  <c r="U443" i="1"/>
  <c r="U379" i="1"/>
  <c r="U347" i="1"/>
  <c r="U309" i="1"/>
  <c r="U245" i="1"/>
  <c r="U35" i="1"/>
  <c r="N9" i="7" l="1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8" i="7"/>
  <c r="L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A7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8" i="7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8" i="2"/>
  <c r="C11" i="8"/>
  <c r="D11" i="8"/>
  <c r="E11" i="8"/>
  <c r="F11" i="8"/>
  <c r="G11" i="8"/>
  <c r="H11" i="8"/>
  <c r="I11" i="8"/>
  <c r="J11" i="8"/>
  <c r="K11" i="8"/>
  <c r="C10" i="8"/>
  <c r="D10" i="8"/>
  <c r="E10" i="8"/>
  <c r="F10" i="8"/>
  <c r="G10" i="8"/>
  <c r="H10" i="8"/>
  <c r="I10" i="8"/>
  <c r="J10" i="8"/>
  <c r="K10" i="8"/>
  <c r="C9" i="8"/>
  <c r="D9" i="8"/>
  <c r="E9" i="8"/>
  <c r="F9" i="8"/>
  <c r="G9" i="8"/>
  <c r="H9" i="8"/>
  <c r="I9" i="8"/>
  <c r="J9" i="8"/>
  <c r="K9" i="8"/>
  <c r="C8" i="8"/>
  <c r="D8" i="8"/>
  <c r="E8" i="8"/>
  <c r="F8" i="8"/>
  <c r="G8" i="8"/>
  <c r="H8" i="8"/>
  <c r="I8" i="8"/>
  <c r="J8" i="8"/>
  <c r="K8" i="8"/>
  <c r="C7" i="8"/>
  <c r="D7" i="8"/>
  <c r="E7" i="8"/>
  <c r="F7" i="8"/>
  <c r="G7" i="8"/>
  <c r="H7" i="8"/>
  <c r="I7" i="8"/>
  <c r="J7" i="8"/>
  <c r="K7" i="8"/>
  <c r="C6" i="8"/>
  <c r="D6" i="8"/>
  <c r="E6" i="8"/>
  <c r="F6" i="8"/>
  <c r="G6" i="8"/>
  <c r="H6" i="8"/>
  <c r="I6" i="8"/>
  <c r="J6" i="8"/>
  <c r="K6" i="8"/>
  <c r="C5" i="8"/>
  <c r="D5" i="8"/>
  <c r="E5" i="8"/>
  <c r="F5" i="8"/>
  <c r="G5" i="8"/>
  <c r="H5" i="8"/>
  <c r="I5" i="8"/>
  <c r="J5" i="8"/>
  <c r="K5" i="8"/>
  <c r="C4" i="8"/>
  <c r="D4" i="8"/>
  <c r="E4" i="8"/>
  <c r="F4" i="8"/>
  <c r="G4" i="8"/>
  <c r="H4" i="8"/>
  <c r="I4" i="8"/>
  <c r="J4" i="8"/>
  <c r="K4" i="8"/>
  <c r="C2" i="8"/>
  <c r="D2" i="8"/>
  <c r="E2" i="8"/>
  <c r="F2" i="8"/>
  <c r="G2" i="8"/>
  <c r="H2" i="8"/>
  <c r="I2" i="8"/>
  <c r="J2" i="8"/>
  <c r="K2" i="8"/>
  <c r="G3" i="8"/>
  <c r="H3" i="8"/>
  <c r="I3" i="8"/>
  <c r="J3" i="8"/>
  <c r="K3" i="8"/>
  <c r="C3" i="8"/>
  <c r="D3" i="8"/>
  <c r="E3" i="8"/>
  <c r="F3" i="8"/>
  <c r="B3" i="8"/>
  <c r="B4" i="8"/>
  <c r="B5" i="8"/>
  <c r="B6" i="8"/>
  <c r="B7" i="8"/>
  <c r="B8" i="8"/>
  <c r="B9" i="8"/>
  <c r="B10" i="8"/>
  <c r="B11" i="8"/>
  <c r="B2" i="8"/>
</calcChain>
</file>

<file path=xl/sharedStrings.xml><?xml version="1.0" encoding="utf-8"?>
<sst xmlns="http://schemas.openxmlformats.org/spreadsheetml/2006/main" count="1174" uniqueCount="647">
  <si>
    <t>Rank</t>
  </si>
  <si>
    <t>Company Name</t>
  </si>
  <si>
    <t>Country</t>
  </si>
  <si>
    <t>Number of Employees</t>
  </si>
  <si>
    <t>Previous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</si>
  <si>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</si>
  <si>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</si>
  <si>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</si>
  <si>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</si>
  <si>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</si>
  <si>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</si>
  <si>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</si>
  <si>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</si>
  <si>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</si>
  <si>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</si>
  <si>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</si>
  <si>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</si>
  <si>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</si>
  <si>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</si>
  <si>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</si>
  <si>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</si>
  <si>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</si>
  <si>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</si>
  <si>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</si>
  <si>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</si>
  <si>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</si>
  <si>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</si>
  <si>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</si>
  <si>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</si>
  <si>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</si>
  <si>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</si>
  <si>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</si>
  <si>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</si>
  <si>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</si>
  <si>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</si>
  <si>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</si>
  <si>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</si>
  <si>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</si>
  <si>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</si>
  <si>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</si>
  <si>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</si>
  <si>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</si>
  <si>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</si>
  <si>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</si>
  <si>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</si>
  <si>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</si>
  <si>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</si>
  <si>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</si>
  <si>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</si>
  <si>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</si>
  <si>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</si>
  <si>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</si>
  <si>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</si>
  <si>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</si>
  <si>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</si>
  <si>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</si>
  <si>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</si>
  <si>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</si>
  <si>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</si>
  <si>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</si>
  <si>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</si>
  <si>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</si>
  <si>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</si>
  <si>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</si>
  <si>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</si>
  <si>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</si>
  <si>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</si>
  <si>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</si>
  <si>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</si>
  <si>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</si>
  <si>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</si>
  <si>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</si>
  <si>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</si>
  <si>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</si>
  <si>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</si>
  <si>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</si>
  <si>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</si>
  <si>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</si>
  <si>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</si>
  <si>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</si>
  <si>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</si>
  <si>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</si>
  <si>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</si>
  <si>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</si>
  <si>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</si>
  <si>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</si>
  <si>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</si>
  <si>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</si>
  <si>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</si>
  <si>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</si>
  <si>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</si>
  <si>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</si>
  <si>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</si>
  <si>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</si>
  <si>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</si>
  <si>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</si>
  <si>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</si>
  <si>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</si>
  <si>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</si>
  <si>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</si>
  <si>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</si>
  <si>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</si>
  <si>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</si>
  <si>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</si>
  <si>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</si>
  <si>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</si>
  <si>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</si>
  <si>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</si>
  <si>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</si>
  <si>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</si>
  <si>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</si>
  <si>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</si>
  <si>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</si>
  <si>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</si>
  <si>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</si>
  <si>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</si>
  <si>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</si>
  <si>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</si>
  <si>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</si>
  <si>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</si>
  <si>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</si>
  <si>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</si>
  <si>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</si>
  <si>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</si>
  <si>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</si>
  <si>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</si>
  <si>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</si>
  <si>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</si>
  <si>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</si>
  <si>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</si>
  <si>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</si>
  <si>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</si>
  <si>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</si>
  <si>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</si>
  <si>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</si>
  <si>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</si>
  <si>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</si>
  <si>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</si>
  <si>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</si>
  <si>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</si>
  <si>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</si>
  <si>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</si>
  <si>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</si>
  <si>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</si>
  <si>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</si>
  <si>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</si>
  <si>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</si>
  <si>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</si>
  <si>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</si>
  <si>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</si>
  <si>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</si>
  <si>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</si>
  <si>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</si>
  <si>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</si>
  <si>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</si>
  <si>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</si>
  <si>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</si>
  <si>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</si>
  <si>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</si>
  <si>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</si>
  <si>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</si>
  <si>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</si>
  <si>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</si>
  <si>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</si>
  <si>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</si>
  <si>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</si>
  <si>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</si>
  <si>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</si>
  <si>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</si>
  <si>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</si>
  <si>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</si>
  <si>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</si>
  <si>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</si>
  <si>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</si>
  <si>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</si>
  <si>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</si>
  <si>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</si>
  <si>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</si>
  <si>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</si>
  <si>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</si>
  <si>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</si>
  <si>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</si>
  <si>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</si>
  <si>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</si>
  <si>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</si>
  <si>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</si>
  <si>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</si>
  <si>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</si>
  <si>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</si>
  <si>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</si>
  <si>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</si>
  <si>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</si>
  <si>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</si>
  <si>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</si>
  <si>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</si>
  <si>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</si>
  <si>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</si>
  <si>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</si>
  <si>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</si>
  <si>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</si>
  <si>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</si>
  <si>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</si>
  <si>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</si>
  <si>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</si>
  <si>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</si>
  <si>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</si>
  <si>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</si>
  <si>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</si>
  <si>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</si>
  <si>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</si>
  <si>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</si>
  <si>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</si>
  <si>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</si>
  <si>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</si>
  <si>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</si>
  <si>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</si>
  <si>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</si>
  <si>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</si>
  <si>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</si>
  <si>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</si>
  <si>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</si>
  <si>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</si>
  <si>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</si>
  <si>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</si>
  <si>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</si>
  <si>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</si>
  <si>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</si>
  <si>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</si>
  <si>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</si>
  <si>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</si>
  <si>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</si>
  <si>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</si>
  <si>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</si>
  <si>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</si>
  <si>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</si>
  <si>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</si>
  <si>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</si>
  <si>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</si>
  <si>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</si>
  <si>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</si>
  <si>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</si>
  <si>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</si>
  <si>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</si>
  <si>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</si>
  <si>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</si>
  <si>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</si>
  <si>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</si>
  <si>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</si>
  <si>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</si>
  <si>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</si>
  <si>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</si>
  <si>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</si>
  <si>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</si>
  <si>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</si>
  <si>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</si>
  <si>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</si>
  <si>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</si>
  <si>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</si>
  <si>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</si>
  <si>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</si>
  <si>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</si>
  <si>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</si>
  <si>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</si>
  <si>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</si>
  <si>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</si>
  <si>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</si>
  <si>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</si>
  <si>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</si>
  <si>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</si>
  <si>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</si>
  <si>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</si>
  <si>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</si>
  <si>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</si>
  <si>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</si>
  <si>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</si>
  <si>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</si>
  <si>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</si>
  <si>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</si>
  <si>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</si>
  <si>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</si>
  <si>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</si>
  <si>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</si>
  <si>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</si>
  <si>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</si>
  <si>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</si>
  <si>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</si>
  <si>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</si>
  <si>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</si>
  <si>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</si>
  <si>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</si>
  <si>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</si>
  <si>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</si>
  <si>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</si>
  <si>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</si>
  <si>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</si>
  <si>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</si>
  <si>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</si>
  <si>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</si>
  <si>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</si>
  <si>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</si>
  <si>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</si>
  <si>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</si>
  <si>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</si>
  <si>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</si>
  <si>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</si>
  <si>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</si>
  <si>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</si>
  <si>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</si>
  <si>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</si>
  <si>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</si>
  <si>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</si>
  <si>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</si>
  <si>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</si>
  <si>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</si>
  <si>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</si>
  <si>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</si>
  <si>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</si>
  <si>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</si>
  <si>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</si>
  <si>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</si>
  <si>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</si>
  <si>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</si>
  <si>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</si>
  <si>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</si>
  <si>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</si>
  <si>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</si>
  <si>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</si>
  <si>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</si>
  <si>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</si>
  <si>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</si>
  <si>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</si>
  <si>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</si>
  <si>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</si>
  <si>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</si>
  <si>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</si>
  <si>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</si>
  <si>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</si>
  <si>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</si>
  <si>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</si>
  <si>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</si>
  <si>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</si>
  <si>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</si>
  <si>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</si>
  <si>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</si>
  <si>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</si>
  <si>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</si>
  <si>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</si>
  <si>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</si>
  <si>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</si>
  <si>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</si>
  <si>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</si>
  <si>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</si>
  <si>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</si>
  <si>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</si>
  <si>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</si>
  <si>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</si>
  <si>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</si>
  <si>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</si>
  <si>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</si>
  <si>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</si>
  <si>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</si>
  <si>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</si>
  <si>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</si>
  <si>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</si>
  <si>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</si>
  <si>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</si>
  <si>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</si>
  <si>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</si>
  <si>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</si>
  <si>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</si>
  <si>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</si>
  <si>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</si>
  <si>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</si>
  <si>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</si>
  <si>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</si>
  <si>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</si>
  <si>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</si>
  <si>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</si>
  <si>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</si>
  <si>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</si>
  <si>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</si>
  <si>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</si>
  <si>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</si>
  <si>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</si>
  <si>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</si>
  <si>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</si>
  <si>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</si>
  <si>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</si>
  <si>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</si>
  <si>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</si>
  <si>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</si>
  <si>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</si>
  <si>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</si>
  <si>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</si>
  <si>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</si>
  <si>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</si>
  <si>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</si>
  <si>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</si>
  <si>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</si>
  <si>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</si>
  <si>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</si>
  <si>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</si>
  <si>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</si>
  <si>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</si>
  <si>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</si>
  <si>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</si>
  <si>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</si>
  <si>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</si>
  <si>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</si>
  <si>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</si>
  <si>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</si>
  <si>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</si>
  <si>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</si>
  <si>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</si>
  <si>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</si>
  <si>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</si>
  <si>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</si>
  <si>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</si>
  <si>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</si>
  <si>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</si>
  <si>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</si>
  <si>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</si>
  <si>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</si>
  <si>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</si>
  <si>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</si>
  <si>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</si>
  <si>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</si>
  <si>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</si>
  <si>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</si>
  <si>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</si>
  <si>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</si>
  <si>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</si>
  <si>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</si>
  <si>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</si>
  <si>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</si>
  <si>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</si>
  <si>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</si>
  <si>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</si>
  <si>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</si>
  <si>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</si>
  <si>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</si>
  <si>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</si>
  <si>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</si>
  <si>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</si>
  <si>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</si>
  <si>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</si>
  <si>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</si>
  <si>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</si>
  <si>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</si>
  <si>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</si>
  <si>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</si>
  <si>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</si>
  <si>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</si>
  <si>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</si>
  <si>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</si>
  <si>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</si>
  <si>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</si>
  <si>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</si>
  <si>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</si>
  <si>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</si>
  <si>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</si>
  <si>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</si>
  <si>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</si>
  <si>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</si>
  <si>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</si>
  <si>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</si>
  <si>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</si>
  <si>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</si>
  <si>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</si>
  <si>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</si>
  <si>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</si>
  <si>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</si>
  <si>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</si>
  <si>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</si>
  <si>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</si>
  <si>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</si>
  <si>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</si>
  <si>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</si>
  <si>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</si>
  <si>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</si>
  <si>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</si>
  <si>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</si>
  <si>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</si>
  <si>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</si>
  <si>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</si>
  <si>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</si>
  <si>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</si>
  <si>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</si>
  <si>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</si>
  <si>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</si>
  <si>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</si>
  <si>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</si>
  <si>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</si>
  <si>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</si>
  <si>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</si>
  <si>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</si>
  <si>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</si>
  <si>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</si>
  <si>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</si>
  <si>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</si>
  <si>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</si>
  <si>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</si>
  <si>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</si>
  <si>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</si>
  <si>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</si>
  <si>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</si>
  <si>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</si>
  <si>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</si>
  <si>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</si>
  <si>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</si>
  <si>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</si>
  <si>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</si>
  <si>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</si>
  <si>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</si>
  <si>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</si>
  <si>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</si>
  <si>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</si>
  <si>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</si>
  <si>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</si>
  <si>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</si>
  <si>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</si>
  <si>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</si>
  <si>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</si>
  <si>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</si>
  <si>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</si>
  <si>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</si>
  <si>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</si>
  <si>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</si>
  <si>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</si>
  <si>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</si>
  <si>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</si>
  <si>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</si>
  <si>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</si>
  <si>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</si>
  <si>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</si>
  <si>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</si>
  <si>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</si>
  <si>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</si>
  <si>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</si>
  <si>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</si>
  <si>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</si>
  <si>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</si>
  <si>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</si>
  <si>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</si>
  <si>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</si>
  <si>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</si>
  <si>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</si>
  <si>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</si>
  <si>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</si>
  <si>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</si>
  <si>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</si>
  <si>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$53 per gallon</t>
  </si>
  <si>
    <t>For any of the next 1000 gallons</t>
  </si>
  <si>
    <t>$52 per gallon</t>
  </si>
  <si>
    <t>For any oil beyond 2000 gallons</t>
  </si>
  <si>
    <t>$51 per gallon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</si>
  <si>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</si>
  <si>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</si>
  <si>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</si>
  <si>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</si>
  <si>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Company Info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</si>
  <si>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</si>
  <si>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</si>
  <si>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</si>
  <si>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</si>
  <si>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</si>
  <si>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</si>
  <si>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</si>
  <si>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</si>
  <si>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</si>
  <si>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</si>
  <si>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</si>
  <si>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</si>
  <si>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</si>
  <si>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</si>
  <si>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</si>
  <si>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</si>
  <si>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</si>
  <si>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</si>
  <si>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</si>
  <si>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</si>
  <si>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</si>
  <si>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</si>
  <si>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</si>
  <si>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</si>
  <si>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</si>
  <si>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</si>
  <si>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</si>
  <si>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</si>
  <si>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</si>
  <si>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</si>
  <si>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</si>
  <si>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</si>
  <si>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</si>
  <si>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</si>
  <si>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</si>
  <si>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</si>
  <si>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</si>
  <si>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</si>
  <si>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</si>
  <si>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</si>
  <si>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</si>
  <si>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</si>
  <si>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</si>
  <si>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</si>
  <si>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</si>
  <si>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</si>
  <si>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</si>
  <si>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</si>
  <si>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</si>
  <si>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</si>
  <si>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</si>
  <si>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</si>
  <si>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</si>
  <si>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</si>
  <si>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</si>
  <si>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</si>
  <si>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</si>
  <si>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</si>
  <si>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</si>
  <si>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</si>
  <si>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</si>
  <si>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</si>
  <si>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</si>
  <si>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</si>
  <si>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</si>
  <si>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</si>
  <si>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</si>
  <si>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</si>
  <si>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</si>
  <si>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</si>
  <si>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</si>
  <si>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</si>
  <si>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</si>
  <si>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</si>
  <si>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2017 Revenue</t>
  </si>
  <si>
    <t>2017 Profit</t>
  </si>
  <si>
    <t>Rank by Revenue</t>
  </si>
  <si>
    <t>First</t>
  </si>
  <si>
    <t>Next</t>
  </si>
  <si>
    <t>Greater than</t>
  </si>
  <si>
    <t>2019 Revenue</t>
  </si>
  <si>
    <t>2018 Expenses</t>
  </si>
  <si>
    <t>2019 Expenses</t>
  </si>
  <si>
    <t>2019 Profit</t>
  </si>
  <si>
    <t>2019 Rank</t>
  </si>
  <si>
    <t>Revenue Change (In Percent not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</si>
</sst>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  <numFmt numFmtId="170" formatCode="[$$-409]#,##0.00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Continuous" vertical="center"/>
    </xf>
    <xf numFmtId="0" fontId="1" fillId="4" borderId="3" xfId="0" applyFont="1" applyFill="1" applyBorder="1" applyAlignment="1">
      <alignment horizontal="centerContinuous" vertical="center"/>
    </xf>
    <xf numFmtId="0" fontId="1" fillId="4" borderId="2" xfId="0" applyFont="1" applyFill="1" applyBorder="1" applyAlignment="1">
      <alignment horizontal="centerContinuous" vertical="center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left" vertical="center" shrinkToFit="1"/>
      <protection locked="0"/>
    </xf>
    <xf numFmtId="49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8" xfId="0" applyNumberFormat="1" applyFont="1" applyBorder="1" applyAlignment="1" applyProtection="1">
      <alignment horizontal="center" vertical="center" shrinkToFit="1"/>
      <protection locked="0"/>
    </xf>
    <xf numFmtId="166" fontId="3" fillId="0" borderId="4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6" fontId="3" fillId="0" borderId="6" xfId="0" applyNumberFormat="1" applyFont="1" applyBorder="1" applyAlignment="1" applyProtection="1">
      <alignment horizontal="center"/>
      <protection locked="0"/>
    </xf>
    <xf numFmtId="166" fontId="3" fillId="0" borderId="7" xfId="0" applyNumberFormat="1" applyFont="1" applyBorder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6" fontId="3" fillId="0" borderId="8" xfId="0" applyNumberFormat="1" applyFont="1" applyBorder="1" applyAlignment="1" applyProtection="1">
      <alignment horizontal="center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49" fontId="4" fillId="0" borderId="10" xfId="0" applyNumberFormat="1" applyFont="1" applyBorder="1" applyAlignment="1" applyProtection="1">
      <alignment horizontal="left" vertical="center" shrinkToFit="1"/>
      <protection locked="0"/>
    </xf>
    <xf numFmtId="49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1" xfId="0" applyNumberFormat="1" applyFont="1" applyBorder="1" applyAlignment="1" applyProtection="1">
      <alignment horizontal="center" vertical="center" shrinkToFit="1"/>
      <protection locked="0"/>
    </xf>
    <xf numFmtId="166" fontId="3" fillId="0" borderId="9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6" fontId="3" fillId="0" borderId="11" xfId="0" applyNumberFormat="1" applyFont="1" applyBorder="1" applyAlignment="1" applyProtection="1">
      <alignment horizontal="center"/>
      <protection locked="0"/>
    </xf>
    <xf numFmtId="0" fontId="5" fillId="0" borderId="0" xfId="0" applyFont="1"/>
    <xf numFmtId="0" fontId="6" fillId="0" borderId="0" xfId="0" applyFont="1"/>
    <xf numFmtId="0" fontId="0" fillId="5" borderId="12" xfId="0" applyFill="1" applyBorder="1"/>
    <xf numFmtId="0" fontId="7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0" fillId="6" borderId="12" xfId="0" applyFill="1" applyBorder="1"/>
    <xf numFmtId="8" fontId="0" fillId="0" borderId="12" xfId="0" applyNumberFormat="1" applyBorder="1"/>
    <xf numFmtId="0" fontId="0" fillId="0" borderId="12" xfId="0" applyFill="1" applyBorder="1"/>
    <xf numFmtId="0" fontId="8" fillId="7" borderId="12" xfId="0" applyFont="1" applyFill="1" applyBorder="1"/>
    <xf numFmtId="0" fontId="0" fillId="8" borderId="12" xfId="0" applyFill="1" applyBorder="1"/>
    <xf numFmtId="2" fontId="0" fillId="0" borderId="12" xfId="0" applyNumberFormat="1" applyBorder="1"/>
    <xf numFmtId="2" fontId="0" fillId="6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7" fillId="0" borderId="0" xfId="0" applyFont="1" applyBorder="1"/>
    <xf numFmtId="0" fontId="0" fillId="6" borderId="0" xfId="0" applyFill="1" applyBorder="1"/>
    <xf numFmtId="17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3</xdr:row>
      <xdr:rowOff>139700</xdr:rowOff>
    </xdr:from>
    <xdr:to>
      <xdr:col>10</xdr:col>
      <xdr:colOff>584200</xdr:colOff>
      <xdr:row>31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749300"/>
          <a:ext cx="8636000" cy="560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topLeftCell="A3" workbookViewId="0">
      <selection activeCell="B16" sqref="B16"/>
    </sheetView>
  </sheetViews>
  <sheetFormatPr defaultColWidth="10.875" defaultRowHeight="18.75" x14ac:dyDescent="0.3"/>
  <cols>
    <col min="1" max="16384" width="10.875" style="42"/>
  </cols>
  <sheetData>
    <row r="1" spans="1:1" x14ac:dyDescent="0.3">
      <c r="A1" s="42" t="s">
        <v>634</v>
      </c>
    </row>
    <row r="4" spans="1:1" x14ac:dyDescent="0.3">
      <c r="A4" s="43" t="s">
        <v>565</v>
      </c>
    </row>
    <row r="5" spans="1:1" x14ac:dyDescent="0.3">
      <c r="A5" s="42" t="s">
        <v>630</v>
      </c>
    </row>
    <row r="6" spans="1:1" x14ac:dyDescent="0.3">
      <c r="A6" s="42" t="s">
        <v>631</v>
      </c>
    </row>
    <row r="7" spans="1:1" x14ac:dyDescent="0.3">
      <c r="A7" s="42" t="s">
        <v>632</v>
      </c>
    </row>
    <row r="9" spans="1:1" x14ac:dyDescent="0.3">
      <c r="A9" s="43" t="s">
        <v>566</v>
      </c>
    </row>
    <row r="10" spans="1:1" x14ac:dyDescent="0.3">
      <c r="A10" s="43" t="s">
        <v>567</v>
      </c>
    </row>
    <row r="11" spans="1:1" x14ac:dyDescent="0.3">
      <c r="A11" s="42" t="s">
        <v>633</v>
      </c>
    </row>
    <row r="12" spans="1:1" x14ac:dyDescent="0.3">
      <c r="A12" s="42" t="s">
        <v>561</v>
      </c>
    </row>
    <row r="14" spans="1:1" x14ac:dyDescent="0.3">
      <c r="A14" s="43" t="s">
        <v>568</v>
      </c>
    </row>
    <row r="15" spans="1:1" x14ac:dyDescent="0.3">
      <c r="A15" s="42" t="s">
        <v>562</v>
      </c>
    </row>
    <row r="16" spans="1:1" x14ac:dyDescent="0.3">
      <c r="A16" s="42" t="s">
        <v>569</v>
      </c>
    </row>
    <row r="17" spans="1:1" x14ac:dyDescent="0.3">
      <c r="A17" s="42" t="s">
        <v>563</v>
      </c>
    </row>
    <row r="18" spans="1:1" x14ac:dyDescent="0.3">
      <c r="A18" s="42" t="s">
        <v>564</v>
      </c>
    </row>
    <row r="19" spans="1:1" x14ac:dyDescent="0.3">
      <c r="A19" s="42" t="s">
        <v>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C2:U504"/>
  <sheetViews>
    <sheetView tabSelected="1" topLeftCell="N1" workbookViewId="0">
      <selection activeCell="T6" sqref="T6"/>
    </sheetView>
  </sheetViews>
  <sheetFormatPr defaultColWidth="11" defaultRowHeight="15.75" x14ac:dyDescent="0.25"/>
  <cols>
    <col min="13" max="13" width="12.375" customWidth="1"/>
    <col min="15" max="15" width="14.125" customWidth="1"/>
    <col min="16" max="16" width="12.75" customWidth="1"/>
    <col min="17" max="17" width="13.875" customWidth="1"/>
    <col min="18" max="18" width="13" customWidth="1"/>
  </cols>
  <sheetData>
    <row r="2" spans="3:21" x14ac:dyDescent="0.25">
      <c r="C2" s="1"/>
      <c r="D2" s="1"/>
      <c r="E2" s="1"/>
      <c r="F2" s="1"/>
      <c r="G2" s="2"/>
      <c r="H2" s="1"/>
      <c r="I2" s="1"/>
      <c r="J2" s="1"/>
      <c r="K2" s="1"/>
      <c r="L2" s="1"/>
      <c r="M2">
        <f>IF(ISNUMBER(H2/(1+I2)),H2/(1+I2),"")</f>
        <v>0</v>
      </c>
    </row>
    <row r="3" spans="3:21" x14ac:dyDescent="0.25">
      <c r="C3" s="1"/>
      <c r="D3" s="1"/>
      <c r="E3" s="3"/>
      <c r="F3" s="4" t="s">
        <v>560</v>
      </c>
      <c r="G3" s="5"/>
      <c r="H3" s="6" t="s">
        <v>559</v>
      </c>
      <c r="I3" s="7"/>
      <c r="J3" s="7"/>
      <c r="K3" s="8"/>
      <c r="L3" s="8"/>
      <c r="S3" s="58"/>
    </row>
    <row r="4" spans="3:21" ht="30" x14ac:dyDescent="0.25">
      <c r="C4" s="9" t="s">
        <v>0</v>
      </c>
      <c r="D4" s="10" t="s">
        <v>1</v>
      </c>
      <c r="E4" s="11" t="s">
        <v>2</v>
      </c>
      <c r="F4" s="10" t="s">
        <v>3</v>
      </c>
      <c r="G4" s="12" t="s">
        <v>4</v>
      </c>
      <c r="H4" s="13" t="s">
        <v>5</v>
      </c>
      <c r="I4" s="14" t="s">
        <v>6</v>
      </c>
      <c r="J4" s="15" t="s">
        <v>7</v>
      </c>
      <c r="K4" s="14" t="s">
        <v>8</v>
      </c>
      <c r="L4" s="16" t="s">
        <v>9</v>
      </c>
      <c r="M4" t="s">
        <v>635</v>
      </c>
      <c r="N4" t="s">
        <v>636</v>
      </c>
      <c r="O4" t="s">
        <v>637</v>
      </c>
      <c r="P4" t="s">
        <v>641</v>
      </c>
      <c r="Q4" t="s">
        <v>642</v>
      </c>
      <c r="R4" t="s">
        <v>643</v>
      </c>
      <c r="S4" s="58" t="s">
        <v>644</v>
      </c>
      <c r="T4" t="s">
        <v>646</v>
      </c>
      <c r="U4" t="s">
        <v>645</v>
      </c>
    </row>
    <row r="5" spans="3:21" x14ac:dyDescent="0.25">
      <c r="C5" s="17">
        <v>1</v>
      </c>
      <c r="D5" s="18" t="s">
        <v>10</v>
      </c>
      <c r="E5" s="19" t="s">
        <v>11</v>
      </c>
      <c r="F5" s="20">
        <v>2200000</v>
      </c>
      <c r="G5" s="21">
        <v>1</v>
      </c>
      <c r="H5" s="22">
        <v>514405</v>
      </c>
      <c r="I5" s="23">
        <v>2.8000000000000001E-2</v>
      </c>
      <c r="J5" s="24">
        <v>6670</v>
      </c>
      <c r="K5" s="25">
        <v>-0.32400000000000001</v>
      </c>
      <c r="L5" s="26">
        <v>219295</v>
      </c>
      <c r="M5">
        <f>IF(ISNUMBER(H5/(1+I5)),H5/(1+I5),"")</f>
        <v>500393.96887159534</v>
      </c>
      <c r="N5">
        <f>IF(ISNUMBER(J5/(1+K5)),J5/(1+K5),"")</f>
        <v>9866.8639053254446</v>
      </c>
      <c r="O5">
        <f>_xlfn.RANK.EQ(M5,$M$5:$M$504)</f>
        <v>1</v>
      </c>
      <c r="P5" s="58">
        <f>$H5 *(1+0.022)</f>
        <v>525721.91</v>
      </c>
      <c r="Q5" s="59">
        <f>H5-J5</f>
        <v>507735</v>
      </c>
      <c r="R5">
        <f>IF($H5 &gt;166000, $Q5/(1+0.04),$Q5/(1+0.015))</f>
        <v>488206.73076923075</v>
      </c>
      <c r="S5" s="58">
        <f>$P5-$R5</f>
        <v>37515.179230769281</v>
      </c>
      <c r="T5" s="58">
        <f>($P5-$H5)/$H5 * 100</f>
        <v>2.2000000000000064</v>
      </c>
      <c r="U5">
        <f>_xlfn.RANK.EQ(S5, $S5:$S504)</f>
        <v>8</v>
      </c>
    </row>
    <row r="6" spans="3:21" x14ac:dyDescent="0.25">
      <c r="C6" s="17">
        <v>2</v>
      </c>
      <c r="D6" s="18" t="s">
        <v>12</v>
      </c>
      <c r="E6" s="19" t="s">
        <v>13</v>
      </c>
      <c r="F6" s="20">
        <v>619151</v>
      </c>
      <c r="G6" s="21">
        <v>3</v>
      </c>
      <c r="H6" s="27">
        <v>414649.9</v>
      </c>
      <c r="I6" s="28">
        <v>0.26800000000000002</v>
      </c>
      <c r="J6" s="29">
        <v>5845</v>
      </c>
      <c r="K6" s="30">
        <v>2.8010000000000002</v>
      </c>
      <c r="L6" s="31">
        <v>329186.3</v>
      </c>
      <c r="M6">
        <f>IF(ISNUMBER(H6/(1+I6)),H6/(1+I6),"")</f>
        <v>327010.96214511042</v>
      </c>
      <c r="N6">
        <f t="shared" ref="N6:N69" si="0">IF(ISNUMBER(J6/(1+K6)),J6/(1+K6),"")</f>
        <v>1537.7532228360958</v>
      </c>
      <c r="O6">
        <f t="shared" ref="O6:O69" si="1">_xlfn.RANK.EQ(M6,$M$5:$M$504)</f>
        <v>3</v>
      </c>
      <c r="P6" s="58">
        <f t="shared" ref="P6:P69" si="2">$H6 *(1+0.022)</f>
        <v>423772.19780000002</v>
      </c>
      <c r="Q6" s="59">
        <f t="shared" ref="Q6:Q69" si="3">H6-J6</f>
        <v>408804.9</v>
      </c>
      <c r="R6">
        <f t="shared" ref="R6:R69" si="4">IF($H6 &gt;166000, $Q6/(1+0.04),$Q6/(1+0.015))</f>
        <v>393081.63461538462</v>
      </c>
      <c r="S6" s="58">
        <f>$P6-$R6</f>
        <v>30690.563184615399</v>
      </c>
      <c r="T6" s="58">
        <f t="shared" ref="T6:T8" si="5">($P6-$H6)/$H6 * 100</f>
        <v>2.1999999999999997</v>
      </c>
      <c r="U6">
        <f t="shared" ref="U6:U69" si="6">_xlfn.RANK.EQ(S6, $S6:$S505)</f>
        <v>15</v>
      </c>
    </row>
    <row r="7" spans="3:21" x14ac:dyDescent="0.25">
      <c r="C7" s="17">
        <v>3</v>
      </c>
      <c r="D7" s="18" t="s">
        <v>14</v>
      </c>
      <c r="E7" s="19" t="s">
        <v>15</v>
      </c>
      <c r="F7" s="20">
        <v>81000</v>
      </c>
      <c r="G7" s="21">
        <v>5</v>
      </c>
      <c r="H7" s="27">
        <v>396556</v>
      </c>
      <c r="I7" s="28">
        <v>0.27200000000000002</v>
      </c>
      <c r="J7" s="29">
        <v>23352</v>
      </c>
      <c r="K7" s="30">
        <v>0.79900000000000004</v>
      </c>
      <c r="L7" s="31">
        <v>399194</v>
      </c>
      <c r="M7">
        <f>IF(ISNUMBER(H7/(1+I7)),H7/(1+I7),"")</f>
        <v>311757.86163522012</v>
      </c>
      <c r="N7">
        <f t="shared" si="0"/>
        <v>12980.544747081713</v>
      </c>
      <c r="O7">
        <f t="shared" si="1"/>
        <v>5</v>
      </c>
      <c r="P7" s="58">
        <f t="shared" si="2"/>
        <v>405280.23200000002</v>
      </c>
      <c r="Q7" s="59">
        <f t="shared" si="3"/>
        <v>373204</v>
      </c>
      <c r="R7">
        <f t="shared" si="4"/>
        <v>358850</v>
      </c>
      <c r="S7" s="58">
        <f>$P7-$R7</f>
        <v>46430.232000000018</v>
      </c>
      <c r="T7" s="58">
        <f t="shared" si="5"/>
        <v>2.2000000000000046</v>
      </c>
      <c r="U7">
        <f t="shared" si="6"/>
        <v>5</v>
      </c>
    </row>
    <row r="8" spans="3:21" x14ac:dyDescent="0.25">
      <c r="C8" s="17">
        <v>4</v>
      </c>
      <c r="D8" s="18" t="s">
        <v>16</v>
      </c>
      <c r="E8" s="19" t="s">
        <v>13</v>
      </c>
      <c r="F8" s="20">
        <v>1382401</v>
      </c>
      <c r="G8" s="21">
        <v>4</v>
      </c>
      <c r="H8" s="27">
        <v>392976.6</v>
      </c>
      <c r="I8" s="28">
        <v>0.20499999999999999</v>
      </c>
      <c r="J8" s="29">
        <v>2270.5</v>
      </c>
      <c r="K8" s="30" t="s">
        <v>17</v>
      </c>
      <c r="L8" s="31">
        <v>601899.9</v>
      </c>
      <c r="M8">
        <f>IF(ISNUMBER(H8/(1+I8)),H8/(1+I8),"")</f>
        <v>326121.65975103731</v>
      </c>
      <c r="N8" t="str">
        <f t="shared" si="0"/>
        <v/>
      </c>
      <c r="O8">
        <f t="shared" si="1"/>
        <v>4</v>
      </c>
      <c r="P8" s="58">
        <f t="shared" si="2"/>
        <v>401622.08519999997</v>
      </c>
      <c r="Q8" s="59">
        <f t="shared" si="3"/>
        <v>390706.1</v>
      </c>
      <c r="R8">
        <f t="shared" si="4"/>
        <v>375678.94230769225</v>
      </c>
      <c r="S8" s="58">
        <f>$P8-$R8</f>
        <v>25943.142892307718</v>
      </c>
      <c r="T8" s="58">
        <f t="shared" si="5"/>
        <v>2.1999999999999988</v>
      </c>
      <c r="U8">
        <f t="shared" si="6"/>
        <v>18</v>
      </c>
    </row>
    <row r="9" spans="3:21" x14ac:dyDescent="0.25">
      <c r="C9" s="17">
        <v>5</v>
      </c>
      <c r="D9" s="18" t="s">
        <v>18</v>
      </c>
      <c r="E9" s="19" t="s">
        <v>13</v>
      </c>
      <c r="F9" s="20">
        <v>917717</v>
      </c>
      <c r="G9" s="21">
        <v>2</v>
      </c>
      <c r="H9" s="27">
        <v>387056</v>
      </c>
      <c r="I9" s="28">
        <v>0.109</v>
      </c>
      <c r="J9" s="29">
        <v>8174.8</v>
      </c>
      <c r="K9" s="30">
        <v>-0.14299999999999999</v>
      </c>
      <c r="L9" s="31">
        <v>572309.5</v>
      </c>
      <c r="M9">
        <f>IF(ISNUMBER(H9/(1+I9)),H9/(1+I9),"")</f>
        <v>349013.52569882775</v>
      </c>
      <c r="N9">
        <f t="shared" si="0"/>
        <v>9538.856476079347</v>
      </c>
      <c r="O9">
        <f t="shared" si="1"/>
        <v>2</v>
      </c>
      <c r="P9" s="58">
        <f t="shared" si="2"/>
        <v>395571.23200000002</v>
      </c>
      <c r="Q9" s="59">
        <f t="shared" si="3"/>
        <v>378881.2</v>
      </c>
      <c r="R9">
        <f t="shared" si="4"/>
        <v>364308.84615384613</v>
      </c>
      <c r="S9" s="58">
        <f>$P9-$R9</f>
        <v>31262.385846153891</v>
      </c>
      <c r="T9" s="58">
        <f t="shared" ref="T6:T69" si="7">(P9-H9)/H9 * 100</f>
        <v>2.2000000000000046</v>
      </c>
      <c r="U9">
        <f t="shared" si="6"/>
        <v>13</v>
      </c>
    </row>
    <row r="10" spans="3:21" x14ac:dyDescent="0.25">
      <c r="C10" s="17">
        <v>6</v>
      </c>
      <c r="D10" s="18" t="s">
        <v>19</v>
      </c>
      <c r="E10" s="19" t="s">
        <v>20</v>
      </c>
      <c r="F10" s="20">
        <v>76418</v>
      </c>
      <c r="G10" s="21" t="s">
        <v>21</v>
      </c>
      <c r="H10" s="27">
        <v>355905</v>
      </c>
      <c r="I10" s="28">
        <v>0.35299999999999998</v>
      </c>
      <c r="J10" s="29">
        <v>110974.5</v>
      </c>
      <c r="K10" s="30">
        <v>0.46899999999999997</v>
      </c>
      <c r="L10" s="31">
        <v>358872.9</v>
      </c>
      <c r="M10">
        <f>IF(ISNUMBER(H10/(1+I10)),H10/(1+I10),"")</f>
        <v>263048.78048780491</v>
      </c>
      <c r="N10">
        <f t="shared" si="0"/>
        <v>75544.247787610628</v>
      </c>
      <c r="O10">
        <f t="shared" si="1"/>
        <v>7</v>
      </c>
      <c r="P10" s="58">
        <f t="shared" si="2"/>
        <v>363734.91000000003</v>
      </c>
      <c r="Q10" s="59">
        <f t="shared" si="3"/>
        <v>244930.5</v>
      </c>
      <c r="R10">
        <f t="shared" si="4"/>
        <v>235510.09615384616</v>
      </c>
      <c r="S10" s="58">
        <f>$P10-$R10</f>
        <v>128224.81384615388</v>
      </c>
      <c r="T10" s="58">
        <f t="shared" si="7"/>
        <v>2.2000000000000091</v>
      </c>
      <c r="U10">
        <f t="shared" si="6"/>
        <v>1</v>
      </c>
    </row>
    <row r="11" spans="3:21" x14ac:dyDescent="0.25">
      <c r="C11" s="17">
        <v>7</v>
      </c>
      <c r="D11" s="18" t="s">
        <v>22</v>
      </c>
      <c r="E11" s="19" t="s">
        <v>23</v>
      </c>
      <c r="F11" s="20">
        <v>73000</v>
      </c>
      <c r="G11" s="21">
        <v>8</v>
      </c>
      <c r="H11" s="27">
        <v>303738</v>
      </c>
      <c r="I11" s="28">
        <v>0.24199999999999999</v>
      </c>
      <c r="J11" s="29">
        <v>9383</v>
      </c>
      <c r="K11" s="30">
        <v>1.7689999999999999</v>
      </c>
      <c r="L11" s="31">
        <v>282176</v>
      </c>
      <c r="M11">
        <f>IF(ISNUMBER(H11/(1+I11)),H11/(1+I11),"")</f>
        <v>244555.55555555556</v>
      </c>
      <c r="N11">
        <f t="shared" si="0"/>
        <v>3388.5879378837126</v>
      </c>
      <c r="O11">
        <f t="shared" si="1"/>
        <v>9</v>
      </c>
      <c r="P11" s="58">
        <f t="shared" si="2"/>
        <v>310420.23600000003</v>
      </c>
      <c r="Q11" s="59">
        <f t="shared" si="3"/>
        <v>294355</v>
      </c>
      <c r="R11">
        <f t="shared" si="4"/>
        <v>283033.65384615381</v>
      </c>
      <c r="S11" s="58">
        <f>$P11-$R11</f>
        <v>27386.582153846219</v>
      </c>
      <c r="T11" s="58">
        <f t="shared" si="7"/>
        <v>2.2000000000000108</v>
      </c>
      <c r="U11">
        <f t="shared" si="6"/>
        <v>15</v>
      </c>
    </row>
    <row r="12" spans="3:21" x14ac:dyDescent="0.25">
      <c r="C12" s="17">
        <v>8</v>
      </c>
      <c r="D12" s="18" t="s">
        <v>24</v>
      </c>
      <c r="E12" s="19" t="s">
        <v>11</v>
      </c>
      <c r="F12" s="20">
        <v>71000</v>
      </c>
      <c r="G12" s="21">
        <v>9</v>
      </c>
      <c r="H12" s="27">
        <v>290212</v>
      </c>
      <c r="I12" s="28">
        <v>0.188</v>
      </c>
      <c r="J12" s="29">
        <v>20840</v>
      </c>
      <c r="K12" s="30">
        <v>5.7000000000000002E-2</v>
      </c>
      <c r="L12" s="31">
        <v>346196</v>
      </c>
      <c r="M12">
        <f>IF(ISNUMBER(H12/(1+I12)),H12/(1+I12),"")</f>
        <v>244286.19528619529</v>
      </c>
      <c r="N12">
        <f t="shared" si="0"/>
        <v>19716.177861873228</v>
      </c>
      <c r="O12">
        <f t="shared" si="1"/>
        <v>10</v>
      </c>
      <c r="P12" s="58">
        <f t="shared" si="2"/>
        <v>296596.66399999999</v>
      </c>
      <c r="Q12" s="59">
        <f t="shared" si="3"/>
        <v>269372</v>
      </c>
      <c r="R12">
        <f t="shared" si="4"/>
        <v>259011.53846153844</v>
      </c>
      <c r="S12" s="58">
        <f>$P12-$R12</f>
        <v>37585.125538461551</v>
      </c>
      <c r="T12" s="58">
        <f t="shared" si="7"/>
        <v>2.1999999999999966</v>
      </c>
      <c r="U12">
        <f t="shared" si="6"/>
        <v>5</v>
      </c>
    </row>
    <row r="13" spans="3:21" x14ac:dyDescent="0.25">
      <c r="C13" s="17">
        <v>9</v>
      </c>
      <c r="D13" s="18" t="s">
        <v>25</v>
      </c>
      <c r="E13" s="19" t="s">
        <v>26</v>
      </c>
      <c r="F13" s="20">
        <v>664496</v>
      </c>
      <c r="G13" s="21">
        <v>7</v>
      </c>
      <c r="H13" s="27">
        <v>278341.5</v>
      </c>
      <c r="I13" s="28">
        <v>7.0000000000000007E-2</v>
      </c>
      <c r="J13" s="29">
        <v>14322.5</v>
      </c>
      <c r="K13" s="30">
        <v>9.2999999999999999E-2</v>
      </c>
      <c r="L13" s="31">
        <v>523672.3</v>
      </c>
      <c r="M13">
        <f>IF(ISNUMBER(H13/(1+I13)),H13/(1+I13),"")</f>
        <v>260132.24299065419</v>
      </c>
      <c r="N13">
        <f t="shared" si="0"/>
        <v>13103.84263494968</v>
      </c>
      <c r="O13">
        <f t="shared" si="1"/>
        <v>8</v>
      </c>
      <c r="P13" s="58">
        <f t="shared" si="2"/>
        <v>284465.01299999998</v>
      </c>
      <c r="Q13" s="59">
        <f t="shared" si="3"/>
        <v>264019</v>
      </c>
      <c r="R13">
        <f t="shared" si="4"/>
        <v>253864.42307692306</v>
      </c>
      <c r="S13" s="58">
        <f>$P13-$R13</f>
        <v>30600.589923076914</v>
      </c>
      <c r="T13" s="58">
        <f t="shared" si="7"/>
        <v>2.1999999999999917</v>
      </c>
      <c r="U13">
        <f t="shared" si="6"/>
        <v>11</v>
      </c>
    </row>
    <row r="14" spans="3:21" x14ac:dyDescent="0.25">
      <c r="C14" s="17">
        <v>10</v>
      </c>
      <c r="D14" s="18" t="s">
        <v>27</v>
      </c>
      <c r="E14" s="19" t="s">
        <v>28</v>
      </c>
      <c r="F14" s="20">
        <v>370870</v>
      </c>
      <c r="G14" s="21">
        <v>6</v>
      </c>
      <c r="H14" s="27">
        <v>272612</v>
      </c>
      <c r="I14" s="28">
        <v>2.8000000000000001E-2</v>
      </c>
      <c r="J14" s="29">
        <v>16982</v>
      </c>
      <c r="K14" s="30">
        <v>-0.246</v>
      </c>
      <c r="L14" s="31">
        <v>469295.6</v>
      </c>
      <c r="M14">
        <f>IF(ISNUMBER(H14/(1+I14)),H14/(1+I14),"")</f>
        <v>265186.77042801556</v>
      </c>
      <c r="N14">
        <f t="shared" si="0"/>
        <v>22522.546419098144</v>
      </c>
      <c r="O14">
        <f t="shared" si="1"/>
        <v>6</v>
      </c>
      <c r="P14" s="58">
        <f t="shared" si="2"/>
        <v>278609.46399999998</v>
      </c>
      <c r="Q14" s="59">
        <f t="shared" si="3"/>
        <v>255630</v>
      </c>
      <c r="R14">
        <f t="shared" si="4"/>
        <v>245798.07692307691</v>
      </c>
      <c r="S14" s="58">
        <f>$P14-$R14</f>
        <v>32811.387076923071</v>
      </c>
      <c r="T14" s="58">
        <f t="shared" si="7"/>
        <v>2.1999999999999917</v>
      </c>
      <c r="U14">
        <f t="shared" si="6"/>
        <v>8</v>
      </c>
    </row>
    <row r="15" spans="3:21" x14ac:dyDescent="0.25">
      <c r="C15" s="17">
        <v>11</v>
      </c>
      <c r="D15" s="18" t="s">
        <v>29</v>
      </c>
      <c r="E15" s="19" t="s">
        <v>11</v>
      </c>
      <c r="F15" s="20">
        <v>132000</v>
      </c>
      <c r="G15" s="21">
        <v>11</v>
      </c>
      <c r="H15" s="27">
        <v>265595</v>
      </c>
      <c r="I15" s="28">
        <v>0.159</v>
      </c>
      <c r="J15" s="29">
        <v>59531</v>
      </c>
      <c r="K15" s="30">
        <v>0.23100000000000001</v>
      </c>
      <c r="L15" s="31">
        <v>365725</v>
      </c>
      <c r="M15">
        <f>IF(ISNUMBER(H15/(1+I15)),H15/(1+I15),"")</f>
        <v>229158.75754961174</v>
      </c>
      <c r="N15">
        <f t="shared" si="0"/>
        <v>48359.87002437043</v>
      </c>
      <c r="O15">
        <f t="shared" si="1"/>
        <v>12</v>
      </c>
      <c r="P15" s="58">
        <f t="shared" si="2"/>
        <v>271438.09000000003</v>
      </c>
      <c r="Q15" s="59">
        <f t="shared" si="3"/>
        <v>206064</v>
      </c>
      <c r="R15">
        <f t="shared" si="4"/>
        <v>198138.46153846153</v>
      </c>
      <c r="S15" s="58">
        <f>$P15-$R15</f>
        <v>73299.628461538494</v>
      </c>
      <c r="T15" s="58">
        <f t="shared" si="7"/>
        <v>2.2000000000000095</v>
      </c>
      <c r="U15">
        <f t="shared" si="6"/>
        <v>1</v>
      </c>
    </row>
    <row r="16" spans="3:21" x14ac:dyDescent="0.25">
      <c r="C16" s="17">
        <v>12</v>
      </c>
      <c r="D16" s="18" t="s">
        <v>30</v>
      </c>
      <c r="E16" s="19" t="s">
        <v>11</v>
      </c>
      <c r="F16" s="20">
        <v>389000</v>
      </c>
      <c r="G16" s="21">
        <v>10</v>
      </c>
      <c r="H16" s="27">
        <v>247837</v>
      </c>
      <c r="I16" s="28">
        <v>2.4E-2</v>
      </c>
      <c r="J16" s="29">
        <v>4021</v>
      </c>
      <c r="K16" s="30">
        <v>-0.91100000000000003</v>
      </c>
      <c r="L16" s="31">
        <v>707794</v>
      </c>
      <c r="M16">
        <f>IF(ISNUMBER(H16/(1+I16)),H16/(1+I16),"")</f>
        <v>242028.3203125</v>
      </c>
      <c r="N16">
        <f t="shared" si="0"/>
        <v>45179.775280898895</v>
      </c>
      <c r="O16">
        <f t="shared" si="1"/>
        <v>11</v>
      </c>
      <c r="P16" s="58">
        <f t="shared" si="2"/>
        <v>253289.41400000002</v>
      </c>
      <c r="Q16" s="59">
        <f t="shared" si="3"/>
        <v>243816</v>
      </c>
      <c r="R16">
        <f t="shared" si="4"/>
        <v>234438.46153846153</v>
      </c>
      <c r="S16" s="58">
        <f>$P16-$R16</f>
        <v>18850.952461538487</v>
      </c>
      <c r="T16" s="58">
        <f t="shared" si="7"/>
        <v>2.2000000000000073</v>
      </c>
      <c r="U16">
        <f t="shared" si="6"/>
        <v>25</v>
      </c>
    </row>
    <row r="17" spans="3:21" x14ac:dyDescent="0.25">
      <c r="C17" s="17">
        <v>13</v>
      </c>
      <c r="D17" s="18" t="s">
        <v>31</v>
      </c>
      <c r="E17" s="19" t="s">
        <v>11</v>
      </c>
      <c r="F17" s="20">
        <v>647500</v>
      </c>
      <c r="G17" s="21">
        <v>18</v>
      </c>
      <c r="H17" s="27">
        <v>232887</v>
      </c>
      <c r="I17" s="28">
        <v>0.309</v>
      </c>
      <c r="J17" s="29">
        <v>10073</v>
      </c>
      <c r="K17" s="30">
        <v>2.3210000000000002</v>
      </c>
      <c r="L17" s="31">
        <v>162648</v>
      </c>
      <c r="M17">
        <f>IF(ISNUMBER(H17/(1+I17)),H17/(1+I17),"")</f>
        <v>177912.14667685257</v>
      </c>
      <c r="N17">
        <f t="shared" si="0"/>
        <v>3033.1225534477567</v>
      </c>
      <c r="O17">
        <f t="shared" si="1"/>
        <v>19</v>
      </c>
      <c r="P17" s="58">
        <f t="shared" si="2"/>
        <v>238010.514</v>
      </c>
      <c r="Q17" s="59">
        <f t="shared" si="3"/>
        <v>222814</v>
      </c>
      <c r="R17">
        <f t="shared" si="4"/>
        <v>214244.23076923075</v>
      </c>
      <c r="S17" s="58">
        <f>$P17-$R17</f>
        <v>23766.283230769244</v>
      </c>
      <c r="T17" s="58">
        <f t="shared" si="7"/>
        <v>2.199999999999998</v>
      </c>
      <c r="U17">
        <f t="shared" si="6"/>
        <v>15</v>
      </c>
    </row>
    <row r="18" spans="3:21" x14ac:dyDescent="0.25">
      <c r="C18" s="17">
        <v>14</v>
      </c>
      <c r="D18" s="18" t="s">
        <v>32</v>
      </c>
      <c r="E18" s="19" t="s">
        <v>11</v>
      </c>
      <c r="F18" s="20">
        <v>300000</v>
      </c>
      <c r="G18" s="21">
        <v>15</v>
      </c>
      <c r="H18" s="27">
        <v>226247</v>
      </c>
      <c r="I18" s="28">
        <v>0.125</v>
      </c>
      <c r="J18" s="29">
        <v>11986</v>
      </c>
      <c r="K18" s="30">
        <v>0.13500000000000001</v>
      </c>
      <c r="L18" s="31">
        <v>152221</v>
      </c>
      <c r="M18">
        <f>IF(ISNUMBER(H18/(1+I18)),H18/(1+I18),"")</f>
        <v>201108.44444444444</v>
      </c>
      <c r="N18">
        <f t="shared" si="0"/>
        <v>10560.352422907488</v>
      </c>
      <c r="O18">
        <f t="shared" si="1"/>
        <v>16</v>
      </c>
      <c r="P18" s="58">
        <f t="shared" si="2"/>
        <v>231224.43400000001</v>
      </c>
      <c r="Q18" s="59">
        <f t="shared" si="3"/>
        <v>214261</v>
      </c>
      <c r="R18">
        <f t="shared" si="4"/>
        <v>206020.19230769231</v>
      </c>
      <c r="S18" s="58">
        <f>$P18-$R18</f>
        <v>25204.241692307696</v>
      </c>
      <c r="T18" s="58">
        <f t="shared" si="7"/>
        <v>2.2000000000000037</v>
      </c>
      <c r="U18">
        <f t="shared" si="6"/>
        <v>12</v>
      </c>
    </row>
    <row r="19" spans="3:21" x14ac:dyDescent="0.25">
      <c r="C19" s="17">
        <v>15</v>
      </c>
      <c r="D19" s="18" t="s">
        <v>33</v>
      </c>
      <c r="E19" s="19" t="s">
        <v>34</v>
      </c>
      <c r="F19" s="20">
        <v>309630</v>
      </c>
      <c r="G19" s="21">
        <v>12</v>
      </c>
      <c r="H19" s="27">
        <v>221579.4</v>
      </c>
      <c r="I19" s="28">
        <v>4.4999999999999998E-2</v>
      </c>
      <c r="J19" s="29">
        <v>39895.199999999997</v>
      </c>
      <c r="K19" s="30">
        <v>9.0999999999999998E-2</v>
      </c>
      <c r="L19" s="31">
        <v>304165.3</v>
      </c>
      <c r="M19">
        <f>IF(ISNUMBER(H19/(1+I19)),H19/(1+I19),"")</f>
        <v>212037.7033492823</v>
      </c>
      <c r="N19">
        <f t="shared" si="0"/>
        <v>36567.552703941335</v>
      </c>
      <c r="O19">
        <f t="shared" si="1"/>
        <v>13</v>
      </c>
      <c r="P19" s="58">
        <f t="shared" si="2"/>
        <v>226454.14679999999</v>
      </c>
      <c r="Q19" s="59">
        <f t="shared" si="3"/>
        <v>181684.2</v>
      </c>
      <c r="R19">
        <f t="shared" si="4"/>
        <v>174696.34615384616</v>
      </c>
      <c r="S19" s="58">
        <f>$P19-$R19</f>
        <v>51757.800646153832</v>
      </c>
      <c r="T19" s="58">
        <f t="shared" si="7"/>
        <v>2.1999999999999971</v>
      </c>
      <c r="U19">
        <f t="shared" si="6"/>
        <v>2</v>
      </c>
    </row>
    <row r="20" spans="3:21" x14ac:dyDescent="0.25">
      <c r="C20" s="17">
        <v>16</v>
      </c>
      <c r="D20" s="18" t="s">
        <v>35</v>
      </c>
      <c r="E20" s="19" t="s">
        <v>36</v>
      </c>
      <c r="F20" s="20">
        <v>85504</v>
      </c>
      <c r="G20" s="21">
        <v>14</v>
      </c>
      <c r="H20" s="27">
        <v>219754</v>
      </c>
      <c r="I20" s="28">
        <v>6.9000000000000006E-2</v>
      </c>
      <c r="J20" s="29">
        <v>3408</v>
      </c>
      <c r="K20" s="30">
        <v>-0.41</v>
      </c>
      <c r="L20" s="31">
        <v>128672</v>
      </c>
      <c r="M20">
        <f>IF(ISNUMBER(H20/(1+I20)),H20/(1+I20),"")</f>
        <v>205569.69130028065</v>
      </c>
      <c r="N20">
        <f t="shared" si="0"/>
        <v>5776.2711864406774</v>
      </c>
      <c r="O20">
        <f t="shared" si="1"/>
        <v>15</v>
      </c>
      <c r="P20" s="58">
        <f t="shared" si="2"/>
        <v>224588.58800000002</v>
      </c>
      <c r="Q20" s="59">
        <f t="shared" si="3"/>
        <v>216346</v>
      </c>
      <c r="R20">
        <f t="shared" si="4"/>
        <v>208025</v>
      </c>
      <c r="S20" s="58">
        <f>$P20-$R20</f>
        <v>16563.588000000018</v>
      </c>
      <c r="T20" s="58">
        <f t="shared" si="7"/>
        <v>2.2000000000000082</v>
      </c>
      <c r="U20">
        <f t="shared" si="6"/>
        <v>24</v>
      </c>
    </row>
    <row r="21" spans="3:21" x14ac:dyDescent="0.25">
      <c r="C21" s="17">
        <v>17</v>
      </c>
      <c r="D21" s="18" t="s">
        <v>37</v>
      </c>
      <c r="E21" s="19" t="s">
        <v>11</v>
      </c>
      <c r="F21" s="20">
        <v>70000</v>
      </c>
      <c r="G21" s="21">
        <v>13</v>
      </c>
      <c r="H21" s="27">
        <v>214319</v>
      </c>
      <c r="I21" s="28">
        <v>2.9000000000000001E-2</v>
      </c>
      <c r="J21" s="29">
        <v>34</v>
      </c>
      <c r="K21" s="30">
        <v>-0.49299999999999999</v>
      </c>
      <c r="L21" s="31">
        <v>59672</v>
      </c>
      <c r="M21">
        <f>IF(ISNUMBER(H21/(1+I21)),H21/(1+I21),"")</f>
        <v>208278.91156462586</v>
      </c>
      <c r="N21">
        <f t="shared" si="0"/>
        <v>67.061143984220905</v>
      </c>
      <c r="O21">
        <f t="shared" si="1"/>
        <v>14</v>
      </c>
      <c r="P21" s="58">
        <f t="shared" si="2"/>
        <v>219034.01800000001</v>
      </c>
      <c r="Q21" s="59">
        <f t="shared" si="3"/>
        <v>214285</v>
      </c>
      <c r="R21">
        <f t="shared" si="4"/>
        <v>206043.26923076922</v>
      </c>
      <c r="S21" s="58">
        <f>$P21-$R21</f>
        <v>12990.748769230791</v>
      </c>
      <c r="T21" s="58">
        <f t="shared" si="7"/>
        <v>2.2000000000000051</v>
      </c>
      <c r="U21">
        <f t="shared" si="6"/>
        <v>49</v>
      </c>
    </row>
    <row r="22" spans="3:21" x14ac:dyDescent="0.25">
      <c r="C22" s="17">
        <v>18</v>
      </c>
      <c r="D22" s="18" t="s">
        <v>38</v>
      </c>
      <c r="E22" s="19" t="s">
        <v>26</v>
      </c>
      <c r="F22" s="20">
        <v>298683</v>
      </c>
      <c r="G22" s="21">
        <v>16</v>
      </c>
      <c r="H22" s="27">
        <v>197515.3</v>
      </c>
      <c r="I22" s="28">
        <v>6.6000000000000003E-2</v>
      </c>
      <c r="J22" s="29">
        <v>8555</v>
      </c>
      <c r="K22" s="30">
        <v>-0.27900000000000003</v>
      </c>
      <c r="L22" s="31">
        <v>321890.5</v>
      </c>
      <c r="M22">
        <f>IF(ISNUMBER(H22/(1+I22)),H22/(1+I22),"")</f>
        <v>185286.39774859286</v>
      </c>
      <c r="N22">
        <f t="shared" si="0"/>
        <v>11865.464632454925</v>
      </c>
      <c r="O22">
        <f t="shared" si="1"/>
        <v>17</v>
      </c>
      <c r="P22" s="58">
        <f t="shared" si="2"/>
        <v>201860.6366</v>
      </c>
      <c r="Q22" s="59">
        <f t="shared" si="3"/>
        <v>188960.3</v>
      </c>
      <c r="R22">
        <f t="shared" si="4"/>
        <v>181692.59615384613</v>
      </c>
      <c r="S22" s="58">
        <f>$P22-$R22</f>
        <v>20168.040446153871</v>
      </c>
      <c r="T22" s="58">
        <f t="shared" si="7"/>
        <v>2.2000000000000051</v>
      </c>
      <c r="U22">
        <f t="shared" si="6"/>
        <v>19</v>
      </c>
    </row>
    <row r="23" spans="3:21" x14ac:dyDescent="0.25">
      <c r="C23" s="17">
        <v>19</v>
      </c>
      <c r="D23" s="18" t="s">
        <v>39</v>
      </c>
      <c r="E23" s="19" t="s">
        <v>11</v>
      </c>
      <c r="F23" s="20">
        <v>295000</v>
      </c>
      <c r="G23" s="21">
        <v>17</v>
      </c>
      <c r="H23" s="27">
        <v>194579</v>
      </c>
      <c r="I23" s="28">
        <v>5.2999999999999999E-2</v>
      </c>
      <c r="J23" s="29">
        <v>-594</v>
      </c>
      <c r="K23" s="30">
        <v>-1.0900000000000001</v>
      </c>
      <c r="L23" s="31">
        <v>196456</v>
      </c>
      <c r="M23">
        <f>IF(ISNUMBER(H23/(1+I23)),H23/(1+I23),"")</f>
        <v>184785.37511870847</v>
      </c>
      <c r="N23">
        <f t="shared" si="0"/>
        <v>6599.9999999999945</v>
      </c>
      <c r="O23">
        <f t="shared" si="1"/>
        <v>18</v>
      </c>
      <c r="P23" s="58">
        <f t="shared" si="2"/>
        <v>198859.73800000001</v>
      </c>
      <c r="Q23" s="59">
        <f t="shared" si="3"/>
        <v>195173</v>
      </c>
      <c r="R23">
        <f t="shared" si="4"/>
        <v>187666.34615384616</v>
      </c>
      <c r="S23" s="58">
        <f>$P23-$R23</f>
        <v>11193.391846153856</v>
      </c>
      <c r="T23" s="58">
        <f t="shared" si="7"/>
        <v>2.200000000000006</v>
      </c>
      <c r="U23">
        <f t="shared" si="6"/>
        <v>65</v>
      </c>
    </row>
    <row r="24" spans="3:21" x14ac:dyDescent="0.25">
      <c r="C24" s="17">
        <v>20</v>
      </c>
      <c r="D24" s="18" t="s">
        <v>40</v>
      </c>
      <c r="E24" s="19" t="s">
        <v>41</v>
      </c>
      <c r="F24" s="20">
        <v>104460</v>
      </c>
      <c r="G24" s="21">
        <v>28</v>
      </c>
      <c r="H24" s="27">
        <v>184106</v>
      </c>
      <c r="I24" s="28">
        <v>0.23499999999999999</v>
      </c>
      <c r="J24" s="29">
        <v>11446</v>
      </c>
      <c r="K24" s="30">
        <v>0.32600000000000001</v>
      </c>
      <c r="L24" s="31">
        <v>256762</v>
      </c>
      <c r="M24">
        <f>IF(ISNUMBER(H24/(1+I24)),H24/(1+I24),"")</f>
        <v>149073.68421052632</v>
      </c>
      <c r="N24">
        <f t="shared" si="0"/>
        <v>8631.9758672699845</v>
      </c>
      <c r="O24">
        <f t="shared" si="1"/>
        <v>29</v>
      </c>
      <c r="P24" s="58">
        <f t="shared" si="2"/>
        <v>188156.33199999999</v>
      </c>
      <c r="Q24" s="59">
        <f t="shared" si="3"/>
        <v>172660</v>
      </c>
      <c r="R24">
        <f t="shared" si="4"/>
        <v>166019.23076923075</v>
      </c>
      <c r="S24" s="58">
        <f>$P24-$R24</f>
        <v>22137.101230769244</v>
      </c>
      <c r="T24" s="58">
        <f t="shared" si="7"/>
        <v>2.1999999999999971</v>
      </c>
      <c r="U24">
        <f t="shared" si="6"/>
        <v>14</v>
      </c>
    </row>
    <row r="25" spans="3:21" x14ac:dyDescent="0.25">
      <c r="C25" s="17">
        <v>21</v>
      </c>
      <c r="D25" s="18" t="s">
        <v>42</v>
      </c>
      <c r="E25" s="19" t="s">
        <v>13</v>
      </c>
      <c r="F25" s="20">
        <v>302827</v>
      </c>
      <c r="G25" s="21">
        <v>23</v>
      </c>
      <c r="H25" s="27">
        <v>181524.5</v>
      </c>
      <c r="I25" s="28">
        <v>0.16300000000000001</v>
      </c>
      <c r="J25" s="29">
        <v>3159.5</v>
      </c>
      <c r="K25" s="30">
        <v>0.18099999999999999</v>
      </c>
      <c r="L25" s="31">
        <v>272768.8</v>
      </c>
      <c r="M25">
        <f>IF(ISNUMBER(H25/(1+I25)),H25/(1+I25),"")</f>
        <v>156082.97506448839</v>
      </c>
      <c r="N25">
        <f t="shared" si="0"/>
        <v>2675.2751905165114</v>
      </c>
      <c r="O25">
        <f t="shared" si="1"/>
        <v>24</v>
      </c>
      <c r="P25" s="58">
        <f t="shared" si="2"/>
        <v>185518.03899999999</v>
      </c>
      <c r="Q25" s="59">
        <f t="shared" si="3"/>
        <v>178365</v>
      </c>
      <c r="R25">
        <f t="shared" si="4"/>
        <v>171504.80769230769</v>
      </c>
      <c r="S25" s="58">
        <f>$P25-$R25</f>
        <v>14013.231307692302</v>
      </c>
      <c r="T25" s="58">
        <f t="shared" si="7"/>
        <v>2.1999999999999944</v>
      </c>
      <c r="U25">
        <f t="shared" si="6"/>
        <v>38</v>
      </c>
    </row>
    <row r="26" spans="3:21" x14ac:dyDescent="0.25">
      <c r="C26" s="17">
        <v>22</v>
      </c>
      <c r="D26" s="18" t="s">
        <v>43</v>
      </c>
      <c r="E26" s="19" t="s">
        <v>44</v>
      </c>
      <c r="F26" s="20">
        <v>4316</v>
      </c>
      <c r="G26" s="21">
        <v>32</v>
      </c>
      <c r="H26" s="27">
        <v>180744.1</v>
      </c>
      <c r="I26" s="28">
        <v>0.32500000000000001</v>
      </c>
      <c r="J26" s="29">
        <v>849.2</v>
      </c>
      <c r="K26" s="30">
        <v>2E-3</v>
      </c>
      <c r="L26" s="31">
        <v>53801</v>
      </c>
      <c r="M26">
        <f>IF(ISNUMBER(H26/(1+I26)),H26/(1+I26),"")</f>
        <v>136410.64150943398</v>
      </c>
      <c r="N26">
        <f t="shared" si="0"/>
        <v>847.50499001996013</v>
      </c>
      <c r="O26">
        <f t="shared" si="1"/>
        <v>33</v>
      </c>
      <c r="P26" s="58">
        <f t="shared" si="2"/>
        <v>184720.47020000001</v>
      </c>
      <c r="Q26" s="59">
        <f t="shared" si="3"/>
        <v>179894.9</v>
      </c>
      <c r="R26">
        <f t="shared" si="4"/>
        <v>172975.86538461538</v>
      </c>
      <c r="S26" s="58">
        <f>$P26-$R26</f>
        <v>11744.604815384635</v>
      </c>
      <c r="T26" s="58">
        <f t="shared" si="7"/>
        <v>2.2000000000000028</v>
      </c>
      <c r="U26">
        <f t="shared" si="6"/>
        <v>58</v>
      </c>
    </row>
    <row r="27" spans="3:21" x14ac:dyDescent="0.25">
      <c r="C27" s="17">
        <v>23</v>
      </c>
      <c r="D27" s="18" t="s">
        <v>45</v>
      </c>
      <c r="E27" s="19" t="s">
        <v>46</v>
      </c>
      <c r="F27" s="20">
        <v>667680</v>
      </c>
      <c r="G27" s="21">
        <v>24</v>
      </c>
      <c r="H27" s="27">
        <v>175617</v>
      </c>
      <c r="I27" s="28">
        <v>0.13500000000000001</v>
      </c>
      <c r="J27" s="29">
        <v>4281.6000000000004</v>
      </c>
      <c r="K27" s="30">
        <v>-6.0999999999999999E-2</v>
      </c>
      <c r="L27" s="31">
        <v>110012.9</v>
      </c>
      <c r="M27">
        <f>IF(ISNUMBER(H27/(1+I27)),H27/(1+I27),"")</f>
        <v>154728.63436123347</v>
      </c>
      <c r="N27">
        <f t="shared" si="0"/>
        <v>4559.7444089456867</v>
      </c>
      <c r="O27">
        <f t="shared" si="1"/>
        <v>25</v>
      </c>
      <c r="P27" s="58">
        <f t="shared" si="2"/>
        <v>179480.57399999999</v>
      </c>
      <c r="Q27" s="59">
        <f t="shared" si="3"/>
        <v>171335.4</v>
      </c>
      <c r="R27">
        <f t="shared" si="4"/>
        <v>164745.57692307691</v>
      </c>
      <c r="S27" s="58">
        <f>$P27-$R27</f>
        <v>14734.997076923086</v>
      </c>
      <c r="T27" s="58">
        <f t="shared" si="7"/>
        <v>2.1999999999999962</v>
      </c>
      <c r="U27">
        <f t="shared" si="6"/>
        <v>30</v>
      </c>
    </row>
    <row r="28" spans="3:21" x14ac:dyDescent="0.25">
      <c r="C28" s="17">
        <v>24</v>
      </c>
      <c r="D28" s="18" t="s">
        <v>47</v>
      </c>
      <c r="E28" s="19" t="s">
        <v>48</v>
      </c>
      <c r="F28" s="20">
        <v>314790</v>
      </c>
      <c r="G28" s="21">
        <v>19</v>
      </c>
      <c r="H28" s="27">
        <v>175009.5</v>
      </c>
      <c r="I28" s="28">
        <v>8.2000000000000003E-2</v>
      </c>
      <c r="J28" s="29">
        <v>1589.7</v>
      </c>
      <c r="K28" s="30">
        <v>1.2999999999999999E-2</v>
      </c>
      <c r="L28" s="31">
        <v>190052.3</v>
      </c>
      <c r="M28">
        <f>IF(ISNUMBER(H28/(1+I28)),H28/(1+I28),"")</f>
        <v>161746.30314232901</v>
      </c>
      <c r="N28">
        <f t="shared" si="0"/>
        <v>1569.2991115498521</v>
      </c>
      <c r="O28">
        <f t="shared" si="1"/>
        <v>20</v>
      </c>
      <c r="P28" s="58">
        <f t="shared" si="2"/>
        <v>178859.709</v>
      </c>
      <c r="Q28" s="59">
        <f t="shared" si="3"/>
        <v>173419.8</v>
      </c>
      <c r="R28">
        <f t="shared" si="4"/>
        <v>166749.80769230769</v>
      </c>
      <c r="S28" s="58">
        <f>$P28-$R28</f>
        <v>12109.901307692315</v>
      </c>
      <c r="T28" s="58">
        <f t="shared" si="7"/>
        <v>2.2000000000000015</v>
      </c>
      <c r="U28">
        <f t="shared" si="6"/>
        <v>51</v>
      </c>
    </row>
    <row r="29" spans="3:21" x14ac:dyDescent="0.25">
      <c r="C29" s="17">
        <v>25</v>
      </c>
      <c r="D29" s="18" t="s">
        <v>49</v>
      </c>
      <c r="E29" s="19" t="s">
        <v>11</v>
      </c>
      <c r="F29" s="20">
        <v>268220</v>
      </c>
      <c r="G29" s="21">
        <v>20</v>
      </c>
      <c r="H29" s="27">
        <v>170756</v>
      </c>
      <c r="I29" s="28">
        <v>6.4000000000000001E-2</v>
      </c>
      <c r="J29" s="29">
        <v>19370</v>
      </c>
      <c r="K29" s="30">
        <v>-0.34200000000000003</v>
      </c>
      <c r="L29" s="31">
        <v>531864</v>
      </c>
      <c r="M29">
        <f>IF(ISNUMBER(H29/(1+I29)),H29/(1+I29),"")</f>
        <v>160484.96240601502</v>
      </c>
      <c r="N29">
        <f t="shared" si="0"/>
        <v>29437.689969604868</v>
      </c>
      <c r="O29">
        <f t="shared" si="1"/>
        <v>21</v>
      </c>
      <c r="P29" s="58">
        <f t="shared" si="2"/>
        <v>174512.63200000001</v>
      </c>
      <c r="Q29" s="59">
        <f t="shared" si="3"/>
        <v>151386</v>
      </c>
      <c r="R29">
        <f t="shared" si="4"/>
        <v>145563.46153846153</v>
      </c>
      <c r="S29" s="58">
        <f>$P29-$R29</f>
        <v>28949.170461538481</v>
      </c>
      <c r="T29" s="58">
        <f t="shared" si="7"/>
        <v>2.2000000000000073</v>
      </c>
      <c r="U29">
        <f t="shared" si="6"/>
        <v>8</v>
      </c>
    </row>
    <row r="30" spans="3:21" x14ac:dyDescent="0.25">
      <c r="C30" s="17">
        <v>26</v>
      </c>
      <c r="D30" s="18" t="s">
        <v>50</v>
      </c>
      <c r="E30" s="19" t="s">
        <v>13</v>
      </c>
      <c r="F30" s="20">
        <v>449296</v>
      </c>
      <c r="G30" s="21">
        <v>26</v>
      </c>
      <c r="H30" s="27">
        <v>168979</v>
      </c>
      <c r="I30" s="28">
        <v>0.104</v>
      </c>
      <c r="J30" s="29">
        <v>45002.3</v>
      </c>
      <c r="K30" s="30">
        <v>6.3E-2</v>
      </c>
      <c r="L30" s="31">
        <v>4034481.6</v>
      </c>
      <c r="M30">
        <f>IF(ISNUMBER(H30/(1+I30)),H30/(1+I30),"")</f>
        <v>153060.68840579709</v>
      </c>
      <c r="N30">
        <f t="shared" si="0"/>
        <v>42335.183443085611</v>
      </c>
      <c r="O30">
        <f t="shared" si="1"/>
        <v>27</v>
      </c>
      <c r="P30" s="58">
        <f t="shared" si="2"/>
        <v>172696.538</v>
      </c>
      <c r="Q30" s="59">
        <f t="shared" si="3"/>
        <v>123976.7</v>
      </c>
      <c r="R30">
        <f t="shared" si="4"/>
        <v>119208.36538461538</v>
      </c>
      <c r="S30" s="58">
        <f>$P30-$R30</f>
        <v>53488.172615384625</v>
      </c>
      <c r="T30" s="58">
        <f t="shared" si="7"/>
        <v>2.2000000000000002</v>
      </c>
      <c r="U30">
        <f t="shared" si="6"/>
        <v>1</v>
      </c>
    </row>
    <row r="31" spans="3:21" x14ac:dyDescent="0.25">
      <c r="C31" s="17">
        <v>27</v>
      </c>
      <c r="D31" s="18" t="s">
        <v>51</v>
      </c>
      <c r="E31" s="19" t="s">
        <v>11</v>
      </c>
      <c r="F31" s="20">
        <v>20500</v>
      </c>
      <c r="G31" s="21">
        <v>25</v>
      </c>
      <c r="H31" s="27">
        <v>167939.6</v>
      </c>
      <c r="I31" s="28">
        <v>9.7000000000000003E-2</v>
      </c>
      <c r="J31" s="29">
        <v>1658.4</v>
      </c>
      <c r="K31" s="30">
        <v>3.55</v>
      </c>
      <c r="L31" s="31">
        <v>37669.800000000003</v>
      </c>
      <c r="M31">
        <f>IF(ISNUMBER(H31/(1+I31)),H31/(1+I31),"")</f>
        <v>153089.88149498633</v>
      </c>
      <c r="N31">
        <f t="shared" si="0"/>
        <v>364.4835164835165</v>
      </c>
      <c r="O31">
        <f t="shared" si="1"/>
        <v>26</v>
      </c>
      <c r="P31" s="58">
        <f t="shared" si="2"/>
        <v>171634.27120000002</v>
      </c>
      <c r="Q31" s="59">
        <f t="shared" si="3"/>
        <v>166281.20000000001</v>
      </c>
      <c r="R31">
        <f t="shared" si="4"/>
        <v>159885.76923076925</v>
      </c>
      <c r="S31" s="58">
        <f>$P31-$R31</f>
        <v>11748.501969230769</v>
      </c>
      <c r="T31" s="58">
        <f t="shared" si="7"/>
        <v>2.2000000000000068</v>
      </c>
      <c r="U31">
        <f t="shared" si="6"/>
        <v>53</v>
      </c>
    </row>
    <row r="32" spans="3:21" x14ac:dyDescent="0.25">
      <c r="C32" s="17">
        <v>28</v>
      </c>
      <c r="D32" s="18" t="s">
        <v>52</v>
      </c>
      <c r="E32" s="19" t="s">
        <v>11</v>
      </c>
      <c r="F32" s="20">
        <v>48600</v>
      </c>
      <c r="G32" s="21">
        <v>33</v>
      </c>
      <c r="H32" s="27">
        <v>166339</v>
      </c>
      <c r="I32" s="28">
        <v>0.23599999999999999</v>
      </c>
      <c r="J32" s="29">
        <v>14824</v>
      </c>
      <c r="K32" s="30">
        <v>0.61199999999999999</v>
      </c>
      <c r="L32" s="31">
        <v>253863</v>
      </c>
      <c r="M32">
        <f>IF(ISNUMBER(H32/(1+I32)),H32/(1+I32),"")</f>
        <v>134578.47896440129</v>
      </c>
      <c r="N32">
        <f t="shared" si="0"/>
        <v>9196.0297766749372</v>
      </c>
      <c r="O32">
        <f t="shared" si="1"/>
        <v>34</v>
      </c>
      <c r="P32" s="58">
        <f t="shared" si="2"/>
        <v>169998.45800000001</v>
      </c>
      <c r="Q32" s="59">
        <f t="shared" si="3"/>
        <v>151515</v>
      </c>
      <c r="R32">
        <f t="shared" si="4"/>
        <v>145687.5</v>
      </c>
      <c r="S32" s="58">
        <f>$P32-$R32</f>
        <v>24310.958000000013</v>
      </c>
      <c r="T32" s="58">
        <f t="shared" si="7"/>
        <v>2.2000000000000077</v>
      </c>
      <c r="U32">
        <f t="shared" si="6"/>
        <v>9</v>
      </c>
    </row>
    <row r="33" spans="3:21" x14ac:dyDescent="0.25">
      <c r="C33" s="17">
        <v>29</v>
      </c>
      <c r="D33" s="18" t="s">
        <v>53</v>
      </c>
      <c r="E33" s="19" t="s">
        <v>13</v>
      </c>
      <c r="F33" s="20">
        <v>376900</v>
      </c>
      <c r="G33" s="21">
        <v>29</v>
      </c>
      <c r="H33" s="27">
        <v>163597.4</v>
      </c>
      <c r="I33" s="28">
        <v>0.13500000000000001</v>
      </c>
      <c r="J33" s="29">
        <v>16237.2</v>
      </c>
      <c r="K33" s="30">
        <v>0.23200000000000001</v>
      </c>
      <c r="L33" s="31">
        <v>1040383.4</v>
      </c>
      <c r="M33">
        <f>IF(ISNUMBER(H33/(1+I33)),H33/(1+I33),"")</f>
        <v>144138.67841409691</v>
      </c>
      <c r="N33">
        <f t="shared" si="0"/>
        <v>13179.545454545456</v>
      </c>
      <c r="O33">
        <f t="shared" si="1"/>
        <v>30</v>
      </c>
      <c r="P33" s="58">
        <f t="shared" si="2"/>
        <v>167196.5428</v>
      </c>
      <c r="Q33" s="59">
        <f t="shared" si="3"/>
        <v>147360.19999999998</v>
      </c>
      <c r="R33">
        <f t="shared" si="4"/>
        <v>145182.46305418719</v>
      </c>
      <c r="S33" s="58">
        <f>$P33-$R33</f>
        <v>22014.079745812807</v>
      </c>
      <c r="T33" s="58">
        <f t="shared" si="7"/>
        <v>2.2000000000000011</v>
      </c>
      <c r="U33">
        <f t="shared" si="6"/>
        <v>11</v>
      </c>
    </row>
    <row r="34" spans="3:21" x14ac:dyDescent="0.25">
      <c r="C34" s="17">
        <v>30</v>
      </c>
      <c r="D34" s="18" t="s">
        <v>54</v>
      </c>
      <c r="E34" s="19" t="s">
        <v>11</v>
      </c>
      <c r="F34" s="20">
        <v>199000</v>
      </c>
      <c r="G34" s="21">
        <v>22</v>
      </c>
      <c r="H34" s="27">
        <v>160338</v>
      </c>
      <c r="I34" s="28">
        <v>2.3E-2</v>
      </c>
      <c r="J34" s="29">
        <v>3677</v>
      </c>
      <c r="K34" s="30">
        <v>-0.51600000000000001</v>
      </c>
      <c r="L34" s="31">
        <v>256540</v>
      </c>
      <c r="M34">
        <f>IF(ISNUMBER(H34/(1+I34)),H34/(1+I34),"")</f>
        <v>156733.13782991204</v>
      </c>
      <c r="N34">
        <f t="shared" si="0"/>
        <v>7597.1074380165292</v>
      </c>
      <c r="O34">
        <f t="shared" si="1"/>
        <v>23</v>
      </c>
      <c r="P34" s="58">
        <f t="shared" si="2"/>
        <v>163865.43600000002</v>
      </c>
      <c r="Q34" s="59">
        <f t="shared" si="3"/>
        <v>156661</v>
      </c>
      <c r="R34">
        <f t="shared" si="4"/>
        <v>154345.8128078818</v>
      </c>
      <c r="S34" s="58">
        <f>$P34-$R34</f>
        <v>9519.6231921182189</v>
      </c>
      <c r="T34" s="58">
        <f t="shared" si="7"/>
        <v>2.2000000000000099</v>
      </c>
      <c r="U34">
        <f t="shared" si="6"/>
        <v>71</v>
      </c>
    </row>
    <row r="35" spans="3:21" x14ac:dyDescent="0.25">
      <c r="C35" s="17">
        <v>31</v>
      </c>
      <c r="D35" s="18" t="s">
        <v>55</v>
      </c>
      <c r="E35" s="19" t="s">
        <v>13</v>
      </c>
      <c r="F35" s="20">
        <v>366996</v>
      </c>
      <c r="G35" s="21">
        <v>31</v>
      </c>
      <c r="H35" s="27">
        <v>151110.79999999999</v>
      </c>
      <c r="I35" s="28">
        <v>0.09</v>
      </c>
      <c r="J35" s="29">
        <v>38498.400000000001</v>
      </c>
      <c r="K35" s="30">
        <v>7.3999999999999996E-2</v>
      </c>
      <c r="L35" s="31">
        <v>3382421.7</v>
      </c>
      <c r="M35">
        <f>IF(ISNUMBER(H35/(1+I35)),H35/(1+I35),"")</f>
        <v>138633.76146788988</v>
      </c>
      <c r="N35">
        <f t="shared" si="0"/>
        <v>35845.810055865921</v>
      </c>
      <c r="O35">
        <f t="shared" si="1"/>
        <v>31</v>
      </c>
      <c r="P35" s="58">
        <f t="shared" si="2"/>
        <v>154435.23759999999</v>
      </c>
      <c r="Q35" s="59">
        <f t="shared" si="3"/>
        <v>112612.4</v>
      </c>
      <c r="R35">
        <f t="shared" si="4"/>
        <v>110948.17733990148</v>
      </c>
      <c r="S35" s="58">
        <f>$P35-$R35</f>
        <v>43487.060260098515</v>
      </c>
      <c r="T35" s="58">
        <f t="shared" si="7"/>
        <v>2.2000000000000033</v>
      </c>
      <c r="U35">
        <f t="shared" si="6"/>
        <v>1</v>
      </c>
    </row>
    <row r="36" spans="3:21" x14ac:dyDescent="0.25">
      <c r="C36" s="17">
        <v>32</v>
      </c>
      <c r="D36" s="18" t="s">
        <v>56</v>
      </c>
      <c r="E36" s="19" t="s">
        <v>11</v>
      </c>
      <c r="F36" s="20">
        <v>173000</v>
      </c>
      <c r="G36" s="21">
        <v>21</v>
      </c>
      <c r="H36" s="27">
        <v>147049</v>
      </c>
      <c r="I36" s="28">
        <v>-6.5000000000000002E-2</v>
      </c>
      <c r="J36" s="29">
        <v>8014</v>
      </c>
      <c r="K36" s="30" t="s">
        <v>17</v>
      </c>
      <c r="L36" s="31">
        <v>227339</v>
      </c>
      <c r="M36">
        <f>IF(ISNUMBER(H36/(1+I36)),H36/(1+I36),"")</f>
        <v>157271.6577540107</v>
      </c>
      <c r="N36" t="str">
        <f t="shared" si="0"/>
        <v/>
      </c>
      <c r="O36">
        <f t="shared" si="1"/>
        <v>22</v>
      </c>
      <c r="P36" s="58">
        <f t="shared" si="2"/>
        <v>150284.07800000001</v>
      </c>
      <c r="Q36" s="59">
        <f t="shared" si="3"/>
        <v>139035</v>
      </c>
      <c r="R36">
        <f t="shared" si="4"/>
        <v>136980.29556650246</v>
      </c>
      <c r="S36" s="58">
        <f>$P36-$R36</f>
        <v>13303.782433497545</v>
      </c>
      <c r="T36" s="58">
        <f t="shared" si="7"/>
        <v>2.200000000000006</v>
      </c>
      <c r="U36">
        <f t="shared" si="6"/>
        <v>37</v>
      </c>
    </row>
    <row r="37" spans="3:21" x14ac:dyDescent="0.25">
      <c r="C37" s="17">
        <v>33</v>
      </c>
      <c r="D37" s="18" t="s">
        <v>57</v>
      </c>
      <c r="E37" s="19" t="s">
        <v>28</v>
      </c>
      <c r="F37" s="20">
        <v>79994</v>
      </c>
      <c r="G37" s="21">
        <v>129</v>
      </c>
      <c r="H37" s="27">
        <v>145243.29999999999</v>
      </c>
      <c r="I37" s="28">
        <v>1.127</v>
      </c>
      <c r="J37" s="29">
        <v>5328</v>
      </c>
      <c r="K37" s="30">
        <v>5.3999999999999999E-2</v>
      </c>
      <c r="L37" s="31">
        <v>149388.29999999999</v>
      </c>
      <c r="M37">
        <f>IF(ISNUMBER(H37/(1+I37)),H37/(1+I37),"")</f>
        <v>68285.51951104842</v>
      </c>
      <c r="N37">
        <f t="shared" si="0"/>
        <v>5055.0284629981024</v>
      </c>
      <c r="O37">
        <f t="shared" si="1"/>
        <v>130</v>
      </c>
      <c r="P37" s="58">
        <f t="shared" si="2"/>
        <v>148438.6526</v>
      </c>
      <c r="Q37" s="59">
        <f t="shared" si="3"/>
        <v>139915.29999999999</v>
      </c>
      <c r="R37">
        <f t="shared" si="4"/>
        <v>137847.58620689655</v>
      </c>
      <c r="S37" s="58">
        <f>$P37-$R37</f>
        <v>10591.066393103451</v>
      </c>
      <c r="T37" s="58">
        <f t="shared" si="7"/>
        <v>2.2000000000000091</v>
      </c>
      <c r="U37">
        <f t="shared" si="6"/>
        <v>57</v>
      </c>
    </row>
    <row r="38" spans="3:21" x14ac:dyDescent="0.25">
      <c r="C38" s="17">
        <v>34</v>
      </c>
      <c r="D38" s="18" t="s">
        <v>58</v>
      </c>
      <c r="E38" s="19" t="s">
        <v>28</v>
      </c>
      <c r="F38" s="20">
        <v>219722</v>
      </c>
      <c r="G38" s="21">
        <v>30</v>
      </c>
      <c r="H38" s="27">
        <v>143302.9</v>
      </c>
      <c r="I38" s="28">
        <v>3.4000000000000002E-2</v>
      </c>
      <c r="J38" s="29">
        <v>5504.6</v>
      </c>
      <c r="K38" s="30">
        <v>-0.42399999999999999</v>
      </c>
      <c r="L38" s="31">
        <v>184504.6</v>
      </c>
      <c r="M38">
        <f>IF(ISNUMBER(H38/(1+I38)),H38/(1+I38),"")</f>
        <v>138590.81237911026</v>
      </c>
      <c r="N38">
        <f t="shared" si="0"/>
        <v>9556.5972222222226</v>
      </c>
      <c r="O38">
        <f t="shared" si="1"/>
        <v>32</v>
      </c>
      <c r="P38" s="58">
        <f t="shared" si="2"/>
        <v>146455.5638</v>
      </c>
      <c r="Q38" s="59">
        <f t="shared" si="3"/>
        <v>137798.29999999999</v>
      </c>
      <c r="R38">
        <f t="shared" si="4"/>
        <v>135761.87192118226</v>
      </c>
      <c r="S38" s="58">
        <f>$P38-$R38</f>
        <v>10693.691878817743</v>
      </c>
      <c r="T38" s="58">
        <f t="shared" si="7"/>
        <v>2.2000000000000064</v>
      </c>
      <c r="U38">
        <f t="shared" si="6"/>
        <v>56</v>
      </c>
    </row>
    <row r="39" spans="3:21" x14ac:dyDescent="0.25">
      <c r="C39" s="17">
        <v>35</v>
      </c>
      <c r="D39" s="18" t="s">
        <v>59</v>
      </c>
      <c r="E39" s="19" t="s">
        <v>11</v>
      </c>
      <c r="F39" s="20">
        <v>194000</v>
      </c>
      <c r="G39" s="21">
        <v>35</v>
      </c>
      <c r="H39" s="27">
        <v>141576</v>
      </c>
      <c r="I39" s="28">
        <v>9.7000000000000003E-2</v>
      </c>
      <c r="J39" s="29">
        <v>3134</v>
      </c>
      <c r="K39" s="30">
        <v>0.17</v>
      </c>
      <c r="L39" s="31">
        <v>40830</v>
      </c>
      <c r="M39">
        <f>IF(ISNUMBER(H39/(1+I39)),H39/(1+I39),"")</f>
        <v>129057.42935278031</v>
      </c>
      <c r="N39">
        <f t="shared" si="0"/>
        <v>2678.632478632479</v>
      </c>
      <c r="O39">
        <f t="shared" si="1"/>
        <v>36</v>
      </c>
      <c r="P39" s="58">
        <f t="shared" si="2"/>
        <v>144690.67199999999</v>
      </c>
      <c r="Q39" s="59">
        <f t="shared" si="3"/>
        <v>138442</v>
      </c>
      <c r="R39">
        <f t="shared" si="4"/>
        <v>136396.05911330049</v>
      </c>
      <c r="S39" s="58">
        <f>$P39-$R39</f>
        <v>8294.6128866994986</v>
      </c>
      <c r="T39" s="58">
        <f t="shared" si="7"/>
        <v>2.199999999999994</v>
      </c>
      <c r="U39">
        <f t="shared" si="6"/>
        <v>80</v>
      </c>
    </row>
    <row r="40" spans="3:21" x14ac:dyDescent="0.25">
      <c r="C40" s="17">
        <v>36</v>
      </c>
      <c r="D40" s="18" t="s">
        <v>60</v>
      </c>
      <c r="E40" s="19" t="s">
        <v>13</v>
      </c>
      <c r="F40" s="20">
        <v>477526</v>
      </c>
      <c r="G40" s="21">
        <v>40</v>
      </c>
      <c r="H40" s="27">
        <v>139523.6</v>
      </c>
      <c r="I40" s="28">
        <v>0.14000000000000001</v>
      </c>
      <c r="J40" s="29">
        <v>30656.5</v>
      </c>
      <c r="K40" s="30">
        <v>7.3999999999999996E-2</v>
      </c>
      <c r="L40" s="31">
        <v>3293105</v>
      </c>
      <c r="M40">
        <f>IF(ISNUMBER(H40/(1+I40)),H40/(1+I40),"")</f>
        <v>122389.12280701754</v>
      </c>
      <c r="N40">
        <f t="shared" si="0"/>
        <v>28544.227188081935</v>
      </c>
      <c r="O40">
        <f t="shared" si="1"/>
        <v>41</v>
      </c>
      <c r="P40" s="58">
        <f t="shared" si="2"/>
        <v>142593.11920000002</v>
      </c>
      <c r="Q40" s="59">
        <f t="shared" si="3"/>
        <v>108867.1</v>
      </c>
      <c r="R40">
        <f t="shared" si="4"/>
        <v>107258.22660098523</v>
      </c>
      <c r="S40" s="58">
        <f>$P40-$R40</f>
        <v>35334.892599014784</v>
      </c>
      <c r="T40" s="58">
        <f t="shared" si="7"/>
        <v>2.2000000000000068</v>
      </c>
      <c r="U40">
        <f t="shared" si="6"/>
        <v>2</v>
      </c>
    </row>
    <row r="41" spans="3:21" x14ac:dyDescent="0.25">
      <c r="C41" s="17">
        <v>37</v>
      </c>
      <c r="D41" s="18" t="s">
        <v>61</v>
      </c>
      <c r="E41" s="19" t="s">
        <v>11</v>
      </c>
      <c r="F41" s="20">
        <v>98771</v>
      </c>
      <c r="G41" s="21">
        <v>52</v>
      </c>
      <c r="H41" s="27">
        <v>136819</v>
      </c>
      <c r="I41" s="28">
        <v>0.23400000000000001</v>
      </c>
      <c r="J41" s="29">
        <v>30736</v>
      </c>
      <c r="K41" s="30">
        <v>1.427</v>
      </c>
      <c r="L41" s="31">
        <v>232792</v>
      </c>
      <c r="M41">
        <f>IF(ISNUMBER(H41/(1+I41)),H41/(1+I41),"")</f>
        <v>110874.39222042139</v>
      </c>
      <c r="N41">
        <f t="shared" si="0"/>
        <v>12664.194478780388</v>
      </c>
      <c r="O41">
        <f t="shared" si="1"/>
        <v>53</v>
      </c>
      <c r="P41" s="58">
        <f t="shared" si="2"/>
        <v>139829.01800000001</v>
      </c>
      <c r="Q41" s="59">
        <f t="shared" si="3"/>
        <v>106083</v>
      </c>
      <c r="R41">
        <f t="shared" si="4"/>
        <v>104515.27093596059</v>
      </c>
      <c r="S41" s="58">
        <f>$P41-$R41</f>
        <v>35313.747064039417</v>
      </c>
      <c r="T41" s="58">
        <f t="shared" si="7"/>
        <v>2.2000000000000077</v>
      </c>
      <c r="U41">
        <f t="shared" si="6"/>
        <v>2</v>
      </c>
    </row>
    <row r="42" spans="3:21" x14ac:dyDescent="0.25">
      <c r="C42" s="17">
        <v>38</v>
      </c>
      <c r="D42" s="18" t="s">
        <v>62</v>
      </c>
      <c r="E42" s="19" t="s">
        <v>11</v>
      </c>
      <c r="F42" s="20">
        <v>50200</v>
      </c>
      <c r="G42" s="21">
        <v>34</v>
      </c>
      <c r="H42" s="27">
        <v>136809</v>
      </c>
      <c r="I42" s="28">
        <v>5.2999999999999999E-2</v>
      </c>
      <c r="J42" s="29">
        <v>256</v>
      </c>
      <c r="K42" s="30">
        <v>-0.80100000000000005</v>
      </c>
      <c r="L42" s="31">
        <v>39951</v>
      </c>
      <c r="M42">
        <f>IF(ISNUMBER(H42/(1+I42)),H42/(1+I42),"")</f>
        <v>129923.07692307694</v>
      </c>
      <c r="N42">
        <f t="shared" si="0"/>
        <v>1286.4321608040204</v>
      </c>
      <c r="O42">
        <f t="shared" si="1"/>
        <v>35</v>
      </c>
      <c r="P42" s="58">
        <f t="shared" si="2"/>
        <v>139818.79800000001</v>
      </c>
      <c r="Q42" s="59">
        <f t="shared" si="3"/>
        <v>136553</v>
      </c>
      <c r="R42">
        <f t="shared" si="4"/>
        <v>134534.97536945814</v>
      </c>
      <c r="S42" s="58">
        <f>$P42-$R42</f>
        <v>5283.8226305418648</v>
      </c>
      <c r="T42" s="58">
        <f t="shared" si="7"/>
        <v>2.2000000000000073</v>
      </c>
      <c r="U42">
        <f t="shared" si="6"/>
        <v>161</v>
      </c>
    </row>
    <row r="43" spans="3:21" x14ac:dyDescent="0.25">
      <c r="C43" s="17">
        <v>39</v>
      </c>
      <c r="D43" s="18" t="s">
        <v>63</v>
      </c>
      <c r="E43" s="19" t="s">
        <v>13</v>
      </c>
      <c r="F43" s="20">
        <v>147738</v>
      </c>
      <c r="G43" s="21">
        <v>36</v>
      </c>
      <c r="H43" s="27">
        <v>136392.5</v>
      </c>
      <c r="I43" s="28">
        <v>5.8999999999999997E-2</v>
      </c>
      <c r="J43" s="29">
        <v>5443.8</v>
      </c>
      <c r="K43" s="30">
        <v>6.9000000000000006E-2</v>
      </c>
      <c r="L43" s="31">
        <v>114011.7</v>
      </c>
      <c r="M43">
        <f>IF(ISNUMBER(H43/(1+I43)),H43/(1+I43),"")</f>
        <v>128793.67327667611</v>
      </c>
      <c r="N43">
        <f t="shared" si="0"/>
        <v>5092.4228250701599</v>
      </c>
      <c r="O43">
        <f t="shared" si="1"/>
        <v>37</v>
      </c>
      <c r="P43" s="58">
        <f t="shared" si="2"/>
        <v>139393.13500000001</v>
      </c>
      <c r="Q43" s="59">
        <f t="shared" si="3"/>
        <v>130948.7</v>
      </c>
      <c r="R43">
        <f t="shared" si="4"/>
        <v>129013.49753694583</v>
      </c>
      <c r="S43" s="58">
        <f>$P43-$R43</f>
        <v>10379.637463054183</v>
      </c>
      <c r="T43" s="58">
        <f t="shared" si="7"/>
        <v>2.2000000000000068</v>
      </c>
      <c r="U43">
        <f t="shared" si="6"/>
        <v>57</v>
      </c>
    </row>
    <row r="44" spans="3:21" x14ac:dyDescent="0.25">
      <c r="C44" s="17">
        <v>40</v>
      </c>
      <c r="D44" s="18" t="s">
        <v>64</v>
      </c>
      <c r="E44" s="19" t="s">
        <v>11</v>
      </c>
      <c r="F44" s="20">
        <v>299000</v>
      </c>
      <c r="G44" s="21">
        <v>43</v>
      </c>
      <c r="H44" s="27">
        <v>131537</v>
      </c>
      <c r="I44" s="28">
        <v>0.113</v>
      </c>
      <c r="J44" s="29">
        <v>5024</v>
      </c>
      <c r="K44" s="30">
        <v>0.23200000000000001</v>
      </c>
      <c r="L44" s="31">
        <v>68124</v>
      </c>
      <c r="M44">
        <f>IF(ISNUMBER(H44/(1+I44)),H44/(1+I44),"")</f>
        <v>118182.38993710691</v>
      </c>
      <c r="N44">
        <f t="shared" si="0"/>
        <v>4077.9220779220782</v>
      </c>
      <c r="O44">
        <f t="shared" si="1"/>
        <v>44</v>
      </c>
      <c r="P44" s="58">
        <f t="shared" si="2"/>
        <v>134430.81400000001</v>
      </c>
      <c r="Q44" s="59">
        <f t="shared" si="3"/>
        <v>126513</v>
      </c>
      <c r="R44">
        <f t="shared" si="4"/>
        <v>124643.34975369459</v>
      </c>
      <c r="S44" s="58">
        <f>$P44-$R44</f>
        <v>9787.4642463054188</v>
      </c>
      <c r="T44" s="58">
        <f t="shared" si="7"/>
        <v>2.2000000000000099</v>
      </c>
      <c r="U44">
        <f t="shared" si="6"/>
        <v>62</v>
      </c>
    </row>
    <row r="45" spans="3:21" x14ac:dyDescent="0.25">
      <c r="C45" s="17">
        <v>41</v>
      </c>
      <c r="D45" s="18" t="s">
        <v>65</v>
      </c>
      <c r="E45" s="19" t="s">
        <v>11</v>
      </c>
      <c r="F45" s="20">
        <v>256105</v>
      </c>
      <c r="G45" s="21">
        <v>47</v>
      </c>
      <c r="H45" s="27">
        <v>131412</v>
      </c>
      <c r="I45" s="28">
        <v>0.154</v>
      </c>
      <c r="J45" s="29">
        <v>32474</v>
      </c>
      <c r="K45" s="30">
        <v>0.32900000000000001</v>
      </c>
      <c r="L45" s="31">
        <v>2622532</v>
      </c>
      <c r="M45">
        <f>IF(ISNUMBER(H45/(1+I45)),H45/(1+I45),"")</f>
        <v>113875.21663778163</v>
      </c>
      <c r="N45">
        <f t="shared" si="0"/>
        <v>24434.913468773513</v>
      </c>
      <c r="O45">
        <f t="shared" si="1"/>
        <v>48</v>
      </c>
      <c r="P45" s="58">
        <f t="shared" si="2"/>
        <v>134303.06400000001</v>
      </c>
      <c r="Q45" s="59">
        <f t="shared" si="3"/>
        <v>98938</v>
      </c>
      <c r="R45">
        <f t="shared" si="4"/>
        <v>97475.862068965522</v>
      </c>
      <c r="S45" s="58">
        <f>$P45-$R45</f>
        <v>36827.201931034491</v>
      </c>
      <c r="T45" s="58">
        <f t="shared" si="7"/>
        <v>2.2000000000000099</v>
      </c>
      <c r="U45">
        <f t="shared" si="6"/>
        <v>1</v>
      </c>
    </row>
    <row r="46" spans="3:21" x14ac:dyDescent="0.25">
      <c r="C46" s="17">
        <v>42</v>
      </c>
      <c r="D46" s="18" t="s">
        <v>66</v>
      </c>
      <c r="E46" s="19" t="s">
        <v>67</v>
      </c>
      <c r="F46" s="20">
        <v>466100</v>
      </c>
      <c r="G46" s="21">
        <v>49</v>
      </c>
      <c r="H46" s="27">
        <v>131302</v>
      </c>
      <c r="I46" s="28">
        <v>0.17299999999999999</v>
      </c>
      <c r="J46" s="29">
        <v>23199.1</v>
      </c>
      <c r="K46" s="30">
        <v>0.89400000000000002</v>
      </c>
      <c r="L46" s="31">
        <v>300354.8</v>
      </c>
      <c r="M46">
        <f>IF(ISNUMBER(H46/(1+I46)),H46/(1+I46),"")</f>
        <v>111936.91389599317</v>
      </c>
      <c r="N46">
        <f t="shared" si="0"/>
        <v>12248.732840549101</v>
      </c>
      <c r="O46">
        <f t="shared" si="1"/>
        <v>50</v>
      </c>
      <c r="P46" s="58">
        <f t="shared" si="2"/>
        <v>134190.644</v>
      </c>
      <c r="Q46" s="59">
        <f t="shared" si="3"/>
        <v>108102.9</v>
      </c>
      <c r="R46">
        <f t="shared" si="4"/>
        <v>106505.32019704433</v>
      </c>
      <c r="S46" s="58">
        <f>$P46-$R46</f>
        <v>27685.323802955667</v>
      </c>
      <c r="T46" s="58">
        <f t="shared" si="7"/>
        <v>2.2000000000000002</v>
      </c>
      <c r="U46">
        <f t="shared" si="6"/>
        <v>3</v>
      </c>
    </row>
    <row r="47" spans="3:21" x14ac:dyDescent="0.25">
      <c r="C47" s="17">
        <v>43</v>
      </c>
      <c r="D47" s="18" t="s">
        <v>68</v>
      </c>
      <c r="E47" s="19" t="s">
        <v>11</v>
      </c>
      <c r="F47" s="20">
        <v>144500</v>
      </c>
      <c r="G47" s="21">
        <v>37</v>
      </c>
      <c r="H47" s="27">
        <v>130863</v>
      </c>
      <c r="I47" s="28">
        <v>3.7999999999999999E-2</v>
      </c>
      <c r="J47" s="29">
        <v>15528</v>
      </c>
      <c r="K47" s="30">
        <v>-0.48399999999999999</v>
      </c>
      <c r="L47" s="31">
        <v>264829</v>
      </c>
      <c r="M47">
        <f>IF(ISNUMBER(H47/(1+I47)),H47/(1+I47),"")</f>
        <v>126072.25433526011</v>
      </c>
      <c r="N47">
        <f t="shared" si="0"/>
        <v>30093.023255813954</v>
      </c>
      <c r="O47">
        <f t="shared" si="1"/>
        <v>38</v>
      </c>
      <c r="P47" s="58">
        <f t="shared" si="2"/>
        <v>133741.986</v>
      </c>
      <c r="Q47" s="59">
        <f t="shared" si="3"/>
        <v>115335</v>
      </c>
      <c r="R47">
        <f t="shared" si="4"/>
        <v>113630.54187192119</v>
      </c>
      <c r="S47" s="58">
        <f>$P47-$R47</f>
        <v>20111.444128078816</v>
      </c>
      <c r="T47" s="58">
        <f t="shared" si="7"/>
        <v>2.2000000000000033</v>
      </c>
      <c r="U47">
        <f t="shared" si="6"/>
        <v>10</v>
      </c>
    </row>
    <row r="48" spans="3:21" x14ac:dyDescent="0.25">
      <c r="C48" s="17">
        <v>44</v>
      </c>
      <c r="D48" s="18" t="s">
        <v>69</v>
      </c>
      <c r="E48" s="19" t="s">
        <v>13</v>
      </c>
      <c r="F48" s="20">
        <v>310119</v>
      </c>
      <c r="G48" s="21">
        <v>46</v>
      </c>
      <c r="H48" s="27">
        <v>127714.1</v>
      </c>
      <c r="I48" s="28">
        <v>0.106</v>
      </c>
      <c r="J48" s="29">
        <v>27225.200000000001</v>
      </c>
      <c r="K48" s="30">
        <v>6.7000000000000004E-2</v>
      </c>
      <c r="L48" s="31">
        <v>3097612</v>
      </c>
      <c r="M48">
        <f>IF(ISNUMBER(H48/(1+I48)),H48/(1+I48),"")</f>
        <v>115473.86980108499</v>
      </c>
      <c r="N48">
        <f t="shared" si="0"/>
        <v>25515.65135895033</v>
      </c>
      <c r="O48">
        <f t="shared" si="1"/>
        <v>47</v>
      </c>
      <c r="P48" s="58">
        <f t="shared" si="2"/>
        <v>130523.81020000001</v>
      </c>
      <c r="Q48" s="59">
        <f t="shared" si="3"/>
        <v>100488.90000000001</v>
      </c>
      <c r="R48">
        <f t="shared" si="4"/>
        <v>99003.842364532044</v>
      </c>
      <c r="S48" s="58">
        <f>$P48-$R48</f>
        <v>31519.967835467964</v>
      </c>
      <c r="T48" s="58">
        <f t="shared" si="7"/>
        <v>2.2000000000000011</v>
      </c>
      <c r="U48">
        <f t="shared" si="6"/>
        <v>2</v>
      </c>
    </row>
    <row r="49" spans="3:21" x14ac:dyDescent="0.25">
      <c r="C49" s="17">
        <v>45</v>
      </c>
      <c r="D49" s="18" t="s">
        <v>70</v>
      </c>
      <c r="E49" s="19" t="s">
        <v>26</v>
      </c>
      <c r="F49" s="20">
        <v>142460</v>
      </c>
      <c r="G49" s="21">
        <v>38</v>
      </c>
      <c r="H49" s="27">
        <v>126799.6</v>
      </c>
      <c r="I49" s="28">
        <v>2.5999999999999999E-2</v>
      </c>
      <c r="J49" s="29">
        <v>8806.4</v>
      </c>
      <c r="K49" s="30">
        <v>0.14799999999999999</v>
      </c>
      <c r="L49" s="31">
        <v>1025919.1</v>
      </c>
      <c r="M49">
        <f>IF(ISNUMBER(H49/(1+I49)),H49/(1+I49),"")</f>
        <v>123586.35477582847</v>
      </c>
      <c r="N49">
        <f t="shared" si="0"/>
        <v>7671.0801393728225</v>
      </c>
      <c r="O49">
        <f t="shared" si="1"/>
        <v>39</v>
      </c>
      <c r="P49" s="58">
        <f t="shared" si="2"/>
        <v>129589.19120000002</v>
      </c>
      <c r="Q49" s="59">
        <f t="shared" si="3"/>
        <v>117993.20000000001</v>
      </c>
      <c r="R49">
        <f t="shared" si="4"/>
        <v>116249.45812807884</v>
      </c>
      <c r="S49" s="58">
        <f>$P49-$R49</f>
        <v>13339.733071921175</v>
      </c>
      <c r="T49" s="58">
        <f t="shared" si="7"/>
        <v>2.2000000000000073</v>
      </c>
      <c r="U49">
        <f t="shared" si="6"/>
        <v>30</v>
      </c>
    </row>
    <row r="50" spans="3:21" x14ac:dyDescent="0.25">
      <c r="C50" s="17">
        <v>46</v>
      </c>
      <c r="D50" s="18" t="s">
        <v>71</v>
      </c>
      <c r="E50" s="19" t="s">
        <v>41</v>
      </c>
      <c r="F50" s="20">
        <v>104065</v>
      </c>
      <c r="G50" s="21">
        <v>27</v>
      </c>
      <c r="H50" s="27">
        <v>125578.2</v>
      </c>
      <c r="I50" s="28">
        <v>-0.16</v>
      </c>
      <c r="J50" s="29">
        <v>2525.6</v>
      </c>
      <c r="K50" s="30">
        <v>-0.63900000000000001</v>
      </c>
      <c r="L50" s="31">
        <v>1063784.3999999999</v>
      </c>
      <c r="M50">
        <f>IF(ISNUMBER(H50/(1+I50)),H50/(1+I50),"")</f>
        <v>149497.85714285713</v>
      </c>
      <c r="N50">
        <f t="shared" si="0"/>
        <v>6996.1218836565095</v>
      </c>
      <c r="O50">
        <f t="shared" si="1"/>
        <v>28</v>
      </c>
      <c r="P50" s="58">
        <f t="shared" si="2"/>
        <v>128340.9204</v>
      </c>
      <c r="Q50" s="59">
        <f t="shared" si="3"/>
        <v>123052.59999999999</v>
      </c>
      <c r="R50">
        <f t="shared" si="4"/>
        <v>121234.08866995074</v>
      </c>
      <c r="S50" s="58">
        <f>$P50-$R50</f>
        <v>7106.8317300492636</v>
      </c>
      <c r="T50" s="58">
        <f t="shared" si="7"/>
        <v>2.2000000000000042</v>
      </c>
      <c r="U50">
        <f t="shared" si="6"/>
        <v>95</v>
      </c>
    </row>
    <row r="51" spans="3:21" x14ac:dyDescent="0.25">
      <c r="C51" s="17">
        <v>47</v>
      </c>
      <c r="D51" s="18" t="s">
        <v>72</v>
      </c>
      <c r="E51" s="19" t="s">
        <v>11</v>
      </c>
      <c r="F51" s="20">
        <v>453000</v>
      </c>
      <c r="G51" s="21">
        <v>39</v>
      </c>
      <c r="H51" s="27">
        <v>121162</v>
      </c>
      <c r="I51" s="28">
        <v>-1.2E-2</v>
      </c>
      <c r="J51" s="29">
        <v>3110</v>
      </c>
      <c r="K51" s="30">
        <v>0.63100000000000001</v>
      </c>
      <c r="L51" s="31">
        <v>38118</v>
      </c>
      <c r="M51">
        <f>IF(ISNUMBER(H51/(1+I51)),H51/(1+I51),"")</f>
        <v>122633.6032388664</v>
      </c>
      <c r="N51">
        <f t="shared" si="0"/>
        <v>1906.8056407112201</v>
      </c>
      <c r="O51">
        <f t="shared" si="1"/>
        <v>40</v>
      </c>
      <c r="P51" s="58">
        <f t="shared" si="2"/>
        <v>123827.564</v>
      </c>
      <c r="Q51" s="59">
        <f t="shared" si="3"/>
        <v>118052</v>
      </c>
      <c r="R51">
        <f t="shared" si="4"/>
        <v>116307.38916256159</v>
      </c>
      <c r="S51" s="58">
        <f>$P51-$R51</f>
        <v>7520.1748374384042</v>
      </c>
      <c r="T51" s="58">
        <f t="shared" si="7"/>
        <v>2.1999999999999988</v>
      </c>
      <c r="U51">
        <f t="shared" si="6"/>
        <v>84</v>
      </c>
    </row>
    <row r="52" spans="3:21" x14ac:dyDescent="0.25">
      <c r="C52" s="17">
        <v>48</v>
      </c>
      <c r="D52" s="18" t="s">
        <v>73</v>
      </c>
      <c r="E52" s="19" t="s">
        <v>11</v>
      </c>
      <c r="F52" s="20">
        <v>283000</v>
      </c>
      <c r="G52" s="21">
        <v>41</v>
      </c>
      <c r="H52" s="27">
        <v>120268</v>
      </c>
      <c r="I52" s="28">
        <v>-1.6E-2</v>
      </c>
      <c r="J52" s="29">
        <v>-22355</v>
      </c>
      <c r="K52" s="30" t="s">
        <v>17</v>
      </c>
      <c r="L52" s="31">
        <v>309129</v>
      </c>
      <c r="M52">
        <f>IF(ISNUMBER(H52/(1+I52)),H52/(1+I52),"")</f>
        <v>122223.57723577236</v>
      </c>
      <c r="N52" t="str">
        <f t="shared" si="0"/>
        <v/>
      </c>
      <c r="O52">
        <f t="shared" si="1"/>
        <v>42</v>
      </c>
      <c r="P52" s="58">
        <f t="shared" si="2"/>
        <v>122913.89600000001</v>
      </c>
      <c r="Q52" s="59">
        <f t="shared" si="3"/>
        <v>142623</v>
      </c>
      <c r="R52">
        <f t="shared" si="4"/>
        <v>140515.27093596061</v>
      </c>
      <c r="S52" s="58">
        <f>$P52-$R52</f>
        <v>-17601.374935960601</v>
      </c>
      <c r="T52" s="58">
        <f t="shared" si="7"/>
        <v>2.2000000000000064</v>
      </c>
      <c r="U52">
        <f t="shared" si="6"/>
        <v>451</v>
      </c>
    </row>
    <row r="53" spans="3:21" x14ac:dyDescent="0.25">
      <c r="C53" s="17">
        <v>49</v>
      </c>
      <c r="D53" s="18" t="s">
        <v>74</v>
      </c>
      <c r="E53" s="19" t="s">
        <v>11</v>
      </c>
      <c r="F53" s="20">
        <v>7400</v>
      </c>
      <c r="G53" s="21">
        <v>48</v>
      </c>
      <c r="H53" s="27">
        <v>120101</v>
      </c>
      <c r="I53" s="28">
        <v>6.9000000000000006E-2</v>
      </c>
      <c r="J53" s="29">
        <v>15959</v>
      </c>
      <c r="K53" s="30">
        <v>5.4790000000000001</v>
      </c>
      <c r="L53" s="31">
        <v>3418318</v>
      </c>
      <c r="M53">
        <f>IF(ISNUMBER(H53/(1+I53)),H53/(1+I53),"")</f>
        <v>112348.9242282507</v>
      </c>
      <c r="N53">
        <f t="shared" si="0"/>
        <v>2463.1887636981014</v>
      </c>
      <c r="O53">
        <f t="shared" si="1"/>
        <v>49</v>
      </c>
      <c r="P53" s="58">
        <f t="shared" si="2"/>
        <v>122743.22200000001</v>
      </c>
      <c r="Q53" s="59">
        <f t="shared" si="3"/>
        <v>104142</v>
      </c>
      <c r="R53">
        <f t="shared" si="4"/>
        <v>102602.95566502464</v>
      </c>
      <c r="S53" s="58">
        <f>$P53-$R53</f>
        <v>20140.266334975371</v>
      </c>
      <c r="T53" s="58">
        <f t="shared" si="7"/>
        <v>2.2000000000000073</v>
      </c>
      <c r="U53">
        <f t="shared" si="6"/>
        <v>8</v>
      </c>
    </row>
    <row r="54" spans="3:21" x14ac:dyDescent="0.25">
      <c r="C54" s="17">
        <v>50</v>
      </c>
      <c r="D54" s="18" t="s">
        <v>75</v>
      </c>
      <c r="E54" s="19" t="s">
        <v>67</v>
      </c>
      <c r="F54" s="20">
        <v>102500</v>
      </c>
      <c r="G54" s="21">
        <v>63</v>
      </c>
      <c r="H54" s="27">
        <v>119145</v>
      </c>
      <c r="I54" s="28">
        <v>0.26900000000000002</v>
      </c>
      <c r="J54" s="29">
        <v>9863.7000000000007</v>
      </c>
      <c r="K54" s="30">
        <v>0.373</v>
      </c>
      <c r="L54" s="31">
        <v>82734.8</v>
      </c>
      <c r="M54">
        <f>IF(ISNUMBER(H54/(1+I54)),H54/(1+I54),"")</f>
        <v>93888.888888888876</v>
      </c>
      <c r="N54">
        <f t="shared" si="0"/>
        <v>7184.0495265841228</v>
      </c>
      <c r="O54">
        <f t="shared" si="1"/>
        <v>63</v>
      </c>
      <c r="P54" s="58">
        <f t="shared" si="2"/>
        <v>121766.19</v>
      </c>
      <c r="Q54" s="59">
        <f t="shared" si="3"/>
        <v>109281.3</v>
      </c>
      <c r="R54">
        <f t="shared" si="4"/>
        <v>107666.30541871923</v>
      </c>
      <c r="S54" s="58">
        <f>$P54-$R54</f>
        <v>14099.88458128077</v>
      </c>
      <c r="T54" s="58">
        <f t="shared" si="7"/>
        <v>2.200000000000002</v>
      </c>
      <c r="U54">
        <f t="shared" si="6"/>
        <v>22</v>
      </c>
    </row>
    <row r="55" spans="3:21" x14ac:dyDescent="0.25">
      <c r="C55" s="17">
        <v>51</v>
      </c>
      <c r="D55" s="18" t="s">
        <v>76</v>
      </c>
      <c r="E55" s="19" t="s">
        <v>13</v>
      </c>
      <c r="F55" s="20">
        <v>175077</v>
      </c>
      <c r="G55" s="21">
        <v>42</v>
      </c>
      <c r="H55" s="27">
        <v>116171.5</v>
      </c>
      <c r="I55" s="28">
        <v>-3.4000000000000002E-2</v>
      </c>
      <c r="J55" s="29">
        <v>-2566.9</v>
      </c>
      <c r="K55" s="30">
        <v>-10.631</v>
      </c>
      <c r="L55" s="31">
        <v>580331.6</v>
      </c>
      <c r="M55">
        <f>IF(ISNUMBER(H55/(1+I55)),H55/(1+I55),"")</f>
        <v>120260.35196687371</v>
      </c>
      <c r="N55">
        <f t="shared" si="0"/>
        <v>266.52476378361541</v>
      </c>
      <c r="O55">
        <f t="shared" si="1"/>
        <v>43</v>
      </c>
      <c r="P55" s="58">
        <f t="shared" si="2"/>
        <v>118727.273</v>
      </c>
      <c r="Q55" s="59">
        <f t="shared" si="3"/>
        <v>118738.4</v>
      </c>
      <c r="R55">
        <f t="shared" si="4"/>
        <v>116983.64532019704</v>
      </c>
      <c r="S55" s="58">
        <f>$P55-$R55</f>
        <v>1743.6276798029576</v>
      </c>
      <c r="T55" s="58">
        <f t="shared" si="7"/>
        <v>2.2000000000000011</v>
      </c>
      <c r="U55">
        <f t="shared" si="6"/>
        <v>378</v>
      </c>
    </row>
    <row r="56" spans="3:21" x14ac:dyDescent="0.25">
      <c r="C56" s="17">
        <v>52</v>
      </c>
      <c r="D56" s="18" t="s">
        <v>77</v>
      </c>
      <c r="E56" s="19" t="s">
        <v>28</v>
      </c>
      <c r="F56" s="20">
        <v>245922</v>
      </c>
      <c r="G56" s="21">
        <v>45</v>
      </c>
      <c r="H56" s="27">
        <v>115220.5</v>
      </c>
      <c r="I56" s="28">
        <v>-1.2E-2</v>
      </c>
      <c r="J56" s="29">
        <v>4324</v>
      </c>
      <c r="K56" s="30">
        <v>0.04</v>
      </c>
      <c r="L56" s="31">
        <v>2585802</v>
      </c>
      <c r="M56">
        <f>IF(ISNUMBER(H56/(1+I56)),H56/(1+I56),"")</f>
        <v>116619.93927125506</v>
      </c>
      <c r="N56">
        <f t="shared" si="0"/>
        <v>4157.6923076923076</v>
      </c>
      <c r="O56">
        <f t="shared" si="1"/>
        <v>46</v>
      </c>
      <c r="P56" s="58">
        <f t="shared" si="2"/>
        <v>117755.351</v>
      </c>
      <c r="Q56" s="59">
        <f t="shared" si="3"/>
        <v>110896.5</v>
      </c>
      <c r="R56">
        <f t="shared" si="4"/>
        <v>109257.6354679803</v>
      </c>
      <c r="S56" s="58">
        <f>$P56-$R56</f>
        <v>8497.7155320196907</v>
      </c>
      <c r="T56" s="58">
        <f t="shared" si="7"/>
        <v>2.1999999999999957</v>
      </c>
      <c r="U56">
        <f t="shared" si="6"/>
        <v>62</v>
      </c>
    </row>
    <row r="57" spans="3:21" x14ac:dyDescent="0.25">
      <c r="C57" s="17">
        <v>53</v>
      </c>
      <c r="D57" s="18" t="s">
        <v>78</v>
      </c>
      <c r="E57" s="19" t="s">
        <v>26</v>
      </c>
      <c r="F57" s="20">
        <v>134682</v>
      </c>
      <c r="G57" s="21">
        <v>51</v>
      </c>
      <c r="H57" s="27">
        <v>115042.8</v>
      </c>
      <c r="I57" s="28">
        <v>3.4000000000000002E-2</v>
      </c>
      <c r="J57" s="29">
        <v>8399.2999999999993</v>
      </c>
      <c r="K57" s="30">
        <v>-0.13600000000000001</v>
      </c>
      <c r="L57" s="31">
        <v>238864.1</v>
      </c>
      <c r="M57">
        <f>IF(ISNUMBER(H57/(1+I57)),H57/(1+I57),"")</f>
        <v>111259.96131528047</v>
      </c>
      <c r="N57">
        <f t="shared" si="0"/>
        <v>9721.4120370370365</v>
      </c>
      <c r="O57">
        <f t="shared" si="1"/>
        <v>52</v>
      </c>
      <c r="P57" s="58">
        <f t="shared" si="2"/>
        <v>117573.74160000001</v>
      </c>
      <c r="Q57" s="59">
        <f t="shared" si="3"/>
        <v>106643.5</v>
      </c>
      <c r="R57">
        <f t="shared" si="4"/>
        <v>105067.48768472907</v>
      </c>
      <c r="S57" s="58">
        <f>$P57-$R57</f>
        <v>12506.253915270936</v>
      </c>
      <c r="T57" s="58">
        <f t="shared" si="7"/>
        <v>2.2000000000000046</v>
      </c>
      <c r="U57">
        <f t="shared" si="6"/>
        <v>33</v>
      </c>
    </row>
    <row r="58" spans="3:21" x14ac:dyDescent="0.25">
      <c r="C58" s="17">
        <v>54</v>
      </c>
      <c r="D58" s="18" t="s">
        <v>79</v>
      </c>
      <c r="E58" s="19" t="s">
        <v>11</v>
      </c>
      <c r="F58" s="20">
        <v>14200</v>
      </c>
      <c r="G58" s="21">
        <v>67</v>
      </c>
      <c r="H58" s="27">
        <v>114217</v>
      </c>
      <c r="I58" s="28">
        <v>0.247</v>
      </c>
      <c r="J58" s="29">
        <v>5595</v>
      </c>
      <c r="K58" s="30">
        <v>9.6000000000000002E-2</v>
      </c>
      <c r="L58" s="31">
        <v>54302</v>
      </c>
      <c r="M58">
        <f>IF(ISNUMBER(H58/(1+I58)),H58/(1+I58),"")</f>
        <v>91593.424218123502</v>
      </c>
      <c r="N58">
        <f t="shared" si="0"/>
        <v>5104.9270072992695</v>
      </c>
      <c r="O58">
        <f t="shared" si="1"/>
        <v>66</v>
      </c>
      <c r="P58" s="58">
        <f t="shared" si="2"/>
        <v>116729.774</v>
      </c>
      <c r="Q58" s="59">
        <f t="shared" si="3"/>
        <v>108622</v>
      </c>
      <c r="R58">
        <f t="shared" si="4"/>
        <v>107016.74876847291</v>
      </c>
      <c r="S58" s="58">
        <f>$P58-$R58</f>
        <v>9713.0252315270918</v>
      </c>
      <c r="T58" s="58">
        <f t="shared" si="7"/>
        <v>2.2000000000000042</v>
      </c>
      <c r="U58">
        <f t="shared" si="6"/>
        <v>54</v>
      </c>
    </row>
    <row r="59" spans="3:21" x14ac:dyDescent="0.25">
      <c r="C59" s="17">
        <v>55</v>
      </c>
      <c r="D59" s="18" t="s">
        <v>80</v>
      </c>
      <c r="E59" s="19" t="s">
        <v>13</v>
      </c>
      <c r="F59" s="20">
        <v>307992</v>
      </c>
      <c r="G59" s="21">
        <v>56</v>
      </c>
      <c r="H59" s="27">
        <v>112132.7</v>
      </c>
      <c r="I59" s="28">
        <v>9.0999999999999998E-2</v>
      </c>
      <c r="J59" s="29">
        <v>1240.9000000000001</v>
      </c>
      <c r="K59" s="30">
        <v>6.0999999999999999E-2</v>
      </c>
      <c r="L59" s="31">
        <v>137914.20000000001</v>
      </c>
      <c r="M59">
        <f>IF(ISNUMBER(H59/(1+I59)),H59/(1+I59),"")</f>
        <v>102779.74335472044</v>
      </c>
      <c r="N59">
        <f t="shared" si="0"/>
        <v>1169.5570216776628</v>
      </c>
      <c r="O59">
        <f t="shared" si="1"/>
        <v>57</v>
      </c>
      <c r="P59" s="58">
        <f t="shared" si="2"/>
        <v>114599.6194</v>
      </c>
      <c r="Q59" s="59">
        <f t="shared" si="3"/>
        <v>110891.8</v>
      </c>
      <c r="R59">
        <f t="shared" si="4"/>
        <v>109253.00492610839</v>
      </c>
      <c r="S59" s="58">
        <f>$P59-$R59</f>
        <v>5346.6144738916046</v>
      </c>
      <c r="T59" s="58">
        <f t="shared" si="7"/>
        <v>2.1999999999999993</v>
      </c>
      <c r="U59">
        <f t="shared" si="6"/>
        <v>141</v>
      </c>
    </row>
    <row r="60" spans="3:21" x14ac:dyDescent="0.25">
      <c r="C60" s="17">
        <v>56</v>
      </c>
      <c r="D60" s="18" t="s">
        <v>81</v>
      </c>
      <c r="E60" s="19" t="s">
        <v>13</v>
      </c>
      <c r="F60" s="20">
        <v>462046</v>
      </c>
      <c r="G60" s="21">
        <v>53</v>
      </c>
      <c r="H60" s="27">
        <v>112096</v>
      </c>
      <c r="I60" s="28">
        <v>1.7999999999999999E-2</v>
      </c>
      <c r="J60" s="29">
        <v>11745.3</v>
      </c>
      <c r="K60" s="30">
        <v>7.3999999999999996E-2</v>
      </c>
      <c r="L60" s="31">
        <v>255216.6</v>
      </c>
      <c r="M60">
        <f>IF(ISNUMBER(H60/(1+I60)),H60/(1+I60),"")</f>
        <v>110113.9489194499</v>
      </c>
      <c r="N60">
        <f t="shared" si="0"/>
        <v>10936.033519553072</v>
      </c>
      <c r="O60">
        <f t="shared" si="1"/>
        <v>54</v>
      </c>
      <c r="P60" s="58">
        <f t="shared" si="2"/>
        <v>114562.11200000001</v>
      </c>
      <c r="Q60" s="59">
        <f t="shared" si="3"/>
        <v>100350.7</v>
      </c>
      <c r="R60">
        <f t="shared" si="4"/>
        <v>98867.684729064043</v>
      </c>
      <c r="S60" s="58">
        <f>$P60-$R60</f>
        <v>15694.427270935965</v>
      </c>
      <c r="T60" s="58">
        <f t="shared" si="7"/>
        <v>2.2000000000000073</v>
      </c>
      <c r="U60">
        <f t="shared" si="6"/>
        <v>11</v>
      </c>
    </row>
    <row r="61" spans="3:21" x14ac:dyDescent="0.25">
      <c r="C61" s="17">
        <v>57</v>
      </c>
      <c r="D61" s="18" t="s">
        <v>82</v>
      </c>
      <c r="E61" s="19" t="s">
        <v>11</v>
      </c>
      <c r="F61" s="20">
        <v>10261</v>
      </c>
      <c r="G61" s="21">
        <v>74</v>
      </c>
      <c r="H61" s="27">
        <v>111407</v>
      </c>
      <c r="I61" s="28">
        <v>0.26</v>
      </c>
      <c r="J61" s="29">
        <v>3122</v>
      </c>
      <c r="K61" s="30">
        <v>-0.23200000000000001</v>
      </c>
      <c r="L61" s="31">
        <v>50155</v>
      </c>
      <c r="M61">
        <f>IF(ISNUMBER(H61/(1+I61)),H61/(1+I61),"")</f>
        <v>88418.253968253965</v>
      </c>
      <c r="N61">
        <f t="shared" si="0"/>
        <v>4065.1041666666665</v>
      </c>
      <c r="O61">
        <f t="shared" si="1"/>
        <v>74</v>
      </c>
      <c r="P61" s="58">
        <f t="shared" si="2"/>
        <v>113857.954</v>
      </c>
      <c r="Q61" s="59">
        <f t="shared" si="3"/>
        <v>108285</v>
      </c>
      <c r="R61">
        <f t="shared" si="4"/>
        <v>106684.72906403942</v>
      </c>
      <c r="S61" s="58">
        <f>$P61-$R61</f>
        <v>7173.2249359605776</v>
      </c>
      <c r="T61" s="58">
        <f t="shared" si="7"/>
        <v>2.199999999999998</v>
      </c>
      <c r="U61">
        <f t="shared" si="6"/>
        <v>85</v>
      </c>
    </row>
    <row r="62" spans="3:21" x14ac:dyDescent="0.25">
      <c r="C62" s="17">
        <v>58</v>
      </c>
      <c r="D62" s="18" t="s">
        <v>83</v>
      </c>
      <c r="E62" s="19" t="s">
        <v>11</v>
      </c>
      <c r="F62" s="20">
        <v>204489</v>
      </c>
      <c r="G62" s="21">
        <v>60</v>
      </c>
      <c r="H62" s="27">
        <v>110584</v>
      </c>
      <c r="I62" s="28">
        <v>0.10299999999999999</v>
      </c>
      <c r="J62" s="29">
        <v>28147</v>
      </c>
      <c r="K62" s="30">
        <v>0.54400000000000004</v>
      </c>
      <c r="L62" s="31">
        <v>2354507</v>
      </c>
      <c r="M62">
        <f>IF(ISNUMBER(H62/(1+I62)),H62/(1+I62),"")</f>
        <v>100257.47960108795</v>
      </c>
      <c r="N62">
        <f t="shared" si="0"/>
        <v>18229.922279792747</v>
      </c>
      <c r="O62">
        <f t="shared" si="1"/>
        <v>61</v>
      </c>
      <c r="P62" s="58">
        <f t="shared" si="2"/>
        <v>113016.848</v>
      </c>
      <c r="Q62" s="59">
        <f t="shared" si="3"/>
        <v>82437</v>
      </c>
      <c r="R62">
        <f t="shared" si="4"/>
        <v>81218.719211822667</v>
      </c>
      <c r="S62" s="58">
        <f>$P62-$R62</f>
        <v>31798.128788177331</v>
      </c>
      <c r="T62" s="58">
        <f t="shared" si="7"/>
        <v>2.1999999999999984</v>
      </c>
      <c r="U62">
        <f t="shared" si="6"/>
        <v>1</v>
      </c>
    </row>
    <row r="63" spans="3:21" x14ac:dyDescent="0.25">
      <c r="C63" s="17">
        <v>59</v>
      </c>
      <c r="D63" s="18" t="s">
        <v>84</v>
      </c>
      <c r="E63" s="19" t="s">
        <v>13</v>
      </c>
      <c r="F63" s="20">
        <v>356326</v>
      </c>
      <c r="G63" s="21">
        <v>58</v>
      </c>
      <c r="H63" s="27">
        <v>110455.9</v>
      </c>
      <c r="I63" s="28">
        <v>9.5000000000000001E-2</v>
      </c>
      <c r="J63" s="29">
        <v>1186.9000000000001</v>
      </c>
      <c r="K63" s="30">
        <v>-9.2999999999999999E-2</v>
      </c>
      <c r="L63" s="31">
        <v>134180.20000000001</v>
      </c>
      <c r="M63">
        <f>IF(ISNUMBER(H63/(1+I63)),H63/(1+I63),"")</f>
        <v>100872.96803652968</v>
      </c>
      <c r="N63">
        <f t="shared" si="0"/>
        <v>1308.5997794928335</v>
      </c>
      <c r="O63">
        <f t="shared" si="1"/>
        <v>59</v>
      </c>
      <c r="P63" s="58">
        <f t="shared" si="2"/>
        <v>112885.9298</v>
      </c>
      <c r="Q63" s="59">
        <f t="shared" si="3"/>
        <v>109269</v>
      </c>
      <c r="R63">
        <f t="shared" si="4"/>
        <v>107654.18719211823</v>
      </c>
      <c r="S63" s="58">
        <f>$P63-$R63</f>
        <v>5231.7426078817662</v>
      </c>
      <c r="T63" s="58">
        <f t="shared" si="7"/>
        <v>2.2000000000000037</v>
      </c>
      <c r="U63">
        <f t="shared" si="6"/>
        <v>144</v>
      </c>
    </row>
    <row r="64" spans="3:21" x14ac:dyDescent="0.25">
      <c r="C64" s="17">
        <v>60</v>
      </c>
      <c r="D64" s="18" t="s">
        <v>85</v>
      </c>
      <c r="E64" s="19" t="s">
        <v>11</v>
      </c>
      <c r="F64" s="20">
        <v>131000</v>
      </c>
      <c r="G64" s="21">
        <v>71</v>
      </c>
      <c r="H64" s="27">
        <v>110360</v>
      </c>
      <c r="I64" s="28">
        <v>0.22700000000000001</v>
      </c>
      <c r="J64" s="29">
        <v>16571</v>
      </c>
      <c r="K64" s="30">
        <v>-0.218</v>
      </c>
      <c r="L64" s="31">
        <v>258848</v>
      </c>
      <c r="M64">
        <f>IF(ISNUMBER(H64/(1+I64)),H64/(1+I64),"")</f>
        <v>89942.95028524856</v>
      </c>
      <c r="N64">
        <f t="shared" si="0"/>
        <v>21190.537084398977</v>
      </c>
      <c r="O64">
        <f t="shared" si="1"/>
        <v>71</v>
      </c>
      <c r="P64" s="58">
        <f t="shared" si="2"/>
        <v>112787.92</v>
      </c>
      <c r="Q64" s="59">
        <f t="shared" si="3"/>
        <v>93789</v>
      </c>
      <c r="R64">
        <f t="shared" si="4"/>
        <v>92402.955665024638</v>
      </c>
      <c r="S64" s="58">
        <f>$P64-$R64</f>
        <v>20384.964334975361</v>
      </c>
      <c r="T64" s="58">
        <f t="shared" si="7"/>
        <v>2.1999999999999984</v>
      </c>
      <c r="U64">
        <f t="shared" si="6"/>
        <v>5</v>
      </c>
    </row>
    <row r="65" spans="3:21" x14ac:dyDescent="0.25">
      <c r="C65" s="17">
        <v>61</v>
      </c>
      <c r="D65" s="18" t="s">
        <v>86</v>
      </c>
      <c r="E65" s="19" t="s">
        <v>13</v>
      </c>
      <c r="F65" s="20">
        <v>188000</v>
      </c>
      <c r="G65" s="21">
        <v>72</v>
      </c>
      <c r="H65" s="27">
        <v>109030.39999999999</v>
      </c>
      <c r="I65" s="28">
        <v>0.221</v>
      </c>
      <c r="J65" s="29">
        <v>8953.9</v>
      </c>
      <c r="K65" s="30">
        <v>0.27500000000000002</v>
      </c>
      <c r="L65" s="31">
        <v>96973.7</v>
      </c>
      <c r="M65">
        <f>IF(ISNUMBER(H65/(1+I65)),H65/(1+I65),"")</f>
        <v>89295.986895986891</v>
      </c>
      <c r="N65">
        <f t="shared" si="0"/>
        <v>7022.666666666667</v>
      </c>
      <c r="O65">
        <f t="shared" si="1"/>
        <v>72</v>
      </c>
      <c r="P65" s="58">
        <f t="shared" si="2"/>
        <v>111429.06879999999</v>
      </c>
      <c r="Q65" s="59">
        <f t="shared" si="3"/>
        <v>100076.5</v>
      </c>
      <c r="R65">
        <f t="shared" si="4"/>
        <v>98597.536945812812</v>
      </c>
      <c r="S65" s="58">
        <f>$P65-$R65</f>
        <v>12831.531854187182</v>
      </c>
      <c r="T65" s="58">
        <f t="shared" si="7"/>
        <v>2.1999999999999997</v>
      </c>
      <c r="U65">
        <f t="shared" si="6"/>
        <v>28</v>
      </c>
    </row>
    <row r="66" spans="3:21" x14ac:dyDescent="0.25">
      <c r="C66" s="17">
        <v>62</v>
      </c>
      <c r="D66" s="18" t="s">
        <v>87</v>
      </c>
      <c r="E66" s="19" t="s">
        <v>11</v>
      </c>
      <c r="F66" s="20">
        <v>413000</v>
      </c>
      <c r="G66" s="21">
        <v>57</v>
      </c>
      <c r="H66" s="27">
        <v>108203</v>
      </c>
      <c r="I66" s="28">
        <v>7.1999999999999995E-2</v>
      </c>
      <c r="J66" s="29">
        <v>11121</v>
      </c>
      <c r="K66" s="30">
        <v>0.28899999999999998</v>
      </c>
      <c r="L66" s="31">
        <v>44003</v>
      </c>
      <c r="M66">
        <f>IF(ISNUMBER(H66/(1+I66)),H66/(1+I66),"")</f>
        <v>100935.63432835821</v>
      </c>
      <c r="N66">
        <f t="shared" si="0"/>
        <v>8627.6183087664867</v>
      </c>
      <c r="O66">
        <f t="shared" si="1"/>
        <v>58</v>
      </c>
      <c r="P66" s="58">
        <f t="shared" si="2"/>
        <v>110583.466</v>
      </c>
      <c r="Q66" s="59">
        <f t="shared" si="3"/>
        <v>97082</v>
      </c>
      <c r="R66">
        <f t="shared" si="4"/>
        <v>95647.290640394102</v>
      </c>
      <c r="S66" s="58">
        <f>$P66-$R66</f>
        <v>14936.175359605899</v>
      </c>
      <c r="T66" s="58">
        <f t="shared" si="7"/>
        <v>2.2000000000000002</v>
      </c>
      <c r="U66">
        <f t="shared" si="6"/>
        <v>13</v>
      </c>
    </row>
    <row r="67" spans="3:21" x14ac:dyDescent="0.25">
      <c r="C67" s="17">
        <v>63</v>
      </c>
      <c r="D67" s="18" t="s">
        <v>88</v>
      </c>
      <c r="E67" s="19" t="s">
        <v>13</v>
      </c>
      <c r="F67" s="20">
        <v>93601</v>
      </c>
      <c r="G67" s="21">
        <v>87</v>
      </c>
      <c r="H67" s="27">
        <v>108130.4</v>
      </c>
      <c r="I67" s="28">
        <v>0.32700000000000001</v>
      </c>
      <c r="J67" s="29">
        <v>7331.1</v>
      </c>
      <c r="K67" s="30">
        <v>1.429</v>
      </c>
      <c r="L67" s="31">
        <v>177193.60000000001</v>
      </c>
      <c r="M67">
        <f>IF(ISNUMBER(H67/(1+I67)),H67/(1+I67),"")</f>
        <v>81484.853051996979</v>
      </c>
      <c r="N67">
        <f t="shared" si="0"/>
        <v>3018.1556195965418</v>
      </c>
      <c r="O67">
        <f t="shared" si="1"/>
        <v>87</v>
      </c>
      <c r="P67" s="58">
        <f t="shared" si="2"/>
        <v>110509.26879999999</v>
      </c>
      <c r="Q67" s="59">
        <f t="shared" si="3"/>
        <v>100799.29999999999</v>
      </c>
      <c r="R67">
        <f t="shared" si="4"/>
        <v>99309.655172413797</v>
      </c>
      <c r="S67" s="58">
        <f>$P67-$R67</f>
        <v>11199.613627586194</v>
      </c>
      <c r="T67" s="58">
        <f t="shared" si="7"/>
        <v>2.1999999999999971</v>
      </c>
      <c r="U67">
        <f t="shared" si="6"/>
        <v>37</v>
      </c>
    </row>
    <row r="68" spans="3:21" x14ac:dyDescent="0.25">
      <c r="C68" s="17">
        <v>64</v>
      </c>
      <c r="D68" s="18" t="s">
        <v>89</v>
      </c>
      <c r="E68" s="19" t="s">
        <v>28</v>
      </c>
      <c r="F68" s="20">
        <v>303351</v>
      </c>
      <c r="G68" s="21">
        <v>55</v>
      </c>
      <c r="H68" s="27">
        <v>107146.9</v>
      </c>
      <c r="I68" s="28">
        <v>6.0000000000000001E-3</v>
      </c>
      <c r="J68" s="29">
        <v>7707.5</v>
      </c>
      <c r="K68" s="30">
        <v>-6.0999999999999999E-2</v>
      </c>
      <c r="L68" s="31">
        <v>201456.1</v>
      </c>
      <c r="M68">
        <f>IF(ISNUMBER(H68/(1+I68)),H68/(1+I68),"")</f>
        <v>106507.85288270377</v>
      </c>
      <c r="N68">
        <f t="shared" si="0"/>
        <v>8208.200212992544</v>
      </c>
      <c r="O68">
        <f t="shared" si="1"/>
        <v>56</v>
      </c>
      <c r="P68" s="58">
        <f t="shared" si="2"/>
        <v>109504.1318</v>
      </c>
      <c r="Q68" s="59">
        <f t="shared" si="3"/>
        <v>99439.4</v>
      </c>
      <c r="R68">
        <f t="shared" si="4"/>
        <v>97969.852216748768</v>
      </c>
      <c r="S68" s="58">
        <f>$P68-$R68</f>
        <v>11534.279583251235</v>
      </c>
      <c r="T68" s="58">
        <f t="shared" si="7"/>
        <v>2.2000000000000082</v>
      </c>
      <c r="U68">
        <f t="shared" si="6"/>
        <v>35</v>
      </c>
    </row>
    <row r="69" spans="3:21" x14ac:dyDescent="0.25">
      <c r="C69" s="17">
        <v>65</v>
      </c>
      <c r="D69" s="18" t="s">
        <v>90</v>
      </c>
      <c r="E69" s="19" t="s">
        <v>28</v>
      </c>
      <c r="F69" s="20">
        <v>139157</v>
      </c>
      <c r="G69" s="21">
        <v>204</v>
      </c>
      <c r="H69" s="27">
        <v>104627.3</v>
      </c>
      <c r="I69" s="28">
        <v>1.1040000000000001</v>
      </c>
      <c r="J69" s="29">
        <v>4514.3</v>
      </c>
      <c r="K69" s="30">
        <v>0.249</v>
      </c>
      <c r="L69" s="31">
        <v>91250.6</v>
      </c>
      <c r="M69">
        <f>IF(ISNUMBER(H69/(1+I69)),H69/(1+I69),"")</f>
        <v>49727.804182509506</v>
      </c>
      <c r="N69">
        <f t="shared" si="0"/>
        <v>3614.3314651721375</v>
      </c>
      <c r="O69">
        <f t="shared" si="1"/>
        <v>201</v>
      </c>
      <c r="P69" s="58">
        <f t="shared" si="2"/>
        <v>106929.10060000001</v>
      </c>
      <c r="Q69" s="59">
        <f t="shared" si="3"/>
        <v>100113</v>
      </c>
      <c r="R69">
        <f t="shared" si="4"/>
        <v>98633.497536945826</v>
      </c>
      <c r="S69" s="58">
        <f>$P69-$R69</f>
        <v>8295.6030630541791</v>
      </c>
      <c r="T69" s="58">
        <f t="shared" si="7"/>
        <v>2.2000000000000024</v>
      </c>
      <c r="U69">
        <f t="shared" si="6"/>
        <v>58</v>
      </c>
    </row>
    <row r="70" spans="3:21" x14ac:dyDescent="0.25">
      <c r="C70" s="17">
        <v>66</v>
      </c>
      <c r="D70" s="18" t="s">
        <v>91</v>
      </c>
      <c r="E70" s="19" t="s">
        <v>28</v>
      </c>
      <c r="F70" s="20">
        <v>148513</v>
      </c>
      <c r="G70" s="21">
        <v>54</v>
      </c>
      <c r="H70" s="27">
        <v>104390.6</v>
      </c>
      <c r="I70" s="28">
        <v>-3.2000000000000001E-2</v>
      </c>
      <c r="J70" s="29">
        <v>2878.4</v>
      </c>
      <c r="K70" s="30">
        <v>-0.57299999999999995</v>
      </c>
      <c r="L70" s="31">
        <v>171251</v>
      </c>
      <c r="M70">
        <f>IF(ISNUMBER(H70/(1+I70)),H70/(1+I70),"")</f>
        <v>107841.52892561984</v>
      </c>
      <c r="N70">
        <f t="shared" ref="N70:N133" si="8">IF(ISNUMBER(J70/(1+K70)),J70/(1+K70),"")</f>
        <v>6740.9836065573763</v>
      </c>
      <c r="O70">
        <f t="shared" ref="O70:O133" si="9">_xlfn.RANK.EQ(M70,$M$5:$M$504)</f>
        <v>55</v>
      </c>
      <c r="P70" s="58">
        <f t="shared" ref="P70:P133" si="10">$H70 *(1+0.022)</f>
        <v>106687.19320000001</v>
      </c>
      <c r="Q70" s="59">
        <f t="shared" ref="Q70:Q133" si="11">H70-J70</f>
        <v>101512.20000000001</v>
      </c>
      <c r="R70">
        <f t="shared" ref="R70:R133" si="12">IF($H70 &gt;166000, $Q70/(1+0.04),$Q70/(1+0.015))</f>
        <v>100012.01970443352</v>
      </c>
      <c r="S70" s="58">
        <f>$P70-$R70</f>
        <v>6675.173495566487</v>
      </c>
      <c r="T70" s="58">
        <f t="shared" ref="T70:T133" si="13">(P70-H70)/H70 * 100</f>
        <v>2.2000000000000028</v>
      </c>
      <c r="U70">
        <f t="shared" ref="U70:U133" si="14">_xlfn.RANK.EQ(S70, $S70:$S569)</f>
        <v>91</v>
      </c>
    </row>
    <row r="71" spans="3:21" x14ac:dyDescent="0.25">
      <c r="C71" s="17">
        <v>67</v>
      </c>
      <c r="D71" s="18" t="s">
        <v>92</v>
      </c>
      <c r="E71" s="19" t="s">
        <v>13</v>
      </c>
      <c r="F71" s="20">
        <v>9507</v>
      </c>
      <c r="G71" s="21" t="s">
        <v>21</v>
      </c>
      <c r="H71" s="27">
        <v>103072.9</v>
      </c>
      <c r="I71" s="28">
        <v>0.28299999999999997</v>
      </c>
      <c r="J71" s="29">
        <v>16744.3</v>
      </c>
      <c r="K71" s="30">
        <v>7.0000000000000001E-3</v>
      </c>
      <c r="L71" s="31">
        <v>2356616.2000000002</v>
      </c>
      <c r="M71">
        <f>IF(ISNUMBER(H71/(1+I71)),H71/(1+I71),"")</f>
        <v>80337.412314886984</v>
      </c>
      <c r="N71">
        <f t="shared" si="8"/>
        <v>16627.904667328701</v>
      </c>
      <c r="O71">
        <f t="shared" si="9"/>
        <v>89</v>
      </c>
      <c r="P71" s="58">
        <f t="shared" si="10"/>
        <v>105340.50379999999</v>
      </c>
      <c r="Q71" s="59">
        <f t="shared" si="11"/>
        <v>86328.599999999991</v>
      </c>
      <c r="R71">
        <f t="shared" si="12"/>
        <v>85052.807881773406</v>
      </c>
      <c r="S71" s="58">
        <f>$P71-$R71</f>
        <v>20287.695918226585</v>
      </c>
      <c r="T71" s="58">
        <f t="shared" si="13"/>
        <v>2.1999999999999975</v>
      </c>
      <c r="U71">
        <f t="shared" si="14"/>
        <v>5</v>
      </c>
    </row>
    <row r="72" spans="3:21" x14ac:dyDescent="0.25">
      <c r="C72" s="17">
        <v>68</v>
      </c>
      <c r="D72" s="18" t="s">
        <v>93</v>
      </c>
      <c r="E72" s="19" t="s">
        <v>11</v>
      </c>
      <c r="F72" s="20">
        <v>153000</v>
      </c>
      <c r="G72" s="21">
        <v>64</v>
      </c>
      <c r="H72" s="27">
        <v>101127</v>
      </c>
      <c r="I72" s="28">
        <v>8.3000000000000004E-2</v>
      </c>
      <c r="J72" s="29">
        <v>10460</v>
      </c>
      <c r="K72" s="30">
        <v>0.27600000000000002</v>
      </c>
      <c r="L72" s="31">
        <v>117359</v>
      </c>
      <c r="M72">
        <f>IF(ISNUMBER(H72/(1+I72)),H72/(1+I72),"")</f>
        <v>93376.731301939057</v>
      </c>
      <c r="N72">
        <f t="shared" si="8"/>
        <v>8197.492163009405</v>
      </c>
      <c r="O72">
        <f t="shared" si="9"/>
        <v>64</v>
      </c>
      <c r="P72" s="58">
        <f t="shared" si="10"/>
        <v>103351.79400000001</v>
      </c>
      <c r="Q72" s="59">
        <f t="shared" si="11"/>
        <v>90667</v>
      </c>
      <c r="R72">
        <f t="shared" si="12"/>
        <v>89327.093596059116</v>
      </c>
      <c r="S72" s="58">
        <f>$P72-$R72</f>
        <v>14024.700403940893</v>
      </c>
      <c r="T72" s="58">
        <f t="shared" si="13"/>
        <v>2.2000000000000091</v>
      </c>
      <c r="U72">
        <f t="shared" si="14"/>
        <v>17</v>
      </c>
    </row>
    <row r="73" spans="3:21" x14ac:dyDescent="0.25">
      <c r="C73" s="17">
        <v>69</v>
      </c>
      <c r="D73" s="18" t="s">
        <v>94</v>
      </c>
      <c r="E73" s="19" t="s">
        <v>11</v>
      </c>
      <c r="F73" s="20">
        <v>258700</v>
      </c>
      <c r="G73" s="21">
        <v>62</v>
      </c>
      <c r="H73" s="27">
        <v>101060</v>
      </c>
      <c r="I73" s="28">
        <v>3.4000000000000002E-2</v>
      </c>
      <c r="J73" s="29">
        <v>22393</v>
      </c>
      <c r="K73" s="30">
        <v>8.9999999999999993E-3</v>
      </c>
      <c r="L73" s="31">
        <v>1895883</v>
      </c>
      <c r="M73">
        <f>IF(ISNUMBER(H73/(1+I73)),H73/(1+I73),"")</f>
        <v>97736.943907156674</v>
      </c>
      <c r="N73">
        <f t="shared" si="8"/>
        <v>22193.260654112986</v>
      </c>
      <c r="O73">
        <f t="shared" si="9"/>
        <v>62</v>
      </c>
      <c r="P73" s="58">
        <f t="shared" si="10"/>
        <v>103283.32</v>
      </c>
      <c r="Q73" s="59">
        <f t="shared" si="11"/>
        <v>78667</v>
      </c>
      <c r="R73">
        <f t="shared" si="12"/>
        <v>77504.433497536957</v>
      </c>
      <c r="S73" s="58">
        <f>$P73-$R73</f>
        <v>25778.88650246305</v>
      </c>
      <c r="T73" s="58">
        <f t="shared" si="13"/>
        <v>2.2000000000000068</v>
      </c>
      <c r="U73">
        <f t="shared" si="14"/>
        <v>1</v>
      </c>
    </row>
    <row r="74" spans="3:21" x14ac:dyDescent="0.25">
      <c r="C74" s="17">
        <v>70</v>
      </c>
      <c r="D74" s="18" t="s">
        <v>95</v>
      </c>
      <c r="E74" s="19" t="s">
        <v>26</v>
      </c>
      <c r="F74" s="20">
        <v>379000</v>
      </c>
      <c r="G74" s="21">
        <v>66</v>
      </c>
      <c r="H74" s="27">
        <v>98802</v>
      </c>
      <c r="I74" s="28">
        <v>7.9000000000000001E-2</v>
      </c>
      <c r="J74" s="29">
        <v>6908.9</v>
      </c>
      <c r="K74" s="30">
        <v>3.5999999999999997E-2</v>
      </c>
      <c r="L74" s="31">
        <v>161335.9</v>
      </c>
      <c r="M74">
        <f>IF(ISNUMBER(H74/(1+I74)),H74/(1+I74),"")</f>
        <v>91568.118628359589</v>
      </c>
      <c r="N74">
        <f t="shared" si="8"/>
        <v>6668.8223938223937</v>
      </c>
      <c r="O74">
        <f t="shared" si="9"/>
        <v>67</v>
      </c>
      <c r="P74" s="58">
        <f t="shared" si="10"/>
        <v>100975.644</v>
      </c>
      <c r="Q74" s="59">
        <f t="shared" si="11"/>
        <v>91893.1</v>
      </c>
      <c r="R74">
        <f t="shared" si="12"/>
        <v>90535.073891625623</v>
      </c>
      <c r="S74" s="58">
        <f>$P74-$R74</f>
        <v>10440.570108374377</v>
      </c>
      <c r="T74" s="58">
        <f t="shared" si="13"/>
        <v>2.2000000000000002</v>
      </c>
      <c r="U74">
        <f t="shared" si="14"/>
        <v>38</v>
      </c>
    </row>
    <row r="75" spans="3:21" x14ac:dyDescent="0.25">
      <c r="C75" s="17">
        <v>71</v>
      </c>
      <c r="D75" s="18" t="s">
        <v>96</v>
      </c>
      <c r="E75" s="19" t="s">
        <v>11</v>
      </c>
      <c r="F75" s="20">
        <v>204000</v>
      </c>
      <c r="G75" s="21">
        <v>76</v>
      </c>
      <c r="H75" s="27">
        <v>97120</v>
      </c>
      <c r="I75" s="28">
        <v>0.104</v>
      </c>
      <c r="J75" s="29">
        <v>18045</v>
      </c>
      <c r="K75" s="30" t="s">
        <v>17</v>
      </c>
      <c r="L75" s="31">
        <v>1917383</v>
      </c>
      <c r="M75">
        <f>IF(ISNUMBER(H75/(1+I75)),H75/(1+I75),"")</f>
        <v>87971.014492753617</v>
      </c>
      <c r="N75" t="str">
        <f t="shared" si="8"/>
        <v/>
      </c>
      <c r="O75">
        <f t="shared" si="9"/>
        <v>76</v>
      </c>
      <c r="P75" s="58">
        <f t="shared" si="10"/>
        <v>99256.639999999999</v>
      </c>
      <c r="Q75" s="59">
        <f t="shared" si="11"/>
        <v>79075</v>
      </c>
      <c r="R75">
        <f t="shared" si="12"/>
        <v>77906.40394088671</v>
      </c>
      <c r="S75" s="58">
        <f>$P75-$R75</f>
        <v>21350.236059113289</v>
      </c>
      <c r="T75" s="58">
        <f t="shared" si="13"/>
        <v>2.1999999999999997</v>
      </c>
      <c r="U75">
        <f t="shared" si="14"/>
        <v>3</v>
      </c>
    </row>
    <row r="76" spans="3:21" x14ac:dyDescent="0.25">
      <c r="C76" s="17">
        <v>72</v>
      </c>
      <c r="D76" s="18" t="s">
        <v>97</v>
      </c>
      <c r="E76" s="19" t="s">
        <v>11</v>
      </c>
      <c r="F76" s="20">
        <v>60350</v>
      </c>
      <c r="G76" s="21">
        <v>131</v>
      </c>
      <c r="H76" s="27">
        <v>97102</v>
      </c>
      <c r="I76" s="28">
        <v>0.436</v>
      </c>
      <c r="J76" s="29">
        <v>2780</v>
      </c>
      <c r="K76" s="30">
        <v>-0.19</v>
      </c>
      <c r="L76" s="31">
        <v>92940</v>
      </c>
      <c r="M76">
        <f>IF(ISNUMBER(H76/(1+I76)),H76/(1+I76),"")</f>
        <v>67619.777158774377</v>
      </c>
      <c r="N76">
        <f t="shared" si="8"/>
        <v>3432.0987654320984</v>
      </c>
      <c r="O76">
        <f t="shared" si="9"/>
        <v>132</v>
      </c>
      <c r="P76" s="58">
        <f t="shared" si="10"/>
        <v>99238.244000000006</v>
      </c>
      <c r="Q76" s="59">
        <f t="shared" si="11"/>
        <v>94322</v>
      </c>
      <c r="R76">
        <f t="shared" si="12"/>
        <v>92928.078817734</v>
      </c>
      <c r="S76" s="58">
        <f>$P76-$R76</f>
        <v>6310.165182266006</v>
      </c>
      <c r="T76" s="58">
        <f t="shared" si="13"/>
        <v>2.200000000000006</v>
      </c>
      <c r="U76">
        <f t="shared" si="14"/>
        <v>98</v>
      </c>
    </row>
    <row r="77" spans="3:21" x14ac:dyDescent="0.25">
      <c r="C77" s="17">
        <v>73</v>
      </c>
      <c r="D77" s="18" t="s">
        <v>98</v>
      </c>
      <c r="E77" s="19" t="s">
        <v>34</v>
      </c>
      <c r="F77" s="20">
        <v>104374</v>
      </c>
      <c r="G77" s="21">
        <v>84</v>
      </c>
      <c r="H77" s="27">
        <v>95904.5</v>
      </c>
      <c r="I77" s="28">
        <v>0.14799999999999999</v>
      </c>
      <c r="J77" s="29">
        <v>2048</v>
      </c>
      <c r="K77" s="30">
        <v>0.38</v>
      </c>
      <c r="L77" s="31">
        <v>107069.1</v>
      </c>
      <c r="M77">
        <f>IF(ISNUMBER(H77/(1+I77)),H77/(1+I77),"")</f>
        <v>83540.505226480847</v>
      </c>
      <c r="N77">
        <f t="shared" si="8"/>
        <v>1484.057971014493</v>
      </c>
      <c r="O77">
        <f t="shared" si="9"/>
        <v>84</v>
      </c>
      <c r="P77" s="58">
        <f t="shared" si="10"/>
        <v>98014.399000000005</v>
      </c>
      <c r="Q77" s="59">
        <f t="shared" si="11"/>
        <v>93856.5</v>
      </c>
      <c r="R77">
        <f t="shared" si="12"/>
        <v>92469.458128078826</v>
      </c>
      <c r="S77" s="58">
        <f>$P77-$R77</f>
        <v>5544.9408719211788</v>
      </c>
      <c r="T77" s="58">
        <f t="shared" si="13"/>
        <v>2.2000000000000051</v>
      </c>
      <c r="U77">
        <f t="shared" si="14"/>
        <v>118</v>
      </c>
    </row>
    <row r="78" spans="3:21" x14ac:dyDescent="0.25">
      <c r="C78" s="17">
        <v>74</v>
      </c>
      <c r="D78" s="18" t="s">
        <v>99</v>
      </c>
      <c r="E78" s="19" t="s">
        <v>100</v>
      </c>
      <c r="F78" s="20">
        <v>63361</v>
      </c>
      <c r="G78" s="21">
        <v>73</v>
      </c>
      <c r="H78" s="27">
        <v>95584</v>
      </c>
      <c r="I78" s="28">
        <v>7.5999999999999998E-2</v>
      </c>
      <c r="J78" s="29">
        <v>7173</v>
      </c>
      <c r="K78" s="30" t="s">
        <v>17</v>
      </c>
      <c r="L78" s="31">
        <v>222068</v>
      </c>
      <c r="M78">
        <f>IF(ISNUMBER(H78/(1+I78)),H78/(1+I78),"")</f>
        <v>88832.713754646829</v>
      </c>
      <c r="N78" t="str">
        <f t="shared" si="8"/>
        <v/>
      </c>
      <c r="O78">
        <f t="shared" si="9"/>
        <v>73</v>
      </c>
      <c r="P78" s="58">
        <f t="shared" si="10"/>
        <v>97686.847999999998</v>
      </c>
      <c r="Q78" s="59">
        <f t="shared" si="11"/>
        <v>88411</v>
      </c>
      <c r="R78">
        <f t="shared" si="12"/>
        <v>87104.433497536957</v>
      </c>
      <c r="S78" s="58">
        <f>$P78-$R78</f>
        <v>10582.414502463042</v>
      </c>
      <c r="T78" s="58">
        <f t="shared" si="13"/>
        <v>2.199999999999998</v>
      </c>
      <c r="U78">
        <f t="shared" si="14"/>
        <v>35</v>
      </c>
    </row>
    <row r="79" spans="3:21" x14ac:dyDescent="0.25">
      <c r="C79" s="17">
        <v>75</v>
      </c>
      <c r="D79" s="18" t="s">
        <v>101</v>
      </c>
      <c r="E79" s="19" t="s">
        <v>11</v>
      </c>
      <c r="F79" s="20">
        <v>184000</v>
      </c>
      <c r="G79" s="21">
        <v>80</v>
      </c>
      <c r="H79" s="27">
        <v>94507</v>
      </c>
      <c r="I79" s="28">
        <v>0.11799999999999999</v>
      </c>
      <c r="J79" s="29">
        <v>11731</v>
      </c>
      <c r="K79" s="30">
        <v>-0.48399999999999999</v>
      </c>
      <c r="L79" s="31">
        <v>251684</v>
      </c>
      <c r="M79">
        <f>IF(ISNUMBER(H79/(1+I79)),H79/(1+I79),"")</f>
        <v>84532.200357781767</v>
      </c>
      <c r="N79">
        <f t="shared" si="8"/>
        <v>22734.496124031008</v>
      </c>
      <c r="O79">
        <f t="shared" si="9"/>
        <v>80</v>
      </c>
      <c r="P79" s="58">
        <f t="shared" si="10"/>
        <v>96586.153999999995</v>
      </c>
      <c r="Q79" s="59">
        <f t="shared" si="11"/>
        <v>82776</v>
      </c>
      <c r="R79">
        <f t="shared" si="12"/>
        <v>81552.709359605913</v>
      </c>
      <c r="S79" s="58">
        <f>$P79-$R79</f>
        <v>15033.444640394082</v>
      </c>
      <c r="T79" s="58">
        <f t="shared" si="13"/>
        <v>2.1999999999999948</v>
      </c>
      <c r="U79">
        <f t="shared" si="14"/>
        <v>8</v>
      </c>
    </row>
    <row r="80" spans="3:21" x14ac:dyDescent="0.25">
      <c r="C80" s="17">
        <v>76</v>
      </c>
      <c r="D80" s="18" t="s">
        <v>102</v>
      </c>
      <c r="E80" s="19" t="s">
        <v>36</v>
      </c>
      <c r="F80" s="20">
        <v>308000</v>
      </c>
      <c r="G80" s="21">
        <v>69</v>
      </c>
      <c r="H80" s="27">
        <v>93512.5</v>
      </c>
      <c r="I80" s="28">
        <v>2.5000000000000001E-2</v>
      </c>
      <c r="J80" s="29">
        <v>10364.799999999999</v>
      </c>
      <c r="K80" s="30">
        <v>0.42</v>
      </c>
      <c r="L80" s="31">
        <v>139045.1</v>
      </c>
      <c r="M80">
        <f>IF(ISNUMBER(H80/(1+I80)),H80/(1+I80),"")</f>
        <v>91231.707317073175</v>
      </c>
      <c r="N80">
        <f t="shared" si="8"/>
        <v>7299.1549295774648</v>
      </c>
      <c r="O80">
        <f t="shared" si="9"/>
        <v>69</v>
      </c>
      <c r="P80" s="58">
        <f t="shared" si="10"/>
        <v>95569.775000000009</v>
      </c>
      <c r="Q80" s="59">
        <f t="shared" si="11"/>
        <v>83147.7</v>
      </c>
      <c r="R80">
        <f t="shared" si="12"/>
        <v>81918.916256157638</v>
      </c>
      <c r="S80" s="58">
        <f>$P80-$R80</f>
        <v>13650.858743842371</v>
      </c>
      <c r="T80" s="58">
        <f t="shared" si="13"/>
        <v>2.2000000000000091</v>
      </c>
      <c r="U80">
        <f t="shared" si="14"/>
        <v>16</v>
      </c>
    </row>
    <row r="81" spans="3:21" x14ac:dyDescent="0.25">
      <c r="C81" s="17">
        <v>77</v>
      </c>
      <c r="D81" s="18" t="s">
        <v>103</v>
      </c>
      <c r="E81" s="19" t="s">
        <v>26</v>
      </c>
      <c r="F81" s="20">
        <v>409881</v>
      </c>
      <c r="G81" s="21">
        <v>75</v>
      </c>
      <c r="H81" s="27">
        <v>92601.9</v>
      </c>
      <c r="I81" s="28">
        <v>5.1999999999999998E-2</v>
      </c>
      <c r="J81" s="29">
        <v>3596</v>
      </c>
      <c r="K81" s="30">
        <v>0.159</v>
      </c>
      <c r="L81" s="31">
        <v>95616.5</v>
      </c>
      <c r="M81">
        <f>IF(ISNUMBER(H81/(1+I81)),H81/(1+I81),"")</f>
        <v>88024.619771863116</v>
      </c>
      <c r="N81">
        <f t="shared" si="8"/>
        <v>3102.6747195858497</v>
      </c>
      <c r="O81">
        <f t="shared" si="9"/>
        <v>75</v>
      </c>
      <c r="P81" s="58">
        <f t="shared" si="10"/>
        <v>94639.141799999998</v>
      </c>
      <c r="Q81" s="59">
        <f t="shared" si="11"/>
        <v>89005.9</v>
      </c>
      <c r="R81">
        <f t="shared" si="12"/>
        <v>87690.541871921188</v>
      </c>
      <c r="S81" s="58">
        <f>$P81-$R81</f>
        <v>6948.5999280788092</v>
      </c>
      <c r="T81" s="58">
        <f t="shared" si="13"/>
        <v>2.2000000000000037</v>
      </c>
      <c r="U81">
        <f t="shared" si="14"/>
        <v>78</v>
      </c>
    </row>
    <row r="82" spans="3:21" x14ac:dyDescent="0.25">
      <c r="C82" s="17">
        <v>78</v>
      </c>
      <c r="D82" s="18" t="s">
        <v>104</v>
      </c>
      <c r="E82" s="19" t="s">
        <v>26</v>
      </c>
      <c r="F82" s="20">
        <v>11828</v>
      </c>
      <c r="G82" s="21">
        <v>88</v>
      </c>
      <c r="H82" s="27">
        <v>92260.800000000003</v>
      </c>
      <c r="I82" s="28">
        <v>0.13300000000000001</v>
      </c>
      <c r="J82" s="29">
        <v>-533.4</v>
      </c>
      <c r="K82" s="30" t="s">
        <v>17</v>
      </c>
      <c r="L82" s="31">
        <v>57841.5</v>
      </c>
      <c r="M82">
        <f>IF(ISNUMBER(H82/(1+I82)),H82/(1+I82),"")</f>
        <v>81430.538393645198</v>
      </c>
      <c r="N82" t="str">
        <f t="shared" si="8"/>
        <v/>
      </c>
      <c r="O82">
        <f t="shared" si="9"/>
        <v>88</v>
      </c>
      <c r="P82" s="58">
        <f t="shared" si="10"/>
        <v>94290.537600000011</v>
      </c>
      <c r="Q82" s="59">
        <f t="shared" si="11"/>
        <v>92794.2</v>
      </c>
      <c r="R82">
        <f t="shared" si="12"/>
        <v>91422.857142857145</v>
      </c>
      <c r="S82" s="58">
        <f>$P82-$R82</f>
        <v>2867.6804571428656</v>
      </c>
      <c r="T82" s="58">
        <f t="shared" si="13"/>
        <v>2.2000000000000082</v>
      </c>
      <c r="U82">
        <f t="shared" si="14"/>
        <v>262</v>
      </c>
    </row>
    <row r="83" spans="3:21" x14ac:dyDescent="0.25">
      <c r="C83" s="17">
        <v>79</v>
      </c>
      <c r="D83" s="18" t="s">
        <v>105</v>
      </c>
      <c r="E83" s="19" t="s">
        <v>11</v>
      </c>
      <c r="F83" s="20">
        <v>63900</v>
      </c>
      <c r="G83" s="21">
        <v>70</v>
      </c>
      <c r="H83" s="27">
        <v>92105</v>
      </c>
      <c r="I83" s="28">
        <v>2.3E-2</v>
      </c>
      <c r="J83" s="29">
        <v>3750</v>
      </c>
      <c r="K83" s="30">
        <v>-2.4E-2</v>
      </c>
      <c r="L83" s="31">
        <v>71571</v>
      </c>
      <c r="M83">
        <f>IF(ISNUMBER(H83/(1+I83)),H83/(1+I83),"")</f>
        <v>90034.213098729233</v>
      </c>
      <c r="N83">
        <f t="shared" si="8"/>
        <v>3842.2131147540986</v>
      </c>
      <c r="O83">
        <f t="shared" si="9"/>
        <v>70</v>
      </c>
      <c r="P83" s="58">
        <f t="shared" si="10"/>
        <v>94131.31</v>
      </c>
      <c r="Q83" s="59">
        <f t="shared" si="11"/>
        <v>88355</v>
      </c>
      <c r="R83">
        <f t="shared" si="12"/>
        <v>87049.261083743855</v>
      </c>
      <c r="S83" s="58">
        <f>$P83-$R83</f>
        <v>7082.0489162561425</v>
      </c>
      <c r="T83" s="58">
        <f t="shared" si="13"/>
        <v>2.1999999999999975</v>
      </c>
      <c r="U83">
        <f t="shared" si="14"/>
        <v>73</v>
      </c>
    </row>
    <row r="84" spans="3:21" x14ac:dyDescent="0.25">
      <c r="C84" s="17">
        <v>80</v>
      </c>
      <c r="D84" s="18" t="s">
        <v>106</v>
      </c>
      <c r="E84" s="19" t="s">
        <v>13</v>
      </c>
      <c r="F84" s="20">
        <v>421274</v>
      </c>
      <c r="G84" s="21">
        <v>86</v>
      </c>
      <c r="H84" s="27">
        <v>91986</v>
      </c>
      <c r="I84" s="28">
        <v>0.11899999999999999</v>
      </c>
      <c r="J84" s="29">
        <v>3474.6</v>
      </c>
      <c r="K84" s="30">
        <v>0.10199999999999999</v>
      </c>
      <c r="L84" s="31">
        <v>209651.5</v>
      </c>
      <c r="M84">
        <f>IF(ISNUMBER(H84/(1+I84)),H84/(1+I84),"")</f>
        <v>82203.75335120644</v>
      </c>
      <c r="N84">
        <f t="shared" si="8"/>
        <v>3152.9945553539014</v>
      </c>
      <c r="O84">
        <f t="shared" si="9"/>
        <v>86</v>
      </c>
      <c r="P84" s="58">
        <f t="shared" si="10"/>
        <v>94009.691999999995</v>
      </c>
      <c r="Q84" s="59">
        <f t="shared" si="11"/>
        <v>88511.4</v>
      </c>
      <c r="R84">
        <f t="shared" si="12"/>
        <v>87203.34975369458</v>
      </c>
      <c r="S84" s="58">
        <f>$P84-$R84</f>
        <v>6806.3422463054158</v>
      </c>
      <c r="T84" s="58">
        <f t="shared" si="13"/>
        <v>2.1999999999999948</v>
      </c>
      <c r="U84">
        <f t="shared" si="14"/>
        <v>79</v>
      </c>
    </row>
    <row r="85" spans="3:21" x14ac:dyDescent="0.25">
      <c r="C85" s="17">
        <v>81</v>
      </c>
      <c r="D85" s="18" t="s">
        <v>107</v>
      </c>
      <c r="E85" s="19" t="s">
        <v>41</v>
      </c>
      <c r="F85" s="20">
        <v>363862</v>
      </c>
      <c r="G85" s="21">
        <v>68</v>
      </c>
      <c r="H85" s="27">
        <v>91955.199999999997</v>
      </c>
      <c r="I85" s="28">
        <v>7.0000000000000001E-3</v>
      </c>
      <c r="J85" s="29">
        <v>-662.1</v>
      </c>
      <c r="K85" s="30" t="s">
        <v>17</v>
      </c>
      <c r="L85" s="31">
        <v>54153.1</v>
      </c>
      <c r="M85">
        <f>IF(ISNUMBER(H85/(1+I85)),H85/(1+I85),"")</f>
        <v>91315.988083416087</v>
      </c>
      <c r="N85" t="str">
        <f t="shared" si="8"/>
        <v/>
      </c>
      <c r="O85">
        <f t="shared" si="9"/>
        <v>68</v>
      </c>
      <c r="P85" s="58">
        <f t="shared" si="10"/>
        <v>93978.214399999997</v>
      </c>
      <c r="Q85" s="59">
        <f t="shared" si="11"/>
        <v>92617.3</v>
      </c>
      <c r="R85">
        <f t="shared" si="12"/>
        <v>91248.571428571435</v>
      </c>
      <c r="S85" s="58">
        <f>$P85-$R85</f>
        <v>2729.6429714285623</v>
      </c>
      <c r="T85" s="58">
        <f t="shared" si="13"/>
        <v>2.2000000000000002</v>
      </c>
      <c r="U85">
        <f t="shared" si="14"/>
        <v>267</v>
      </c>
    </row>
    <row r="86" spans="3:21" x14ac:dyDescent="0.25">
      <c r="C86" s="17">
        <v>82</v>
      </c>
      <c r="D86" s="18" t="s">
        <v>108</v>
      </c>
      <c r="E86" s="19" t="s">
        <v>13</v>
      </c>
      <c r="F86" s="20">
        <v>167528</v>
      </c>
      <c r="G86" s="21">
        <v>65</v>
      </c>
      <c r="H86" s="27">
        <v>90934.2</v>
      </c>
      <c r="I86" s="28">
        <v>-2.5000000000000001E-2</v>
      </c>
      <c r="J86" s="29">
        <v>1599.7</v>
      </c>
      <c r="K86" s="30">
        <v>0.14299999999999999</v>
      </c>
      <c r="L86" s="31">
        <v>66397.100000000006</v>
      </c>
      <c r="M86">
        <f>IF(ISNUMBER(H86/(1+I86)),H86/(1+I86),"")</f>
        <v>93265.846153846156</v>
      </c>
      <c r="N86">
        <f t="shared" si="8"/>
        <v>1399.562554680665</v>
      </c>
      <c r="O86">
        <f t="shared" si="9"/>
        <v>65</v>
      </c>
      <c r="P86" s="58">
        <f t="shared" si="10"/>
        <v>92934.752399999998</v>
      </c>
      <c r="Q86" s="59">
        <f t="shared" si="11"/>
        <v>89334.5</v>
      </c>
      <c r="R86">
        <f t="shared" si="12"/>
        <v>88014.285714285725</v>
      </c>
      <c r="S86" s="58">
        <f>$P86-$R86</f>
        <v>4920.4666857142729</v>
      </c>
      <c r="T86" s="58">
        <f t="shared" si="13"/>
        <v>2.2000000000000006</v>
      </c>
      <c r="U86">
        <f t="shared" si="14"/>
        <v>138</v>
      </c>
    </row>
    <row r="87" spans="3:21" x14ac:dyDescent="0.25">
      <c r="C87" s="17">
        <v>83</v>
      </c>
      <c r="D87" s="18" t="s">
        <v>109</v>
      </c>
      <c r="E87" s="19" t="s">
        <v>48</v>
      </c>
      <c r="F87" s="20">
        <v>31701</v>
      </c>
      <c r="G87" s="21">
        <v>89</v>
      </c>
      <c r="H87" s="27">
        <v>90799.8</v>
      </c>
      <c r="I87" s="28">
        <v>0.13500000000000001</v>
      </c>
      <c r="J87" s="29">
        <v>4869.3999999999996</v>
      </c>
      <c r="K87" s="30">
        <v>0.28000000000000003</v>
      </c>
      <c r="L87" s="31">
        <v>135300.29999999999</v>
      </c>
      <c r="M87">
        <f>IF(ISNUMBER(H87/(1+I87)),H87/(1+I87),"")</f>
        <v>79999.823788546259</v>
      </c>
      <c r="N87">
        <f t="shared" si="8"/>
        <v>3804.2187499999995</v>
      </c>
      <c r="O87">
        <f t="shared" si="9"/>
        <v>90</v>
      </c>
      <c r="P87" s="58">
        <f t="shared" si="10"/>
        <v>92797.395600000003</v>
      </c>
      <c r="Q87" s="59">
        <f t="shared" si="11"/>
        <v>85930.400000000009</v>
      </c>
      <c r="R87">
        <f t="shared" si="12"/>
        <v>84660.492610837449</v>
      </c>
      <c r="S87" s="58">
        <f>$P87-$R87</f>
        <v>8136.9029891625541</v>
      </c>
      <c r="T87" s="58">
        <f t="shared" si="13"/>
        <v>2.2000000000000006</v>
      </c>
      <c r="U87">
        <f t="shared" si="14"/>
        <v>52</v>
      </c>
    </row>
    <row r="88" spans="3:21" x14ac:dyDescent="0.25">
      <c r="C88" s="17">
        <v>84</v>
      </c>
      <c r="D88" s="18" t="s">
        <v>110</v>
      </c>
      <c r="E88" s="19" t="s">
        <v>11</v>
      </c>
      <c r="F88" s="20">
        <v>157000</v>
      </c>
      <c r="G88" s="21">
        <v>93</v>
      </c>
      <c r="H88" s="27">
        <v>90621</v>
      </c>
      <c r="I88" s="28">
        <v>0.152</v>
      </c>
      <c r="J88" s="29">
        <v>-2310</v>
      </c>
      <c r="K88" s="30" t="s">
        <v>17</v>
      </c>
      <c r="L88" s="31">
        <v>111820</v>
      </c>
      <c r="M88">
        <f>IF(ISNUMBER(H88/(1+I88)),H88/(1+I88),"")</f>
        <v>78664.0625</v>
      </c>
      <c r="N88" t="str">
        <f t="shared" si="8"/>
        <v/>
      </c>
      <c r="O88">
        <f t="shared" si="9"/>
        <v>94</v>
      </c>
      <c r="P88" s="58">
        <f t="shared" si="10"/>
        <v>92614.661999999997</v>
      </c>
      <c r="Q88" s="59">
        <f t="shared" si="11"/>
        <v>92931</v>
      </c>
      <c r="R88">
        <f t="shared" si="12"/>
        <v>91557.635467980304</v>
      </c>
      <c r="S88" s="58">
        <f>$P88-$R88</f>
        <v>1057.0265320196922</v>
      </c>
      <c r="T88" s="58">
        <f t="shared" si="13"/>
        <v>2.1999999999999966</v>
      </c>
      <c r="U88">
        <f t="shared" si="14"/>
        <v>394</v>
      </c>
    </row>
    <row r="89" spans="3:21" x14ac:dyDescent="0.25">
      <c r="C89" s="17">
        <v>85</v>
      </c>
      <c r="D89" s="18" t="s">
        <v>111</v>
      </c>
      <c r="E89" s="19" t="s">
        <v>112</v>
      </c>
      <c r="F89" s="20">
        <v>194015</v>
      </c>
      <c r="G89" s="21">
        <v>77</v>
      </c>
      <c r="H89" s="27">
        <v>90531.9</v>
      </c>
      <c r="I89" s="28">
        <v>3.5999999999999997E-2</v>
      </c>
      <c r="J89" s="29">
        <v>9217.1</v>
      </c>
      <c r="K89" s="30">
        <v>0.23499999999999999</v>
      </c>
      <c r="L89" s="31">
        <v>1667946.8</v>
      </c>
      <c r="M89">
        <f>IF(ISNUMBER(H89/(1+I89)),H89/(1+I89),"")</f>
        <v>87386.003861003846</v>
      </c>
      <c r="N89">
        <f t="shared" si="8"/>
        <v>7463.2388663967622</v>
      </c>
      <c r="O89">
        <f t="shared" si="9"/>
        <v>77</v>
      </c>
      <c r="P89" s="58">
        <f t="shared" si="10"/>
        <v>92523.601799999989</v>
      </c>
      <c r="Q89" s="59">
        <f t="shared" si="11"/>
        <v>81314.799999999988</v>
      </c>
      <c r="R89">
        <f t="shared" si="12"/>
        <v>80113.103448275855</v>
      </c>
      <c r="S89" s="58">
        <f>$P89-$R89</f>
        <v>12410.498351724134</v>
      </c>
      <c r="T89" s="58">
        <f t="shared" si="13"/>
        <v>2.1999999999999948</v>
      </c>
      <c r="U89">
        <f t="shared" si="14"/>
        <v>22</v>
      </c>
    </row>
    <row r="90" spans="3:21" x14ac:dyDescent="0.25">
      <c r="C90" s="17">
        <v>86</v>
      </c>
      <c r="D90" s="18" t="s">
        <v>113</v>
      </c>
      <c r="E90" s="19" t="s">
        <v>67</v>
      </c>
      <c r="F90" s="20">
        <v>308000</v>
      </c>
      <c r="G90" s="21">
        <v>115</v>
      </c>
      <c r="H90" s="27">
        <v>90055</v>
      </c>
      <c r="I90" s="28">
        <v>0.25</v>
      </c>
      <c r="J90" s="29">
        <v>8745.7999999999993</v>
      </c>
      <c r="K90" s="30">
        <v>1.2969999999999999</v>
      </c>
      <c r="L90" s="31">
        <v>189980.1</v>
      </c>
      <c r="M90">
        <f>IF(ISNUMBER(H90/(1+I90)),H90/(1+I90),"")</f>
        <v>72044</v>
      </c>
      <c r="N90">
        <f t="shared" si="8"/>
        <v>3807.4880278624296</v>
      </c>
      <c r="O90">
        <f t="shared" si="9"/>
        <v>115</v>
      </c>
      <c r="P90" s="58">
        <f t="shared" si="10"/>
        <v>92036.21</v>
      </c>
      <c r="Q90" s="59">
        <f t="shared" si="11"/>
        <v>81309.2</v>
      </c>
      <c r="R90">
        <f t="shared" si="12"/>
        <v>80107.586206896551</v>
      </c>
      <c r="S90" s="58">
        <f>$P90-$R90</f>
        <v>11928.623793103456</v>
      </c>
      <c r="T90" s="58">
        <f t="shared" si="13"/>
        <v>2.2000000000000073</v>
      </c>
      <c r="U90">
        <f t="shared" si="14"/>
        <v>24</v>
      </c>
    </row>
    <row r="91" spans="3:21" x14ac:dyDescent="0.25">
      <c r="C91" s="17">
        <v>87</v>
      </c>
      <c r="D91" s="18" t="s">
        <v>114</v>
      </c>
      <c r="E91" s="19" t="s">
        <v>13</v>
      </c>
      <c r="F91" s="20">
        <v>142451</v>
      </c>
      <c r="G91" s="21">
        <v>125</v>
      </c>
      <c r="H91" s="27">
        <v>89804.7</v>
      </c>
      <c r="I91" s="28">
        <v>0.29199999999999998</v>
      </c>
      <c r="J91" s="29">
        <v>2660.3</v>
      </c>
      <c r="K91" s="30">
        <v>-6.8000000000000005E-2</v>
      </c>
      <c r="L91" s="31">
        <v>66682.899999999994</v>
      </c>
      <c r="M91">
        <f>IF(ISNUMBER(H91/(1+I91)),H91/(1+I91),"")</f>
        <v>69508.281733746131</v>
      </c>
      <c r="N91">
        <f t="shared" si="8"/>
        <v>2854.3991416309018</v>
      </c>
      <c r="O91">
        <f t="shared" si="9"/>
        <v>126</v>
      </c>
      <c r="P91" s="58">
        <f t="shared" si="10"/>
        <v>91780.403399999996</v>
      </c>
      <c r="Q91" s="59">
        <f t="shared" si="11"/>
        <v>87144.4</v>
      </c>
      <c r="R91">
        <f t="shared" si="12"/>
        <v>85856.551724137928</v>
      </c>
      <c r="S91" s="58">
        <f>$P91-$R91</f>
        <v>5923.8516758620681</v>
      </c>
      <c r="T91" s="58">
        <f t="shared" si="13"/>
        <v>2.1999999999999984</v>
      </c>
      <c r="U91">
        <f t="shared" si="14"/>
        <v>100</v>
      </c>
    </row>
    <row r="92" spans="3:21" x14ac:dyDescent="0.25">
      <c r="C92" s="17">
        <v>88</v>
      </c>
      <c r="D92" s="18" t="s">
        <v>115</v>
      </c>
      <c r="E92" s="19" t="s">
        <v>13</v>
      </c>
      <c r="F92" s="20">
        <v>66713</v>
      </c>
      <c r="G92" s="21">
        <v>98</v>
      </c>
      <c r="H92" s="27">
        <v>89358.1</v>
      </c>
      <c r="I92" s="28">
        <v>0.16400000000000001</v>
      </c>
      <c r="J92" s="29">
        <v>701.4</v>
      </c>
      <c r="K92" s="30">
        <v>-6.9000000000000006E-2</v>
      </c>
      <c r="L92" s="31">
        <v>71332.7</v>
      </c>
      <c r="M92">
        <f>IF(ISNUMBER(H92/(1+I92)),H92/(1+I92),"")</f>
        <v>76768.127147766339</v>
      </c>
      <c r="N92">
        <f t="shared" si="8"/>
        <v>753.38345864661653</v>
      </c>
      <c r="O92">
        <f t="shared" si="9"/>
        <v>99</v>
      </c>
      <c r="P92" s="58">
        <f t="shared" si="10"/>
        <v>91323.978200000012</v>
      </c>
      <c r="Q92" s="59">
        <f t="shared" si="11"/>
        <v>88656.700000000012</v>
      </c>
      <c r="R92">
        <f t="shared" si="12"/>
        <v>87346.502463054203</v>
      </c>
      <c r="S92" s="58">
        <f>$P92-$R92</f>
        <v>3977.4757369458093</v>
      </c>
      <c r="T92" s="58">
        <f t="shared" si="13"/>
        <v>2.2000000000000073</v>
      </c>
      <c r="U92">
        <f t="shared" si="14"/>
        <v>176</v>
      </c>
    </row>
    <row r="93" spans="3:21" x14ac:dyDescent="0.25">
      <c r="C93" s="17">
        <v>89</v>
      </c>
      <c r="D93" s="18" t="s">
        <v>116</v>
      </c>
      <c r="E93" s="19" t="s">
        <v>48</v>
      </c>
      <c r="F93" s="20">
        <v>69272</v>
      </c>
      <c r="G93" s="21">
        <v>83</v>
      </c>
      <c r="H93" s="27">
        <v>89305.7</v>
      </c>
      <c r="I93" s="28">
        <v>6.0999999999999999E-2</v>
      </c>
      <c r="J93" s="29">
        <v>5651.8</v>
      </c>
      <c r="K93" s="30">
        <v>0.32700000000000001</v>
      </c>
      <c r="L93" s="31">
        <v>189079.6</v>
      </c>
      <c r="M93">
        <f>IF(ISNUMBER(H93/(1+I93)),H93/(1+I93),"")</f>
        <v>84171.253534401505</v>
      </c>
      <c r="N93">
        <f t="shared" si="8"/>
        <v>4259.0806330067826</v>
      </c>
      <c r="O93">
        <f t="shared" si="9"/>
        <v>83</v>
      </c>
      <c r="P93" s="58">
        <f t="shared" si="10"/>
        <v>91270.425399999993</v>
      </c>
      <c r="Q93" s="59">
        <f t="shared" si="11"/>
        <v>83653.899999999994</v>
      </c>
      <c r="R93">
        <f t="shared" si="12"/>
        <v>82417.635467980304</v>
      </c>
      <c r="S93" s="58">
        <f>$P93-$R93</f>
        <v>8852.7899320196884</v>
      </c>
      <c r="T93" s="58">
        <f t="shared" si="13"/>
        <v>2.1999999999999953</v>
      </c>
      <c r="U93">
        <f t="shared" si="14"/>
        <v>40</v>
      </c>
    </row>
    <row r="94" spans="3:21" x14ac:dyDescent="0.25">
      <c r="C94" s="17">
        <v>90</v>
      </c>
      <c r="D94" s="18" t="s">
        <v>117</v>
      </c>
      <c r="E94" s="19" t="s">
        <v>26</v>
      </c>
      <c r="F94" s="20">
        <v>215675</v>
      </c>
      <c r="G94" s="21">
        <v>81</v>
      </c>
      <c r="H94" s="27">
        <v>89286.8</v>
      </c>
      <c r="I94" s="28">
        <v>5.7000000000000002E-2</v>
      </c>
      <c r="J94" s="29">
        <v>2556.1999999999998</v>
      </c>
      <c r="K94" s="30">
        <v>-0.34499999999999997</v>
      </c>
      <c r="L94" s="31">
        <v>166163.6</v>
      </c>
      <c r="M94">
        <f>IF(ISNUMBER(H94/(1+I94)),H94/(1+I94),"")</f>
        <v>84471.901608325454</v>
      </c>
      <c r="N94">
        <f t="shared" si="8"/>
        <v>3902.5954198473278</v>
      </c>
      <c r="O94">
        <f t="shared" si="9"/>
        <v>81</v>
      </c>
      <c r="P94" s="58">
        <f t="shared" si="10"/>
        <v>91251.109600000011</v>
      </c>
      <c r="Q94" s="59">
        <f t="shared" si="11"/>
        <v>86730.6</v>
      </c>
      <c r="R94">
        <f t="shared" si="12"/>
        <v>85448.866995073899</v>
      </c>
      <c r="S94" s="58">
        <f>$P94-$R94</f>
        <v>5802.2426049261121</v>
      </c>
      <c r="T94" s="58">
        <f t="shared" si="13"/>
        <v>2.2000000000000086</v>
      </c>
      <c r="U94">
        <f t="shared" si="14"/>
        <v>101</v>
      </c>
    </row>
    <row r="95" spans="3:21" x14ac:dyDescent="0.25">
      <c r="C95" s="17">
        <v>91</v>
      </c>
      <c r="D95" s="18" t="s">
        <v>118</v>
      </c>
      <c r="E95" s="19" t="s">
        <v>41</v>
      </c>
      <c r="F95" s="20">
        <v>73346</v>
      </c>
      <c r="G95" s="21">
        <v>82</v>
      </c>
      <c r="H95" s="27">
        <v>88325</v>
      </c>
      <c r="I95" s="28">
        <v>4.9000000000000002E-2</v>
      </c>
      <c r="J95" s="29">
        <v>5192.7</v>
      </c>
      <c r="K95" s="30">
        <v>0.26200000000000001</v>
      </c>
      <c r="L95" s="31">
        <v>1856682.3</v>
      </c>
      <c r="M95">
        <f>IF(ISNUMBER(H95/(1+I95)),H95/(1+I95),"")</f>
        <v>84199.237368922782</v>
      </c>
      <c r="N95">
        <f t="shared" si="8"/>
        <v>4114.6592709984152</v>
      </c>
      <c r="O95">
        <f t="shared" si="9"/>
        <v>82</v>
      </c>
      <c r="P95" s="58">
        <f t="shared" si="10"/>
        <v>90268.150000000009</v>
      </c>
      <c r="Q95" s="59">
        <f t="shared" si="11"/>
        <v>83132.3</v>
      </c>
      <c r="R95">
        <f t="shared" si="12"/>
        <v>81903.743842364536</v>
      </c>
      <c r="S95" s="58">
        <f>$P95-$R95</f>
        <v>8364.4061576354725</v>
      </c>
      <c r="T95" s="58">
        <f t="shared" si="13"/>
        <v>2.2000000000000099</v>
      </c>
      <c r="U95">
        <f t="shared" si="14"/>
        <v>44</v>
      </c>
    </row>
    <row r="96" spans="3:21" x14ac:dyDescent="0.25">
      <c r="C96" s="17">
        <v>92</v>
      </c>
      <c r="D96" s="18" t="s">
        <v>119</v>
      </c>
      <c r="E96" s="19" t="s">
        <v>48</v>
      </c>
      <c r="F96" s="20">
        <v>70734</v>
      </c>
      <c r="G96" s="21">
        <v>59</v>
      </c>
      <c r="H96" s="27">
        <v>88157.4</v>
      </c>
      <c r="I96" s="28">
        <v>-0.123</v>
      </c>
      <c r="J96" s="29">
        <v>2725</v>
      </c>
      <c r="K96" s="30">
        <v>0.14599999999999999</v>
      </c>
      <c r="L96" s="31">
        <v>589590.30000000005</v>
      </c>
      <c r="M96">
        <f>IF(ISNUMBER(H96/(1+I96)),H96/(1+I96),"")</f>
        <v>100521.55074116305</v>
      </c>
      <c r="N96">
        <f t="shared" si="8"/>
        <v>2377.8359511343806</v>
      </c>
      <c r="O96">
        <f t="shared" si="9"/>
        <v>60</v>
      </c>
      <c r="P96" s="58">
        <f t="shared" si="10"/>
        <v>90096.862800000003</v>
      </c>
      <c r="Q96" s="59">
        <f t="shared" si="11"/>
        <v>85432.4</v>
      </c>
      <c r="R96">
        <f t="shared" si="12"/>
        <v>84169.852216748768</v>
      </c>
      <c r="S96" s="58">
        <f>$P96-$R96</f>
        <v>5927.0105832512345</v>
      </c>
      <c r="T96" s="58">
        <f t="shared" si="13"/>
        <v>2.2000000000000095</v>
      </c>
      <c r="U96">
        <f t="shared" si="14"/>
        <v>97</v>
      </c>
    </row>
    <row r="97" spans="3:21" x14ac:dyDescent="0.25">
      <c r="C97" s="17">
        <v>93</v>
      </c>
      <c r="D97" s="18" t="s">
        <v>120</v>
      </c>
      <c r="E97" s="19" t="s">
        <v>13</v>
      </c>
      <c r="F97" s="20">
        <v>178572</v>
      </c>
      <c r="G97" s="21">
        <v>91</v>
      </c>
      <c r="H97" s="27">
        <v>88140.9</v>
      </c>
      <c r="I97" s="28">
        <v>0.11</v>
      </c>
      <c r="J97" s="29">
        <v>1585.2</v>
      </c>
      <c r="K97" s="30">
        <v>2.5999999999999999E-2</v>
      </c>
      <c r="L97" s="31">
        <v>198943.7</v>
      </c>
      <c r="M97">
        <f>IF(ISNUMBER(H97/(1+I97)),H97/(1+I97),"")</f>
        <v>79406.216216216199</v>
      </c>
      <c r="N97">
        <f t="shared" si="8"/>
        <v>1545.0292397660819</v>
      </c>
      <c r="O97">
        <f t="shared" si="9"/>
        <v>92</v>
      </c>
      <c r="P97" s="58">
        <f t="shared" si="10"/>
        <v>90079.999799999991</v>
      </c>
      <c r="Q97" s="59">
        <f t="shared" si="11"/>
        <v>86555.7</v>
      </c>
      <c r="R97">
        <f t="shared" si="12"/>
        <v>85276.551724137942</v>
      </c>
      <c r="S97" s="58">
        <f>$P97-$R97</f>
        <v>4803.4480758620484</v>
      </c>
      <c r="T97" s="58">
        <f t="shared" si="13"/>
        <v>2.1999999999999962</v>
      </c>
      <c r="U97">
        <f t="shared" si="14"/>
        <v>133</v>
      </c>
    </row>
    <row r="98" spans="3:21" x14ac:dyDescent="0.25">
      <c r="C98" s="17">
        <v>94</v>
      </c>
      <c r="D98" s="18" t="s">
        <v>121</v>
      </c>
      <c r="E98" s="19" t="s">
        <v>34</v>
      </c>
      <c r="F98" s="20">
        <v>122217</v>
      </c>
      <c r="G98" s="21">
        <v>78</v>
      </c>
      <c r="H98" s="27">
        <v>87999.2</v>
      </c>
      <c r="I98" s="28">
        <v>3.2000000000000001E-2</v>
      </c>
      <c r="J98" s="29">
        <v>1370.8</v>
      </c>
      <c r="K98" s="30">
        <v>-0.61599999999999999</v>
      </c>
      <c r="L98" s="31">
        <v>161921.4</v>
      </c>
      <c r="M98">
        <f>IF(ISNUMBER(H98/(1+I98)),H98/(1+I98),"")</f>
        <v>85270.542635658916</v>
      </c>
      <c r="N98">
        <f t="shared" si="8"/>
        <v>3569.7916666666665</v>
      </c>
      <c r="O98">
        <f t="shared" si="9"/>
        <v>78</v>
      </c>
      <c r="P98" s="58">
        <f t="shared" si="10"/>
        <v>89935.182400000005</v>
      </c>
      <c r="Q98" s="59">
        <f t="shared" si="11"/>
        <v>86628.4</v>
      </c>
      <c r="R98">
        <f t="shared" si="12"/>
        <v>85348.177339901478</v>
      </c>
      <c r="S98" s="58">
        <f>$P98-$R98</f>
        <v>4587.0050600985269</v>
      </c>
      <c r="T98" s="58">
        <f t="shared" si="13"/>
        <v>2.2000000000000091</v>
      </c>
      <c r="U98">
        <f t="shared" si="14"/>
        <v>143</v>
      </c>
    </row>
    <row r="99" spans="3:21" x14ac:dyDescent="0.25">
      <c r="C99" s="17">
        <v>95</v>
      </c>
      <c r="D99" s="18" t="s">
        <v>122</v>
      </c>
      <c r="E99" s="19" t="s">
        <v>123</v>
      </c>
      <c r="F99" s="20">
        <v>131108</v>
      </c>
      <c r="G99" s="21">
        <v>107</v>
      </c>
      <c r="H99" s="27">
        <v>87403.3</v>
      </c>
      <c r="I99" s="28">
        <v>0.184</v>
      </c>
      <c r="J99" s="29">
        <v>-9377.9</v>
      </c>
      <c r="K99" s="30" t="s">
        <v>17</v>
      </c>
      <c r="L99" s="31">
        <v>105384.4</v>
      </c>
      <c r="M99">
        <f>IF(ISNUMBER(H99/(1+I99)),H99/(1+I99),"")</f>
        <v>73820.354729729734</v>
      </c>
      <c r="N99" t="str">
        <f t="shared" si="8"/>
        <v/>
      </c>
      <c r="O99">
        <f t="shared" si="9"/>
        <v>108</v>
      </c>
      <c r="P99" s="58">
        <f t="shared" si="10"/>
        <v>89326.172600000005</v>
      </c>
      <c r="Q99" s="59">
        <f t="shared" si="11"/>
        <v>96781.2</v>
      </c>
      <c r="R99">
        <f t="shared" si="12"/>
        <v>95350.935960591145</v>
      </c>
      <c r="S99" s="58">
        <f>$P99-$R99</f>
        <v>-6024.7633605911396</v>
      </c>
      <c r="T99" s="58">
        <f t="shared" si="13"/>
        <v>2.2000000000000028</v>
      </c>
      <c r="U99">
        <f t="shared" si="14"/>
        <v>402</v>
      </c>
    </row>
    <row r="100" spans="3:21" x14ac:dyDescent="0.25">
      <c r="C100" s="17">
        <v>96</v>
      </c>
      <c r="D100" s="18" t="s">
        <v>124</v>
      </c>
      <c r="E100" s="19" t="s">
        <v>41</v>
      </c>
      <c r="F100" s="20">
        <v>216539</v>
      </c>
      <c r="G100" s="21">
        <v>108</v>
      </c>
      <c r="H100" s="27">
        <v>87364.3</v>
      </c>
      <c r="I100" s="28">
        <v>0.189</v>
      </c>
      <c r="J100" s="29">
        <v>3336.3</v>
      </c>
      <c r="K100" s="30">
        <v>0.53400000000000003</v>
      </c>
      <c r="L100" s="31">
        <v>70811.100000000006</v>
      </c>
      <c r="M100">
        <f>IF(ISNUMBER(H100/(1+I100)),H100/(1+I100),"")</f>
        <v>73477.123633305295</v>
      </c>
      <c r="N100">
        <f t="shared" si="8"/>
        <v>2174.9022164276403</v>
      </c>
      <c r="O100">
        <f t="shared" si="9"/>
        <v>109</v>
      </c>
      <c r="P100" s="58">
        <f t="shared" si="10"/>
        <v>89286.314599999998</v>
      </c>
      <c r="Q100" s="59">
        <f t="shared" si="11"/>
        <v>84028</v>
      </c>
      <c r="R100">
        <f t="shared" si="12"/>
        <v>82786.206896551739</v>
      </c>
      <c r="S100" s="58">
        <f>$P100-$R100</f>
        <v>6500.1077034482587</v>
      </c>
      <c r="T100" s="58">
        <f t="shared" si="13"/>
        <v>2.1999999999999944</v>
      </c>
      <c r="U100">
        <f t="shared" si="14"/>
        <v>80</v>
      </c>
    </row>
    <row r="101" spans="3:21" x14ac:dyDescent="0.25">
      <c r="C101" s="17">
        <v>97</v>
      </c>
      <c r="D101" s="18" t="s">
        <v>125</v>
      </c>
      <c r="E101" s="19" t="s">
        <v>13</v>
      </c>
      <c r="F101" s="20">
        <v>387525</v>
      </c>
      <c r="G101" s="21">
        <v>96</v>
      </c>
      <c r="H101" s="27">
        <v>86622.6</v>
      </c>
      <c r="I101" s="28">
        <v>0.122</v>
      </c>
      <c r="J101" s="29">
        <v>3390.9</v>
      </c>
      <c r="K101" s="30">
        <v>7.9000000000000001E-2</v>
      </c>
      <c r="L101" s="31">
        <v>58175</v>
      </c>
      <c r="M101">
        <f>IF(ISNUMBER(H101/(1+I101)),H101/(1+I101),"")</f>
        <v>77203.743315508036</v>
      </c>
      <c r="N101">
        <f t="shared" si="8"/>
        <v>3142.6320667284526</v>
      </c>
      <c r="O101">
        <f t="shared" si="9"/>
        <v>97</v>
      </c>
      <c r="P101" s="58">
        <f t="shared" si="10"/>
        <v>88528.297200000001</v>
      </c>
      <c r="Q101" s="59">
        <f t="shared" si="11"/>
        <v>83231.700000000012</v>
      </c>
      <c r="R101">
        <f t="shared" si="12"/>
        <v>82001.674876847304</v>
      </c>
      <c r="S101" s="58">
        <f>$P101-$R101</f>
        <v>6526.6223231526965</v>
      </c>
      <c r="T101" s="58">
        <f t="shared" si="13"/>
        <v>2.1999999999999944</v>
      </c>
      <c r="U101">
        <f t="shared" si="14"/>
        <v>79</v>
      </c>
    </row>
    <row r="102" spans="3:21" x14ac:dyDescent="0.25">
      <c r="C102" s="17">
        <v>98</v>
      </c>
      <c r="D102" s="18" t="s">
        <v>126</v>
      </c>
      <c r="E102" s="19" t="s">
        <v>28</v>
      </c>
      <c r="F102" s="20">
        <v>76866</v>
      </c>
      <c r="G102" s="21">
        <v>85</v>
      </c>
      <c r="H102" s="27">
        <v>86604.7</v>
      </c>
      <c r="I102" s="28">
        <v>4.8000000000000001E-2</v>
      </c>
      <c r="J102" s="29">
        <v>12727.9</v>
      </c>
      <c r="K102" s="30">
        <v>0.35699999999999998</v>
      </c>
      <c r="L102" s="31">
        <v>326163.20000000001</v>
      </c>
      <c r="M102">
        <f>IF(ISNUMBER(H102/(1+I102)),H102/(1+I102),"")</f>
        <v>82638.072519083958</v>
      </c>
      <c r="N102">
        <f t="shared" si="8"/>
        <v>9379.4399410464266</v>
      </c>
      <c r="O102">
        <f t="shared" si="9"/>
        <v>85</v>
      </c>
      <c r="P102" s="58">
        <f t="shared" si="10"/>
        <v>88510.003400000001</v>
      </c>
      <c r="Q102" s="59">
        <f t="shared" si="11"/>
        <v>73876.800000000003</v>
      </c>
      <c r="R102">
        <f t="shared" si="12"/>
        <v>72785.024630541884</v>
      </c>
      <c r="S102" s="58">
        <f>$P102-$R102</f>
        <v>15724.978769458117</v>
      </c>
      <c r="T102" s="58">
        <f t="shared" si="13"/>
        <v>2.2000000000000051</v>
      </c>
      <c r="U102">
        <f t="shared" si="14"/>
        <v>5</v>
      </c>
    </row>
    <row r="103" spans="3:21" x14ac:dyDescent="0.25">
      <c r="C103" s="17">
        <v>99</v>
      </c>
      <c r="D103" s="18" t="s">
        <v>127</v>
      </c>
      <c r="E103" s="19" t="s">
        <v>23</v>
      </c>
      <c r="F103" s="20">
        <v>235217</v>
      </c>
      <c r="G103" s="21">
        <v>90</v>
      </c>
      <c r="H103" s="27">
        <v>86131</v>
      </c>
      <c r="I103" s="28">
        <v>8.2000000000000003E-2</v>
      </c>
      <c r="J103" s="29">
        <v>13727</v>
      </c>
      <c r="K103" s="30">
        <v>0.27100000000000002</v>
      </c>
      <c r="L103" s="31">
        <v>2558124</v>
      </c>
      <c r="M103">
        <f>IF(ISNUMBER(H103/(1+I103)),H103/(1+I103),"")</f>
        <v>79603.512014787426</v>
      </c>
      <c r="N103">
        <f t="shared" si="8"/>
        <v>10800.157356412275</v>
      </c>
      <c r="O103">
        <f t="shared" si="9"/>
        <v>91</v>
      </c>
      <c r="P103" s="58">
        <f t="shared" si="10"/>
        <v>88025.881999999998</v>
      </c>
      <c r="Q103" s="59">
        <f t="shared" si="11"/>
        <v>72404</v>
      </c>
      <c r="R103">
        <f t="shared" si="12"/>
        <v>71333.990147783261</v>
      </c>
      <c r="S103" s="58">
        <f>$P103-$R103</f>
        <v>16691.891852216737</v>
      </c>
      <c r="T103" s="58">
        <f t="shared" si="13"/>
        <v>2.1999999999999975</v>
      </c>
      <c r="U103">
        <f t="shared" si="14"/>
        <v>4</v>
      </c>
    </row>
    <row r="104" spans="3:21" x14ac:dyDescent="0.25">
      <c r="C104" s="17">
        <v>100</v>
      </c>
      <c r="D104" s="18" t="s">
        <v>128</v>
      </c>
      <c r="E104" s="19" t="s">
        <v>11</v>
      </c>
      <c r="F104" s="20">
        <v>98000</v>
      </c>
      <c r="G104" s="21">
        <v>147</v>
      </c>
      <c r="H104" s="27">
        <v>85977</v>
      </c>
      <c r="I104" s="28">
        <v>0.372</v>
      </c>
      <c r="J104" s="29">
        <v>3844</v>
      </c>
      <c r="K104" s="30">
        <v>1.633</v>
      </c>
      <c r="L104" s="31">
        <v>188030</v>
      </c>
      <c r="M104">
        <f>IF(ISNUMBER(H104/(1+I104)),H104/(1+I104),"")</f>
        <v>62665.451895043734</v>
      </c>
      <c r="N104">
        <f t="shared" si="8"/>
        <v>1459.9316369160654</v>
      </c>
      <c r="O104">
        <f t="shared" si="9"/>
        <v>145</v>
      </c>
      <c r="P104" s="58">
        <f t="shared" si="10"/>
        <v>87868.494000000006</v>
      </c>
      <c r="Q104" s="59">
        <f t="shared" si="11"/>
        <v>82133</v>
      </c>
      <c r="R104">
        <f t="shared" si="12"/>
        <v>80919.211822660101</v>
      </c>
      <c r="S104" s="58">
        <f>$P104-$R104</f>
        <v>6949.2821773399046</v>
      </c>
      <c r="T104" s="58">
        <f t="shared" si="13"/>
        <v>2.2000000000000073</v>
      </c>
      <c r="U104">
        <f t="shared" si="14"/>
        <v>68</v>
      </c>
    </row>
    <row r="105" spans="3:21" x14ac:dyDescent="0.25">
      <c r="C105" s="17">
        <v>101</v>
      </c>
      <c r="D105" s="18" t="s">
        <v>129</v>
      </c>
      <c r="E105" s="19" t="s">
        <v>13</v>
      </c>
      <c r="F105" s="20">
        <v>935191</v>
      </c>
      <c r="G105" s="21">
        <v>113</v>
      </c>
      <c r="H105" s="27">
        <v>85627.9</v>
      </c>
      <c r="I105" s="28">
        <v>0.186</v>
      </c>
      <c r="J105" s="29">
        <v>4133.6000000000004</v>
      </c>
      <c r="K105" s="30">
        <v>-0.16700000000000001</v>
      </c>
      <c r="L105" s="31">
        <v>1429122.3</v>
      </c>
      <c r="M105">
        <f>IF(ISNUMBER(H105/(1+I105)),H105/(1+I105),"")</f>
        <v>72198.903878583471</v>
      </c>
      <c r="N105">
        <f t="shared" si="8"/>
        <v>4962.3049219687882</v>
      </c>
      <c r="O105">
        <f t="shared" si="9"/>
        <v>114</v>
      </c>
      <c r="P105" s="58">
        <f t="shared" si="10"/>
        <v>87511.713799999998</v>
      </c>
      <c r="Q105" s="59">
        <f t="shared" si="11"/>
        <v>81494.299999999988</v>
      </c>
      <c r="R105">
        <f t="shared" si="12"/>
        <v>80289.950738916246</v>
      </c>
      <c r="S105" s="58">
        <f>$P105-$R105</f>
        <v>7221.7630610837514</v>
      </c>
      <c r="T105" s="58">
        <f t="shared" si="13"/>
        <v>2.2000000000000042</v>
      </c>
      <c r="U105">
        <f t="shared" si="14"/>
        <v>61</v>
      </c>
    </row>
    <row r="106" spans="3:21" x14ac:dyDescent="0.25">
      <c r="C106" s="17">
        <v>102</v>
      </c>
      <c r="D106" s="18" t="s">
        <v>130</v>
      </c>
      <c r="E106" s="19" t="s">
        <v>28</v>
      </c>
      <c r="F106" s="20">
        <v>295941</v>
      </c>
      <c r="G106" s="21">
        <v>79</v>
      </c>
      <c r="H106" s="27">
        <v>85507.8</v>
      </c>
      <c r="I106" s="28">
        <v>1.0999999999999999E-2</v>
      </c>
      <c r="J106" s="29">
        <v>2007.2</v>
      </c>
      <c r="K106" s="30">
        <v>-0.38700000000000001</v>
      </c>
      <c r="L106" s="31">
        <v>86984.7</v>
      </c>
      <c r="M106">
        <f>IF(ISNUMBER(H106/(1+I106)),H106/(1+I106),"")</f>
        <v>84577.448071216626</v>
      </c>
      <c r="N106">
        <f t="shared" si="8"/>
        <v>3274.388254486134</v>
      </c>
      <c r="O106">
        <f t="shared" si="9"/>
        <v>79</v>
      </c>
      <c r="P106" s="58">
        <f t="shared" si="10"/>
        <v>87388.971600000004</v>
      </c>
      <c r="Q106" s="59">
        <f t="shared" si="11"/>
        <v>83500.600000000006</v>
      </c>
      <c r="R106">
        <f t="shared" si="12"/>
        <v>82266.600985221696</v>
      </c>
      <c r="S106" s="58">
        <f>$P106-$R106</f>
        <v>5122.3706147783087</v>
      </c>
      <c r="T106" s="58">
        <f t="shared" si="13"/>
        <v>2.2000000000000015</v>
      </c>
      <c r="U106">
        <f t="shared" si="14"/>
        <v>115</v>
      </c>
    </row>
    <row r="107" spans="3:21" x14ac:dyDescent="0.25">
      <c r="C107" s="17">
        <v>103</v>
      </c>
      <c r="D107" s="18" t="s">
        <v>131</v>
      </c>
      <c r="E107" s="19" t="s">
        <v>23</v>
      </c>
      <c r="F107" s="20">
        <v>321490</v>
      </c>
      <c r="G107" s="21">
        <v>102</v>
      </c>
      <c r="H107" s="27">
        <v>84270.6</v>
      </c>
      <c r="I107" s="28">
        <v>0.11799999999999999</v>
      </c>
      <c r="J107" s="29">
        <v>1743.1</v>
      </c>
      <c r="K107" s="30">
        <v>0.10199999999999999</v>
      </c>
      <c r="L107" s="31">
        <v>65227.6</v>
      </c>
      <c r="M107">
        <f>IF(ISNUMBER(H107/(1+I107)),H107/(1+I107),"")</f>
        <v>75376.207513416826</v>
      </c>
      <c r="N107">
        <f t="shared" si="8"/>
        <v>1581.7604355716876</v>
      </c>
      <c r="O107">
        <f t="shared" si="9"/>
        <v>103</v>
      </c>
      <c r="P107" s="58">
        <f t="shared" si="10"/>
        <v>86124.553200000009</v>
      </c>
      <c r="Q107" s="59">
        <f t="shared" si="11"/>
        <v>82527.5</v>
      </c>
      <c r="R107">
        <f t="shared" si="12"/>
        <v>81307.881773399029</v>
      </c>
      <c r="S107" s="58">
        <f>$P107-$R107</f>
        <v>4816.6714266009803</v>
      </c>
      <c r="T107" s="58">
        <f t="shared" si="13"/>
        <v>2.2000000000000042</v>
      </c>
      <c r="U107">
        <f t="shared" si="14"/>
        <v>124</v>
      </c>
    </row>
    <row r="108" spans="3:21" x14ac:dyDescent="0.25">
      <c r="C108" s="17">
        <v>104</v>
      </c>
      <c r="D108" s="18" t="s">
        <v>132</v>
      </c>
      <c r="E108" s="19" t="s">
        <v>41</v>
      </c>
      <c r="F108" s="20">
        <v>197162</v>
      </c>
      <c r="G108" s="21">
        <v>44</v>
      </c>
      <c r="H108" s="27">
        <v>83973.7</v>
      </c>
      <c r="I108" s="28">
        <v>-0.28499999999999998</v>
      </c>
      <c r="J108" s="29">
        <v>8881.9</v>
      </c>
      <c r="K108" s="30">
        <v>1.6E-2</v>
      </c>
      <c r="L108" s="31">
        <v>2332675.5</v>
      </c>
      <c r="M108">
        <f>IF(ISNUMBER(H108/(1+I108)),H108/(1+I108),"")</f>
        <v>117445.73426573425</v>
      </c>
      <c r="N108">
        <f t="shared" si="8"/>
        <v>8742.0275590551173</v>
      </c>
      <c r="O108">
        <f t="shared" si="9"/>
        <v>45</v>
      </c>
      <c r="P108" s="58">
        <f t="shared" si="10"/>
        <v>85821.121400000004</v>
      </c>
      <c r="Q108" s="59">
        <f t="shared" si="11"/>
        <v>75091.8</v>
      </c>
      <c r="R108">
        <f t="shared" si="12"/>
        <v>73982.068965517246</v>
      </c>
      <c r="S108" s="58">
        <f>$P108-$R108</f>
        <v>11839.052434482757</v>
      </c>
      <c r="T108" s="58">
        <f t="shared" si="13"/>
        <v>2.2000000000000077</v>
      </c>
      <c r="U108">
        <f t="shared" si="14"/>
        <v>22</v>
      </c>
    </row>
    <row r="109" spans="3:21" x14ac:dyDescent="0.25">
      <c r="C109" s="17">
        <v>105</v>
      </c>
      <c r="D109" s="18" t="s">
        <v>133</v>
      </c>
      <c r="E109" s="19" t="s">
        <v>28</v>
      </c>
      <c r="F109" s="20">
        <v>40695</v>
      </c>
      <c r="G109" s="21">
        <v>99</v>
      </c>
      <c r="H109" s="27">
        <v>82733.3</v>
      </c>
      <c r="I109" s="28">
        <v>0.08</v>
      </c>
      <c r="J109" s="29">
        <v>2907.1</v>
      </c>
      <c r="K109" s="30">
        <v>-0.11</v>
      </c>
      <c r="L109" s="31">
        <v>76604.399999999994</v>
      </c>
      <c r="M109">
        <f>IF(ISNUMBER(H109/(1+I109)),H109/(1+I109),"")</f>
        <v>76604.907407407401</v>
      </c>
      <c r="N109">
        <f t="shared" si="8"/>
        <v>3266.4044943820222</v>
      </c>
      <c r="O109">
        <f t="shared" si="9"/>
        <v>100</v>
      </c>
      <c r="P109" s="58">
        <f t="shared" si="10"/>
        <v>84553.4326</v>
      </c>
      <c r="Q109" s="59">
        <f t="shared" si="11"/>
        <v>79826.2</v>
      </c>
      <c r="R109">
        <f t="shared" si="12"/>
        <v>78646.502463054188</v>
      </c>
      <c r="S109" s="58">
        <f>$P109-$R109</f>
        <v>5906.9301369458117</v>
      </c>
      <c r="T109" s="58">
        <f t="shared" si="13"/>
        <v>2.1999999999999966</v>
      </c>
      <c r="U109">
        <f t="shared" si="14"/>
        <v>90</v>
      </c>
    </row>
    <row r="110" spans="3:21" x14ac:dyDescent="0.25">
      <c r="C110" s="17">
        <v>106</v>
      </c>
      <c r="D110" s="18" t="s">
        <v>134</v>
      </c>
      <c r="E110" s="19" t="s">
        <v>135</v>
      </c>
      <c r="F110" s="20">
        <v>194056</v>
      </c>
      <c r="G110" s="21">
        <v>148</v>
      </c>
      <c r="H110" s="27">
        <v>82331.199999999997</v>
      </c>
      <c r="I110" s="28">
        <v>0.32100000000000001</v>
      </c>
      <c r="J110" s="29">
        <v>5660.8</v>
      </c>
      <c r="K110" s="30">
        <v>1.2E-2</v>
      </c>
      <c r="L110" s="31">
        <v>144715.20000000001</v>
      </c>
      <c r="M110">
        <f>IF(ISNUMBER(H110/(1+I110)),H110/(1+I110),"")</f>
        <v>62324.905374716123</v>
      </c>
      <c r="N110">
        <f t="shared" si="8"/>
        <v>5593.675889328063</v>
      </c>
      <c r="O110">
        <f t="shared" si="9"/>
        <v>146</v>
      </c>
      <c r="P110" s="58">
        <f t="shared" si="10"/>
        <v>84142.486399999994</v>
      </c>
      <c r="Q110" s="59">
        <f t="shared" si="11"/>
        <v>76670.399999999994</v>
      </c>
      <c r="R110">
        <f t="shared" si="12"/>
        <v>75537.339901477841</v>
      </c>
      <c r="S110" s="58">
        <f>$P110-$R110</f>
        <v>8605.1464985221537</v>
      </c>
      <c r="T110" s="58">
        <f t="shared" si="13"/>
        <v>2.1999999999999966</v>
      </c>
      <c r="U110">
        <f t="shared" si="14"/>
        <v>38</v>
      </c>
    </row>
    <row r="111" spans="3:21" x14ac:dyDescent="0.25">
      <c r="C111" s="17">
        <v>107</v>
      </c>
      <c r="D111" s="18" t="s">
        <v>136</v>
      </c>
      <c r="E111" s="19" t="s">
        <v>13</v>
      </c>
      <c r="F111" s="20">
        <v>338472</v>
      </c>
      <c r="G111" s="21">
        <v>101</v>
      </c>
      <c r="H111" s="27">
        <v>81977.7</v>
      </c>
      <c r="I111" s="28">
        <v>8.5000000000000006E-2</v>
      </c>
      <c r="J111" s="29">
        <v>3531.4</v>
      </c>
      <c r="K111" s="30">
        <v>0.41499999999999998</v>
      </c>
      <c r="L111" s="31">
        <v>259644.4</v>
      </c>
      <c r="M111">
        <f>IF(ISNUMBER(H111/(1+I111)),H111/(1+I111),"")</f>
        <v>75555.483870967742</v>
      </c>
      <c r="N111">
        <f t="shared" si="8"/>
        <v>2495.6890459363958</v>
      </c>
      <c r="O111">
        <f t="shared" si="9"/>
        <v>102</v>
      </c>
      <c r="P111" s="58">
        <f t="shared" si="10"/>
        <v>83781.209399999992</v>
      </c>
      <c r="Q111" s="59">
        <f t="shared" si="11"/>
        <v>78446.3</v>
      </c>
      <c r="R111">
        <f t="shared" si="12"/>
        <v>77286.995073891638</v>
      </c>
      <c r="S111" s="58">
        <f>$P111-$R111</f>
        <v>6494.2143261083547</v>
      </c>
      <c r="T111" s="58">
        <f t="shared" si="13"/>
        <v>2.1999999999999944</v>
      </c>
      <c r="U111">
        <f t="shared" si="14"/>
        <v>73</v>
      </c>
    </row>
    <row r="112" spans="3:21" x14ac:dyDescent="0.25">
      <c r="C112" s="17">
        <v>108</v>
      </c>
      <c r="D112" s="18" t="s">
        <v>137</v>
      </c>
      <c r="E112" s="19" t="s">
        <v>11</v>
      </c>
      <c r="F112" s="20">
        <v>56788</v>
      </c>
      <c r="G112" s="21">
        <v>95</v>
      </c>
      <c r="H112" s="27">
        <v>81732.2</v>
      </c>
      <c r="I112" s="28">
        <v>4.2999999999999997E-2</v>
      </c>
      <c r="J112" s="29">
        <v>8788.4</v>
      </c>
      <c r="K112" s="30">
        <v>2.9830000000000001</v>
      </c>
      <c r="L112" s="31">
        <v>272518.40000000002</v>
      </c>
      <c r="M112">
        <f>IF(ISNUMBER(H112/(1+I112)),H112/(1+I112),"")</f>
        <v>78362.607861936718</v>
      </c>
      <c r="N112">
        <f t="shared" si="8"/>
        <v>2206.4775295003765</v>
      </c>
      <c r="O112">
        <f t="shared" si="9"/>
        <v>96</v>
      </c>
      <c r="P112" s="58">
        <f t="shared" si="10"/>
        <v>83530.308399999994</v>
      </c>
      <c r="Q112" s="59">
        <f t="shared" si="11"/>
        <v>72943.8</v>
      </c>
      <c r="R112">
        <f t="shared" si="12"/>
        <v>71865.812807881783</v>
      </c>
      <c r="S112" s="58">
        <f>$P112-$R112</f>
        <v>11664.495592118212</v>
      </c>
      <c r="T112" s="58">
        <f t="shared" si="13"/>
        <v>2.1999999999999966</v>
      </c>
      <c r="U112">
        <f t="shared" si="14"/>
        <v>23</v>
      </c>
    </row>
    <row r="113" spans="3:21" x14ac:dyDescent="0.25">
      <c r="C113" s="17">
        <v>109</v>
      </c>
      <c r="D113" s="18" t="s">
        <v>138</v>
      </c>
      <c r="E113" s="19" t="s">
        <v>11</v>
      </c>
      <c r="F113" s="20">
        <v>135100</v>
      </c>
      <c r="G113" s="21">
        <v>100</v>
      </c>
      <c r="H113" s="27">
        <v>81581</v>
      </c>
      <c r="I113" s="28">
        <v>6.7000000000000004E-2</v>
      </c>
      <c r="J113" s="29">
        <v>15297</v>
      </c>
      <c r="K113" s="30">
        <v>10.766999999999999</v>
      </c>
      <c r="L113" s="31">
        <v>152954</v>
      </c>
      <c r="M113">
        <f>IF(ISNUMBER(H113/(1+I113)),H113/(1+I113),"")</f>
        <v>76458.29428303655</v>
      </c>
      <c r="N113">
        <f t="shared" si="8"/>
        <v>1299.991501657177</v>
      </c>
      <c r="O113">
        <f t="shared" si="9"/>
        <v>101</v>
      </c>
      <c r="P113" s="58">
        <f t="shared" si="10"/>
        <v>83375.782000000007</v>
      </c>
      <c r="Q113" s="59">
        <f t="shared" si="11"/>
        <v>66284</v>
      </c>
      <c r="R113">
        <f t="shared" si="12"/>
        <v>65304.433497536949</v>
      </c>
      <c r="S113" s="58">
        <f>$P113-$R113</f>
        <v>18071.348502463057</v>
      </c>
      <c r="T113" s="58">
        <f t="shared" si="13"/>
        <v>2.2000000000000077</v>
      </c>
      <c r="U113">
        <f t="shared" si="14"/>
        <v>3</v>
      </c>
    </row>
    <row r="114" spans="3:21" x14ac:dyDescent="0.25">
      <c r="C114" s="17">
        <v>110</v>
      </c>
      <c r="D114" s="18" t="s">
        <v>139</v>
      </c>
      <c r="E114" s="19" t="s">
        <v>140</v>
      </c>
      <c r="F114" s="20">
        <v>165790</v>
      </c>
      <c r="G114" s="21">
        <v>94</v>
      </c>
      <c r="H114" s="27">
        <v>81403.3</v>
      </c>
      <c r="I114" s="28">
        <v>3.6999999999999998E-2</v>
      </c>
      <c r="J114" s="29">
        <v>1389.1</v>
      </c>
      <c r="K114" s="30">
        <v>-0.61199999999999999</v>
      </c>
      <c r="L114" s="31">
        <v>323662.2</v>
      </c>
      <c r="M114">
        <f>IF(ISNUMBER(H114/(1+I114)),H114/(1+I114),"")</f>
        <v>78498.84281581486</v>
      </c>
      <c r="N114">
        <f t="shared" si="8"/>
        <v>3580.1546391752572</v>
      </c>
      <c r="O114">
        <f t="shared" si="9"/>
        <v>95</v>
      </c>
      <c r="P114" s="58">
        <f t="shared" si="10"/>
        <v>83194.172600000005</v>
      </c>
      <c r="Q114" s="59">
        <f t="shared" si="11"/>
        <v>80014.2</v>
      </c>
      <c r="R114">
        <f t="shared" si="12"/>
        <v>78831.724137931044</v>
      </c>
      <c r="S114" s="58">
        <f>$P114-$R114</f>
        <v>4362.4484620689618</v>
      </c>
      <c r="T114" s="58">
        <f t="shared" si="13"/>
        <v>2.2000000000000028</v>
      </c>
      <c r="U114">
        <f t="shared" si="14"/>
        <v>139</v>
      </c>
    </row>
    <row r="115" spans="3:21" x14ac:dyDescent="0.25">
      <c r="C115" s="17">
        <v>111</v>
      </c>
      <c r="D115" s="18" t="s">
        <v>141</v>
      </c>
      <c r="E115" s="19" t="s">
        <v>13</v>
      </c>
      <c r="F115" s="20">
        <v>289735</v>
      </c>
      <c r="G115" s="21">
        <v>110</v>
      </c>
      <c r="H115" s="27">
        <v>80963.600000000006</v>
      </c>
      <c r="I115" s="28">
        <v>0.112</v>
      </c>
      <c r="J115" s="29">
        <v>1782.4</v>
      </c>
      <c r="K115" s="30">
        <v>-0.08</v>
      </c>
      <c r="L115" s="31">
        <v>118705.60000000001</v>
      </c>
      <c r="M115">
        <f>IF(ISNUMBER(H115/(1+I115)),H115/(1+I115),"")</f>
        <v>72808.992805755392</v>
      </c>
      <c r="N115">
        <f t="shared" si="8"/>
        <v>1937.391304347826</v>
      </c>
      <c r="O115">
        <f t="shared" si="9"/>
        <v>111</v>
      </c>
      <c r="P115" s="58">
        <f t="shared" si="10"/>
        <v>82744.799200000009</v>
      </c>
      <c r="Q115" s="59">
        <f t="shared" si="11"/>
        <v>79181.200000000012</v>
      </c>
      <c r="R115">
        <f t="shared" si="12"/>
        <v>78011.034482758638</v>
      </c>
      <c r="S115" s="58">
        <f>$P115-$R115</f>
        <v>4733.7647172413708</v>
      </c>
      <c r="T115" s="58">
        <f t="shared" si="13"/>
        <v>2.2000000000000033</v>
      </c>
      <c r="U115">
        <f t="shared" si="14"/>
        <v>120</v>
      </c>
    </row>
    <row r="116" spans="3:21" x14ac:dyDescent="0.25">
      <c r="C116" s="17">
        <v>112</v>
      </c>
      <c r="D116" s="18" t="s">
        <v>142</v>
      </c>
      <c r="E116" s="19" t="s">
        <v>13</v>
      </c>
      <c r="F116" s="20">
        <v>199442</v>
      </c>
      <c r="G116" s="21">
        <v>109</v>
      </c>
      <c r="H116" s="27">
        <v>80076.399999999994</v>
      </c>
      <c r="I116" s="28">
        <v>9.7000000000000003E-2</v>
      </c>
      <c r="J116" s="29">
        <v>-373.6</v>
      </c>
      <c r="K116" s="30" t="s">
        <v>17</v>
      </c>
      <c r="L116" s="31">
        <v>130626.8</v>
      </c>
      <c r="M116">
        <f>IF(ISNUMBER(H116/(1+I116)),H116/(1+I116),"")</f>
        <v>72995.806745670008</v>
      </c>
      <c r="N116" t="str">
        <f t="shared" si="8"/>
        <v/>
      </c>
      <c r="O116">
        <f t="shared" si="9"/>
        <v>110</v>
      </c>
      <c r="P116" s="58">
        <f t="shared" si="10"/>
        <v>81838.080799999996</v>
      </c>
      <c r="Q116" s="59">
        <f t="shared" si="11"/>
        <v>80450</v>
      </c>
      <c r="R116">
        <f t="shared" si="12"/>
        <v>79261.083743842377</v>
      </c>
      <c r="S116" s="58">
        <f>$P116-$R116</f>
        <v>2576.9970561576192</v>
      </c>
      <c r="T116" s="58">
        <f t="shared" si="13"/>
        <v>2.2000000000000028</v>
      </c>
      <c r="U116">
        <f t="shared" si="14"/>
        <v>248</v>
      </c>
    </row>
    <row r="117" spans="3:21" x14ac:dyDescent="0.25">
      <c r="C117" s="17">
        <v>113</v>
      </c>
      <c r="D117" s="18" t="s">
        <v>143</v>
      </c>
      <c r="E117" s="19" t="s">
        <v>144</v>
      </c>
      <c r="F117" s="20">
        <v>20525</v>
      </c>
      <c r="G117" s="21">
        <v>150</v>
      </c>
      <c r="H117" s="27">
        <v>79593</v>
      </c>
      <c r="I117" s="28">
        <v>0.30099999999999999</v>
      </c>
      <c r="J117" s="29">
        <v>7535</v>
      </c>
      <c r="K117" s="30">
        <v>0.64200000000000002</v>
      </c>
      <c r="L117" s="31">
        <v>112508</v>
      </c>
      <c r="M117">
        <f>IF(ISNUMBER(H117/(1+I117)),H117/(1+I117),"")</f>
        <v>61178.32436587241</v>
      </c>
      <c r="N117">
        <f t="shared" si="8"/>
        <v>4588.915956151036</v>
      </c>
      <c r="O117">
        <f t="shared" si="9"/>
        <v>148</v>
      </c>
      <c r="P117" s="58">
        <f t="shared" si="10"/>
        <v>81344.046000000002</v>
      </c>
      <c r="Q117" s="59">
        <f t="shared" si="11"/>
        <v>72058</v>
      </c>
      <c r="R117">
        <f t="shared" si="12"/>
        <v>70993.10344827587</v>
      </c>
      <c r="S117" s="58">
        <f>$P117-$R117</f>
        <v>10350.942551724132</v>
      </c>
      <c r="T117" s="58">
        <f t="shared" si="13"/>
        <v>2.2000000000000028</v>
      </c>
      <c r="U117">
        <f t="shared" si="14"/>
        <v>27</v>
      </c>
    </row>
    <row r="118" spans="3:21" x14ac:dyDescent="0.25">
      <c r="C118" s="17">
        <v>114</v>
      </c>
      <c r="D118" s="18" t="s">
        <v>145</v>
      </c>
      <c r="E118" s="19" t="s">
        <v>11</v>
      </c>
      <c r="F118" s="20">
        <v>381100</v>
      </c>
      <c r="G118" s="21">
        <v>92</v>
      </c>
      <c r="H118" s="27">
        <v>79591</v>
      </c>
      <c r="I118" s="28">
        <v>6.0000000000000001E-3</v>
      </c>
      <c r="J118" s="29">
        <v>8728</v>
      </c>
      <c r="K118" s="30">
        <v>0.51700000000000002</v>
      </c>
      <c r="L118" s="31">
        <v>123382</v>
      </c>
      <c r="M118">
        <f>IF(ISNUMBER(H118/(1+I118)),H118/(1+I118),"")</f>
        <v>79116.302186878733</v>
      </c>
      <c r="N118">
        <f t="shared" si="8"/>
        <v>5753.4607778510217</v>
      </c>
      <c r="O118">
        <f t="shared" si="9"/>
        <v>93</v>
      </c>
      <c r="P118" s="58">
        <f t="shared" si="10"/>
        <v>81342.002000000008</v>
      </c>
      <c r="Q118" s="59">
        <f t="shared" si="11"/>
        <v>70863</v>
      </c>
      <c r="R118">
        <f t="shared" si="12"/>
        <v>69815.763546798044</v>
      </c>
      <c r="S118" s="58">
        <f>$P118-$R118</f>
        <v>11526.238453201964</v>
      </c>
      <c r="T118" s="58">
        <f t="shared" si="13"/>
        <v>2.2000000000000095</v>
      </c>
      <c r="U118">
        <f t="shared" si="14"/>
        <v>22</v>
      </c>
    </row>
    <row r="119" spans="3:21" x14ac:dyDescent="0.25">
      <c r="C119" s="17">
        <v>115</v>
      </c>
      <c r="D119" s="18" t="s">
        <v>146</v>
      </c>
      <c r="E119" s="19" t="s">
        <v>26</v>
      </c>
      <c r="F119" s="20">
        <v>122404</v>
      </c>
      <c r="G119" s="21">
        <v>112</v>
      </c>
      <c r="H119" s="27">
        <v>78798.7</v>
      </c>
      <c r="I119" s="28">
        <v>8.4000000000000005E-2</v>
      </c>
      <c r="J119" s="29">
        <v>5555.1</v>
      </c>
      <c r="K119" s="30">
        <v>-0.189</v>
      </c>
      <c r="L119" s="31">
        <v>98933.5</v>
      </c>
      <c r="M119">
        <f>IF(ISNUMBER(H119/(1+I119)),H119/(1+I119),"")</f>
        <v>72692.527675276739</v>
      </c>
      <c r="N119">
        <f t="shared" si="8"/>
        <v>6849.6917385943289</v>
      </c>
      <c r="O119">
        <f t="shared" si="9"/>
        <v>113</v>
      </c>
      <c r="P119" s="58">
        <f t="shared" si="10"/>
        <v>80532.271399999998</v>
      </c>
      <c r="Q119" s="59">
        <f t="shared" si="11"/>
        <v>73243.599999999991</v>
      </c>
      <c r="R119">
        <f t="shared" si="12"/>
        <v>72161.182266009855</v>
      </c>
      <c r="S119" s="58">
        <f>$P119-$R119</f>
        <v>8371.0891339901427</v>
      </c>
      <c r="T119" s="58">
        <f t="shared" si="13"/>
        <v>2.2000000000000011</v>
      </c>
      <c r="U119">
        <f t="shared" si="14"/>
        <v>35</v>
      </c>
    </row>
    <row r="120" spans="3:21" x14ac:dyDescent="0.25">
      <c r="C120" s="17">
        <v>116</v>
      </c>
      <c r="D120" s="18" t="s">
        <v>147</v>
      </c>
      <c r="E120" s="19" t="s">
        <v>28</v>
      </c>
      <c r="F120" s="20">
        <v>114400</v>
      </c>
      <c r="G120" s="21">
        <v>97</v>
      </c>
      <c r="H120" s="27">
        <v>78157.7</v>
      </c>
      <c r="I120" s="28">
        <v>1.4E-2</v>
      </c>
      <c r="J120" s="29">
        <v>8264</v>
      </c>
      <c r="K120" s="30">
        <v>0.86599999999999999</v>
      </c>
      <c r="L120" s="31">
        <v>189586.9</v>
      </c>
      <c r="M120">
        <f>IF(ISNUMBER(H120/(1+I120)),H120/(1+I120),"")</f>
        <v>77078.599605522671</v>
      </c>
      <c r="N120">
        <f t="shared" si="8"/>
        <v>4428.7245444801711</v>
      </c>
      <c r="O120">
        <f t="shared" si="9"/>
        <v>98</v>
      </c>
      <c r="P120" s="58">
        <f t="shared" si="10"/>
        <v>79877.169399999999</v>
      </c>
      <c r="Q120" s="59">
        <f t="shared" si="11"/>
        <v>69893.7</v>
      </c>
      <c r="R120">
        <f t="shared" si="12"/>
        <v>68860.788177339899</v>
      </c>
      <c r="S120" s="58">
        <f>$P120-$R120</f>
        <v>11016.3812226601</v>
      </c>
      <c r="T120" s="58">
        <f t="shared" si="13"/>
        <v>2.2000000000000024</v>
      </c>
      <c r="U120">
        <f t="shared" si="14"/>
        <v>23</v>
      </c>
    </row>
    <row r="121" spans="3:21" x14ac:dyDescent="0.25">
      <c r="C121" s="17">
        <v>117</v>
      </c>
      <c r="D121" s="18" t="s">
        <v>148</v>
      </c>
      <c r="E121" s="19" t="s">
        <v>135</v>
      </c>
      <c r="F121" s="20">
        <v>35442</v>
      </c>
      <c r="G121" s="21">
        <v>137</v>
      </c>
      <c r="H121" s="27">
        <v>77587</v>
      </c>
      <c r="I121" s="28">
        <v>0.17699999999999999</v>
      </c>
      <c r="J121" s="29">
        <v>2484.6999999999998</v>
      </c>
      <c r="K121" s="30">
        <v>-0.27800000000000002</v>
      </c>
      <c r="L121" s="31">
        <v>48385.599999999999</v>
      </c>
      <c r="M121">
        <f>IF(ISNUMBER(H121/(1+I121)),H121/(1+I121),"")</f>
        <v>65919.28632115548</v>
      </c>
      <c r="N121">
        <f t="shared" si="8"/>
        <v>3441.4127423822715</v>
      </c>
      <c r="O121">
        <f t="shared" si="9"/>
        <v>137</v>
      </c>
      <c r="P121" s="58">
        <f t="shared" si="10"/>
        <v>79293.914000000004</v>
      </c>
      <c r="Q121" s="59">
        <f t="shared" si="11"/>
        <v>75102.3</v>
      </c>
      <c r="R121">
        <f t="shared" si="12"/>
        <v>73992.413793103464</v>
      </c>
      <c r="S121" s="58">
        <f>$P121-$R121</f>
        <v>5301.5002068965405</v>
      </c>
      <c r="T121" s="58">
        <f t="shared" si="13"/>
        <v>2.2000000000000055</v>
      </c>
      <c r="U121">
        <f t="shared" si="14"/>
        <v>97</v>
      </c>
    </row>
    <row r="122" spans="3:21" x14ac:dyDescent="0.25">
      <c r="C122" s="17">
        <v>118</v>
      </c>
      <c r="D122" s="18" t="s">
        <v>149</v>
      </c>
      <c r="E122" s="19" t="s">
        <v>28</v>
      </c>
      <c r="F122" s="20">
        <v>288326</v>
      </c>
      <c r="G122" s="21">
        <v>103</v>
      </c>
      <c r="H122" s="27">
        <v>77122.5</v>
      </c>
      <c r="I122" s="28">
        <v>2.4E-2</v>
      </c>
      <c r="J122" s="29">
        <v>214</v>
      </c>
      <c r="K122" s="30">
        <v>-2.8000000000000001E-2</v>
      </c>
      <c r="L122" s="31">
        <v>90293.6</v>
      </c>
      <c r="M122">
        <f>IF(ISNUMBER(H122/(1+I122)),H122/(1+I122),"")</f>
        <v>75314.94140625</v>
      </c>
      <c r="N122">
        <f t="shared" si="8"/>
        <v>220.16460905349794</v>
      </c>
      <c r="O122">
        <f t="shared" si="9"/>
        <v>104</v>
      </c>
      <c r="P122" s="58">
        <f t="shared" si="10"/>
        <v>78819.195000000007</v>
      </c>
      <c r="Q122" s="59">
        <f t="shared" si="11"/>
        <v>76908.5</v>
      </c>
      <c r="R122">
        <f t="shared" si="12"/>
        <v>75771.921182266015</v>
      </c>
      <c r="S122" s="58">
        <f>$P122-$R122</f>
        <v>3047.2738177339925</v>
      </c>
      <c r="T122" s="58">
        <f t="shared" si="13"/>
        <v>2.2000000000000091</v>
      </c>
      <c r="U122">
        <f t="shared" si="14"/>
        <v>211</v>
      </c>
    </row>
    <row r="123" spans="3:21" x14ac:dyDescent="0.25">
      <c r="C123" s="17">
        <v>119</v>
      </c>
      <c r="D123" s="18" t="s">
        <v>150</v>
      </c>
      <c r="E123" s="19" t="s">
        <v>13</v>
      </c>
      <c r="F123" s="20">
        <v>16901</v>
      </c>
      <c r="G123" s="21">
        <v>111</v>
      </c>
      <c r="H123" s="27">
        <v>76363.100000000006</v>
      </c>
      <c r="I123" s="28">
        <v>4.9000000000000002E-2</v>
      </c>
      <c r="J123" s="29">
        <v>1483</v>
      </c>
      <c r="K123" s="30">
        <v>-4.1000000000000002E-2</v>
      </c>
      <c r="L123" s="31">
        <v>21240.6</v>
      </c>
      <c r="M123">
        <f>IF(ISNUMBER(H123/(1+I123)),H123/(1+I123),"")</f>
        <v>72796.091515729277</v>
      </c>
      <c r="N123">
        <f t="shared" si="8"/>
        <v>1546.4025026068823</v>
      </c>
      <c r="O123">
        <f t="shared" si="9"/>
        <v>112</v>
      </c>
      <c r="P123" s="58">
        <f t="shared" si="10"/>
        <v>78043.088200000013</v>
      </c>
      <c r="Q123" s="59">
        <f t="shared" si="11"/>
        <v>74880.100000000006</v>
      </c>
      <c r="R123">
        <f t="shared" si="12"/>
        <v>73773.497536945826</v>
      </c>
      <c r="S123" s="58">
        <f>$P123-$R123</f>
        <v>4269.5906630541867</v>
      </c>
      <c r="T123" s="58">
        <f t="shared" si="13"/>
        <v>2.2000000000000091</v>
      </c>
      <c r="U123">
        <f t="shared" si="14"/>
        <v>137</v>
      </c>
    </row>
    <row r="124" spans="3:21" x14ac:dyDescent="0.25">
      <c r="C124" s="17">
        <v>120</v>
      </c>
      <c r="D124" s="18" t="s">
        <v>151</v>
      </c>
      <c r="E124" s="19" t="s">
        <v>152</v>
      </c>
      <c r="F124" s="20">
        <v>208583</v>
      </c>
      <c r="G124" s="21">
        <v>127</v>
      </c>
      <c r="H124" s="27">
        <v>76033</v>
      </c>
      <c r="I124" s="28">
        <v>0.107</v>
      </c>
      <c r="J124" s="29">
        <v>5149</v>
      </c>
      <c r="K124" s="30">
        <v>0.127</v>
      </c>
      <c r="L124" s="31">
        <v>91249</v>
      </c>
      <c r="M124">
        <f>IF(ISNUMBER(H124/(1+I124)),H124/(1+I124),"")</f>
        <v>68683.830171635054</v>
      </c>
      <c r="N124">
        <f t="shared" si="8"/>
        <v>4568.7666370896186</v>
      </c>
      <c r="O124">
        <f t="shared" si="9"/>
        <v>128</v>
      </c>
      <c r="P124" s="58">
        <f t="shared" si="10"/>
        <v>77705.725999999995</v>
      </c>
      <c r="Q124" s="59">
        <f t="shared" si="11"/>
        <v>70884</v>
      </c>
      <c r="R124">
        <f t="shared" si="12"/>
        <v>69836.453201970449</v>
      </c>
      <c r="S124" s="58">
        <f>$P124-$R124</f>
        <v>7869.2727980295458</v>
      </c>
      <c r="T124" s="58">
        <f t="shared" si="13"/>
        <v>2.1999999999999935</v>
      </c>
      <c r="U124">
        <f t="shared" si="14"/>
        <v>42</v>
      </c>
    </row>
    <row r="125" spans="3:21" x14ac:dyDescent="0.25">
      <c r="C125" s="17">
        <v>121</v>
      </c>
      <c r="D125" s="18" t="s">
        <v>153</v>
      </c>
      <c r="E125" s="19" t="s">
        <v>13</v>
      </c>
      <c r="F125" s="20">
        <v>198457</v>
      </c>
      <c r="G125" s="21">
        <v>117</v>
      </c>
      <c r="H125" s="27">
        <v>75377.3</v>
      </c>
      <c r="I125" s="28">
        <v>5.2999999999999999E-2</v>
      </c>
      <c r="J125" s="29">
        <v>1952</v>
      </c>
      <c r="K125" s="30">
        <v>-0.18099999999999999</v>
      </c>
      <c r="L125" s="31">
        <v>150259.29999999999</v>
      </c>
      <c r="M125">
        <f>IF(ISNUMBER(H125/(1+I125)),H125/(1+I125),"")</f>
        <v>71583.380816714154</v>
      </c>
      <c r="N125">
        <f t="shared" si="8"/>
        <v>2383.3943833943836</v>
      </c>
      <c r="O125">
        <f t="shared" si="9"/>
        <v>118</v>
      </c>
      <c r="P125" s="58">
        <f t="shared" si="10"/>
        <v>77035.600600000005</v>
      </c>
      <c r="Q125" s="59">
        <f t="shared" si="11"/>
        <v>73425.3</v>
      </c>
      <c r="R125">
        <f t="shared" si="12"/>
        <v>72340.197044334986</v>
      </c>
      <c r="S125" s="58">
        <f>$P125-$R125</f>
        <v>4695.4035556650197</v>
      </c>
      <c r="T125" s="58">
        <f t="shared" si="13"/>
        <v>2.2000000000000028</v>
      </c>
      <c r="U125">
        <f t="shared" si="14"/>
        <v>114</v>
      </c>
    </row>
    <row r="126" spans="3:21" x14ac:dyDescent="0.25">
      <c r="C126" s="17">
        <v>122</v>
      </c>
      <c r="D126" s="18" t="s">
        <v>154</v>
      </c>
      <c r="E126" s="19" t="s">
        <v>11</v>
      </c>
      <c r="F126" s="20">
        <v>360000</v>
      </c>
      <c r="G126" s="21">
        <v>116</v>
      </c>
      <c r="H126" s="27">
        <v>75356</v>
      </c>
      <c r="I126" s="28">
        <v>4.8000000000000001E-2</v>
      </c>
      <c r="J126" s="29">
        <v>2937</v>
      </c>
      <c r="K126" s="30">
        <v>1E-3</v>
      </c>
      <c r="L126" s="31">
        <v>41290</v>
      </c>
      <c r="M126">
        <f>IF(ISNUMBER(H126/(1+I126)),H126/(1+I126),"")</f>
        <v>71904.580152671755</v>
      </c>
      <c r="N126">
        <f t="shared" si="8"/>
        <v>2934.0659340659345</v>
      </c>
      <c r="O126">
        <f t="shared" si="9"/>
        <v>117</v>
      </c>
      <c r="P126" s="58">
        <f t="shared" si="10"/>
        <v>77013.831999999995</v>
      </c>
      <c r="Q126" s="59">
        <f t="shared" si="11"/>
        <v>72419</v>
      </c>
      <c r="R126">
        <f t="shared" si="12"/>
        <v>71348.768472906406</v>
      </c>
      <c r="S126" s="58">
        <f>$P126-$R126</f>
        <v>5665.0635270935891</v>
      </c>
      <c r="T126" s="58">
        <f t="shared" si="13"/>
        <v>2.1999999999999931</v>
      </c>
      <c r="U126">
        <f t="shared" si="14"/>
        <v>84</v>
      </c>
    </row>
    <row r="127" spans="3:21" x14ac:dyDescent="0.25">
      <c r="C127" s="17">
        <v>123</v>
      </c>
      <c r="D127" s="18" t="s">
        <v>155</v>
      </c>
      <c r="E127" s="19" t="s">
        <v>15</v>
      </c>
      <c r="F127" s="20">
        <v>133671</v>
      </c>
      <c r="G127" s="21">
        <v>105</v>
      </c>
      <c r="H127" s="27">
        <v>75185</v>
      </c>
      <c r="I127" s="28">
        <v>-1E-3</v>
      </c>
      <c r="J127" s="29">
        <v>3604.2</v>
      </c>
      <c r="K127" s="30">
        <v>0.113</v>
      </c>
      <c r="L127" s="31">
        <v>131671.29999999999</v>
      </c>
      <c r="M127">
        <f>IF(ISNUMBER(H127/(1+I127)),H127/(1+I127),"")</f>
        <v>75260.260260260256</v>
      </c>
      <c r="N127">
        <f t="shared" si="8"/>
        <v>3238.2749326145549</v>
      </c>
      <c r="O127">
        <f t="shared" si="9"/>
        <v>106</v>
      </c>
      <c r="P127" s="58">
        <f t="shared" si="10"/>
        <v>76839.070000000007</v>
      </c>
      <c r="Q127" s="59">
        <f t="shared" si="11"/>
        <v>71580.800000000003</v>
      </c>
      <c r="R127">
        <f t="shared" si="12"/>
        <v>70522.955665024638</v>
      </c>
      <c r="S127" s="58">
        <f>$P127-$R127</f>
        <v>6316.1143349753693</v>
      </c>
      <c r="T127" s="58">
        <f t="shared" si="13"/>
        <v>2.2000000000000091</v>
      </c>
      <c r="U127">
        <f t="shared" si="14"/>
        <v>69</v>
      </c>
    </row>
    <row r="128" spans="3:21" x14ac:dyDescent="0.25">
      <c r="C128" s="17">
        <v>124</v>
      </c>
      <c r="D128" s="18" t="s">
        <v>156</v>
      </c>
      <c r="E128" s="19" t="s">
        <v>26</v>
      </c>
      <c r="F128" s="20">
        <v>499018</v>
      </c>
      <c r="G128" s="21">
        <v>119</v>
      </c>
      <c r="H128" s="27">
        <v>75000.899999999994</v>
      </c>
      <c r="I128" s="28">
        <v>6.3E-2</v>
      </c>
      <c r="J128" s="29">
        <v>2448.8000000000002</v>
      </c>
      <c r="K128" s="30">
        <v>-0.19900000000000001</v>
      </c>
      <c r="L128" s="31">
        <v>57687.199999999997</v>
      </c>
      <c r="M128">
        <f>IF(ISNUMBER(H128/(1+I128)),H128/(1+I128),"")</f>
        <v>70555.879586077135</v>
      </c>
      <c r="N128">
        <f t="shared" si="8"/>
        <v>3057.1785268414487</v>
      </c>
      <c r="O128">
        <f t="shared" si="9"/>
        <v>120</v>
      </c>
      <c r="P128" s="58">
        <f t="shared" si="10"/>
        <v>76650.919799999989</v>
      </c>
      <c r="Q128" s="59">
        <f t="shared" si="11"/>
        <v>72552.099999999991</v>
      </c>
      <c r="R128">
        <f t="shared" si="12"/>
        <v>71479.901477832507</v>
      </c>
      <c r="S128" s="58">
        <f>$P128-$R128</f>
        <v>5171.0183221674815</v>
      </c>
      <c r="T128" s="58">
        <f t="shared" si="13"/>
        <v>2.1999999999999931</v>
      </c>
      <c r="U128">
        <f t="shared" si="14"/>
        <v>99</v>
      </c>
    </row>
    <row r="129" spans="3:21" x14ac:dyDescent="0.25">
      <c r="C129" s="17">
        <v>125</v>
      </c>
      <c r="D129" s="18" t="s">
        <v>157</v>
      </c>
      <c r="E129" s="19" t="s">
        <v>28</v>
      </c>
      <c r="F129" s="20">
        <v>89198</v>
      </c>
      <c r="G129" s="21">
        <v>126</v>
      </c>
      <c r="H129" s="27">
        <v>74202.3</v>
      </c>
      <c r="I129" s="28">
        <v>0.08</v>
      </c>
      <c r="J129" s="29">
        <v>2514.5</v>
      </c>
      <c r="K129" s="30">
        <v>0.14199999999999999</v>
      </c>
      <c r="L129" s="31">
        <v>712112.7</v>
      </c>
      <c r="M129">
        <f>IF(ISNUMBER(H129/(1+I129)),H129/(1+I129),"")</f>
        <v>68705.833333333328</v>
      </c>
      <c r="N129">
        <f t="shared" si="8"/>
        <v>2201.8388791593698</v>
      </c>
      <c r="O129">
        <f t="shared" si="9"/>
        <v>127</v>
      </c>
      <c r="P129" s="58">
        <f t="shared" si="10"/>
        <v>75834.750599999999</v>
      </c>
      <c r="Q129" s="59">
        <f t="shared" si="11"/>
        <v>71687.8</v>
      </c>
      <c r="R129">
        <f t="shared" si="12"/>
        <v>70628.374384236464</v>
      </c>
      <c r="S129" s="58">
        <f>$P129-$R129</f>
        <v>5206.3762157635356</v>
      </c>
      <c r="T129" s="58">
        <f t="shared" si="13"/>
        <v>2.1999999999999948</v>
      </c>
      <c r="U129">
        <f t="shared" si="14"/>
        <v>96</v>
      </c>
    </row>
    <row r="130" spans="3:21" x14ac:dyDescent="0.25">
      <c r="C130" s="17">
        <v>126</v>
      </c>
      <c r="D130" s="18" t="s">
        <v>158</v>
      </c>
      <c r="E130" s="19" t="s">
        <v>41</v>
      </c>
      <c r="F130" s="20">
        <v>160301</v>
      </c>
      <c r="G130" s="21">
        <v>104</v>
      </c>
      <c r="H130" s="27">
        <v>74144.100000000006</v>
      </c>
      <c r="I130" s="28">
        <v>-1.4999999999999999E-2</v>
      </c>
      <c r="J130" s="29">
        <v>1219.0999999999999</v>
      </c>
      <c r="K130" s="30">
        <v>-0.24</v>
      </c>
      <c r="L130" s="31">
        <v>175681.4</v>
      </c>
      <c r="M130">
        <f>IF(ISNUMBER(H130/(1+I130)),H130/(1+I130),"")</f>
        <v>75273.197969543151</v>
      </c>
      <c r="N130">
        <f t="shared" si="8"/>
        <v>1604.0789473684208</v>
      </c>
      <c r="O130">
        <f t="shared" si="9"/>
        <v>105</v>
      </c>
      <c r="P130" s="58">
        <f t="shared" si="10"/>
        <v>75775.270200000014</v>
      </c>
      <c r="Q130" s="59">
        <f t="shared" si="11"/>
        <v>72925</v>
      </c>
      <c r="R130">
        <f t="shared" si="12"/>
        <v>71847.290640394102</v>
      </c>
      <c r="S130" s="58">
        <f>$P130-$R130</f>
        <v>3927.9795596059121</v>
      </c>
      <c r="T130" s="58">
        <f t="shared" si="13"/>
        <v>2.2000000000000104</v>
      </c>
      <c r="U130">
        <f t="shared" si="14"/>
        <v>142</v>
      </c>
    </row>
    <row r="131" spans="3:21" x14ac:dyDescent="0.25">
      <c r="C131" s="17">
        <v>127</v>
      </c>
      <c r="D131" s="18" t="s">
        <v>159</v>
      </c>
      <c r="E131" s="19" t="s">
        <v>15</v>
      </c>
      <c r="F131" s="20">
        <v>225000</v>
      </c>
      <c r="G131" s="21">
        <v>118</v>
      </c>
      <c r="H131" s="27">
        <v>74103.899999999994</v>
      </c>
      <c r="I131" s="28">
        <v>4.4999999999999998E-2</v>
      </c>
      <c r="J131" s="29">
        <v>2116</v>
      </c>
      <c r="K131" s="30">
        <v>3.3000000000000002E-2</v>
      </c>
      <c r="L131" s="31">
        <v>38097.300000000003</v>
      </c>
      <c r="M131">
        <f>IF(ISNUMBER(H131/(1+I131)),H131/(1+I131),"")</f>
        <v>70912.82296650717</v>
      </c>
      <c r="N131">
        <f t="shared" si="8"/>
        <v>2048.4027105517912</v>
      </c>
      <c r="O131">
        <f t="shared" si="9"/>
        <v>119</v>
      </c>
      <c r="P131" s="58">
        <f t="shared" si="10"/>
        <v>75734.185799999992</v>
      </c>
      <c r="Q131" s="59">
        <f t="shared" si="11"/>
        <v>71987.899999999994</v>
      </c>
      <c r="R131">
        <f t="shared" si="12"/>
        <v>70924.039408867</v>
      </c>
      <c r="S131" s="58">
        <f>$P131-$R131</f>
        <v>4810.146391132992</v>
      </c>
      <c r="T131" s="58">
        <f t="shared" si="13"/>
        <v>2.1999999999999971</v>
      </c>
      <c r="U131">
        <f t="shared" si="14"/>
        <v>108</v>
      </c>
    </row>
    <row r="132" spans="3:21" x14ac:dyDescent="0.25">
      <c r="C132" s="17">
        <v>128</v>
      </c>
      <c r="D132" s="18" t="s">
        <v>160</v>
      </c>
      <c r="E132" s="19" t="s">
        <v>11</v>
      </c>
      <c r="F132" s="20">
        <v>6621</v>
      </c>
      <c r="G132" s="21">
        <v>106</v>
      </c>
      <c r="H132" s="27">
        <v>73598</v>
      </c>
      <c r="I132" s="28">
        <v>-1.4E-2</v>
      </c>
      <c r="J132" s="29">
        <v>9235</v>
      </c>
      <c r="K132" s="30">
        <v>0.64200000000000002</v>
      </c>
      <c r="L132" s="31">
        <v>2063060</v>
      </c>
      <c r="M132">
        <f>IF(ISNUMBER(H132/(1+I132)),H132/(1+I132),"")</f>
        <v>74643.002028397561</v>
      </c>
      <c r="N132">
        <f t="shared" si="8"/>
        <v>5624.2387332521321</v>
      </c>
      <c r="O132">
        <f t="shared" si="9"/>
        <v>107</v>
      </c>
      <c r="P132" s="58">
        <f t="shared" si="10"/>
        <v>75217.156000000003</v>
      </c>
      <c r="Q132" s="59">
        <f t="shared" si="11"/>
        <v>64363</v>
      </c>
      <c r="R132">
        <f t="shared" si="12"/>
        <v>63411.822660098529</v>
      </c>
      <c r="S132" s="58">
        <f>$P132-$R132</f>
        <v>11805.333339901474</v>
      </c>
      <c r="T132" s="58">
        <f t="shared" si="13"/>
        <v>2.2000000000000037</v>
      </c>
      <c r="U132">
        <f t="shared" si="14"/>
        <v>21</v>
      </c>
    </row>
    <row r="133" spans="3:21" x14ac:dyDescent="0.25">
      <c r="C133" s="17">
        <v>129</v>
      </c>
      <c r="D133" s="18" t="s">
        <v>161</v>
      </c>
      <c r="E133" s="19" t="s">
        <v>13</v>
      </c>
      <c r="F133" s="20">
        <v>127163</v>
      </c>
      <c r="G133" s="21">
        <v>124</v>
      </c>
      <c r="H133" s="27">
        <v>72677.399999999994</v>
      </c>
      <c r="I133" s="28">
        <v>4.3999999999999997E-2</v>
      </c>
      <c r="J133" s="29">
        <v>1097.7</v>
      </c>
      <c r="K133" s="30">
        <v>-0.29399999999999998</v>
      </c>
      <c r="L133" s="31">
        <v>66789.5</v>
      </c>
      <c r="M133">
        <f>IF(ISNUMBER(H133/(1+I133)),H133/(1+I133),"")</f>
        <v>69614.367816091952</v>
      </c>
      <c r="N133">
        <f t="shared" si="8"/>
        <v>1554.8158640226629</v>
      </c>
      <c r="O133">
        <f t="shared" si="9"/>
        <v>125</v>
      </c>
      <c r="P133" s="58">
        <f t="shared" si="10"/>
        <v>74276.30279999999</v>
      </c>
      <c r="Q133" s="59">
        <f t="shared" si="11"/>
        <v>71579.7</v>
      </c>
      <c r="R133">
        <f t="shared" si="12"/>
        <v>70521.871921182275</v>
      </c>
      <c r="S133" s="58">
        <f>$P133-$R133</f>
        <v>3754.430878817715</v>
      </c>
      <c r="T133" s="58">
        <f t="shared" si="13"/>
        <v>2.1999999999999948</v>
      </c>
      <c r="U133">
        <f t="shared" si="14"/>
        <v>150</v>
      </c>
    </row>
    <row r="134" spans="3:21" x14ac:dyDescent="0.25">
      <c r="C134" s="17">
        <v>130</v>
      </c>
      <c r="D134" s="18" t="s">
        <v>162</v>
      </c>
      <c r="E134" s="19" t="s">
        <v>163</v>
      </c>
      <c r="F134" s="20">
        <v>26613</v>
      </c>
      <c r="G134" s="21">
        <v>163</v>
      </c>
      <c r="H134" s="27">
        <v>72307.199999999997</v>
      </c>
      <c r="I134" s="28">
        <v>0.22900000000000001</v>
      </c>
      <c r="J134" s="29">
        <v>3704.4</v>
      </c>
      <c r="K134" s="30">
        <v>-7.0000000000000007E-2</v>
      </c>
      <c r="L134" s="31">
        <v>72348.399999999994</v>
      </c>
      <c r="M134">
        <f>IF(ISNUMBER(H134/(1+I134)),H134/(1+I134),"")</f>
        <v>58834.174125305122</v>
      </c>
      <c r="N134">
        <f t="shared" ref="N134:N197" si="15">IF(ISNUMBER(J134/(1+K134)),J134/(1+K134),"")</f>
        <v>3983.2258064516132</v>
      </c>
      <c r="O134">
        <f t="shared" ref="O134:O197" si="16">_xlfn.RANK.EQ(M134,$M$5:$M$504)</f>
        <v>160</v>
      </c>
      <c r="P134" s="58">
        <f t="shared" ref="P134:P197" si="17">$H134 *(1+0.022)</f>
        <v>73897.958400000003</v>
      </c>
      <c r="Q134" s="59">
        <f t="shared" ref="Q134:Q197" si="18">H134-J134</f>
        <v>68602.8</v>
      </c>
      <c r="R134">
        <f t="shared" ref="R134:R197" si="19">IF($H134 &gt;166000, $Q134/(1+0.04),$Q134/(1+0.015))</f>
        <v>67588.965517241391</v>
      </c>
      <c r="S134" s="58">
        <f>$P134-$R134</f>
        <v>6308.9928827586118</v>
      </c>
      <c r="T134" s="58">
        <f t="shared" ref="T134:T197" si="20">(P134-H134)/H134 * 100</f>
        <v>2.2000000000000086</v>
      </c>
      <c r="U134">
        <f t="shared" ref="U134:U197" si="21">_xlfn.RANK.EQ(S134, $S134:$S633)</f>
        <v>69</v>
      </c>
    </row>
    <row r="135" spans="3:21" x14ac:dyDescent="0.25">
      <c r="C135" s="17">
        <v>131</v>
      </c>
      <c r="D135" s="18" t="s">
        <v>164</v>
      </c>
      <c r="E135" s="19" t="s">
        <v>28</v>
      </c>
      <c r="F135" s="20">
        <v>271869</v>
      </c>
      <c r="G135" s="21">
        <v>114</v>
      </c>
      <c r="H135" s="27">
        <v>72178.399999999994</v>
      </c>
      <c r="I135" s="28">
        <v>2E-3</v>
      </c>
      <c r="J135" s="29">
        <v>2562.8000000000002</v>
      </c>
      <c r="K135" s="30">
        <v>0.20300000000000001</v>
      </c>
      <c r="L135" s="31">
        <v>54341.1</v>
      </c>
      <c r="M135">
        <f>IF(ISNUMBER(H135/(1+I135)),H135/(1+I135),"")</f>
        <v>72034.331337325348</v>
      </c>
      <c r="N135">
        <f t="shared" si="15"/>
        <v>2130.3408146300912</v>
      </c>
      <c r="O135">
        <f t="shared" si="16"/>
        <v>116</v>
      </c>
      <c r="P135" s="58">
        <f t="shared" si="17"/>
        <v>73766.324800000002</v>
      </c>
      <c r="Q135" s="59">
        <f t="shared" si="18"/>
        <v>69615.599999999991</v>
      </c>
      <c r="R135">
        <f t="shared" si="19"/>
        <v>68586.798029556652</v>
      </c>
      <c r="S135" s="58">
        <f>$P135-$R135</f>
        <v>5179.52677044335</v>
      </c>
      <c r="T135" s="58">
        <f t="shared" si="20"/>
        <v>2.2000000000000113</v>
      </c>
      <c r="U135">
        <f t="shared" si="21"/>
        <v>94</v>
      </c>
    </row>
    <row r="136" spans="3:21" x14ac:dyDescent="0.25">
      <c r="C136" s="17">
        <v>132</v>
      </c>
      <c r="D136" s="18" t="s">
        <v>165</v>
      </c>
      <c r="E136" s="19" t="s">
        <v>11</v>
      </c>
      <c r="F136" s="20">
        <v>364575</v>
      </c>
      <c r="G136" s="21">
        <v>138</v>
      </c>
      <c r="H136" s="27">
        <v>71861</v>
      </c>
      <c r="I136" s="28">
        <v>9.0999999999999998E-2</v>
      </c>
      <c r="J136" s="29">
        <v>4791</v>
      </c>
      <c r="K136" s="30">
        <v>-2.4E-2</v>
      </c>
      <c r="L136" s="31">
        <v>50016</v>
      </c>
      <c r="M136">
        <f>IF(ISNUMBER(H136/(1+I136)),H136/(1+I136),"")</f>
        <v>65867.094408799268</v>
      </c>
      <c r="N136">
        <f t="shared" si="15"/>
        <v>4908.811475409836</v>
      </c>
      <c r="O136">
        <f t="shared" si="16"/>
        <v>138</v>
      </c>
      <c r="P136" s="58">
        <f t="shared" si="17"/>
        <v>73441.941999999995</v>
      </c>
      <c r="Q136" s="59">
        <f t="shared" si="18"/>
        <v>67070</v>
      </c>
      <c r="R136">
        <f t="shared" si="19"/>
        <v>66078.817733990159</v>
      </c>
      <c r="S136" s="58">
        <f>$P136-$R136</f>
        <v>7363.124266009836</v>
      </c>
      <c r="T136" s="58">
        <f t="shared" si="20"/>
        <v>2.1999999999999935</v>
      </c>
      <c r="U136">
        <f t="shared" si="21"/>
        <v>48</v>
      </c>
    </row>
    <row r="137" spans="3:21" x14ac:dyDescent="0.25">
      <c r="C137" s="17">
        <v>133</v>
      </c>
      <c r="D137" s="18" t="s">
        <v>166</v>
      </c>
      <c r="E137" s="19" t="s">
        <v>11</v>
      </c>
      <c r="F137" s="20">
        <v>245000</v>
      </c>
      <c r="G137" s="21">
        <v>128</v>
      </c>
      <c r="H137" s="27">
        <v>71309</v>
      </c>
      <c r="I137" s="28">
        <v>3.9E-2</v>
      </c>
      <c r="J137" s="29">
        <v>2314</v>
      </c>
      <c r="K137" s="30">
        <v>-0.32900000000000001</v>
      </c>
      <c r="L137" s="31">
        <v>34508</v>
      </c>
      <c r="M137">
        <f>IF(ISNUMBER(H137/(1+I137)),H137/(1+I137),"")</f>
        <v>68632.338787295477</v>
      </c>
      <c r="N137">
        <f t="shared" si="15"/>
        <v>3448.584202682563</v>
      </c>
      <c r="O137">
        <f t="shared" si="16"/>
        <v>129</v>
      </c>
      <c r="P137" s="58">
        <f t="shared" si="17"/>
        <v>72877.797999999995</v>
      </c>
      <c r="Q137" s="59">
        <f t="shared" si="18"/>
        <v>68995</v>
      </c>
      <c r="R137">
        <f t="shared" si="19"/>
        <v>67975.369458128087</v>
      </c>
      <c r="S137" s="58">
        <f>$P137-$R137</f>
        <v>4902.4285418719082</v>
      </c>
      <c r="T137" s="58">
        <f t="shared" si="20"/>
        <v>2.1999999999999931</v>
      </c>
      <c r="U137">
        <f t="shared" si="21"/>
        <v>103</v>
      </c>
    </row>
    <row r="138" spans="3:21" x14ac:dyDescent="0.25">
      <c r="C138" s="17">
        <v>134</v>
      </c>
      <c r="D138" s="18" t="s">
        <v>167</v>
      </c>
      <c r="E138" s="19" t="s">
        <v>13</v>
      </c>
      <c r="F138" s="20">
        <v>117842</v>
      </c>
      <c r="G138" s="21">
        <v>122</v>
      </c>
      <c r="H138" s="27">
        <v>71223.3</v>
      </c>
      <c r="I138" s="28">
        <v>2.1999999999999999E-2</v>
      </c>
      <c r="J138" s="29">
        <v>337.8</v>
      </c>
      <c r="K138" s="30">
        <v>-0.14199999999999999</v>
      </c>
      <c r="L138" s="31">
        <v>81657.399999999994</v>
      </c>
      <c r="M138">
        <f>IF(ISNUMBER(H138/(1+I138)),H138/(1+I138),"")</f>
        <v>69690.117416829744</v>
      </c>
      <c r="N138">
        <f t="shared" si="15"/>
        <v>393.70629370629371</v>
      </c>
      <c r="O138">
        <f t="shared" si="16"/>
        <v>123</v>
      </c>
      <c r="P138" s="58">
        <f t="shared" si="17"/>
        <v>72790.212599999999</v>
      </c>
      <c r="Q138" s="59">
        <f t="shared" si="18"/>
        <v>70885.5</v>
      </c>
      <c r="R138">
        <f t="shared" si="19"/>
        <v>69837.931034482768</v>
      </c>
      <c r="S138" s="58">
        <f>$P138-$R138</f>
        <v>2952.2815655172308</v>
      </c>
      <c r="T138" s="58">
        <f t="shared" si="20"/>
        <v>2.1999999999999944</v>
      </c>
      <c r="U138">
        <f t="shared" si="21"/>
        <v>203</v>
      </c>
    </row>
    <row r="139" spans="3:21" x14ac:dyDescent="0.25">
      <c r="C139" s="17">
        <v>135</v>
      </c>
      <c r="D139" s="18" t="s">
        <v>168</v>
      </c>
      <c r="E139" s="19" t="s">
        <v>11</v>
      </c>
      <c r="F139" s="20">
        <v>107400</v>
      </c>
      <c r="G139" s="21">
        <v>146</v>
      </c>
      <c r="H139" s="27">
        <v>70848</v>
      </c>
      <c r="I139" s="28">
        <v>0.129</v>
      </c>
      <c r="J139" s="29">
        <v>21053</v>
      </c>
      <c r="K139" s="30">
        <v>1.1930000000000001</v>
      </c>
      <c r="L139" s="31">
        <v>127963</v>
      </c>
      <c r="M139">
        <f>IF(ISNUMBER(H139/(1+I139)),H139/(1+I139),"")</f>
        <v>62752.87865367582</v>
      </c>
      <c r="N139">
        <f t="shared" si="15"/>
        <v>9600.0911992704059</v>
      </c>
      <c r="O139">
        <f t="shared" si="16"/>
        <v>144</v>
      </c>
      <c r="P139" s="58">
        <f t="shared" si="17"/>
        <v>72406.656000000003</v>
      </c>
      <c r="Q139" s="59">
        <f t="shared" si="18"/>
        <v>49795</v>
      </c>
      <c r="R139">
        <f t="shared" si="19"/>
        <v>49059.113300492616</v>
      </c>
      <c r="S139" s="58">
        <f>$P139-$R139</f>
        <v>23347.542699507387</v>
      </c>
      <c r="T139" s="58">
        <f t="shared" si="20"/>
        <v>2.2000000000000037</v>
      </c>
      <c r="U139">
        <f t="shared" si="21"/>
        <v>2</v>
      </c>
    </row>
    <row r="140" spans="3:21" x14ac:dyDescent="0.25">
      <c r="C140" s="17">
        <v>136</v>
      </c>
      <c r="D140" s="18" t="s">
        <v>169</v>
      </c>
      <c r="E140" s="19" t="s">
        <v>11</v>
      </c>
      <c r="F140" s="20">
        <v>565802</v>
      </c>
      <c r="G140" s="21">
        <v>123</v>
      </c>
      <c r="H140" s="27">
        <v>70660</v>
      </c>
      <c r="I140" s="28">
        <v>1.4999999999999999E-2</v>
      </c>
      <c r="J140" s="29">
        <v>-3913</v>
      </c>
      <c r="K140" s="30" t="s">
        <v>17</v>
      </c>
      <c r="L140" s="31">
        <v>26688</v>
      </c>
      <c r="M140">
        <f>IF(ISNUMBER(H140/(1+I140)),H140/(1+I140),"")</f>
        <v>69615.763546798029</v>
      </c>
      <c r="N140" t="str">
        <f t="shared" si="15"/>
        <v/>
      </c>
      <c r="O140">
        <f t="shared" si="16"/>
        <v>124</v>
      </c>
      <c r="P140" s="58">
        <f t="shared" si="17"/>
        <v>72214.52</v>
      </c>
      <c r="Q140" s="59">
        <f t="shared" si="18"/>
        <v>74573</v>
      </c>
      <c r="R140">
        <f t="shared" si="19"/>
        <v>73470.935960591145</v>
      </c>
      <c r="S140" s="58">
        <f>$P140-$R140</f>
        <v>-1256.4159605911409</v>
      </c>
      <c r="T140" s="58">
        <f t="shared" si="20"/>
        <v>2.200000000000006</v>
      </c>
      <c r="U140">
        <f t="shared" si="21"/>
        <v>359</v>
      </c>
    </row>
    <row r="141" spans="3:21" x14ac:dyDescent="0.25">
      <c r="C141" s="17">
        <v>137</v>
      </c>
      <c r="D141" s="18" t="s">
        <v>170</v>
      </c>
      <c r="E141" s="19" t="s">
        <v>13</v>
      </c>
      <c r="F141" s="20">
        <v>287500</v>
      </c>
      <c r="G141" s="21">
        <v>149</v>
      </c>
      <c r="H141" s="27">
        <v>70659</v>
      </c>
      <c r="I141" s="28">
        <v>0.152</v>
      </c>
      <c r="J141" s="29">
        <v>4566</v>
      </c>
      <c r="K141" s="30">
        <v>0.41599999999999998</v>
      </c>
      <c r="L141" s="31">
        <v>986297</v>
      </c>
      <c r="M141">
        <f>IF(ISNUMBER(H141/(1+I141)),H141/(1+I141),"")</f>
        <v>61335.937500000007</v>
      </c>
      <c r="N141">
        <f t="shared" si="15"/>
        <v>3224.5762711864409</v>
      </c>
      <c r="O141">
        <f t="shared" si="16"/>
        <v>147</v>
      </c>
      <c r="P141" s="58">
        <f t="shared" si="17"/>
        <v>72213.498000000007</v>
      </c>
      <c r="Q141" s="59">
        <f t="shared" si="18"/>
        <v>66093</v>
      </c>
      <c r="R141">
        <f t="shared" si="19"/>
        <v>65116.256157635471</v>
      </c>
      <c r="S141" s="58">
        <f>$P141-$R141</f>
        <v>7097.2418423645358</v>
      </c>
      <c r="T141" s="58">
        <f t="shared" si="20"/>
        <v>2.2000000000000095</v>
      </c>
      <c r="U141">
        <f t="shared" si="21"/>
        <v>52</v>
      </c>
    </row>
    <row r="142" spans="3:21" x14ac:dyDescent="0.25">
      <c r="C142" s="17">
        <v>138</v>
      </c>
      <c r="D142" s="18" t="s">
        <v>171</v>
      </c>
      <c r="E142" s="19" t="s">
        <v>13</v>
      </c>
      <c r="F142" s="20">
        <v>131694</v>
      </c>
      <c r="G142" s="21">
        <v>230</v>
      </c>
      <c r="H142" s="27">
        <v>70478.899999999994</v>
      </c>
      <c r="I142" s="28">
        <v>0.53200000000000003</v>
      </c>
      <c r="J142" s="29">
        <v>5652.6</v>
      </c>
      <c r="K142" s="30">
        <v>0.56799999999999995</v>
      </c>
      <c r="L142" s="31">
        <v>273829</v>
      </c>
      <c r="M142">
        <f>IF(ISNUMBER(H142/(1+I142)),H142/(1+I142),"")</f>
        <v>46004.503916449081</v>
      </c>
      <c r="N142">
        <f t="shared" si="15"/>
        <v>3604.9744897959185</v>
      </c>
      <c r="O142">
        <f t="shared" si="16"/>
        <v>227</v>
      </c>
      <c r="P142" s="58">
        <f t="shared" si="17"/>
        <v>72029.435799999992</v>
      </c>
      <c r="Q142" s="59">
        <f t="shared" si="18"/>
        <v>64826.299999999996</v>
      </c>
      <c r="R142">
        <f t="shared" si="19"/>
        <v>63868.275862068964</v>
      </c>
      <c r="S142" s="58">
        <f>$P142-$R142</f>
        <v>8161.1599379310283</v>
      </c>
      <c r="T142" s="58">
        <f t="shared" si="20"/>
        <v>2.1999999999999971</v>
      </c>
      <c r="U142">
        <f t="shared" si="21"/>
        <v>35</v>
      </c>
    </row>
    <row r="143" spans="3:21" x14ac:dyDescent="0.25">
      <c r="C143" s="17">
        <v>139</v>
      </c>
      <c r="D143" s="18" t="s">
        <v>172</v>
      </c>
      <c r="E143" s="19" t="s">
        <v>13</v>
      </c>
      <c r="F143" s="20">
        <v>178927</v>
      </c>
      <c r="G143" s="21">
        <v>181</v>
      </c>
      <c r="H143" s="27">
        <v>69847.600000000006</v>
      </c>
      <c r="I143" s="28">
        <v>0.29399999999999998</v>
      </c>
      <c r="J143" s="29">
        <v>-376.7</v>
      </c>
      <c r="K143" s="30" t="s">
        <v>17</v>
      </c>
      <c r="L143" s="31">
        <v>30465.200000000001</v>
      </c>
      <c r="M143">
        <f>IF(ISNUMBER(H143/(1+I143)),H143/(1+I143),"")</f>
        <v>53978.052550231841</v>
      </c>
      <c r="N143" t="str">
        <f t="shared" si="15"/>
        <v/>
      </c>
      <c r="O143">
        <f t="shared" si="16"/>
        <v>178</v>
      </c>
      <c r="P143" s="58">
        <f t="shared" si="17"/>
        <v>71384.247200000013</v>
      </c>
      <c r="Q143" s="59">
        <f t="shared" si="18"/>
        <v>70224.3</v>
      </c>
      <c r="R143">
        <f t="shared" si="19"/>
        <v>69186.502463054203</v>
      </c>
      <c r="S143" s="58">
        <f>$P143-$R143</f>
        <v>2197.7447369458096</v>
      </c>
      <c r="T143" s="58">
        <f t="shared" si="20"/>
        <v>2.2000000000000095</v>
      </c>
      <c r="U143">
        <f t="shared" si="21"/>
        <v>249</v>
      </c>
    </row>
    <row r="144" spans="3:21" x14ac:dyDescent="0.25">
      <c r="C144" s="17">
        <v>140</v>
      </c>
      <c r="D144" s="18" t="s">
        <v>173</v>
      </c>
      <c r="E144" s="19" t="s">
        <v>13</v>
      </c>
      <c r="F144" s="20">
        <v>210507</v>
      </c>
      <c r="G144" s="21">
        <v>140</v>
      </c>
      <c r="H144" s="27">
        <v>68777.7</v>
      </c>
      <c r="I144" s="28">
        <v>6.4000000000000001E-2</v>
      </c>
      <c r="J144" s="29">
        <v>966.4</v>
      </c>
      <c r="K144" s="30">
        <v>0.127</v>
      </c>
      <c r="L144" s="31">
        <v>57675.4</v>
      </c>
      <c r="M144">
        <f>IF(ISNUMBER(H144/(1+I144)),H144/(1+I144),"")</f>
        <v>64640.695488721802</v>
      </c>
      <c r="N144">
        <f t="shared" si="15"/>
        <v>857.49778172138417</v>
      </c>
      <c r="O144">
        <f t="shared" si="16"/>
        <v>139</v>
      </c>
      <c r="P144" s="58">
        <f t="shared" si="17"/>
        <v>70290.809399999998</v>
      </c>
      <c r="Q144" s="59">
        <f t="shared" si="18"/>
        <v>67811.3</v>
      </c>
      <c r="R144">
        <f t="shared" si="19"/>
        <v>66809.162561576362</v>
      </c>
      <c r="S144" s="58">
        <f>$P144-$R144</f>
        <v>3481.6468384236359</v>
      </c>
      <c r="T144" s="58">
        <f t="shared" si="20"/>
        <v>2.200000000000002</v>
      </c>
      <c r="U144">
        <f t="shared" si="21"/>
        <v>166</v>
      </c>
    </row>
    <row r="145" spans="3:21" x14ac:dyDescent="0.25">
      <c r="C145" s="17">
        <v>141</v>
      </c>
      <c r="D145" s="18" t="s">
        <v>174</v>
      </c>
      <c r="E145" s="19" t="s">
        <v>13</v>
      </c>
      <c r="F145" s="20">
        <v>403014</v>
      </c>
      <c r="G145" s="21">
        <v>141</v>
      </c>
      <c r="H145" s="27">
        <v>68709.5</v>
      </c>
      <c r="I145" s="28">
        <v>7.3999999999999996E-2</v>
      </c>
      <c r="J145" s="29">
        <v>1664.6</v>
      </c>
      <c r="K145" s="30">
        <v>-8.5000000000000006E-2</v>
      </c>
      <c r="L145" s="31">
        <v>122945.9</v>
      </c>
      <c r="M145">
        <f>IF(ISNUMBER(H145/(1+I145)),H145/(1+I145),"")</f>
        <v>63975.325884543759</v>
      </c>
      <c r="N145">
        <f t="shared" si="15"/>
        <v>1819.2349726775954</v>
      </c>
      <c r="O145">
        <f t="shared" si="16"/>
        <v>140</v>
      </c>
      <c r="P145" s="58">
        <f t="shared" si="17"/>
        <v>70221.108999999997</v>
      </c>
      <c r="Q145" s="59">
        <f t="shared" si="18"/>
        <v>67044.899999999994</v>
      </c>
      <c r="R145">
        <f t="shared" si="19"/>
        <v>66054.088669950739</v>
      </c>
      <c r="S145" s="58">
        <f>$P145-$R145</f>
        <v>4167.0203300492576</v>
      </c>
      <c r="T145" s="58">
        <f t="shared" si="20"/>
        <v>2.1999999999999953</v>
      </c>
      <c r="U145">
        <f t="shared" si="21"/>
        <v>125</v>
      </c>
    </row>
    <row r="146" spans="3:21" x14ac:dyDescent="0.25">
      <c r="C146" s="17">
        <v>142</v>
      </c>
      <c r="D146" s="18" t="s">
        <v>175</v>
      </c>
      <c r="E146" s="19" t="s">
        <v>11</v>
      </c>
      <c r="F146" s="20">
        <v>48000</v>
      </c>
      <c r="G146" s="21">
        <v>136</v>
      </c>
      <c r="H146" s="27">
        <v>67941</v>
      </c>
      <c r="I146" s="28">
        <v>2.7E-2</v>
      </c>
      <c r="J146" s="29">
        <v>5123</v>
      </c>
      <c r="K146" s="30">
        <v>0.27800000000000002</v>
      </c>
      <c r="L146" s="31">
        <v>687538</v>
      </c>
      <c r="M146">
        <f>IF(ISNUMBER(H146/(1+I146)),H146/(1+I146),"")</f>
        <v>66154.819863680634</v>
      </c>
      <c r="N146">
        <f t="shared" si="15"/>
        <v>4008.6071987480436</v>
      </c>
      <c r="O146">
        <f t="shared" si="16"/>
        <v>136</v>
      </c>
      <c r="P146" s="58">
        <f t="shared" si="17"/>
        <v>69435.702000000005</v>
      </c>
      <c r="Q146" s="59">
        <f t="shared" si="18"/>
        <v>62818</v>
      </c>
      <c r="R146">
        <f t="shared" si="19"/>
        <v>61889.655172413797</v>
      </c>
      <c r="S146" s="58">
        <f>$P146-$R146</f>
        <v>7546.0468275862077</v>
      </c>
      <c r="T146" s="58">
        <f t="shared" si="20"/>
        <v>2.2000000000000073</v>
      </c>
      <c r="U146">
        <f t="shared" si="21"/>
        <v>43</v>
      </c>
    </row>
    <row r="147" spans="3:21" x14ac:dyDescent="0.25">
      <c r="C147" s="17">
        <v>143</v>
      </c>
      <c r="D147" s="18" t="s">
        <v>176</v>
      </c>
      <c r="E147" s="19" t="s">
        <v>41</v>
      </c>
      <c r="F147" s="20">
        <v>183002</v>
      </c>
      <c r="G147" s="21">
        <v>134</v>
      </c>
      <c r="H147" s="27">
        <v>67764.100000000006</v>
      </c>
      <c r="I147" s="28">
        <v>2.3E-2</v>
      </c>
      <c r="J147" s="29">
        <v>3896.9</v>
      </c>
      <c r="K147" s="30">
        <v>-0.32400000000000001</v>
      </c>
      <c r="L147" s="31">
        <v>131440.4</v>
      </c>
      <c r="M147">
        <f>IF(ISNUMBER(H147/(1+I147)),H147/(1+I147),"")</f>
        <v>66240.566959921809</v>
      </c>
      <c r="N147">
        <f t="shared" si="15"/>
        <v>5764.6449704142015</v>
      </c>
      <c r="O147">
        <f t="shared" si="16"/>
        <v>134</v>
      </c>
      <c r="P147" s="58">
        <f t="shared" si="17"/>
        <v>69254.910200000013</v>
      </c>
      <c r="Q147" s="59">
        <f t="shared" si="18"/>
        <v>63867.200000000004</v>
      </c>
      <c r="R147">
        <f t="shared" si="19"/>
        <v>62923.349753694594</v>
      </c>
      <c r="S147" s="58">
        <f>$P147-$R147</f>
        <v>6331.5604463054187</v>
      </c>
      <c r="T147" s="58">
        <f t="shared" si="20"/>
        <v>2.2000000000000104</v>
      </c>
      <c r="U147">
        <f t="shared" si="21"/>
        <v>61</v>
      </c>
    </row>
    <row r="148" spans="3:21" x14ac:dyDescent="0.25">
      <c r="C148" s="17">
        <v>144</v>
      </c>
      <c r="D148" s="18" t="s">
        <v>177</v>
      </c>
      <c r="E148" s="19" t="s">
        <v>13</v>
      </c>
      <c r="F148" s="20">
        <v>138652</v>
      </c>
      <c r="G148" s="21">
        <v>167</v>
      </c>
      <c r="H148" s="27">
        <v>67397.5</v>
      </c>
      <c r="I148" s="28">
        <v>0.16200000000000001</v>
      </c>
      <c r="J148" s="29">
        <v>-2207.6</v>
      </c>
      <c r="K148" s="30" t="s">
        <v>17</v>
      </c>
      <c r="L148" s="31">
        <v>116353.60000000001</v>
      </c>
      <c r="M148">
        <f>IF(ISNUMBER(H148/(1+I148)),H148/(1+I148),"")</f>
        <v>58001.290877796906</v>
      </c>
      <c r="N148" t="str">
        <f t="shared" si="15"/>
        <v/>
      </c>
      <c r="O148">
        <f t="shared" si="16"/>
        <v>164</v>
      </c>
      <c r="P148" s="58">
        <f t="shared" si="17"/>
        <v>68880.244999999995</v>
      </c>
      <c r="Q148" s="59">
        <f t="shared" si="18"/>
        <v>69605.100000000006</v>
      </c>
      <c r="R148">
        <f t="shared" si="19"/>
        <v>68576.453201970449</v>
      </c>
      <c r="S148" s="58">
        <f>$P148-$R148</f>
        <v>303.79179802954604</v>
      </c>
      <c r="T148" s="58">
        <f t="shared" si="20"/>
        <v>2.1999999999999931</v>
      </c>
      <c r="U148">
        <f t="shared" si="21"/>
        <v>350</v>
      </c>
    </row>
    <row r="149" spans="3:21" x14ac:dyDescent="0.25">
      <c r="C149" s="17">
        <v>145</v>
      </c>
      <c r="D149" s="18" t="s">
        <v>178</v>
      </c>
      <c r="E149" s="19" t="s">
        <v>26</v>
      </c>
      <c r="F149" s="20">
        <v>41410</v>
      </c>
      <c r="G149" s="21">
        <v>120</v>
      </c>
      <c r="H149" s="27">
        <v>67225.899999999994</v>
      </c>
      <c r="I149" s="28">
        <v>-4.2000000000000003E-2</v>
      </c>
      <c r="J149" s="29">
        <v>2726.2</v>
      </c>
      <c r="K149" s="30">
        <v>5.4489999999999998</v>
      </c>
      <c r="L149" s="31">
        <v>308802</v>
      </c>
      <c r="M149">
        <f>IF(ISNUMBER(H149/(1+I149)),H149/(1+I149),"")</f>
        <v>70173.173277661786</v>
      </c>
      <c r="N149">
        <f t="shared" si="15"/>
        <v>422.73220654365014</v>
      </c>
      <c r="O149">
        <f t="shared" si="16"/>
        <v>121</v>
      </c>
      <c r="P149" s="58">
        <f t="shared" si="17"/>
        <v>68704.8698</v>
      </c>
      <c r="Q149" s="59">
        <f t="shared" si="18"/>
        <v>64499.7</v>
      </c>
      <c r="R149">
        <f t="shared" si="19"/>
        <v>63546.502463054188</v>
      </c>
      <c r="S149" s="58">
        <f>$P149-$R149</f>
        <v>5158.367336945812</v>
      </c>
      <c r="T149" s="58">
        <f t="shared" si="20"/>
        <v>2.2000000000000095</v>
      </c>
      <c r="U149">
        <f t="shared" si="21"/>
        <v>89</v>
      </c>
    </row>
    <row r="150" spans="3:21" x14ac:dyDescent="0.25">
      <c r="C150" s="17">
        <v>146</v>
      </c>
      <c r="D150" s="18" t="s">
        <v>179</v>
      </c>
      <c r="E150" s="19" t="s">
        <v>11</v>
      </c>
      <c r="F150" s="20">
        <v>92000</v>
      </c>
      <c r="G150" s="21">
        <v>135</v>
      </c>
      <c r="H150" s="27">
        <v>66832</v>
      </c>
      <c r="I150" s="28">
        <v>8.9999999999999993E-3</v>
      </c>
      <c r="J150" s="29">
        <v>9750</v>
      </c>
      <c r="K150" s="30">
        <v>-0.36399999999999999</v>
      </c>
      <c r="L150" s="31">
        <v>118310</v>
      </c>
      <c r="M150">
        <f>IF(ISNUMBER(H150/(1+I150)),H150/(1+I150),"")</f>
        <v>66235.877106045591</v>
      </c>
      <c r="N150">
        <f t="shared" si="15"/>
        <v>15330.188679245282</v>
      </c>
      <c r="O150">
        <f t="shared" si="16"/>
        <v>135</v>
      </c>
      <c r="P150" s="58">
        <f t="shared" si="17"/>
        <v>68302.304000000004</v>
      </c>
      <c r="Q150" s="59">
        <f t="shared" si="18"/>
        <v>57082</v>
      </c>
      <c r="R150">
        <f t="shared" si="19"/>
        <v>56238.423645320203</v>
      </c>
      <c r="S150" s="58">
        <f>$P150-$R150</f>
        <v>12063.880354679801</v>
      </c>
      <c r="T150" s="58">
        <f t="shared" si="20"/>
        <v>2.2000000000000055</v>
      </c>
      <c r="U150">
        <f t="shared" si="21"/>
        <v>19</v>
      </c>
    </row>
    <row r="151" spans="3:21" x14ac:dyDescent="0.25">
      <c r="C151" s="17">
        <v>147</v>
      </c>
      <c r="D151" s="18" t="s">
        <v>180</v>
      </c>
      <c r="E151" s="19" t="s">
        <v>28</v>
      </c>
      <c r="F151" s="20">
        <v>46711</v>
      </c>
      <c r="G151" s="21">
        <v>130</v>
      </c>
      <c r="H151" s="27">
        <v>66753.5</v>
      </c>
      <c r="I151" s="28">
        <v>-1.9E-2</v>
      </c>
      <c r="J151" s="29">
        <v>2082.5</v>
      </c>
      <c r="K151" s="30">
        <v>9.1999999999999998E-2</v>
      </c>
      <c r="L151" s="31">
        <v>61526</v>
      </c>
      <c r="M151">
        <f>IF(ISNUMBER(H151/(1+I151)),H151/(1+I151),"")</f>
        <v>68046.381243628945</v>
      </c>
      <c r="N151">
        <f t="shared" si="15"/>
        <v>1907.051282051282</v>
      </c>
      <c r="O151">
        <f t="shared" si="16"/>
        <v>131</v>
      </c>
      <c r="P151" s="58">
        <f t="shared" si="17"/>
        <v>68222.077000000005</v>
      </c>
      <c r="Q151" s="59">
        <f t="shared" si="18"/>
        <v>64671</v>
      </c>
      <c r="R151">
        <f t="shared" si="19"/>
        <v>63715.270935960594</v>
      </c>
      <c r="S151" s="58">
        <f>$P151-$R151</f>
        <v>4506.8060640394106</v>
      </c>
      <c r="T151" s="58">
        <f t="shared" si="20"/>
        <v>2.2000000000000073</v>
      </c>
      <c r="U151">
        <f t="shared" si="21"/>
        <v>106</v>
      </c>
    </row>
    <row r="152" spans="3:21" x14ac:dyDescent="0.25">
      <c r="C152" s="17">
        <v>148</v>
      </c>
      <c r="D152" s="18" t="s">
        <v>181</v>
      </c>
      <c r="E152" s="19" t="s">
        <v>11</v>
      </c>
      <c r="F152" s="20">
        <v>240200</v>
      </c>
      <c r="G152" s="21">
        <v>159</v>
      </c>
      <c r="H152" s="27">
        <v>66501</v>
      </c>
      <c r="I152" s="28">
        <v>0.111</v>
      </c>
      <c r="J152" s="29">
        <v>5269</v>
      </c>
      <c r="K152" s="30">
        <v>0.158</v>
      </c>
      <c r="L152" s="31">
        <v>134211</v>
      </c>
      <c r="M152">
        <f>IF(ISNUMBER(H152/(1+I152)),H152/(1+I152),"")</f>
        <v>59856.885688568858</v>
      </c>
      <c r="N152">
        <f t="shared" si="15"/>
        <v>4550.0863557858384</v>
      </c>
      <c r="O152">
        <f t="shared" si="16"/>
        <v>156</v>
      </c>
      <c r="P152" s="58">
        <f t="shared" si="17"/>
        <v>67964.021999999997</v>
      </c>
      <c r="Q152" s="59">
        <f t="shared" si="18"/>
        <v>61232</v>
      </c>
      <c r="R152">
        <f t="shared" si="19"/>
        <v>60327.093596059116</v>
      </c>
      <c r="S152" s="58">
        <f>$P152-$R152</f>
        <v>7636.9284039408813</v>
      </c>
      <c r="T152" s="58">
        <f t="shared" si="20"/>
        <v>2.1999999999999957</v>
      </c>
      <c r="U152">
        <f t="shared" si="21"/>
        <v>40</v>
      </c>
    </row>
    <row r="153" spans="3:21" x14ac:dyDescent="0.25">
      <c r="C153" s="17">
        <v>149</v>
      </c>
      <c r="D153" s="18" t="s">
        <v>182</v>
      </c>
      <c r="E153" s="19" t="s">
        <v>13</v>
      </c>
      <c r="F153" s="20">
        <v>161399</v>
      </c>
      <c r="G153" s="21">
        <v>162</v>
      </c>
      <c r="H153" s="27">
        <v>66310</v>
      </c>
      <c r="I153" s="28">
        <v>0.125</v>
      </c>
      <c r="J153" s="29">
        <v>2168.1999999999998</v>
      </c>
      <c r="K153" s="30">
        <v>7.2130000000000001</v>
      </c>
      <c r="L153" s="31">
        <v>103676.1</v>
      </c>
      <c r="M153">
        <f>IF(ISNUMBER(H153/(1+I153)),H153/(1+I153),"")</f>
        <v>58942.222222222219</v>
      </c>
      <c r="N153">
        <f t="shared" si="15"/>
        <v>263.99610373797634</v>
      </c>
      <c r="O153">
        <f t="shared" si="16"/>
        <v>159</v>
      </c>
      <c r="P153" s="58">
        <f t="shared" si="17"/>
        <v>67768.820000000007</v>
      </c>
      <c r="Q153" s="59">
        <f t="shared" si="18"/>
        <v>64141.8</v>
      </c>
      <c r="R153">
        <f t="shared" si="19"/>
        <v>63193.891625615775</v>
      </c>
      <c r="S153" s="58">
        <f>$P153-$R153</f>
        <v>4574.9283743842316</v>
      </c>
      <c r="T153" s="58">
        <f t="shared" si="20"/>
        <v>2.2000000000000108</v>
      </c>
      <c r="U153">
        <f t="shared" si="21"/>
        <v>103</v>
      </c>
    </row>
    <row r="154" spans="3:21" x14ac:dyDescent="0.25">
      <c r="C154" s="17">
        <v>150</v>
      </c>
      <c r="D154" s="18" t="s">
        <v>183</v>
      </c>
      <c r="E154" s="19" t="s">
        <v>13</v>
      </c>
      <c r="F154" s="20">
        <v>92714</v>
      </c>
      <c r="G154" s="21">
        <v>168</v>
      </c>
      <c r="H154" s="27">
        <v>65644.800000000003</v>
      </c>
      <c r="I154" s="28">
        <v>0.13700000000000001</v>
      </c>
      <c r="J154" s="29">
        <v>11131.3</v>
      </c>
      <c r="K154" s="30">
        <v>7.0999999999999994E-2</v>
      </c>
      <c r="L154" s="31">
        <v>1388230</v>
      </c>
      <c r="M154">
        <f>IF(ISNUMBER(H154/(1+I154)),H154/(1+I154),"")</f>
        <v>57735.092348284961</v>
      </c>
      <c r="N154">
        <f t="shared" si="15"/>
        <v>10393.370681605975</v>
      </c>
      <c r="O154">
        <f t="shared" si="16"/>
        <v>165</v>
      </c>
      <c r="P154" s="58">
        <f t="shared" si="17"/>
        <v>67088.9856</v>
      </c>
      <c r="Q154" s="59">
        <f t="shared" si="18"/>
        <v>54513.5</v>
      </c>
      <c r="R154">
        <f t="shared" si="19"/>
        <v>53707.881773399022</v>
      </c>
      <c r="S154" s="58">
        <f>$P154-$R154</f>
        <v>13381.103826600978</v>
      </c>
      <c r="T154" s="58">
        <f t="shared" si="20"/>
        <v>2.1999999999999953</v>
      </c>
      <c r="U154">
        <f t="shared" si="21"/>
        <v>13</v>
      </c>
    </row>
    <row r="155" spans="3:21" x14ac:dyDescent="0.25">
      <c r="C155" s="17">
        <v>151</v>
      </c>
      <c r="D155" s="18" t="s">
        <v>184</v>
      </c>
      <c r="E155" s="19" t="s">
        <v>13</v>
      </c>
      <c r="F155" s="20">
        <v>446613</v>
      </c>
      <c r="G155" s="21">
        <v>161</v>
      </c>
      <c r="H155" s="27">
        <v>65534.400000000001</v>
      </c>
      <c r="I155" s="28">
        <v>0.106</v>
      </c>
      <c r="J155" s="29">
        <v>695</v>
      </c>
      <c r="K155" s="30">
        <v>0.91400000000000003</v>
      </c>
      <c r="L155" s="31">
        <v>138082.70000000001</v>
      </c>
      <c r="M155">
        <f>IF(ISNUMBER(H155/(1+I155)),H155/(1+I155),"")</f>
        <v>59253.526220614825</v>
      </c>
      <c r="N155">
        <f t="shared" si="15"/>
        <v>363.11389759665622</v>
      </c>
      <c r="O155">
        <f t="shared" si="16"/>
        <v>158</v>
      </c>
      <c r="P155" s="58">
        <f t="shared" si="17"/>
        <v>66976.156799999997</v>
      </c>
      <c r="Q155" s="59">
        <f t="shared" si="18"/>
        <v>64839.4</v>
      </c>
      <c r="R155">
        <f t="shared" si="19"/>
        <v>63881.182266009862</v>
      </c>
      <c r="S155" s="58">
        <f>$P155-$R155</f>
        <v>3094.9745339901347</v>
      </c>
      <c r="T155" s="58">
        <f t="shared" si="20"/>
        <v>2.1999999999999931</v>
      </c>
      <c r="U155">
        <f t="shared" si="21"/>
        <v>179</v>
      </c>
    </row>
    <row r="156" spans="3:21" x14ac:dyDescent="0.25">
      <c r="C156" s="17">
        <v>152</v>
      </c>
      <c r="D156" s="18" t="s">
        <v>185</v>
      </c>
      <c r="E156" s="19" t="s">
        <v>11</v>
      </c>
      <c r="F156" s="20">
        <v>359530</v>
      </c>
      <c r="G156" s="21">
        <v>155</v>
      </c>
      <c r="H156" s="27">
        <v>65450</v>
      </c>
      <c r="I156" s="28">
        <v>8.5000000000000006E-2</v>
      </c>
      <c r="J156" s="29">
        <v>4572</v>
      </c>
      <c r="K156" s="30">
        <v>0.52600000000000002</v>
      </c>
      <c r="L156" s="31">
        <v>52330</v>
      </c>
      <c r="M156">
        <f>IF(ISNUMBER(H156/(1+I156)),H156/(1+I156),"")</f>
        <v>60322.580645161295</v>
      </c>
      <c r="N156">
        <f t="shared" si="15"/>
        <v>2996.0681520314547</v>
      </c>
      <c r="O156">
        <f t="shared" si="16"/>
        <v>152</v>
      </c>
      <c r="P156" s="58">
        <f t="shared" si="17"/>
        <v>66889.899999999994</v>
      </c>
      <c r="Q156" s="59">
        <f t="shared" si="18"/>
        <v>60878</v>
      </c>
      <c r="R156">
        <f t="shared" si="19"/>
        <v>59978.325123152717</v>
      </c>
      <c r="S156" s="58">
        <f>$P156-$R156</f>
        <v>6911.5748768472768</v>
      </c>
      <c r="T156" s="58">
        <f t="shared" si="20"/>
        <v>2.1999999999999913</v>
      </c>
      <c r="U156">
        <f t="shared" si="21"/>
        <v>50</v>
      </c>
    </row>
    <row r="157" spans="3:21" x14ac:dyDescent="0.25">
      <c r="C157" s="17">
        <v>153</v>
      </c>
      <c r="D157" s="18" t="s">
        <v>186</v>
      </c>
      <c r="E157" s="19" t="s">
        <v>28</v>
      </c>
      <c r="F157" s="20">
        <v>62938</v>
      </c>
      <c r="G157" s="21">
        <v>145</v>
      </c>
      <c r="H157" s="27">
        <v>64794.9</v>
      </c>
      <c r="I157" s="28">
        <v>0.02</v>
      </c>
      <c r="J157" s="29">
        <v>2029.6</v>
      </c>
      <c r="K157" s="30">
        <v>-0.38200000000000001</v>
      </c>
      <c r="L157" s="31">
        <v>505478.1</v>
      </c>
      <c r="M157">
        <f>IF(ISNUMBER(H157/(1+I157)),H157/(1+I157),"")</f>
        <v>63524.411764705881</v>
      </c>
      <c r="N157">
        <f t="shared" si="15"/>
        <v>3284.1423948220063</v>
      </c>
      <c r="O157">
        <f t="shared" si="16"/>
        <v>142</v>
      </c>
      <c r="P157" s="58">
        <f t="shared" si="17"/>
        <v>66220.387799999997</v>
      </c>
      <c r="Q157" s="59">
        <f t="shared" si="18"/>
        <v>62765.3</v>
      </c>
      <c r="R157">
        <f t="shared" si="19"/>
        <v>61837.73399014779</v>
      </c>
      <c r="S157" s="58">
        <f>$P157-$R157</f>
        <v>4382.6538098522069</v>
      </c>
      <c r="T157" s="58">
        <f t="shared" si="20"/>
        <v>2.1999999999999926</v>
      </c>
      <c r="U157">
        <f t="shared" si="21"/>
        <v>108</v>
      </c>
    </row>
    <row r="158" spans="3:21" x14ac:dyDescent="0.25">
      <c r="C158" s="17">
        <v>154</v>
      </c>
      <c r="D158" s="18" t="s">
        <v>187</v>
      </c>
      <c r="E158" s="19" t="s">
        <v>11</v>
      </c>
      <c r="F158" s="20">
        <v>267000</v>
      </c>
      <c r="G158" s="21">
        <v>144</v>
      </c>
      <c r="H158" s="27">
        <v>64661</v>
      </c>
      <c r="I158" s="28">
        <v>1.7999999999999999E-2</v>
      </c>
      <c r="J158" s="29">
        <v>12515</v>
      </c>
      <c r="K158" s="30">
        <v>1.577</v>
      </c>
      <c r="L158" s="31">
        <v>77648</v>
      </c>
      <c r="M158">
        <f>IF(ISNUMBER(H158/(1+I158)),H158/(1+I158),"")</f>
        <v>63517.681728880154</v>
      </c>
      <c r="N158">
        <f t="shared" si="15"/>
        <v>4856.4221963523478</v>
      </c>
      <c r="O158">
        <f t="shared" si="16"/>
        <v>143</v>
      </c>
      <c r="P158" s="58">
        <f t="shared" si="17"/>
        <v>66083.542000000001</v>
      </c>
      <c r="Q158" s="59">
        <f t="shared" si="18"/>
        <v>52146</v>
      </c>
      <c r="R158">
        <f t="shared" si="19"/>
        <v>51375.369458128087</v>
      </c>
      <c r="S158" s="58">
        <f>$P158-$R158</f>
        <v>14708.172541871914</v>
      </c>
      <c r="T158" s="58">
        <f t="shared" si="20"/>
        <v>2.200000000000002</v>
      </c>
      <c r="U158">
        <f t="shared" si="21"/>
        <v>7</v>
      </c>
    </row>
    <row r="159" spans="3:21" x14ac:dyDescent="0.25">
      <c r="C159" s="17">
        <v>155</v>
      </c>
      <c r="D159" s="18" t="s">
        <v>188</v>
      </c>
      <c r="E159" s="19" t="s">
        <v>11</v>
      </c>
      <c r="F159" s="20">
        <v>31600</v>
      </c>
      <c r="G159" s="21">
        <v>152</v>
      </c>
      <c r="H159" s="27">
        <v>64341</v>
      </c>
      <c r="I159" s="28">
        <v>5.8000000000000003E-2</v>
      </c>
      <c r="J159" s="29">
        <v>1810</v>
      </c>
      <c r="K159" s="30">
        <v>0.13500000000000001</v>
      </c>
      <c r="L159" s="31">
        <v>40833</v>
      </c>
      <c r="M159">
        <f>IF(ISNUMBER(H159/(1+I159)),H159/(1+I159),"")</f>
        <v>60813.799621928163</v>
      </c>
      <c r="N159">
        <f t="shared" si="15"/>
        <v>1594.7136563876652</v>
      </c>
      <c r="O159">
        <f t="shared" si="16"/>
        <v>150</v>
      </c>
      <c r="P159" s="58">
        <f t="shared" si="17"/>
        <v>65756.502000000008</v>
      </c>
      <c r="Q159" s="59">
        <f t="shared" si="18"/>
        <v>62531</v>
      </c>
      <c r="R159">
        <f t="shared" si="19"/>
        <v>61606.896551724145</v>
      </c>
      <c r="S159" s="58">
        <f>$P159-$R159</f>
        <v>4149.6054482758627</v>
      </c>
      <c r="T159" s="58">
        <f t="shared" si="20"/>
        <v>2.2000000000000122</v>
      </c>
      <c r="U159">
        <f t="shared" si="21"/>
        <v>115</v>
      </c>
    </row>
    <row r="160" spans="3:21" x14ac:dyDescent="0.25">
      <c r="C160" s="17">
        <v>156</v>
      </c>
      <c r="D160" s="18" t="s">
        <v>189</v>
      </c>
      <c r="E160" s="19" t="s">
        <v>11</v>
      </c>
      <c r="F160" s="20">
        <v>50492</v>
      </c>
      <c r="G160" s="21">
        <v>160</v>
      </c>
      <c r="H160" s="27">
        <v>62992</v>
      </c>
      <c r="I160" s="28">
        <v>5.5E-2</v>
      </c>
      <c r="J160" s="29">
        <v>4074</v>
      </c>
      <c r="K160" s="30">
        <v>-0.48199999999999998</v>
      </c>
      <c r="L160" s="31">
        <v>815078</v>
      </c>
      <c r="M160">
        <f>IF(ISNUMBER(H160/(1+I160)),H160/(1+I160),"")</f>
        <v>59708.056872037916</v>
      </c>
      <c r="N160">
        <f t="shared" si="15"/>
        <v>7864.864864864865</v>
      </c>
      <c r="O160">
        <f t="shared" si="16"/>
        <v>157</v>
      </c>
      <c r="P160" s="58">
        <f t="shared" si="17"/>
        <v>64377.824000000001</v>
      </c>
      <c r="Q160" s="59">
        <f t="shared" si="18"/>
        <v>58918</v>
      </c>
      <c r="R160">
        <f t="shared" si="19"/>
        <v>58047.290640394094</v>
      </c>
      <c r="S160" s="58">
        <f>$P160-$R160</f>
        <v>6330.5333596059063</v>
      </c>
      <c r="T160" s="58">
        <f t="shared" si="20"/>
        <v>2.2000000000000011</v>
      </c>
      <c r="U160">
        <f t="shared" si="21"/>
        <v>56</v>
      </c>
    </row>
    <row r="161" spans="3:21" x14ac:dyDescent="0.25">
      <c r="C161" s="17">
        <v>157</v>
      </c>
      <c r="D161" s="18" t="s">
        <v>190</v>
      </c>
      <c r="E161" s="19" t="s">
        <v>28</v>
      </c>
      <c r="F161" s="20">
        <v>43993</v>
      </c>
      <c r="G161" s="21">
        <v>246</v>
      </c>
      <c r="H161" s="27">
        <v>62751.4</v>
      </c>
      <c r="I161" s="28">
        <v>0.42099999999999999</v>
      </c>
      <c r="J161" s="29">
        <v>3735.9</v>
      </c>
      <c r="K161" s="30">
        <v>-1.0999999999999999E-2</v>
      </c>
      <c r="L161" s="31">
        <v>107940.5</v>
      </c>
      <c r="M161">
        <f>IF(ISNUMBER(H161/(1+I161)),H161/(1+I161),"")</f>
        <v>44160.028149190708</v>
      </c>
      <c r="N161">
        <f t="shared" si="15"/>
        <v>3777.4519716885743</v>
      </c>
      <c r="O161">
        <f t="shared" si="16"/>
        <v>243</v>
      </c>
      <c r="P161" s="58">
        <f t="shared" si="17"/>
        <v>64131.930800000002</v>
      </c>
      <c r="Q161" s="59">
        <f t="shared" si="18"/>
        <v>59015.5</v>
      </c>
      <c r="R161">
        <f t="shared" si="19"/>
        <v>58143.349753694587</v>
      </c>
      <c r="S161" s="58">
        <f>$P161-$R161</f>
        <v>5988.5810463054149</v>
      </c>
      <c r="T161" s="58">
        <f t="shared" si="20"/>
        <v>2.2000000000000006</v>
      </c>
      <c r="U161">
        <f t="shared" si="21"/>
        <v>64</v>
      </c>
    </row>
    <row r="162" spans="3:21" x14ac:dyDescent="0.25">
      <c r="C162" s="17">
        <v>158</v>
      </c>
      <c r="D162" s="18" t="s">
        <v>191</v>
      </c>
      <c r="E162" s="19" t="s">
        <v>192</v>
      </c>
      <c r="F162" s="20">
        <v>48001</v>
      </c>
      <c r="G162" s="21">
        <v>191</v>
      </c>
      <c r="H162" s="27">
        <v>62230.6</v>
      </c>
      <c r="I162" s="28">
        <v>0.19600000000000001</v>
      </c>
      <c r="J162" s="29">
        <v>11868.3</v>
      </c>
      <c r="K162" s="30">
        <v>0.35499999999999998</v>
      </c>
      <c r="L162" s="31">
        <v>154071.20000000001</v>
      </c>
      <c r="M162">
        <f>IF(ISNUMBER(H162/(1+I162)),H162/(1+I162),"")</f>
        <v>52032.274247491638</v>
      </c>
      <c r="N162">
        <f t="shared" si="15"/>
        <v>8758.8929889298888</v>
      </c>
      <c r="O162">
        <f t="shared" si="16"/>
        <v>189</v>
      </c>
      <c r="P162" s="58">
        <f t="shared" si="17"/>
        <v>63599.673199999997</v>
      </c>
      <c r="Q162" s="59">
        <f t="shared" si="18"/>
        <v>50362.3</v>
      </c>
      <c r="R162">
        <f t="shared" si="19"/>
        <v>49618.029556650254</v>
      </c>
      <c r="S162" s="58">
        <f>$P162-$R162</f>
        <v>13981.643643349744</v>
      </c>
      <c r="T162" s="58">
        <f t="shared" si="20"/>
        <v>2.199999999999998</v>
      </c>
      <c r="U162">
        <f t="shared" si="21"/>
        <v>10</v>
      </c>
    </row>
    <row r="163" spans="3:21" x14ac:dyDescent="0.25">
      <c r="C163" s="17">
        <v>159</v>
      </c>
      <c r="D163" s="18" t="s">
        <v>193</v>
      </c>
      <c r="E163" s="19" t="s">
        <v>28</v>
      </c>
      <c r="F163" s="20">
        <v>58165</v>
      </c>
      <c r="G163" s="21">
        <v>179</v>
      </c>
      <c r="H163" s="27">
        <v>61486.5</v>
      </c>
      <c r="I163" s="28">
        <v>0.13400000000000001</v>
      </c>
      <c r="J163" s="29">
        <v>1838</v>
      </c>
      <c r="K163" s="30">
        <v>0.13</v>
      </c>
      <c r="L163" s="31">
        <v>52069.2</v>
      </c>
      <c r="M163">
        <f>IF(ISNUMBER(H163/(1+I163)),H163/(1+I163),"")</f>
        <v>54220.899470899472</v>
      </c>
      <c r="N163">
        <f t="shared" si="15"/>
        <v>1626.5486725663718</v>
      </c>
      <c r="O163">
        <f t="shared" si="16"/>
        <v>176</v>
      </c>
      <c r="P163" s="58">
        <f t="shared" si="17"/>
        <v>62839.203000000001</v>
      </c>
      <c r="Q163" s="59">
        <f t="shared" si="18"/>
        <v>59648.5</v>
      </c>
      <c r="R163">
        <f t="shared" si="19"/>
        <v>58766.99507389163</v>
      </c>
      <c r="S163" s="58">
        <f>$P163-$R163</f>
        <v>4072.2079261083709</v>
      </c>
      <c r="T163" s="58">
        <f t="shared" si="20"/>
        <v>2.2000000000000024</v>
      </c>
      <c r="U163">
        <f t="shared" si="21"/>
        <v>113</v>
      </c>
    </row>
    <row r="164" spans="3:21" x14ac:dyDescent="0.25">
      <c r="C164" s="17">
        <v>160</v>
      </c>
      <c r="D164" s="18" t="s">
        <v>194</v>
      </c>
      <c r="E164" s="19" t="s">
        <v>135</v>
      </c>
      <c r="F164" s="20">
        <v>43743</v>
      </c>
      <c r="G164" s="21">
        <v>197</v>
      </c>
      <c r="H164" s="27">
        <v>61420.4</v>
      </c>
      <c r="I164" s="28">
        <v>0.19900000000000001</v>
      </c>
      <c r="J164" s="29">
        <v>4360.6000000000004</v>
      </c>
      <c r="K164" s="30">
        <v>0.27200000000000002</v>
      </c>
      <c r="L164" s="31">
        <v>71563.399999999994</v>
      </c>
      <c r="M164">
        <f>IF(ISNUMBER(H164/(1+I164)),H164/(1+I164),"")</f>
        <v>51226.355296080066</v>
      </c>
      <c r="N164">
        <f t="shared" si="15"/>
        <v>3428.1446540880506</v>
      </c>
      <c r="O164">
        <f t="shared" si="16"/>
        <v>195</v>
      </c>
      <c r="P164" s="58">
        <f t="shared" si="17"/>
        <v>62771.648800000003</v>
      </c>
      <c r="Q164" s="59">
        <f t="shared" si="18"/>
        <v>57059.8</v>
      </c>
      <c r="R164">
        <f t="shared" si="19"/>
        <v>56216.551724137942</v>
      </c>
      <c r="S164" s="58">
        <f>$P164-$R164</f>
        <v>6555.0970758620606</v>
      </c>
      <c r="T164" s="58">
        <f t="shared" si="20"/>
        <v>2.200000000000002</v>
      </c>
      <c r="U164">
        <f t="shared" si="21"/>
        <v>53</v>
      </c>
    </row>
    <row r="165" spans="3:21" x14ac:dyDescent="0.25">
      <c r="C165" s="17">
        <v>161</v>
      </c>
      <c r="D165" s="18" t="s">
        <v>195</v>
      </c>
      <c r="E165" s="19" t="s">
        <v>13</v>
      </c>
      <c r="F165" s="20">
        <v>185269</v>
      </c>
      <c r="G165" s="21">
        <v>182</v>
      </c>
      <c r="H165" s="27">
        <v>61224</v>
      </c>
      <c r="I165" s="28">
        <v>0.13700000000000001</v>
      </c>
      <c r="J165" s="29">
        <v>803.8</v>
      </c>
      <c r="K165" s="30">
        <v>-0.151</v>
      </c>
      <c r="L165" s="31">
        <v>123815.2</v>
      </c>
      <c r="M165">
        <f>IF(ISNUMBER(H165/(1+I165)),H165/(1+I165),"")</f>
        <v>53846.965699208442</v>
      </c>
      <c r="N165">
        <f t="shared" si="15"/>
        <v>946.76089517078913</v>
      </c>
      <c r="O165">
        <f t="shared" si="16"/>
        <v>179</v>
      </c>
      <c r="P165" s="58">
        <f t="shared" si="17"/>
        <v>62570.928</v>
      </c>
      <c r="Q165" s="59">
        <f t="shared" si="18"/>
        <v>60420.2</v>
      </c>
      <c r="R165">
        <f t="shared" si="19"/>
        <v>59527.290640394094</v>
      </c>
      <c r="S165" s="58">
        <f>$P165-$R165</f>
        <v>3043.6373596059057</v>
      </c>
      <c r="T165" s="58">
        <f t="shared" si="20"/>
        <v>2.1999999999999997</v>
      </c>
      <c r="U165">
        <f t="shared" si="21"/>
        <v>174</v>
      </c>
    </row>
    <row r="166" spans="3:21" x14ac:dyDescent="0.25">
      <c r="C166" s="17">
        <v>162</v>
      </c>
      <c r="D166" s="18" t="s">
        <v>196</v>
      </c>
      <c r="E166" s="19" t="s">
        <v>28</v>
      </c>
      <c r="F166" s="20">
        <v>58565</v>
      </c>
      <c r="G166" s="21">
        <v>165</v>
      </c>
      <c r="H166" s="27">
        <v>60994.3</v>
      </c>
      <c r="I166" s="28">
        <v>4.1000000000000002E-2</v>
      </c>
      <c r="J166" s="29">
        <v>1196.0999999999999</v>
      </c>
      <c r="K166" s="30">
        <v>1.7999999999999999E-2</v>
      </c>
      <c r="L166" s="31">
        <v>40132.5</v>
      </c>
      <c r="M166">
        <f>IF(ISNUMBER(H166/(1+I166)),H166/(1+I166),"")</f>
        <v>58592.026897214222</v>
      </c>
      <c r="N166">
        <f t="shared" si="15"/>
        <v>1174.9508840864439</v>
      </c>
      <c r="O166">
        <f t="shared" si="16"/>
        <v>162</v>
      </c>
      <c r="P166" s="58">
        <f t="shared" si="17"/>
        <v>62336.174600000006</v>
      </c>
      <c r="Q166" s="59">
        <f t="shared" si="18"/>
        <v>59798.200000000004</v>
      </c>
      <c r="R166">
        <f t="shared" si="19"/>
        <v>58914.482758620703</v>
      </c>
      <c r="S166" s="58">
        <f>$P166-$R166</f>
        <v>3421.6918413793028</v>
      </c>
      <c r="T166" s="58">
        <f t="shared" si="20"/>
        <v>2.2000000000000042</v>
      </c>
      <c r="U166">
        <f t="shared" si="21"/>
        <v>150</v>
      </c>
    </row>
    <row r="167" spans="3:21" x14ac:dyDescent="0.25">
      <c r="C167" s="17">
        <v>163</v>
      </c>
      <c r="D167" s="18" t="s">
        <v>197</v>
      </c>
      <c r="E167" s="19" t="s">
        <v>36</v>
      </c>
      <c r="F167" s="20">
        <v>94442</v>
      </c>
      <c r="G167" s="21">
        <v>169</v>
      </c>
      <c r="H167" s="27">
        <v>60846.2</v>
      </c>
      <c r="I167" s="28">
        <v>7.3999999999999996E-2</v>
      </c>
      <c r="J167" s="29">
        <v>10738.1</v>
      </c>
      <c r="K167" s="30">
        <v>0.224</v>
      </c>
      <c r="L167" s="31">
        <v>79680.3</v>
      </c>
      <c r="M167">
        <f>IF(ISNUMBER(H167/(1+I167)),H167/(1+I167),"")</f>
        <v>56653.81750465549</v>
      </c>
      <c r="N167">
        <f t="shared" si="15"/>
        <v>8772.9575163398695</v>
      </c>
      <c r="O167">
        <f t="shared" si="16"/>
        <v>166</v>
      </c>
      <c r="P167" s="58">
        <f t="shared" si="17"/>
        <v>62184.816399999996</v>
      </c>
      <c r="Q167" s="59">
        <f t="shared" si="18"/>
        <v>50108.1</v>
      </c>
      <c r="R167">
        <f t="shared" si="19"/>
        <v>49367.586206896558</v>
      </c>
      <c r="S167" s="58">
        <f>$P167-$R167</f>
        <v>12817.230193103438</v>
      </c>
      <c r="T167" s="58">
        <f t="shared" si="20"/>
        <v>2.1999999999999984</v>
      </c>
      <c r="U167">
        <f t="shared" si="21"/>
        <v>14</v>
      </c>
    </row>
    <row r="168" spans="3:21" x14ac:dyDescent="0.25">
      <c r="C168" s="17">
        <v>164</v>
      </c>
      <c r="D168" s="18" t="s">
        <v>198</v>
      </c>
      <c r="E168" s="19" t="s">
        <v>41</v>
      </c>
      <c r="F168" s="20">
        <v>340577</v>
      </c>
      <c r="G168" s="21">
        <v>156</v>
      </c>
      <c r="H168" s="27">
        <v>60749.2</v>
      </c>
      <c r="I168" s="28">
        <v>1.2E-2</v>
      </c>
      <c r="J168" s="29">
        <v>-1351.3</v>
      </c>
      <c r="K168" s="30">
        <v>-5.359</v>
      </c>
      <c r="L168" s="31">
        <v>41073.699999999997</v>
      </c>
      <c r="M168">
        <f>IF(ISNUMBER(H168/(1+I168)),H168/(1+I168),"")</f>
        <v>60028.853754940705</v>
      </c>
      <c r="N168">
        <f t="shared" si="15"/>
        <v>310.00229410415233</v>
      </c>
      <c r="O168">
        <f t="shared" si="16"/>
        <v>153</v>
      </c>
      <c r="P168" s="58">
        <f t="shared" si="17"/>
        <v>62085.682399999998</v>
      </c>
      <c r="Q168" s="59">
        <f t="shared" si="18"/>
        <v>62100.5</v>
      </c>
      <c r="R168">
        <f t="shared" si="19"/>
        <v>61182.758620689659</v>
      </c>
      <c r="S168" s="58">
        <f>$P168-$R168</f>
        <v>902.92377931033843</v>
      </c>
      <c r="T168" s="58">
        <f t="shared" si="20"/>
        <v>2.2000000000000011</v>
      </c>
      <c r="U168">
        <f t="shared" si="21"/>
        <v>324</v>
      </c>
    </row>
    <row r="169" spans="3:21" x14ac:dyDescent="0.25">
      <c r="C169" s="17">
        <v>165</v>
      </c>
      <c r="D169" s="18" t="s">
        <v>199</v>
      </c>
      <c r="E169" s="19" t="s">
        <v>11</v>
      </c>
      <c r="F169" s="20">
        <v>267000</v>
      </c>
      <c r="G169" s="21">
        <v>157</v>
      </c>
      <c r="H169" s="27">
        <v>60534.5</v>
      </c>
      <c r="I169" s="28">
        <v>0.01</v>
      </c>
      <c r="J169" s="29">
        <v>131.1</v>
      </c>
      <c r="K169" s="30">
        <v>1.8320000000000001</v>
      </c>
      <c r="L169" s="31">
        <v>20776.599999999999</v>
      </c>
      <c r="M169">
        <f>IF(ISNUMBER(H169/(1+I169)),H169/(1+I169),"")</f>
        <v>59935.148514851484</v>
      </c>
      <c r="N169">
        <f t="shared" si="15"/>
        <v>46.292372881355931</v>
      </c>
      <c r="O169">
        <f t="shared" si="16"/>
        <v>154</v>
      </c>
      <c r="P169" s="58">
        <f t="shared" si="17"/>
        <v>61866.258999999998</v>
      </c>
      <c r="Q169" s="59">
        <f t="shared" si="18"/>
        <v>60403.4</v>
      </c>
      <c r="R169">
        <f t="shared" si="19"/>
        <v>59510.738916256167</v>
      </c>
      <c r="S169" s="58">
        <f>$P169-$R169</f>
        <v>2355.5200837438315</v>
      </c>
      <c r="T169" s="58">
        <f t="shared" si="20"/>
        <v>2.1999999999999971</v>
      </c>
      <c r="U169">
        <f t="shared" si="21"/>
        <v>216</v>
      </c>
    </row>
    <row r="170" spans="3:21" x14ac:dyDescent="0.25">
      <c r="C170" s="17">
        <v>166</v>
      </c>
      <c r="D170" s="18" t="s">
        <v>200</v>
      </c>
      <c r="E170" s="19" t="s">
        <v>28</v>
      </c>
      <c r="F170" s="20">
        <v>119390</v>
      </c>
      <c r="G170" s="21">
        <v>177</v>
      </c>
      <c r="H170" s="27">
        <v>60405.3</v>
      </c>
      <c r="I170" s="28">
        <v>0.10299999999999999</v>
      </c>
      <c r="J170" s="29">
        <v>7871</v>
      </c>
      <c r="K170" s="30">
        <v>-0.11899999999999999</v>
      </c>
      <c r="L170" s="31">
        <v>2811411.4</v>
      </c>
      <c r="M170">
        <f>IF(ISNUMBER(H170/(1+I170)),H170/(1+I170),"")</f>
        <v>54764.55122393473</v>
      </c>
      <c r="N170">
        <f t="shared" si="15"/>
        <v>8934.1657207718508</v>
      </c>
      <c r="O170">
        <f t="shared" si="16"/>
        <v>173</v>
      </c>
      <c r="P170" s="58">
        <f t="shared" si="17"/>
        <v>61734.216600000007</v>
      </c>
      <c r="Q170" s="59">
        <f t="shared" si="18"/>
        <v>52534.3</v>
      </c>
      <c r="R170">
        <f t="shared" si="19"/>
        <v>51757.931034482768</v>
      </c>
      <c r="S170" s="58">
        <f>$P170-$R170</f>
        <v>9976.2855655172389</v>
      </c>
      <c r="T170" s="58">
        <f t="shared" si="20"/>
        <v>2.2000000000000068</v>
      </c>
      <c r="U170">
        <f t="shared" si="21"/>
        <v>21</v>
      </c>
    </row>
    <row r="171" spans="3:21" x14ac:dyDescent="0.25">
      <c r="C171" s="17">
        <v>167</v>
      </c>
      <c r="D171" s="18" t="s">
        <v>201</v>
      </c>
      <c r="E171" s="19" t="s">
        <v>202</v>
      </c>
      <c r="F171" s="20">
        <v>154848</v>
      </c>
      <c r="G171" s="21">
        <v>153</v>
      </c>
      <c r="H171" s="27">
        <v>60167.3</v>
      </c>
      <c r="I171" s="28">
        <v>-6.0000000000000001E-3</v>
      </c>
      <c r="J171" s="29">
        <v>11080.6</v>
      </c>
      <c r="K171" s="30">
        <v>0.624</v>
      </c>
      <c r="L171" s="31">
        <v>67958.2</v>
      </c>
      <c r="M171">
        <f>IF(ISNUMBER(H171/(1+I171)),H171/(1+I171),"")</f>
        <v>60530.48289738431</v>
      </c>
      <c r="N171">
        <f t="shared" si="15"/>
        <v>6823.0295566502464</v>
      </c>
      <c r="O171">
        <f t="shared" si="16"/>
        <v>151</v>
      </c>
      <c r="P171" s="58">
        <f t="shared" si="17"/>
        <v>61490.980600000003</v>
      </c>
      <c r="Q171" s="59">
        <f t="shared" si="18"/>
        <v>49086.700000000004</v>
      </c>
      <c r="R171">
        <f t="shared" si="19"/>
        <v>48361.280788177348</v>
      </c>
      <c r="S171" s="58">
        <f>$P171-$R171</f>
        <v>13129.699811822655</v>
      </c>
      <c r="T171" s="58">
        <f t="shared" si="20"/>
        <v>2.1999999999999997</v>
      </c>
      <c r="U171">
        <f t="shared" si="21"/>
        <v>11</v>
      </c>
    </row>
    <row r="172" spans="3:21" x14ac:dyDescent="0.25">
      <c r="C172" s="17">
        <v>168</v>
      </c>
      <c r="D172" s="18" t="s">
        <v>203</v>
      </c>
      <c r="E172" s="19" t="s">
        <v>11</v>
      </c>
      <c r="F172" s="20">
        <v>47300</v>
      </c>
      <c r="G172" s="21">
        <v>210</v>
      </c>
      <c r="H172" s="27">
        <v>60116</v>
      </c>
      <c r="I172" s="28">
        <v>0.23799999999999999</v>
      </c>
      <c r="J172" s="29">
        <v>900</v>
      </c>
      <c r="K172" s="30">
        <v>8.6999999999999994E-2</v>
      </c>
      <c r="L172" s="31">
        <v>30901</v>
      </c>
      <c r="M172">
        <f>IF(ISNUMBER(H172/(1+I172)),H172/(1+I172),"")</f>
        <v>48558.966074313408</v>
      </c>
      <c r="N172">
        <f t="shared" si="15"/>
        <v>827.96688132474708</v>
      </c>
      <c r="O172">
        <f t="shared" si="16"/>
        <v>207</v>
      </c>
      <c r="P172" s="58">
        <f t="shared" si="17"/>
        <v>61438.552000000003</v>
      </c>
      <c r="Q172" s="59">
        <f t="shared" si="18"/>
        <v>59216</v>
      </c>
      <c r="R172">
        <f t="shared" si="19"/>
        <v>58340.886699507391</v>
      </c>
      <c r="S172" s="58">
        <f>$P172-$R172</f>
        <v>3097.665300492612</v>
      </c>
      <c r="T172" s="58">
        <f t="shared" si="20"/>
        <v>2.2000000000000055</v>
      </c>
      <c r="U172">
        <f t="shared" si="21"/>
        <v>165</v>
      </c>
    </row>
    <row r="173" spans="3:21" x14ac:dyDescent="0.25">
      <c r="C173" s="17">
        <v>169</v>
      </c>
      <c r="D173" s="18" t="s">
        <v>204</v>
      </c>
      <c r="E173" s="19" t="s">
        <v>13</v>
      </c>
      <c r="F173" s="20">
        <v>128600</v>
      </c>
      <c r="G173" s="21">
        <v>194</v>
      </c>
      <c r="H173" s="27">
        <v>59980.2</v>
      </c>
      <c r="I173" s="28">
        <v>0.157</v>
      </c>
      <c r="J173" s="29">
        <v>884.4</v>
      </c>
      <c r="K173" s="30">
        <v>0.28199999999999997</v>
      </c>
      <c r="L173" s="31">
        <v>49823.4</v>
      </c>
      <c r="M173">
        <f>IF(ISNUMBER(H173/(1+I173)),H173/(1+I173),"")</f>
        <v>51841.14088159032</v>
      </c>
      <c r="N173">
        <f t="shared" si="15"/>
        <v>689.85959438377529</v>
      </c>
      <c r="O173">
        <f t="shared" si="16"/>
        <v>191</v>
      </c>
      <c r="P173" s="58">
        <f t="shared" si="17"/>
        <v>61299.7644</v>
      </c>
      <c r="Q173" s="59">
        <f t="shared" si="18"/>
        <v>59095.799999999996</v>
      </c>
      <c r="R173">
        <f t="shared" si="19"/>
        <v>58222.463054187196</v>
      </c>
      <c r="S173" s="58">
        <f>$P173-$R173</f>
        <v>3077.3013458128044</v>
      </c>
      <c r="T173" s="58">
        <f t="shared" si="20"/>
        <v>2.2000000000000051</v>
      </c>
      <c r="U173">
        <f t="shared" si="21"/>
        <v>165</v>
      </c>
    </row>
    <row r="174" spans="3:21" x14ac:dyDescent="0.25">
      <c r="C174" s="17">
        <v>170</v>
      </c>
      <c r="D174" s="18" t="s">
        <v>205</v>
      </c>
      <c r="E174" s="19" t="s">
        <v>11</v>
      </c>
      <c r="F174" s="20">
        <v>201000</v>
      </c>
      <c r="G174" s="21">
        <v>176</v>
      </c>
      <c r="H174" s="27">
        <v>59434</v>
      </c>
      <c r="I174" s="28">
        <v>7.8E-2</v>
      </c>
      <c r="J174" s="29">
        <v>12598</v>
      </c>
      <c r="K174" s="30">
        <v>0.40300000000000002</v>
      </c>
      <c r="L174" s="31">
        <v>98598</v>
      </c>
      <c r="M174">
        <f>IF(ISNUMBER(H174/(1+I174)),H174/(1+I174),"")</f>
        <v>55133.58070500927</v>
      </c>
      <c r="N174">
        <f t="shared" si="15"/>
        <v>8979.3300071275844</v>
      </c>
      <c r="O174">
        <f t="shared" si="16"/>
        <v>172</v>
      </c>
      <c r="P174" s="58">
        <f t="shared" si="17"/>
        <v>60741.548000000003</v>
      </c>
      <c r="Q174" s="59">
        <f t="shared" si="18"/>
        <v>46836</v>
      </c>
      <c r="R174">
        <f t="shared" si="19"/>
        <v>46143.842364532022</v>
      </c>
      <c r="S174" s="58">
        <f>$P174-$R174</f>
        <v>14597.705635467981</v>
      </c>
      <c r="T174" s="58">
        <f t="shared" si="20"/>
        <v>2.2000000000000042</v>
      </c>
      <c r="U174">
        <f t="shared" si="21"/>
        <v>7</v>
      </c>
    </row>
    <row r="175" spans="3:21" x14ac:dyDescent="0.25">
      <c r="C175" s="17">
        <v>171</v>
      </c>
      <c r="D175" s="18" t="s">
        <v>206</v>
      </c>
      <c r="E175" s="19" t="s">
        <v>34</v>
      </c>
      <c r="F175" s="20">
        <v>33784</v>
      </c>
      <c r="G175" s="21">
        <v>184</v>
      </c>
      <c r="H175" s="27">
        <v>59223.199999999997</v>
      </c>
      <c r="I175" s="28">
        <v>0.112</v>
      </c>
      <c r="J175" s="29">
        <v>1556.1</v>
      </c>
      <c r="K175" s="30">
        <v>-0.36199999999999999</v>
      </c>
      <c r="L175" s="31">
        <v>70607.7</v>
      </c>
      <c r="M175">
        <f>IF(ISNUMBER(H175/(1+I175)),H175/(1+I175),"")</f>
        <v>53258.273381294959</v>
      </c>
      <c r="N175">
        <f t="shared" si="15"/>
        <v>2439.0282131661438</v>
      </c>
      <c r="O175">
        <f t="shared" si="16"/>
        <v>181</v>
      </c>
      <c r="P175" s="58">
        <f t="shared" si="17"/>
        <v>60526.110399999998</v>
      </c>
      <c r="Q175" s="59">
        <f t="shared" si="18"/>
        <v>57667.1</v>
      </c>
      <c r="R175">
        <f t="shared" si="19"/>
        <v>56814.876847290645</v>
      </c>
      <c r="S175" s="58">
        <f>$P175-$R175</f>
        <v>3711.2335527093528</v>
      </c>
      <c r="T175" s="58">
        <f t="shared" si="20"/>
        <v>2.2000000000000011</v>
      </c>
      <c r="U175">
        <f t="shared" si="21"/>
        <v>124</v>
      </c>
    </row>
    <row r="176" spans="3:21" x14ac:dyDescent="0.25">
      <c r="C176" s="17">
        <v>172</v>
      </c>
      <c r="D176" s="18" t="s">
        <v>207</v>
      </c>
      <c r="E176" s="19" t="s">
        <v>11</v>
      </c>
      <c r="F176" s="20">
        <v>67000</v>
      </c>
      <c r="G176" s="21">
        <v>174</v>
      </c>
      <c r="H176" s="27">
        <v>58727.3</v>
      </c>
      <c r="I176" s="28">
        <v>6.0999999999999999E-2</v>
      </c>
      <c r="J176" s="29">
        <v>1430.8</v>
      </c>
      <c r="K176" s="30">
        <v>0.252</v>
      </c>
      <c r="L176" s="31">
        <v>18070.400000000001</v>
      </c>
      <c r="M176">
        <f>IF(ISNUMBER(H176/(1+I176)),H176/(1+I176),"")</f>
        <v>55350.895381715367</v>
      </c>
      <c r="N176">
        <f t="shared" si="15"/>
        <v>1142.811501597444</v>
      </c>
      <c r="O176">
        <f t="shared" si="16"/>
        <v>170</v>
      </c>
      <c r="P176" s="58">
        <f t="shared" si="17"/>
        <v>60019.300600000002</v>
      </c>
      <c r="Q176" s="59">
        <f t="shared" si="18"/>
        <v>57296.5</v>
      </c>
      <c r="R176">
        <f t="shared" si="19"/>
        <v>56449.753694581283</v>
      </c>
      <c r="S176" s="58">
        <f>$P176-$R176</f>
        <v>3569.5469054187197</v>
      </c>
      <c r="T176" s="58">
        <f t="shared" si="20"/>
        <v>2.1999999999999988</v>
      </c>
      <c r="U176">
        <f t="shared" si="21"/>
        <v>136</v>
      </c>
    </row>
    <row r="177" spans="3:21" x14ac:dyDescent="0.25">
      <c r="C177" s="17">
        <v>173</v>
      </c>
      <c r="D177" s="18" t="s">
        <v>208</v>
      </c>
      <c r="E177" s="19" t="s">
        <v>11</v>
      </c>
      <c r="F177" s="20">
        <v>55000</v>
      </c>
      <c r="G177" s="21">
        <v>190</v>
      </c>
      <c r="H177" s="27">
        <v>58472</v>
      </c>
      <c r="I177" s="28">
        <v>0.123</v>
      </c>
      <c r="J177" s="29">
        <v>5327</v>
      </c>
      <c r="K177" s="30">
        <v>1.109</v>
      </c>
      <c r="L177" s="31">
        <v>34622</v>
      </c>
      <c r="M177">
        <f>IF(ISNUMBER(H177/(1+I177)),H177/(1+I177),"")</f>
        <v>52067.67586821015</v>
      </c>
      <c r="N177">
        <f t="shared" si="15"/>
        <v>2525.841631104789</v>
      </c>
      <c r="O177">
        <f t="shared" si="16"/>
        <v>187</v>
      </c>
      <c r="P177" s="58">
        <f t="shared" si="17"/>
        <v>59758.383999999998</v>
      </c>
      <c r="Q177" s="59">
        <f t="shared" si="18"/>
        <v>53145</v>
      </c>
      <c r="R177">
        <f t="shared" si="19"/>
        <v>52359.605911330051</v>
      </c>
      <c r="S177" s="58">
        <f>$P177-$R177</f>
        <v>7398.7780886699475</v>
      </c>
      <c r="T177" s="58">
        <f t="shared" si="20"/>
        <v>2.1999999999999966</v>
      </c>
      <c r="U177">
        <f t="shared" si="21"/>
        <v>35</v>
      </c>
    </row>
    <row r="178" spans="3:21" x14ac:dyDescent="0.25">
      <c r="C178" s="17">
        <v>174</v>
      </c>
      <c r="D178" s="18" t="s">
        <v>209</v>
      </c>
      <c r="E178" s="19" t="s">
        <v>41</v>
      </c>
      <c r="F178" s="20">
        <v>140250</v>
      </c>
      <c r="G178" s="21">
        <v>121</v>
      </c>
      <c r="H178" s="27">
        <v>58390</v>
      </c>
      <c r="I178" s="28">
        <v>-0.16500000000000001</v>
      </c>
      <c r="J178" s="29">
        <v>4560.2</v>
      </c>
      <c r="K178" s="30">
        <v>0.442</v>
      </c>
      <c r="L178" s="31">
        <v>1496676.2</v>
      </c>
      <c r="M178">
        <f>IF(ISNUMBER(H178/(1+I178)),H178/(1+I178),"")</f>
        <v>69928.143712574849</v>
      </c>
      <c r="N178">
        <f t="shared" si="15"/>
        <v>3162.4133148404994</v>
      </c>
      <c r="O178">
        <f t="shared" si="16"/>
        <v>122</v>
      </c>
      <c r="P178" s="58">
        <f t="shared" si="17"/>
        <v>59674.58</v>
      </c>
      <c r="Q178" s="59">
        <f t="shared" si="18"/>
        <v>53829.8</v>
      </c>
      <c r="R178">
        <f t="shared" si="19"/>
        <v>53034.285714285725</v>
      </c>
      <c r="S178" s="58">
        <f>$P178-$R178</f>
        <v>6640.2942857142771</v>
      </c>
      <c r="T178" s="58">
        <f t="shared" si="20"/>
        <v>2.2000000000000028</v>
      </c>
      <c r="U178">
        <f t="shared" si="21"/>
        <v>45</v>
      </c>
    </row>
    <row r="179" spans="3:21" x14ac:dyDescent="0.25">
      <c r="C179" s="17">
        <v>175</v>
      </c>
      <c r="D179" s="18" t="s">
        <v>210</v>
      </c>
      <c r="E179" s="19" t="s">
        <v>211</v>
      </c>
      <c r="F179" s="20">
        <v>31569</v>
      </c>
      <c r="G179" s="21">
        <v>253</v>
      </c>
      <c r="H179" s="27">
        <v>57933.599999999999</v>
      </c>
      <c r="I179" s="28">
        <v>0.34899999999999998</v>
      </c>
      <c r="J179" s="29">
        <v>2526.8000000000002</v>
      </c>
      <c r="K179" s="30">
        <v>-5.0000000000000001E-3</v>
      </c>
      <c r="L179" s="31">
        <v>64718.5</v>
      </c>
      <c r="M179">
        <f>IF(ISNUMBER(H179/(1+I179)),H179/(1+I179),"")</f>
        <v>42945.589325426241</v>
      </c>
      <c r="N179">
        <f t="shared" si="15"/>
        <v>2539.497487437186</v>
      </c>
      <c r="O179">
        <f t="shared" si="16"/>
        <v>250</v>
      </c>
      <c r="P179" s="58">
        <f t="shared" si="17"/>
        <v>59208.139199999998</v>
      </c>
      <c r="Q179" s="59">
        <f t="shared" si="18"/>
        <v>55406.799999999996</v>
      </c>
      <c r="R179">
        <f t="shared" si="19"/>
        <v>54587.9802955665</v>
      </c>
      <c r="S179" s="58">
        <f>$P179-$R179</f>
        <v>4620.1589044334978</v>
      </c>
      <c r="T179" s="58">
        <f t="shared" si="20"/>
        <v>2.1999999999999988</v>
      </c>
      <c r="U179">
        <f t="shared" si="21"/>
        <v>88</v>
      </c>
    </row>
    <row r="180" spans="3:21" x14ac:dyDescent="0.25">
      <c r="C180" s="17">
        <v>176</v>
      </c>
      <c r="D180" s="18" t="s">
        <v>212</v>
      </c>
      <c r="E180" s="19" t="s">
        <v>112</v>
      </c>
      <c r="F180" s="20">
        <v>120138</v>
      </c>
      <c r="G180" s="21">
        <v>164</v>
      </c>
      <c r="H180" s="27">
        <v>57465.9</v>
      </c>
      <c r="I180" s="28">
        <v>-0.02</v>
      </c>
      <c r="J180" s="29">
        <v>3931.1</v>
      </c>
      <c r="K180" s="30">
        <v>0.113</v>
      </c>
      <c r="L180" s="31">
        <v>130355.7</v>
      </c>
      <c r="M180">
        <f>IF(ISNUMBER(H180/(1+I180)),H180/(1+I180),"")</f>
        <v>58638.673469387759</v>
      </c>
      <c r="N180">
        <f t="shared" si="15"/>
        <v>3531.9856244384546</v>
      </c>
      <c r="O180">
        <f t="shared" si="16"/>
        <v>161</v>
      </c>
      <c r="P180" s="58">
        <f t="shared" si="17"/>
        <v>58730.149799999999</v>
      </c>
      <c r="Q180" s="59">
        <f t="shared" si="18"/>
        <v>53534.8</v>
      </c>
      <c r="R180">
        <f t="shared" si="19"/>
        <v>52743.645320197051</v>
      </c>
      <c r="S180" s="58">
        <f>$P180-$R180</f>
        <v>5986.5044798029485</v>
      </c>
      <c r="T180" s="58">
        <f t="shared" si="20"/>
        <v>2.1999999999999962</v>
      </c>
      <c r="U180">
        <f t="shared" si="21"/>
        <v>56</v>
      </c>
    </row>
    <row r="181" spans="3:21" x14ac:dyDescent="0.25">
      <c r="C181" s="17">
        <v>177</v>
      </c>
      <c r="D181" s="18" t="s">
        <v>213</v>
      </c>
      <c r="E181" s="19" t="s">
        <v>13</v>
      </c>
      <c r="F181" s="20">
        <v>131387</v>
      </c>
      <c r="G181" s="21">
        <v>353</v>
      </c>
      <c r="H181" s="27">
        <v>57308.7</v>
      </c>
      <c r="I181" s="28">
        <v>0.70699999999999996</v>
      </c>
      <c r="J181" s="29">
        <v>5233.5</v>
      </c>
      <c r="K181" s="30">
        <v>0.35699999999999998</v>
      </c>
      <c r="L181" s="31">
        <v>237367.5</v>
      </c>
      <c r="M181">
        <f>IF(ISNUMBER(H181/(1+I181)),H181/(1+I181),"")</f>
        <v>33572.759226713533</v>
      </c>
      <c r="N181">
        <f t="shared" si="15"/>
        <v>3856.6691230655861</v>
      </c>
      <c r="O181">
        <f t="shared" si="16"/>
        <v>347</v>
      </c>
      <c r="P181" s="58">
        <f t="shared" si="17"/>
        <v>58569.491399999999</v>
      </c>
      <c r="Q181" s="59">
        <f t="shared" si="18"/>
        <v>52075.199999999997</v>
      </c>
      <c r="R181">
        <f t="shared" si="19"/>
        <v>51305.615763546797</v>
      </c>
      <c r="S181" s="58">
        <f>$P181-$R181</f>
        <v>7263.8756364532019</v>
      </c>
      <c r="T181" s="58">
        <f t="shared" si="20"/>
        <v>2.2000000000000033</v>
      </c>
      <c r="U181">
        <f t="shared" si="21"/>
        <v>36</v>
      </c>
    </row>
    <row r="182" spans="3:21" x14ac:dyDescent="0.25">
      <c r="C182" s="17">
        <v>178</v>
      </c>
      <c r="D182" s="18" t="s">
        <v>214</v>
      </c>
      <c r="E182" s="19" t="s">
        <v>28</v>
      </c>
      <c r="F182" s="20">
        <v>41086</v>
      </c>
      <c r="G182" s="21">
        <v>186</v>
      </c>
      <c r="H182" s="27">
        <v>57167.4</v>
      </c>
      <c r="I182" s="28">
        <v>8.3000000000000004E-2</v>
      </c>
      <c r="J182" s="29">
        <v>2096.1</v>
      </c>
      <c r="K182" s="30">
        <v>-0.27</v>
      </c>
      <c r="L182" s="31">
        <v>115274.2</v>
      </c>
      <c r="M182">
        <f>IF(ISNUMBER(H182/(1+I182)),H182/(1+I182),"")</f>
        <v>52786.149584487539</v>
      </c>
      <c r="N182">
        <f t="shared" si="15"/>
        <v>2871.3698630136987</v>
      </c>
      <c r="O182">
        <f t="shared" si="16"/>
        <v>183</v>
      </c>
      <c r="P182" s="58">
        <f t="shared" si="17"/>
        <v>58425.082800000004</v>
      </c>
      <c r="Q182" s="59">
        <f t="shared" si="18"/>
        <v>55071.3</v>
      </c>
      <c r="R182">
        <f t="shared" si="19"/>
        <v>54257.438423645326</v>
      </c>
      <c r="S182" s="58">
        <f>$P182-$R182</f>
        <v>4167.6443763546777</v>
      </c>
      <c r="T182" s="58">
        <f t="shared" si="20"/>
        <v>2.2000000000000042</v>
      </c>
      <c r="U182">
        <f t="shared" si="21"/>
        <v>100</v>
      </c>
    </row>
    <row r="183" spans="3:21" x14ac:dyDescent="0.25">
      <c r="C183" s="17">
        <v>179</v>
      </c>
      <c r="D183" s="18" t="s">
        <v>215</v>
      </c>
      <c r="E183" s="19" t="s">
        <v>11</v>
      </c>
      <c r="F183" s="20">
        <v>41600</v>
      </c>
      <c r="G183" s="21">
        <v>183</v>
      </c>
      <c r="H183" s="27">
        <v>56912</v>
      </c>
      <c r="I183" s="28">
        <v>5.8000000000000003E-2</v>
      </c>
      <c r="J183" s="29">
        <v>1683</v>
      </c>
      <c r="K183" s="30">
        <v>-0.313</v>
      </c>
      <c r="L183" s="31">
        <v>25413</v>
      </c>
      <c r="M183">
        <f>IF(ISNUMBER(H183/(1+I183)),H183/(1+I183),"")</f>
        <v>53792.060491493379</v>
      </c>
      <c r="N183">
        <f t="shared" si="15"/>
        <v>2449.7816593886459</v>
      </c>
      <c r="O183">
        <f t="shared" si="16"/>
        <v>180</v>
      </c>
      <c r="P183" s="58">
        <f t="shared" si="17"/>
        <v>58164.063999999998</v>
      </c>
      <c r="Q183" s="59">
        <f t="shared" si="18"/>
        <v>55229</v>
      </c>
      <c r="R183">
        <f t="shared" si="19"/>
        <v>54412.807881773406</v>
      </c>
      <c r="S183" s="58">
        <f>$P183-$R183</f>
        <v>3751.2561182265927</v>
      </c>
      <c r="T183" s="58">
        <f t="shared" si="20"/>
        <v>2.1999999999999975</v>
      </c>
      <c r="U183">
        <f t="shared" si="21"/>
        <v>116</v>
      </c>
    </row>
    <row r="184" spans="3:21" x14ac:dyDescent="0.25">
      <c r="C184" s="17">
        <v>180</v>
      </c>
      <c r="D184" s="18" t="s">
        <v>216</v>
      </c>
      <c r="E184" s="19" t="s">
        <v>217</v>
      </c>
      <c r="F184" s="20">
        <v>100750</v>
      </c>
      <c r="G184" s="21">
        <v>272</v>
      </c>
      <c r="H184" s="27">
        <v>56771</v>
      </c>
      <c r="I184" s="28">
        <v>0.39200000000000002</v>
      </c>
      <c r="J184" s="29">
        <v>3584</v>
      </c>
      <c r="K184" s="30">
        <v>1.4510000000000001</v>
      </c>
      <c r="L184" s="31">
        <v>256281</v>
      </c>
      <c r="M184">
        <f>IF(ISNUMBER(H184/(1+I184)),H184/(1+I184),"")</f>
        <v>40783.764367816097</v>
      </c>
      <c r="N184">
        <f t="shared" si="15"/>
        <v>1462.2603019175847</v>
      </c>
      <c r="O184">
        <f t="shared" si="16"/>
        <v>268</v>
      </c>
      <c r="P184" s="58">
        <f t="shared" si="17"/>
        <v>58019.962</v>
      </c>
      <c r="Q184" s="59">
        <f t="shared" si="18"/>
        <v>53187</v>
      </c>
      <c r="R184">
        <f t="shared" si="19"/>
        <v>52400.985221674884</v>
      </c>
      <c r="S184" s="58">
        <f>$P184-$R184</f>
        <v>5618.9767783251154</v>
      </c>
      <c r="T184" s="58">
        <f t="shared" si="20"/>
        <v>2.1999999999999993</v>
      </c>
      <c r="U184">
        <f t="shared" si="21"/>
        <v>58</v>
      </c>
    </row>
    <row r="185" spans="3:21" x14ac:dyDescent="0.25">
      <c r="C185" s="17">
        <v>181</v>
      </c>
      <c r="D185" s="18" t="s">
        <v>218</v>
      </c>
      <c r="E185" s="19" t="s">
        <v>13</v>
      </c>
      <c r="F185" s="20">
        <v>81350</v>
      </c>
      <c r="G185" s="21">
        <v>235</v>
      </c>
      <c r="H185" s="27">
        <v>56198.6</v>
      </c>
      <c r="I185" s="28">
        <v>0.23300000000000001</v>
      </c>
      <c r="J185" s="29">
        <v>582.9</v>
      </c>
      <c r="K185" s="30">
        <v>-0.42599999999999999</v>
      </c>
      <c r="L185" s="31">
        <v>22400.3</v>
      </c>
      <c r="M185">
        <f>IF(ISNUMBER(H185/(1+I185)),H185/(1+I185),"")</f>
        <v>45578.751013787507</v>
      </c>
      <c r="N185">
        <f t="shared" si="15"/>
        <v>1015.5052264808361</v>
      </c>
      <c r="O185">
        <f t="shared" si="16"/>
        <v>232</v>
      </c>
      <c r="P185" s="58">
        <f t="shared" si="17"/>
        <v>57434.9692</v>
      </c>
      <c r="Q185" s="59">
        <f t="shared" si="18"/>
        <v>55615.7</v>
      </c>
      <c r="R185">
        <f t="shared" si="19"/>
        <v>54793.793103448275</v>
      </c>
      <c r="S185" s="58">
        <f>$P185-$R185</f>
        <v>2641.1760965517242</v>
      </c>
      <c r="T185" s="58">
        <f t="shared" si="20"/>
        <v>2.200000000000002</v>
      </c>
      <c r="U185">
        <f t="shared" si="21"/>
        <v>181</v>
      </c>
    </row>
    <row r="186" spans="3:21" x14ac:dyDescent="0.25">
      <c r="C186" s="17">
        <v>182</v>
      </c>
      <c r="D186" s="18" t="s">
        <v>219</v>
      </c>
      <c r="E186" s="19" t="s">
        <v>13</v>
      </c>
      <c r="F186" s="20">
        <v>101958</v>
      </c>
      <c r="G186" s="21">
        <v>300</v>
      </c>
      <c r="H186" s="27">
        <v>56147.199999999997</v>
      </c>
      <c r="I186" s="28">
        <v>0.48699999999999999</v>
      </c>
      <c r="J186" s="29">
        <v>13094.4</v>
      </c>
      <c r="K186" s="30">
        <v>0.35399999999999998</v>
      </c>
      <c r="L186" s="31">
        <v>143608.20000000001</v>
      </c>
      <c r="M186">
        <f>IF(ISNUMBER(H186/(1+I186)),H186/(1+I186),"")</f>
        <v>37758.708809683922</v>
      </c>
      <c r="N186">
        <f t="shared" si="15"/>
        <v>9670.9010339734104</v>
      </c>
      <c r="O186">
        <f t="shared" si="16"/>
        <v>297</v>
      </c>
      <c r="P186" s="58">
        <f t="shared" si="17"/>
        <v>57382.438399999999</v>
      </c>
      <c r="Q186" s="59">
        <f t="shared" si="18"/>
        <v>43052.799999999996</v>
      </c>
      <c r="R186">
        <f t="shared" si="19"/>
        <v>42416.551724137928</v>
      </c>
      <c r="S186" s="58">
        <f>$P186-$R186</f>
        <v>14965.886675862072</v>
      </c>
      <c r="T186" s="58">
        <f t="shared" si="20"/>
        <v>2.2000000000000037</v>
      </c>
      <c r="U186">
        <f t="shared" si="21"/>
        <v>4</v>
      </c>
    </row>
    <row r="187" spans="3:21" x14ac:dyDescent="0.25">
      <c r="C187" s="17">
        <v>183</v>
      </c>
      <c r="D187" s="18" t="s">
        <v>220</v>
      </c>
      <c r="E187" s="19" t="s">
        <v>26</v>
      </c>
      <c r="F187" s="20">
        <v>58441</v>
      </c>
      <c r="G187" s="21">
        <v>214</v>
      </c>
      <c r="H187" s="27">
        <v>56016.7</v>
      </c>
      <c r="I187" s="28">
        <v>0.17100000000000001</v>
      </c>
      <c r="J187" s="29">
        <v>465</v>
      </c>
      <c r="K187" s="30">
        <v>-0.78800000000000003</v>
      </c>
      <c r="L187" s="31">
        <v>91563.4</v>
      </c>
      <c r="M187">
        <f>IF(ISNUMBER(H187/(1+I187)),H187/(1+I187),"")</f>
        <v>47836.635354397949</v>
      </c>
      <c r="N187">
        <f t="shared" si="15"/>
        <v>2193.3962264150946</v>
      </c>
      <c r="O187">
        <f t="shared" si="16"/>
        <v>210</v>
      </c>
      <c r="P187" s="58">
        <f t="shared" si="17"/>
        <v>57249.0674</v>
      </c>
      <c r="Q187" s="59">
        <f t="shared" si="18"/>
        <v>55551.7</v>
      </c>
      <c r="R187">
        <f t="shared" si="19"/>
        <v>54730.738916256159</v>
      </c>
      <c r="S187" s="58">
        <f>$P187-$R187</f>
        <v>2518.3284837438405</v>
      </c>
      <c r="T187" s="58">
        <f t="shared" si="20"/>
        <v>2.2000000000000051</v>
      </c>
      <c r="U187">
        <f t="shared" si="21"/>
        <v>188</v>
      </c>
    </row>
    <row r="188" spans="3:21" x14ac:dyDescent="0.25">
      <c r="C188" s="17">
        <v>184</v>
      </c>
      <c r="D188" s="18" t="s">
        <v>221</v>
      </c>
      <c r="E188" s="19" t="s">
        <v>11</v>
      </c>
      <c r="F188" s="20">
        <v>35587</v>
      </c>
      <c r="G188" s="21">
        <v>274</v>
      </c>
      <c r="H188" s="27">
        <v>55838</v>
      </c>
      <c r="I188" s="28">
        <v>0.374</v>
      </c>
      <c r="J188" s="29">
        <v>22112</v>
      </c>
      <c r="K188" s="30">
        <v>0.38800000000000001</v>
      </c>
      <c r="L188" s="31">
        <v>97334</v>
      </c>
      <c r="M188">
        <f>IF(ISNUMBER(H188/(1+I188)),H188/(1+I188),"")</f>
        <v>40639.010189228524</v>
      </c>
      <c r="N188">
        <f t="shared" si="15"/>
        <v>15930.835734870318</v>
      </c>
      <c r="O188">
        <f t="shared" si="16"/>
        <v>270</v>
      </c>
      <c r="P188" s="58">
        <f t="shared" si="17"/>
        <v>57066.436000000002</v>
      </c>
      <c r="Q188" s="59">
        <f t="shared" si="18"/>
        <v>33726</v>
      </c>
      <c r="R188">
        <f t="shared" si="19"/>
        <v>33227.586206896558</v>
      </c>
      <c r="S188" s="58">
        <f>$P188-$R188</f>
        <v>23838.849793103444</v>
      </c>
      <c r="T188" s="58">
        <f t="shared" si="20"/>
        <v>2.2000000000000028</v>
      </c>
      <c r="U188">
        <f t="shared" si="21"/>
        <v>1</v>
      </c>
    </row>
    <row r="189" spans="3:21" x14ac:dyDescent="0.25">
      <c r="C189" s="17">
        <v>185</v>
      </c>
      <c r="D189" s="18" t="s">
        <v>222</v>
      </c>
      <c r="E189" s="19" t="s">
        <v>34</v>
      </c>
      <c r="F189" s="20">
        <v>72600</v>
      </c>
      <c r="G189" s="21">
        <v>178</v>
      </c>
      <c r="H189" s="27">
        <v>55757.4</v>
      </c>
      <c r="I189" s="28">
        <v>2.7E-2</v>
      </c>
      <c r="J189" s="29">
        <v>1127.2</v>
      </c>
      <c r="K189" s="30">
        <v>-0.26200000000000001</v>
      </c>
      <c r="L189" s="31">
        <v>39731.5</v>
      </c>
      <c r="M189">
        <f>IF(ISNUMBER(H189/(1+I189)),H189/(1+I189),"")</f>
        <v>54291.528724440126</v>
      </c>
      <c r="N189">
        <f t="shared" si="15"/>
        <v>1527.3712737127373</v>
      </c>
      <c r="O189">
        <f t="shared" si="16"/>
        <v>175</v>
      </c>
      <c r="P189" s="58">
        <f t="shared" si="17"/>
        <v>56984.0628</v>
      </c>
      <c r="Q189" s="59">
        <f t="shared" si="18"/>
        <v>54630.200000000004</v>
      </c>
      <c r="R189">
        <f t="shared" si="19"/>
        <v>53822.857142857152</v>
      </c>
      <c r="S189" s="58">
        <f>$P189-$R189</f>
        <v>3161.2056571428475</v>
      </c>
      <c r="T189" s="58">
        <f t="shared" si="20"/>
        <v>2.1999999999999966</v>
      </c>
      <c r="U189">
        <f t="shared" si="21"/>
        <v>149</v>
      </c>
    </row>
    <row r="190" spans="3:21" x14ac:dyDescent="0.25">
      <c r="C190" s="17">
        <v>186</v>
      </c>
      <c r="D190" s="18" t="s">
        <v>223</v>
      </c>
      <c r="E190" s="19" t="s">
        <v>28</v>
      </c>
      <c r="F190" s="20">
        <v>115878</v>
      </c>
      <c r="G190" s="21">
        <v>198</v>
      </c>
      <c r="H190" s="27">
        <v>55720.2</v>
      </c>
      <c r="I190" s="28">
        <v>8.1000000000000003E-2</v>
      </c>
      <c r="J190" s="29">
        <v>2265.3000000000002</v>
      </c>
      <c r="K190" s="30">
        <v>0.38800000000000001</v>
      </c>
      <c r="L190" s="31">
        <v>72734.5</v>
      </c>
      <c r="M190">
        <f>IF(ISNUMBER(H190/(1+I190)),H190/(1+I190),"")</f>
        <v>51545.050878815913</v>
      </c>
      <c r="N190">
        <f t="shared" si="15"/>
        <v>1632.0605187319886</v>
      </c>
      <c r="O190">
        <f t="shared" si="16"/>
        <v>194</v>
      </c>
      <c r="P190" s="58">
        <f t="shared" si="17"/>
        <v>56946.044399999999</v>
      </c>
      <c r="Q190" s="59">
        <f t="shared" si="18"/>
        <v>53454.899999999994</v>
      </c>
      <c r="R190">
        <f t="shared" si="19"/>
        <v>52664.926108374384</v>
      </c>
      <c r="S190" s="58">
        <f>$P190-$R190</f>
        <v>4281.1182916256148</v>
      </c>
      <c r="T190" s="58">
        <f t="shared" si="20"/>
        <v>2.2000000000000033</v>
      </c>
      <c r="U190">
        <f t="shared" si="21"/>
        <v>93</v>
      </c>
    </row>
    <row r="191" spans="3:21" x14ac:dyDescent="0.25">
      <c r="C191" s="17">
        <v>187</v>
      </c>
      <c r="D191" s="18" t="s">
        <v>224</v>
      </c>
      <c r="E191" s="19" t="s">
        <v>41</v>
      </c>
      <c r="F191" s="20">
        <v>141914</v>
      </c>
      <c r="G191" s="21">
        <v>208</v>
      </c>
      <c r="H191" s="27">
        <v>55262.6</v>
      </c>
      <c r="I191" s="28">
        <v>0.123</v>
      </c>
      <c r="J191" s="29">
        <v>3037.8</v>
      </c>
      <c r="K191" s="30">
        <v>0.20300000000000001</v>
      </c>
      <c r="L191" s="31">
        <v>88320.8</v>
      </c>
      <c r="M191">
        <f>IF(ISNUMBER(H191/(1+I191)),H191/(1+I191),"")</f>
        <v>49209.795191451471</v>
      </c>
      <c r="N191">
        <f t="shared" si="15"/>
        <v>2525.1870324189526</v>
      </c>
      <c r="O191">
        <f t="shared" si="16"/>
        <v>205</v>
      </c>
      <c r="P191" s="58">
        <f t="shared" si="17"/>
        <v>56478.377200000003</v>
      </c>
      <c r="Q191" s="59">
        <f t="shared" si="18"/>
        <v>52224.799999999996</v>
      </c>
      <c r="R191">
        <f t="shared" si="19"/>
        <v>51453.004926108377</v>
      </c>
      <c r="S191" s="58">
        <f>$P191-$R191</f>
        <v>5025.3722738916258</v>
      </c>
      <c r="T191" s="58">
        <f t="shared" si="20"/>
        <v>2.2000000000000073</v>
      </c>
      <c r="U191">
        <f t="shared" si="21"/>
        <v>75</v>
      </c>
    </row>
    <row r="192" spans="3:21" x14ac:dyDescent="0.25">
      <c r="C192" s="17">
        <v>188</v>
      </c>
      <c r="D192" s="18" t="s">
        <v>225</v>
      </c>
      <c r="E192" s="19" t="s">
        <v>13</v>
      </c>
      <c r="F192" s="20">
        <v>74590</v>
      </c>
      <c r="G192" s="21">
        <v>213</v>
      </c>
      <c r="H192" s="27">
        <v>55063.5</v>
      </c>
      <c r="I192" s="28">
        <v>0.152</v>
      </c>
      <c r="J192" s="29">
        <v>12179</v>
      </c>
      <c r="K192" s="30">
        <v>0.17299999999999999</v>
      </c>
      <c r="L192" s="31">
        <v>982526</v>
      </c>
      <c r="M192">
        <f>IF(ISNUMBER(H192/(1+I192)),H192/(1+I192),"")</f>
        <v>47798.177083333336</v>
      </c>
      <c r="N192">
        <f t="shared" si="15"/>
        <v>10382.779198635975</v>
      </c>
      <c r="O192">
        <f t="shared" si="16"/>
        <v>211</v>
      </c>
      <c r="P192" s="58">
        <f t="shared" si="17"/>
        <v>56274.897000000004</v>
      </c>
      <c r="Q192" s="59">
        <f t="shared" si="18"/>
        <v>42884.5</v>
      </c>
      <c r="R192">
        <f t="shared" si="19"/>
        <v>42250.738916256159</v>
      </c>
      <c r="S192" s="58">
        <f>$P192-$R192</f>
        <v>14024.158083743845</v>
      </c>
      <c r="T192" s="58">
        <f t="shared" si="20"/>
        <v>2.2000000000000082</v>
      </c>
      <c r="U192">
        <f t="shared" si="21"/>
        <v>6</v>
      </c>
    </row>
    <row r="193" spans="3:21" x14ac:dyDescent="0.25">
      <c r="C193" s="17">
        <v>189</v>
      </c>
      <c r="D193" s="18" t="s">
        <v>226</v>
      </c>
      <c r="E193" s="19" t="s">
        <v>13</v>
      </c>
      <c r="F193" s="20">
        <v>113474</v>
      </c>
      <c r="G193" s="21">
        <v>202</v>
      </c>
      <c r="H193" s="27">
        <v>55037.2</v>
      </c>
      <c r="I193" s="28">
        <v>9.4E-2</v>
      </c>
      <c r="J193" s="29">
        <v>885.5</v>
      </c>
      <c r="K193" s="30">
        <v>-0.105</v>
      </c>
      <c r="L193" s="31">
        <v>42549.7</v>
      </c>
      <c r="M193">
        <f>IF(ISNUMBER(H193/(1+I193)),H193/(1+I193),"")</f>
        <v>50308.226691042044</v>
      </c>
      <c r="N193">
        <f t="shared" si="15"/>
        <v>989.38547486033519</v>
      </c>
      <c r="O193">
        <f t="shared" si="16"/>
        <v>199</v>
      </c>
      <c r="P193" s="58">
        <f t="shared" si="17"/>
        <v>56248.018400000001</v>
      </c>
      <c r="Q193" s="59">
        <f t="shared" si="18"/>
        <v>54151.7</v>
      </c>
      <c r="R193">
        <f t="shared" si="19"/>
        <v>53351.428571428572</v>
      </c>
      <c r="S193" s="58">
        <f>$P193-$R193</f>
        <v>2896.5898285714284</v>
      </c>
      <c r="T193" s="58">
        <f t="shared" si="20"/>
        <v>2.2000000000000068</v>
      </c>
      <c r="U193">
        <f t="shared" si="21"/>
        <v>161</v>
      </c>
    </row>
    <row r="194" spans="3:21" x14ac:dyDescent="0.25">
      <c r="C194" s="17">
        <v>190</v>
      </c>
      <c r="D194" s="18" t="s">
        <v>227</v>
      </c>
      <c r="E194" s="19" t="s">
        <v>11</v>
      </c>
      <c r="F194" s="20">
        <v>104000</v>
      </c>
      <c r="G194" s="21">
        <v>238</v>
      </c>
      <c r="H194" s="27">
        <v>54722</v>
      </c>
      <c r="I194" s="28">
        <v>0.20399999999999999</v>
      </c>
      <c r="J194" s="29">
        <v>6147</v>
      </c>
      <c r="K194" s="30">
        <v>7.1529999999999996</v>
      </c>
      <c r="L194" s="31">
        <v>78509</v>
      </c>
      <c r="M194">
        <f>IF(ISNUMBER(H194/(1+I194)),H194/(1+I194),"")</f>
        <v>45450.166112956809</v>
      </c>
      <c r="N194">
        <f t="shared" si="15"/>
        <v>753.9555991659513</v>
      </c>
      <c r="O194">
        <f t="shared" si="16"/>
        <v>235</v>
      </c>
      <c r="P194" s="58">
        <f t="shared" si="17"/>
        <v>55925.883999999998</v>
      </c>
      <c r="Q194" s="59">
        <f t="shared" si="18"/>
        <v>48575</v>
      </c>
      <c r="R194">
        <f t="shared" si="19"/>
        <v>47857.142857142862</v>
      </c>
      <c r="S194" s="58">
        <f>$P194-$R194</f>
        <v>8068.7411428571359</v>
      </c>
      <c r="T194" s="58">
        <f t="shared" si="20"/>
        <v>2.1999999999999966</v>
      </c>
      <c r="U194">
        <f t="shared" si="21"/>
        <v>25</v>
      </c>
    </row>
    <row r="195" spans="3:21" x14ac:dyDescent="0.25">
      <c r="C195" s="17">
        <v>191</v>
      </c>
      <c r="D195" s="18" t="s">
        <v>228</v>
      </c>
      <c r="E195" s="19" t="s">
        <v>100</v>
      </c>
      <c r="F195" s="20">
        <v>100335</v>
      </c>
      <c r="G195" s="21">
        <v>133</v>
      </c>
      <c r="H195" s="27">
        <v>54662.5</v>
      </c>
      <c r="I195" s="28">
        <v>-0.17499999999999999</v>
      </c>
      <c r="J195" s="29">
        <v>6814.8</v>
      </c>
      <c r="K195" s="30">
        <v>-0.09</v>
      </c>
      <c r="L195" s="31">
        <v>400690.8</v>
      </c>
      <c r="M195">
        <f>IF(ISNUMBER(H195/(1+I195)),H195/(1+I195),"")</f>
        <v>66257.57575757576</v>
      </c>
      <c r="N195">
        <f t="shared" si="15"/>
        <v>7488.7912087912091</v>
      </c>
      <c r="O195">
        <f t="shared" si="16"/>
        <v>133</v>
      </c>
      <c r="P195" s="58">
        <f t="shared" si="17"/>
        <v>55865.075000000004</v>
      </c>
      <c r="Q195" s="59">
        <f t="shared" si="18"/>
        <v>47847.7</v>
      </c>
      <c r="R195">
        <f t="shared" si="19"/>
        <v>47140.591133004928</v>
      </c>
      <c r="S195" s="58">
        <f>$P195-$R195</f>
        <v>8724.4838669950768</v>
      </c>
      <c r="T195" s="58">
        <f t="shared" si="20"/>
        <v>2.2000000000000077</v>
      </c>
      <c r="U195">
        <f t="shared" si="21"/>
        <v>19</v>
      </c>
    </row>
    <row r="196" spans="3:21" x14ac:dyDescent="0.25">
      <c r="C196" s="17">
        <v>192</v>
      </c>
      <c r="D196" s="18" t="s">
        <v>229</v>
      </c>
      <c r="E196" s="19" t="s">
        <v>230</v>
      </c>
      <c r="F196" s="20">
        <v>172603</v>
      </c>
      <c r="G196" s="21">
        <v>170</v>
      </c>
      <c r="H196" s="27">
        <v>54619</v>
      </c>
      <c r="I196" s="28">
        <v>-3.2000000000000001E-2</v>
      </c>
      <c r="J196" s="29">
        <v>4368</v>
      </c>
      <c r="K196" s="30">
        <v>-0.45400000000000001</v>
      </c>
      <c r="L196" s="31">
        <v>232103</v>
      </c>
      <c r="M196">
        <f>IF(ISNUMBER(H196/(1+I196)),H196/(1+I196),"")</f>
        <v>56424.586776859505</v>
      </c>
      <c r="N196">
        <f t="shared" si="15"/>
        <v>7999.9999999999991</v>
      </c>
      <c r="O196">
        <f t="shared" si="16"/>
        <v>167</v>
      </c>
      <c r="P196" s="58">
        <f t="shared" si="17"/>
        <v>55820.618000000002</v>
      </c>
      <c r="Q196" s="59">
        <f t="shared" si="18"/>
        <v>50251</v>
      </c>
      <c r="R196">
        <f t="shared" si="19"/>
        <v>49508.374384236457</v>
      </c>
      <c r="S196" s="58">
        <f>$P196-$R196</f>
        <v>6312.2436157635457</v>
      </c>
      <c r="T196" s="58">
        <f t="shared" si="20"/>
        <v>2.2000000000000042</v>
      </c>
      <c r="U196">
        <f t="shared" si="21"/>
        <v>42</v>
      </c>
    </row>
    <row r="197" spans="3:21" x14ac:dyDescent="0.25">
      <c r="C197" s="17">
        <v>193</v>
      </c>
      <c r="D197" s="18" t="s">
        <v>231</v>
      </c>
      <c r="E197" s="19" t="s">
        <v>34</v>
      </c>
      <c r="F197" s="20">
        <v>46377</v>
      </c>
      <c r="G197" s="21">
        <v>188</v>
      </c>
      <c r="H197" s="27">
        <v>54567.9</v>
      </c>
      <c r="I197" s="28">
        <v>0.04</v>
      </c>
      <c r="J197" s="29">
        <v>-1194.9000000000001</v>
      </c>
      <c r="K197" s="30">
        <v>-2.04</v>
      </c>
      <c r="L197" s="31">
        <v>166038.39999999999</v>
      </c>
      <c r="M197">
        <f>IF(ISNUMBER(H197/(1+I197)),H197/(1+I197),"")</f>
        <v>52469.134615384617</v>
      </c>
      <c r="N197">
        <f t="shared" si="15"/>
        <v>1148.9423076923078</v>
      </c>
      <c r="O197">
        <f t="shared" si="16"/>
        <v>185</v>
      </c>
      <c r="P197" s="58">
        <f t="shared" si="17"/>
        <v>55768.393800000005</v>
      </c>
      <c r="Q197" s="59">
        <f t="shared" si="18"/>
        <v>55762.8</v>
      </c>
      <c r="R197">
        <f t="shared" si="19"/>
        <v>54938.719211822667</v>
      </c>
      <c r="S197" s="58">
        <f>$P197-$R197</f>
        <v>829.67458817733859</v>
      </c>
      <c r="T197" s="58">
        <f t="shared" si="20"/>
        <v>2.2000000000000068</v>
      </c>
      <c r="U197">
        <f t="shared" si="21"/>
        <v>297</v>
      </c>
    </row>
    <row r="198" spans="3:21" x14ac:dyDescent="0.25">
      <c r="C198" s="17">
        <v>194</v>
      </c>
      <c r="D198" s="18" t="s">
        <v>232</v>
      </c>
      <c r="E198" s="19" t="s">
        <v>11</v>
      </c>
      <c r="F198" s="20">
        <v>11768</v>
      </c>
      <c r="G198" s="21">
        <v>217</v>
      </c>
      <c r="H198" s="27">
        <v>54436</v>
      </c>
      <c r="I198" s="28">
        <v>0.14599999999999999</v>
      </c>
      <c r="J198" s="29">
        <v>1694</v>
      </c>
      <c r="K198" s="30">
        <v>0.77600000000000002</v>
      </c>
      <c r="L198" s="31">
        <v>88246</v>
      </c>
      <c r="M198">
        <f>IF(ISNUMBER(H198/(1+I198)),H198/(1+I198),"")</f>
        <v>47500.872600349045</v>
      </c>
      <c r="N198">
        <f t="shared" ref="N198:N261" si="22">IF(ISNUMBER(J198/(1+K198)),J198/(1+K198),"")</f>
        <v>953.82882882882882</v>
      </c>
      <c r="O198">
        <f t="shared" ref="O198:O261" si="23">_xlfn.RANK.EQ(M198,$M$5:$M$504)</f>
        <v>214</v>
      </c>
      <c r="P198" s="58">
        <f t="shared" ref="P198:P261" si="24">$H198 *(1+0.022)</f>
        <v>55633.592000000004</v>
      </c>
      <c r="Q198" s="59">
        <f t="shared" ref="Q198:Q261" si="25">H198-J198</f>
        <v>52742</v>
      </c>
      <c r="R198">
        <f t="shared" ref="R198:R261" si="26">IF($H198 &gt;166000, $Q198/(1+0.04),$Q198/(1+0.015))</f>
        <v>51962.561576354681</v>
      </c>
      <c r="S198" s="58">
        <f>$P198-$R198</f>
        <v>3671.030423645323</v>
      </c>
      <c r="T198" s="58">
        <f t="shared" ref="T198:T261" si="27">(P198-H198)/H198 * 100</f>
        <v>2.2000000000000077</v>
      </c>
      <c r="U198">
        <f t="shared" ref="U198:U261" si="28">_xlfn.RANK.EQ(S198, $S198:$S697)</f>
        <v>113</v>
      </c>
    </row>
    <row r="199" spans="3:21" x14ac:dyDescent="0.25">
      <c r="C199" s="17">
        <v>195</v>
      </c>
      <c r="D199" s="18" t="s">
        <v>233</v>
      </c>
      <c r="E199" s="19" t="s">
        <v>234</v>
      </c>
      <c r="F199" s="20">
        <v>217000</v>
      </c>
      <c r="G199" s="21">
        <v>195</v>
      </c>
      <c r="H199" s="27">
        <v>53985.3</v>
      </c>
      <c r="I199" s="28">
        <v>4.5999999999999999E-2</v>
      </c>
      <c r="J199" s="29">
        <v>927.4</v>
      </c>
      <c r="K199" s="30">
        <v>-0.57199999999999995</v>
      </c>
      <c r="L199" s="31">
        <v>27282.400000000001</v>
      </c>
      <c r="M199">
        <f>IF(ISNUMBER(H199/(1+I199)),H199/(1+I199),"")</f>
        <v>51611.185468451244</v>
      </c>
      <c r="N199">
        <f t="shared" si="22"/>
        <v>2166.8224299065419</v>
      </c>
      <c r="O199">
        <f t="shared" si="23"/>
        <v>192</v>
      </c>
      <c r="P199" s="58">
        <f t="shared" si="24"/>
        <v>55172.976600000002</v>
      </c>
      <c r="Q199" s="59">
        <f t="shared" si="25"/>
        <v>53057.9</v>
      </c>
      <c r="R199">
        <f t="shared" si="26"/>
        <v>52273.793103448283</v>
      </c>
      <c r="S199" s="58">
        <f>$P199-$R199</f>
        <v>2899.1834965517191</v>
      </c>
      <c r="T199" s="58">
        <f t="shared" si="27"/>
        <v>2.199999999999998</v>
      </c>
      <c r="U199">
        <f t="shared" si="28"/>
        <v>156</v>
      </c>
    </row>
    <row r="200" spans="3:21" x14ac:dyDescent="0.25">
      <c r="C200" s="17">
        <v>196</v>
      </c>
      <c r="D200" s="18" t="s">
        <v>235</v>
      </c>
      <c r="E200" s="19" t="s">
        <v>123</v>
      </c>
      <c r="F200" s="20">
        <v>194431</v>
      </c>
      <c r="G200" s="21">
        <v>180</v>
      </c>
      <c r="H200" s="27">
        <v>53977.599999999999</v>
      </c>
      <c r="I200" s="28">
        <v>-1E-3</v>
      </c>
      <c r="J200" s="29">
        <v>2733</v>
      </c>
      <c r="K200" s="30">
        <v>0.76300000000000001</v>
      </c>
      <c r="L200" s="31">
        <v>72580</v>
      </c>
      <c r="M200">
        <f>IF(ISNUMBER(H200/(1+I200)),H200/(1+I200),"")</f>
        <v>54031.63163163163</v>
      </c>
      <c r="N200">
        <f t="shared" si="22"/>
        <v>1550.1985252410664</v>
      </c>
      <c r="O200">
        <f t="shared" si="23"/>
        <v>177</v>
      </c>
      <c r="P200" s="58">
        <f t="shared" si="24"/>
        <v>55165.107199999999</v>
      </c>
      <c r="Q200" s="59">
        <f t="shared" si="25"/>
        <v>51244.6</v>
      </c>
      <c r="R200">
        <f t="shared" si="26"/>
        <v>50487.290640394094</v>
      </c>
      <c r="S200" s="58">
        <f>$P200-$R200</f>
        <v>4677.8165596059043</v>
      </c>
      <c r="T200" s="58">
        <f t="shared" si="27"/>
        <v>2.2000000000000002</v>
      </c>
      <c r="U200">
        <f t="shared" si="28"/>
        <v>73</v>
      </c>
    </row>
    <row r="201" spans="3:21" x14ac:dyDescent="0.25">
      <c r="C201" s="17">
        <v>197</v>
      </c>
      <c r="D201" s="18" t="s">
        <v>236</v>
      </c>
      <c r="E201" s="19" t="s">
        <v>11</v>
      </c>
      <c r="F201" s="20">
        <v>105000</v>
      </c>
      <c r="G201" s="21">
        <v>200</v>
      </c>
      <c r="H201" s="27">
        <v>53762</v>
      </c>
      <c r="I201" s="28">
        <v>5.2999999999999999E-2</v>
      </c>
      <c r="J201" s="29">
        <v>5046</v>
      </c>
      <c r="K201" s="30">
        <v>1.52</v>
      </c>
      <c r="L201" s="31">
        <v>44876</v>
      </c>
      <c r="M201">
        <f>IF(ISNUMBER(H201/(1+I201)),H201/(1+I201),"")</f>
        <v>51056.030389363725</v>
      </c>
      <c r="N201">
        <f t="shared" si="22"/>
        <v>2002.3809523809523</v>
      </c>
      <c r="O201">
        <f t="shared" si="23"/>
        <v>197</v>
      </c>
      <c r="P201" s="58">
        <f t="shared" si="24"/>
        <v>54944.764000000003</v>
      </c>
      <c r="Q201" s="59">
        <f t="shared" si="25"/>
        <v>48716</v>
      </c>
      <c r="R201">
        <f t="shared" si="26"/>
        <v>47996.0591133005</v>
      </c>
      <c r="S201" s="58">
        <f>$P201-$R201</f>
        <v>6948.7048866995028</v>
      </c>
      <c r="T201" s="58">
        <f t="shared" si="27"/>
        <v>2.2000000000000055</v>
      </c>
      <c r="U201">
        <f t="shared" si="28"/>
        <v>36</v>
      </c>
    </row>
    <row r="202" spans="3:21" x14ac:dyDescent="0.25">
      <c r="C202" s="17">
        <v>198</v>
      </c>
      <c r="D202" s="18" t="s">
        <v>237</v>
      </c>
      <c r="E202" s="19" t="s">
        <v>11</v>
      </c>
      <c r="F202" s="20">
        <v>92400</v>
      </c>
      <c r="G202" s="21">
        <v>187</v>
      </c>
      <c r="H202" s="27">
        <v>53647</v>
      </c>
      <c r="I202" s="28">
        <v>2.1000000000000001E-2</v>
      </c>
      <c r="J202" s="29">
        <v>11153</v>
      </c>
      <c r="K202" s="30">
        <v>-0.47699999999999998</v>
      </c>
      <c r="L202" s="31">
        <v>159422</v>
      </c>
      <c r="M202">
        <f>IF(ISNUMBER(H202/(1+I202)),H202/(1+I202),"")</f>
        <v>52543.584720861902</v>
      </c>
      <c r="N202">
        <f t="shared" si="22"/>
        <v>21325.047801147226</v>
      </c>
      <c r="O202">
        <f t="shared" si="23"/>
        <v>184</v>
      </c>
      <c r="P202" s="58">
        <f t="shared" si="24"/>
        <v>54827.234000000004</v>
      </c>
      <c r="Q202" s="59">
        <f t="shared" si="25"/>
        <v>42494</v>
      </c>
      <c r="R202">
        <f t="shared" si="26"/>
        <v>41866.009852216754</v>
      </c>
      <c r="S202" s="58">
        <f>$P202-$R202</f>
        <v>12961.22414778325</v>
      </c>
      <c r="T202" s="58">
        <f t="shared" si="27"/>
        <v>2.2000000000000073</v>
      </c>
      <c r="U202">
        <f t="shared" si="28"/>
        <v>8</v>
      </c>
    </row>
    <row r="203" spans="3:21" x14ac:dyDescent="0.25">
      <c r="C203" s="17">
        <v>199</v>
      </c>
      <c r="D203" s="18" t="s">
        <v>238</v>
      </c>
      <c r="E203" s="19" t="s">
        <v>13</v>
      </c>
      <c r="F203" s="20">
        <v>107741</v>
      </c>
      <c r="G203" s="21">
        <v>220</v>
      </c>
      <c r="H203" s="27">
        <v>53572.1</v>
      </c>
      <c r="I203" s="28">
        <v>0.13200000000000001</v>
      </c>
      <c r="J203" s="29">
        <v>2724.1</v>
      </c>
      <c r="K203" s="30">
        <v>0.25600000000000001</v>
      </c>
      <c r="L203" s="31">
        <v>194584.5</v>
      </c>
      <c r="M203">
        <f>IF(ISNUMBER(H203/(1+I203)),H203/(1+I203),"")</f>
        <v>47325.176678445227</v>
      </c>
      <c r="N203">
        <f t="shared" si="22"/>
        <v>2168.8694267515921</v>
      </c>
      <c r="O203">
        <f t="shared" si="23"/>
        <v>217</v>
      </c>
      <c r="P203" s="58">
        <f t="shared" si="24"/>
        <v>54750.686199999996</v>
      </c>
      <c r="Q203" s="59">
        <f t="shared" si="25"/>
        <v>50848</v>
      </c>
      <c r="R203">
        <f t="shared" si="26"/>
        <v>50096.551724137935</v>
      </c>
      <c r="S203" s="58">
        <f>$P203-$R203</f>
        <v>4654.1344758620617</v>
      </c>
      <c r="T203" s="58">
        <f t="shared" si="27"/>
        <v>2.1999999999999962</v>
      </c>
      <c r="U203">
        <f t="shared" si="28"/>
        <v>72</v>
      </c>
    </row>
    <row r="204" spans="3:21" x14ac:dyDescent="0.25">
      <c r="C204" s="17">
        <v>200</v>
      </c>
      <c r="D204" s="18" t="s">
        <v>239</v>
      </c>
      <c r="E204" s="19" t="s">
        <v>112</v>
      </c>
      <c r="F204" s="20">
        <v>22735</v>
      </c>
      <c r="G204" s="21">
        <v>262</v>
      </c>
      <c r="H204" s="27">
        <v>53176</v>
      </c>
      <c r="I204" s="28">
        <v>0.27</v>
      </c>
      <c r="J204" s="29">
        <v>2762.8</v>
      </c>
      <c r="K204" s="30">
        <v>0.156</v>
      </c>
      <c r="L204" s="31">
        <v>69469.3</v>
      </c>
      <c r="M204">
        <f>IF(ISNUMBER(H204/(1+I204)),H204/(1+I204),"")</f>
        <v>41870.86614173228</v>
      </c>
      <c r="N204">
        <f t="shared" si="22"/>
        <v>2389.9653979238756</v>
      </c>
      <c r="O204">
        <f t="shared" si="23"/>
        <v>259</v>
      </c>
      <c r="P204" s="58">
        <f t="shared" si="24"/>
        <v>54345.872000000003</v>
      </c>
      <c r="Q204" s="59">
        <f t="shared" si="25"/>
        <v>50413.2</v>
      </c>
      <c r="R204">
        <f t="shared" si="26"/>
        <v>49668.177339901478</v>
      </c>
      <c r="S204" s="58">
        <f>$P204-$R204</f>
        <v>4677.6946600985248</v>
      </c>
      <c r="T204" s="58">
        <f t="shared" si="27"/>
        <v>2.200000000000006</v>
      </c>
      <c r="U204">
        <f t="shared" si="28"/>
        <v>71</v>
      </c>
    </row>
    <row r="205" spans="3:21" x14ac:dyDescent="0.25">
      <c r="C205" s="17">
        <v>201</v>
      </c>
      <c r="D205" s="18" t="s">
        <v>240</v>
      </c>
      <c r="E205" s="19" t="s">
        <v>36</v>
      </c>
      <c r="F205" s="20">
        <v>125161</v>
      </c>
      <c r="G205" s="21">
        <v>203</v>
      </c>
      <c r="H205" s="27">
        <v>53166</v>
      </c>
      <c r="I205" s="28">
        <v>0.06</v>
      </c>
      <c r="J205" s="29">
        <v>12611</v>
      </c>
      <c r="K205" s="30">
        <v>0.63700000000000001</v>
      </c>
      <c r="L205" s="31">
        <v>145563</v>
      </c>
      <c r="M205">
        <f>IF(ISNUMBER(H205/(1+I205)),H205/(1+I205),"")</f>
        <v>50156.603773584902</v>
      </c>
      <c r="N205">
        <f t="shared" si="22"/>
        <v>7703.7263286499692</v>
      </c>
      <c r="O205">
        <f t="shared" si="23"/>
        <v>200</v>
      </c>
      <c r="P205" s="58">
        <f t="shared" si="24"/>
        <v>54335.652000000002</v>
      </c>
      <c r="Q205" s="59">
        <f t="shared" si="25"/>
        <v>40555</v>
      </c>
      <c r="R205">
        <f t="shared" si="26"/>
        <v>39955.665024630543</v>
      </c>
      <c r="S205" s="58">
        <f>$P205-$R205</f>
        <v>14379.986975369458</v>
      </c>
      <c r="T205" s="58">
        <f t="shared" si="27"/>
        <v>2.2000000000000033</v>
      </c>
      <c r="U205">
        <f t="shared" si="28"/>
        <v>5</v>
      </c>
    </row>
    <row r="206" spans="3:21" x14ac:dyDescent="0.25">
      <c r="C206" s="17">
        <v>202</v>
      </c>
      <c r="D206" s="18" t="s">
        <v>241</v>
      </c>
      <c r="E206" s="19" t="s">
        <v>13</v>
      </c>
      <c r="F206" s="20">
        <v>39091</v>
      </c>
      <c r="G206" s="21">
        <v>252</v>
      </c>
      <c r="H206" s="27">
        <v>52720.9</v>
      </c>
      <c r="I206" s="28">
        <v>0.22700000000000001</v>
      </c>
      <c r="J206" s="29">
        <v>1719.6</v>
      </c>
      <c r="K206" s="30">
        <v>0.28599999999999998</v>
      </c>
      <c r="L206" s="31">
        <v>150974.5</v>
      </c>
      <c r="M206">
        <f>IF(ISNUMBER(H206/(1+I206)),H206/(1+I206),"")</f>
        <v>42967.318663406681</v>
      </c>
      <c r="N206">
        <f t="shared" si="22"/>
        <v>1337.1695178849143</v>
      </c>
      <c r="O206">
        <f t="shared" si="23"/>
        <v>249</v>
      </c>
      <c r="P206" s="58">
        <f t="shared" si="24"/>
        <v>53880.7598</v>
      </c>
      <c r="Q206" s="59">
        <f t="shared" si="25"/>
        <v>51001.3</v>
      </c>
      <c r="R206">
        <f t="shared" si="26"/>
        <v>50247.586206896558</v>
      </c>
      <c r="S206" s="58">
        <f>$P206-$R206</f>
        <v>3633.1735931034418</v>
      </c>
      <c r="T206" s="58">
        <f t="shared" si="27"/>
        <v>2.1999999999999966</v>
      </c>
      <c r="U206">
        <f t="shared" si="28"/>
        <v>107</v>
      </c>
    </row>
    <row r="207" spans="3:21" x14ac:dyDescent="0.25">
      <c r="C207" s="17">
        <v>203</v>
      </c>
      <c r="D207" s="18" t="s">
        <v>242</v>
      </c>
      <c r="E207" s="19" t="s">
        <v>13</v>
      </c>
      <c r="F207" s="20">
        <v>207958</v>
      </c>
      <c r="G207" s="21">
        <v>243</v>
      </c>
      <c r="H207" s="27">
        <v>52610.6</v>
      </c>
      <c r="I207" s="28">
        <v>0.17699999999999999</v>
      </c>
      <c r="J207" s="29">
        <v>69.400000000000006</v>
      </c>
      <c r="K207" s="30">
        <v>3.5630000000000002</v>
      </c>
      <c r="L207" s="31">
        <v>84608.2</v>
      </c>
      <c r="M207">
        <f>IF(ISNUMBER(H207/(1+I207)),H207/(1+I207),"")</f>
        <v>44698.895497026337</v>
      </c>
      <c r="N207">
        <f t="shared" si="22"/>
        <v>15.209292132369054</v>
      </c>
      <c r="O207">
        <f t="shared" si="23"/>
        <v>240</v>
      </c>
      <c r="P207" s="58">
        <f t="shared" si="24"/>
        <v>53768.033199999998</v>
      </c>
      <c r="Q207" s="59">
        <f t="shared" si="25"/>
        <v>52541.2</v>
      </c>
      <c r="R207">
        <f t="shared" si="26"/>
        <v>51764.729064039413</v>
      </c>
      <c r="S207" s="58">
        <f>$P207-$R207</f>
        <v>2003.304135960585</v>
      </c>
      <c r="T207" s="58">
        <f t="shared" si="27"/>
        <v>2.1999999999999993</v>
      </c>
      <c r="U207">
        <f t="shared" si="28"/>
        <v>206</v>
      </c>
    </row>
    <row r="208" spans="3:21" x14ac:dyDescent="0.25">
      <c r="C208" s="17">
        <v>204</v>
      </c>
      <c r="D208" s="18" t="s">
        <v>243</v>
      </c>
      <c r="E208" s="19" t="s">
        <v>11</v>
      </c>
      <c r="F208" s="20">
        <v>36600</v>
      </c>
      <c r="G208" s="21">
        <v>259</v>
      </c>
      <c r="H208" s="27">
        <v>52528</v>
      </c>
      <c r="I208" s="28">
        <v>0.24299999999999999</v>
      </c>
      <c r="J208" s="29">
        <v>10459</v>
      </c>
      <c r="K208" s="30">
        <v>1.44</v>
      </c>
      <c r="L208" s="31">
        <v>931796</v>
      </c>
      <c r="M208">
        <f>IF(ISNUMBER(H208/(1+I208)),H208/(1+I208),"")</f>
        <v>42259.050683829446</v>
      </c>
      <c r="N208">
        <f t="shared" si="22"/>
        <v>4286.4754098360654</v>
      </c>
      <c r="O208">
        <f t="shared" si="23"/>
        <v>256</v>
      </c>
      <c r="P208" s="58">
        <f t="shared" si="24"/>
        <v>53683.616000000002</v>
      </c>
      <c r="Q208" s="59">
        <f t="shared" si="25"/>
        <v>42069</v>
      </c>
      <c r="R208">
        <f t="shared" si="26"/>
        <v>41447.290640394094</v>
      </c>
      <c r="S208" s="58">
        <f>$P208-$R208</f>
        <v>12236.325359605908</v>
      </c>
      <c r="T208" s="58">
        <f t="shared" si="27"/>
        <v>2.2000000000000033</v>
      </c>
      <c r="U208">
        <f t="shared" si="28"/>
        <v>7</v>
      </c>
    </row>
    <row r="209" spans="3:21" x14ac:dyDescent="0.25">
      <c r="C209" s="17">
        <v>205</v>
      </c>
      <c r="D209" s="18" t="s">
        <v>244</v>
      </c>
      <c r="E209" s="19" t="s">
        <v>26</v>
      </c>
      <c r="F209" s="20">
        <v>243226</v>
      </c>
      <c r="G209" s="21">
        <v>206</v>
      </c>
      <c r="H209" s="27">
        <v>52404.7</v>
      </c>
      <c r="I209" s="28">
        <v>5.6000000000000001E-2</v>
      </c>
      <c r="J209" s="29">
        <v>3419.3</v>
      </c>
      <c r="K209" s="30">
        <v>1.6E-2</v>
      </c>
      <c r="L209" s="31">
        <v>46229.1</v>
      </c>
      <c r="M209">
        <f>IF(ISNUMBER(H209/(1+I209)),H209/(1+I209),"")</f>
        <v>49625.662878787873</v>
      </c>
      <c r="N209">
        <f t="shared" si="22"/>
        <v>3365.4527559055118</v>
      </c>
      <c r="O209">
        <f t="shared" si="23"/>
        <v>203</v>
      </c>
      <c r="P209" s="58">
        <f t="shared" si="24"/>
        <v>53557.6034</v>
      </c>
      <c r="Q209" s="59">
        <f t="shared" si="25"/>
        <v>48985.399999999994</v>
      </c>
      <c r="R209">
        <f t="shared" si="26"/>
        <v>48261.477832512312</v>
      </c>
      <c r="S209" s="58">
        <f>$P209-$R209</f>
        <v>5296.1255674876884</v>
      </c>
      <c r="T209" s="58">
        <f t="shared" si="27"/>
        <v>2.200000000000006</v>
      </c>
      <c r="U209">
        <f t="shared" si="28"/>
        <v>58</v>
      </c>
    </row>
    <row r="210" spans="3:21" x14ac:dyDescent="0.25">
      <c r="C210" s="17">
        <v>206</v>
      </c>
      <c r="D210" s="18" t="s">
        <v>245</v>
      </c>
      <c r="E210" s="19" t="s">
        <v>41</v>
      </c>
      <c r="F210" s="20">
        <v>211233</v>
      </c>
      <c r="G210" s="21">
        <v>226</v>
      </c>
      <c r="H210" s="27">
        <v>52345.2</v>
      </c>
      <c r="I210" s="28">
        <v>0.13100000000000001</v>
      </c>
      <c r="J210" s="29">
        <v>3520.4</v>
      </c>
      <c r="K210" s="30">
        <v>0.13700000000000001</v>
      </c>
      <c r="L210" s="31">
        <v>86133.1</v>
      </c>
      <c r="M210">
        <f>IF(ISNUMBER(H210/(1+I210)),H210/(1+I210),"")</f>
        <v>46282.228116710874</v>
      </c>
      <c r="N210">
        <f t="shared" si="22"/>
        <v>3096.2181178540018</v>
      </c>
      <c r="O210">
        <f t="shared" si="23"/>
        <v>224</v>
      </c>
      <c r="P210" s="58">
        <f t="shared" si="24"/>
        <v>53496.794399999999</v>
      </c>
      <c r="Q210" s="59">
        <f t="shared" si="25"/>
        <v>48824.799999999996</v>
      </c>
      <c r="R210">
        <f t="shared" si="26"/>
        <v>48103.251231527094</v>
      </c>
      <c r="S210" s="58">
        <f>$P210-$R210</f>
        <v>5393.5431684729047</v>
      </c>
      <c r="T210" s="58">
        <f t="shared" si="27"/>
        <v>2.2000000000000033</v>
      </c>
      <c r="U210">
        <f t="shared" si="28"/>
        <v>54</v>
      </c>
    </row>
    <row r="211" spans="3:21" x14ac:dyDescent="0.25">
      <c r="C211" s="17">
        <v>207</v>
      </c>
      <c r="D211" s="18" t="s">
        <v>246</v>
      </c>
      <c r="E211" s="19" t="s">
        <v>41</v>
      </c>
      <c r="F211" s="20">
        <v>218923</v>
      </c>
      <c r="G211" s="21">
        <v>196</v>
      </c>
      <c r="H211" s="27">
        <v>52272</v>
      </c>
      <c r="I211" s="28">
        <v>1.2999999999999999E-2</v>
      </c>
      <c r="J211" s="29">
        <v>-208.9</v>
      </c>
      <c r="K211" s="30" t="s">
        <v>17</v>
      </c>
      <c r="L211" s="31">
        <v>45172.5</v>
      </c>
      <c r="M211">
        <f>IF(ISNUMBER(H211/(1+I211)),H211/(1+I211),"")</f>
        <v>51601.184600197441</v>
      </c>
      <c r="N211" t="str">
        <f t="shared" si="22"/>
        <v/>
      </c>
      <c r="O211">
        <f t="shared" si="23"/>
        <v>193</v>
      </c>
      <c r="P211" s="58">
        <f t="shared" si="24"/>
        <v>53421.984000000004</v>
      </c>
      <c r="Q211" s="59">
        <f t="shared" si="25"/>
        <v>52480.9</v>
      </c>
      <c r="R211">
        <f t="shared" si="26"/>
        <v>51705.320197044341</v>
      </c>
      <c r="S211" s="58">
        <f>$P211-$R211</f>
        <v>1716.6638029556634</v>
      </c>
      <c r="T211" s="58">
        <f t="shared" si="27"/>
        <v>2.2000000000000077</v>
      </c>
      <c r="U211">
        <f t="shared" si="28"/>
        <v>230</v>
      </c>
    </row>
    <row r="212" spans="3:21" x14ac:dyDescent="0.25">
      <c r="C212" s="17">
        <v>208</v>
      </c>
      <c r="D212" s="18" t="s">
        <v>247</v>
      </c>
      <c r="E212" s="19" t="s">
        <v>26</v>
      </c>
      <c r="F212" s="20">
        <v>318528</v>
      </c>
      <c r="G212" s="21">
        <v>211</v>
      </c>
      <c r="H212" s="27">
        <v>52004.1</v>
      </c>
      <c r="I212" s="28">
        <v>8.1000000000000003E-2</v>
      </c>
      <c r="J212" s="29">
        <v>623.1</v>
      </c>
      <c r="K212" s="30">
        <v>-0.25800000000000001</v>
      </c>
      <c r="L212" s="31">
        <v>66896.399999999994</v>
      </c>
      <c r="M212">
        <f>IF(ISNUMBER(H212/(1+I212)),H212/(1+I212),"")</f>
        <v>48107.400555041626</v>
      </c>
      <c r="N212">
        <f t="shared" si="22"/>
        <v>839.75741239892182</v>
      </c>
      <c r="O212">
        <f t="shared" si="23"/>
        <v>208</v>
      </c>
      <c r="P212" s="58">
        <f t="shared" si="24"/>
        <v>53148.190199999997</v>
      </c>
      <c r="Q212" s="59">
        <f t="shared" si="25"/>
        <v>51381</v>
      </c>
      <c r="R212">
        <f t="shared" si="26"/>
        <v>50621.674876847297</v>
      </c>
      <c r="S212" s="58">
        <f>$P212-$R212</f>
        <v>2526.5153231527001</v>
      </c>
      <c r="T212" s="58">
        <f t="shared" si="27"/>
        <v>2.199999999999998</v>
      </c>
      <c r="U212">
        <f t="shared" si="28"/>
        <v>165</v>
      </c>
    </row>
    <row r="213" spans="3:21" x14ac:dyDescent="0.25">
      <c r="C213" s="17">
        <v>209</v>
      </c>
      <c r="D213" s="18" t="s">
        <v>248</v>
      </c>
      <c r="E213" s="19" t="s">
        <v>28</v>
      </c>
      <c r="F213" s="20">
        <v>86659</v>
      </c>
      <c r="G213" s="21">
        <v>192</v>
      </c>
      <c r="H213" s="27">
        <v>51728</v>
      </c>
      <c r="I213" s="28">
        <v>-6.0000000000000001E-3</v>
      </c>
      <c r="J213" s="29">
        <v>6554.1</v>
      </c>
      <c r="K213" s="30">
        <v>-1.0999999999999999E-2</v>
      </c>
      <c r="L213" s="31">
        <v>1840238.1</v>
      </c>
      <c r="M213">
        <f>IF(ISNUMBER(H213/(1+I213)),H213/(1+I213),"")</f>
        <v>52040.241448692155</v>
      </c>
      <c r="N213">
        <f t="shared" si="22"/>
        <v>6626.9969666329634</v>
      </c>
      <c r="O213">
        <f t="shared" si="23"/>
        <v>188</v>
      </c>
      <c r="P213" s="58">
        <f t="shared" si="24"/>
        <v>52866.016000000003</v>
      </c>
      <c r="Q213" s="59">
        <f t="shared" si="25"/>
        <v>45173.9</v>
      </c>
      <c r="R213">
        <f t="shared" si="26"/>
        <v>44506.305418719217</v>
      </c>
      <c r="S213" s="58">
        <f>$P213-$R213</f>
        <v>8359.7105812807858</v>
      </c>
      <c r="T213" s="58">
        <f t="shared" si="27"/>
        <v>2.2000000000000064</v>
      </c>
      <c r="U213">
        <f t="shared" si="28"/>
        <v>17</v>
      </c>
    </row>
    <row r="214" spans="3:21" x14ac:dyDescent="0.25">
      <c r="C214" s="17">
        <v>210</v>
      </c>
      <c r="D214" s="18" t="s">
        <v>249</v>
      </c>
      <c r="E214" s="19" t="s">
        <v>217</v>
      </c>
      <c r="F214" s="20">
        <v>130000</v>
      </c>
      <c r="G214" s="21">
        <v>299</v>
      </c>
      <c r="H214" s="27">
        <v>51394.400000000001</v>
      </c>
      <c r="I214" s="28">
        <v>0.35599999999999998</v>
      </c>
      <c r="J214" s="29">
        <v>1673.6</v>
      </c>
      <c r="K214" s="30">
        <v>0.38400000000000001</v>
      </c>
      <c r="L214" s="31">
        <v>23140.6</v>
      </c>
      <c r="M214">
        <f>IF(ISNUMBER(H214/(1+I214)),H214/(1+I214),"")</f>
        <v>37901.474926253693</v>
      </c>
      <c r="N214">
        <f t="shared" si="22"/>
        <v>1209.2485549132948</v>
      </c>
      <c r="O214">
        <f t="shared" si="23"/>
        <v>296</v>
      </c>
      <c r="P214" s="58">
        <f t="shared" si="24"/>
        <v>52525.076800000003</v>
      </c>
      <c r="Q214" s="59">
        <f t="shared" si="25"/>
        <v>49720.800000000003</v>
      </c>
      <c r="R214">
        <f t="shared" si="26"/>
        <v>48986.009852216754</v>
      </c>
      <c r="S214" s="58">
        <f>$P214-$R214</f>
        <v>3539.0669477832489</v>
      </c>
      <c r="T214" s="58">
        <f t="shared" si="27"/>
        <v>2.200000000000002</v>
      </c>
      <c r="U214">
        <f t="shared" si="28"/>
        <v>108</v>
      </c>
    </row>
    <row r="215" spans="3:21" x14ac:dyDescent="0.25">
      <c r="C215" s="17">
        <v>211</v>
      </c>
      <c r="D215" s="18" t="s">
        <v>250</v>
      </c>
      <c r="E215" s="19" t="s">
        <v>13</v>
      </c>
      <c r="F215" s="20">
        <v>160064</v>
      </c>
      <c r="G215" s="21">
        <v>234</v>
      </c>
      <c r="H215" s="27">
        <v>51245.599999999999</v>
      </c>
      <c r="I215" s="28">
        <v>0.123</v>
      </c>
      <c r="J215" s="29">
        <v>573</v>
      </c>
      <c r="K215" s="30">
        <v>0.17100000000000001</v>
      </c>
      <c r="L215" s="31">
        <v>43756.6</v>
      </c>
      <c r="M215">
        <f>IF(ISNUMBER(H215/(1+I215)),H215/(1+I215),"")</f>
        <v>45632.769367764915</v>
      </c>
      <c r="N215">
        <f t="shared" si="22"/>
        <v>489.32536293766009</v>
      </c>
      <c r="O215">
        <f t="shared" si="23"/>
        <v>231</v>
      </c>
      <c r="P215" s="58">
        <f t="shared" si="24"/>
        <v>52373.003199999999</v>
      </c>
      <c r="Q215" s="59">
        <f t="shared" si="25"/>
        <v>50672.6</v>
      </c>
      <c r="R215">
        <f t="shared" si="26"/>
        <v>49923.743842364536</v>
      </c>
      <c r="S215" s="58">
        <f>$P215-$R215</f>
        <v>2449.2593576354629</v>
      </c>
      <c r="T215" s="58">
        <f t="shared" si="27"/>
        <v>2.2000000000000011</v>
      </c>
      <c r="U215">
        <f t="shared" si="28"/>
        <v>168</v>
      </c>
    </row>
    <row r="216" spans="3:21" x14ac:dyDescent="0.25">
      <c r="C216" s="17">
        <v>212</v>
      </c>
      <c r="D216" s="18" t="s">
        <v>251</v>
      </c>
      <c r="E216" s="19" t="s">
        <v>13</v>
      </c>
      <c r="F216" s="20">
        <v>57000</v>
      </c>
      <c r="G216" s="21">
        <v>240</v>
      </c>
      <c r="H216" s="27">
        <v>51037.9</v>
      </c>
      <c r="I216" s="28">
        <v>0.125</v>
      </c>
      <c r="J216" s="29">
        <v>596.29999999999995</v>
      </c>
      <c r="K216" s="30" t="s">
        <v>17</v>
      </c>
      <c r="L216" s="31">
        <v>29988.5</v>
      </c>
      <c r="M216">
        <f>IF(ISNUMBER(H216/(1+I216)),H216/(1+I216),"")</f>
        <v>45367.022222222222</v>
      </c>
      <c r="N216" t="str">
        <f t="shared" si="22"/>
        <v/>
      </c>
      <c r="O216">
        <f t="shared" si="23"/>
        <v>237</v>
      </c>
      <c r="P216" s="58">
        <f t="shared" si="24"/>
        <v>52160.733800000002</v>
      </c>
      <c r="Q216" s="59">
        <f t="shared" si="25"/>
        <v>50441.599999999999</v>
      </c>
      <c r="R216">
        <f t="shared" si="26"/>
        <v>49696.157635467986</v>
      </c>
      <c r="S216" s="58">
        <f>$P216-$R216</f>
        <v>2464.5761645320163</v>
      </c>
      <c r="T216" s="58">
        <f t="shared" si="27"/>
        <v>2.2000000000000006</v>
      </c>
      <c r="U216">
        <f t="shared" si="28"/>
        <v>166</v>
      </c>
    </row>
    <row r="217" spans="3:21" x14ac:dyDescent="0.25">
      <c r="C217" s="17">
        <v>213</v>
      </c>
      <c r="D217" s="18" t="s">
        <v>252</v>
      </c>
      <c r="E217" s="19" t="s">
        <v>13</v>
      </c>
      <c r="F217" s="20">
        <v>59659</v>
      </c>
      <c r="G217" s="21">
        <v>237</v>
      </c>
      <c r="H217" s="27">
        <v>50991.4</v>
      </c>
      <c r="I217" s="28">
        <v>0.121</v>
      </c>
      <c r="J217" s="29">
        <v>9164.5</v>
      </c>
      <c r="K217" s="30">
        <v>8.3000000000000004E-2</v>
      </c>
      <c r="L217" s="31">
        <v>977563.4</v>
      </c>
      <c r="M217">
        <f>IF(ISNUMBER(H217/(1+I217)),H217/(1+I217),"")</f>
        <v>45487.421944692243</v>
      </c>
      <c r="N217">
        <f t="shared" si="22"/>
        <v>8462.1421975992616</v>
      </c>
      <c r="O217">
        <f t="shared" si="23"/>
        <v>234</v>
      </c>
      <c r="P217" s="58">
        <f t="shared" si="24"/>
        <v>52113.210800000001</v>
      </c>
      <c r="Q217" s="59">
        <f t="shared" si="25"/>
        <v>41826.9</v>
      </c>
      <c r="R217">
        <f t="shared" si="26"/>
        <v>41208.768472906406</v>
      </c>
      <c r="S217" s="58">
        <f>$P217-$R217</f>
        <v>10904.442327093595</v>
      </c>
      <c r="T217" s="58">
        <f t="shared" si="27"/>
        <v>2.1999999999999984</v>
      </c>
      <c r="U217">
        <f t="shared" si="28"/>
        <v>8</v>
      </c>
    </row>
    <row r="218" spans="3:21" x14ac:dyDescent="0.25">
      <c r="C218" s="17">
        <v>214</v>
      </c>
      <c r="D218" s="18" t="s">
        <v>253</v>
      </c>
      <c r="E218" s="19" t="s">
        <v>13</v>
      </c>
      <c r="F218" s="20">
        <v>118656</v>
      </c>
      <c r="G218" s="21">
        <v>239</v>
      </c>
      <c r="H218" s="27">
        <v>50920.6</v>
      </c>
      <c r="I218" s="28">
        <v>0.122</v>
      </c>
      <c r="J218" s="29">
        <v>-77.8</v>
      </c>
      <c r="K218" s="30" t="s">
        <v>17</v>
      </c>
      <c r="L218" s="31">
        <v>63725.2</v>
      </c>
      <c r="M218">
        <f>IF(ISNUMBER(H218/(1+I218)),H218/(1+I218),"")</f>
        <v>45383.778966131911</v>
      </c>
      <c r="N218" t="str">
        <f t="shared" si="22"/>
        <v/>
      </c>
      <c r="O218">
        <f t="shared" si="23"/>
        <v>236</v>
      </c>
      <c r="P218" s="58">
        <f t="shared" si="24"/>
        <v>52040.853199999998</v>
      </c>
      <c r="Q218" s="59">
        <f t="shared" si="25"/>
        <v>50998.400000000001</v>
      </c>
      <c r="R218">
        <f t="shared" si="26"/>
        <v>50244.729064039413</v>
      </c>
      <c r="S218" s="58">
        <f>$P218-$R218</f>
        <v>1796.1241359605847</v>
      </c>
      <c r="T218" s="58">
        <f t="shared" si="27"/>
        <v>2.1999999999999984</v>
      </c>
      <c r="U218">
        <f t="shared" si="28"/>
        <v>218</v>
      </c>
    </row>
    <row r="219" spans="3:21" x14ac:dyDescent="0.25">
      <c r="C219" s="17">
        <v>215</v>
      </c>
      <c r="D219" s="18" t="s">
        <v>254</v>
      </c>
      <c r="E219" s="19" t="s">
        <v>26</v>
      </c>
      <c r="F219" s="20">
        <v>161096</v>
      </c>
      <c r="G219" s="21">
        <v>218</v>
      </c>
      <c r="H219" s="27">
        <v>50856.1</v>
      </c>
      <c r="I219" s="28">
        <v>7.2999999999999995E-2</v>
      </c>
      <c r="J219" s="29">
        <v>9.5</v>
      </c>
      <c r="K219" s="30" t="s">
        <v>17</v>
      </c>
      <c r="L219" s="31">
        <v>39334.300000000003</v>
      </c>
      <c r="M219">
        <f>IF(ISNUMBER(H219/(1+I219)),H219/(1+I219),"")</f>
        <v>47396.178937558252</v>
      </c>
      <c r="N219" t="str">
        <f t="shared" si="22"/>
        <v/>
      </c>
      <c r="O219">
        <f t="shared" si="23"/>
        <v>215</v>
      </c>
      <c r="P219" s="58">
        <f t="shared" si="24"/>
        <v>51974.934199999996</v>
      </c>
      <c r="Q219" s="59">
        <f t="shared" si="25"/>
        <v>50846.6</v>
      </c>
      <c r="R219">
        <f t="shared" si="26"/>
        <v>50095.172413793109</v>
      </c>
      <c r="S219" s="58">
        <f>$P219-$R219</f>
        <v>1879.7617862068873</v>
      </c>
      <c r="T219" s="58">
        <f t="shared" si="27"/>
        <v>2.1999999999999948</v>
      </c>
      <c r="U219">
        <f t="shared" si="28"/>
        <v>205</v>
      </c>
    </row>
    <row r="220" spans="3:21" x14ac:dyDescent="0.25">
      <c r="C220" s="17">
        <v>216</v>
      </c>
      <c r="D220" s="18" t="s">
        <v>255</v>
      </c>
      <c r="E220" s="19" t="s">
        <v>13</v>
      </c>
      <c r="F220" s="20">
        <v>55692</v>
      </c>
      <c r="G220" s="21">
        <v>227</v>
      </c>
      <c r="H220" s="27">
        <v>50545.7</v>
      </c>
      <c r="I220" s="28">
        <v>9.1999999999999998E-2</v>
      </c>
      <c r="J220" s="29">
        <v>8453</v>
      </c>
      <c r="K220" s="30">
        <v>5.2999999999999999E-2</v>
      </c>
      <c r="L220" s="31">
        <v>916091</v>
      </c>
      <c r="M220">
        <f>IF(ISNUMBER(H220/(1+I220)),H220/(1+I220),"")</f>
        <v>46287.271062271058</v>
      </c>
      <c r="N220">
        <f t="shared" si="22"/>
        <v>8027.5403608736951</v>
      </c>
      <c r="O220">
        <f t="shared" si="23"/>
        <v>223</v>
      </c>
      <c r="P220" s="58">
        <f t="shared" si="24"/>
        <v>51657.705399999999</v>
      </c>
      <c r="Q220" s="59">
        <f t="shared" si="25"/>
        <v>42092.7</v>
      </c>
      <c r="R220">
        <f t="shared" si="26"/>
        <v>41470.640394088674</v>
      </c>
      <c r="S220" s="58">
        <f>$P220-$R220</f>
        <v>10187.065005911325</v>
      </c>
      <c r="T220" s="58">
        <f t="shared" si="27"/>
        <v>2.2000000000000037</v>
      </c>
      <c r="U220">
        <f t="shared" si="28"/>
        <v>10</v>
      </c>
    </row>
    <row r="221" spans="3:21" x14ac:dyDescent="0.25">
      <c r="C221" s="17">
        <v>217</v>
      </c>
      <c r="D221" s="18" t="s">
        <v>256</v>
      </c>
      <c r="E221" s="19" t="s">
        <v>23</v>
      </c>
      <c r="F221" s="20">
        <v>98996</v>
      </c>
      <c r="G221" s="21">
        <v>158</v>
      </c>
      <c r="H221" s="27">
        <v>50532.4</v>
      </c>
      <c r="I221" s="28">
        <v>-0.156</v>
      </c>
      <c r="J221" s="29">
        <v>-9281.1</v>
      </c>
      <c r="K221" s="30">
        <v>-4.2569999999999997</v>
      </c>
      <c r="L221" s="31">
        <v>160391.20000000001</v>
      </c>
      <c r="M221">
        <f>IF(ISNUMBER(H221/(1+I221)),H221/(1+I221),"")</f>
        <v>59872.511848341237</v>
      </c>
      <c r="N221">
        <f t="shared" si="22"/>
        <v>2849.585508136322</v>
      </c>
      <c r="O221">
        <f t="shared" si="23"/>
        <v>155</v>
      </c>
      <c r="P221" s="58">
        <f t="shared" si="24"/>
        <v>51644.112800000003</v>
      </c>
      <c r="Q221" s="59">
        <f t="shared" si="25"/>
        <v>59813.5</v>
      </c>
      <c r="R221">
        <f t="shared" si="26"/>
        <v>58929.556650246312</v>
      </c>
      <c r="S221" s="58">
        <f>$P221-$R221</f>
        <v>-7285.443850246309</v>
      </c>
      <c r="T221" s="58">
        <f t="shared" si="27"/>
        <v>2.2000000000000024</v>
      </c>
      <c r="U221">
        <f t="shared" si="28"/>
        <v>281</v>
      </c>
    </row>
    <row r="222" spans="3:21" x14ac:dyDescent="0.25">
      <c r="C222" s="17">
        <v>218</v>
      </c>
      <c r="D222" s="18" t="s">
        <v>257</v>
      </c>
      <c r="E222" s="19" t="s">
        <v>11</v>
      </c>
      <c r="F222" s="20">
        <v>60348</v>
      </c>
      <c r="G222" s="21">
        <v>249</v>
      </c>
      <c r="H222" s="27">
        <v>50193</v>
      </c>
      <c r="I222" s="28">
        <v>0.15</v>
      </c>
      <c r="J222" s="29">
        <v>8748</v>
      </c>
      <c r="K222" s="30">
        <v>0.432</v>
      </c>
      <c r="L222" s="31">
        <v>853531</v>
      </c>
      <c r="M222">
        <f>IF(ISNUMBER(H222/(1+I222)),H222/(1+I222),"")</f>
        <v>43646.086956521744</v>
      </c>
      <c r="N222">
        <f t="shared" si="22"/>
        <v>6108.9385474860337</v>
      </c>
      <c r="O222">
        <f t="shared" si="23"/>
        <v>246</v>
      </c>
      <c r="P222" s="58">
        <f t="shared" si="24"/>
        <v>51297.245999999999</v>
      </c>
      <c r="Q222" s="59">
        <f t="shared" si="25"/>
        <v>41445</v>
      </c>
      <c r="R222">
        <f t="shared" si="26"/>
        <v>40832.512315270942</v>
      </c>
      <c r="S222" s="58">
        <f>$P222-$R222</f>
        <v>10464.733684729057</v>
      </c>
      <c r="T222" s="58">
        <f t="shared" si="27"/>
        <v>2.1999999999999984</v>
      </c>
      <c r="U222">
        <f t="shared" si="28"/>
        <v>8</v>
      </c>
    </row>
    <row r="223" spans="3:21" x14ac:dyDescent="0.25">
      <c r="C223" s="17">
        <v>219</v>
      </c>
      <c r="D223" s="18" t="s">
        <v>258</v>
      </c>
      <c r="E223" s="19" t="s">
        <v>100</v>
      </c>
      <c r="F223" s="20">
        <v>230086</v>
      </c>
      <c r="G223" s="21">
        <v>199</v>
      </c>
      <c r="H223" s="27">
        <v>49709.7</v>
      </c>
      <c r="I223" s="28">
        <v>-2.8000000000000001E-2</v>
      </c>
      <c r="J223" s="29">
        <v>6.9</v>
      </c>
      <c r="K223" s="30">
        <v>-0.95899999999999996</v>
      </c>
      <c r="L223" s="31">
        <v>29454.7</v>
      </c>
      <c r="M223">
        <f>IF(ISNUMBER(H223/(1+I223)),H223/(1+I223),"")</f>
        <v>51141.666666666664</v>
      </c>
      <c r="N223">
        <f t="shared" si="22"/>
        <v>168.29268292682912</v>
      </c>
      <c r="O223">
        <f t="shared" si="23"/>
        <v>196</v>
      </c>
      <c r="P223" s="58">
        <f t="shared" si="24"/>
        <v>50803.313399999999</v>
      </c>
      <c r="Q223" s="59">
        <f t="shared" si="25"/>
        <v>49702.799999999996</v>
      </c>
      <c r="R223">
        <f t="shared" si="26"/>
        <v>48968.275862068964</v>
      </c>
      <c r="S223" s="58">
        <f>$P223-$R223</f>
        <v>1835.0375379310353</v>
      </c>
      <c r="T223" s="58">
        <f t="shared" si="27"/>
        <v>2.2000000000000042</v>
      </c>
      <c r="U223">
        <f t="shared" si="28"/>
        <v>209</v>
      </c>
    </row>
    <row r="224" spans="3:21" x14ac:dyDescent="0.25">
      <c r="C224" s="17">
        <v>220</v>
      </c>
      <c r="D224" s="18" t="s">
        <v>259</v>
      </c>
      <c r="E224" s="19" t="s">
        <v>13</v>
      </c>
      <c r="F224" s="20">
        <v>124846</v>
      </c>
      <c r="G224" s="21">
        <v>267</v>
      </c>
      <c r="H224" s="27">
        <v>49665.4</v>
      </c>
      <c r="I224" s="28">
        <v>0.20599999999999999</v>
      </c>
      <c r="J224" s="29">
        <v>1969.3</v>
      </c>
      <c r="K224" s="30">
        <v>8.2000000000000003E-2</v>
      </c>
      <c r="L224" s="31">
        <v>48564.800000000003</v>
      </c>
      <c r="M224">
        <f>IF(ISNUMBER(H224/(1+I224)),H224/(1+I224),"")</f>
        <v>41181.923714759541</v>
      </c>
      <c r="N224">
        <f t="shared" si="22"/>
        <v>1820.0554528650646</v>
      </c>
      <c r="O224">
        <f t="shared" si="23"/>
        <v>263</v>
      </c>
      <c r="P224" s="58">
        <f t="shared" si="24"/>
        <v>50758.038800000002</v>
      </c>
      <c r="Q224" s="59">
        <f t="shared" si="25"/>
        <v>47696.1</v>
      </c>
      <c r="R224">
        <f t="shared" si="26"/>
        <v>46991.231527093601</v>
      </c>
      <c r="S224" s="58">
        <f>$P224-$R224</f>
        <v>3766.8072729064006</v>
      </c>
      <c r="T224" s="58">
        <f t="shared" si="27"/>
        <v>2.2000000000000011</v>
      </c>
      <c r="U224">
        <f t="shared" si="28"/>
        <v>91</v>
      </c>
    </row>
    <row r="225" spans="3:21" x14ac:dyDescent="0.25">
      <c r="C225" s="17">
        <v>221</v>
      </c>
      <c r="D225" s="18" t="s">
        <v>260</v>
      </c>
      <c r="E225" s="19" t="s">
        <v>100</v>
      </c>
      <c r="F225" s="20">
        <v>86772</v>
      </c>
      <c r="G225" s="21">
        <v>166</v>
      </c>
      <c r="H225" s="27">
        <v>49612.3</v>
      </c>
      <c r="I225" s="28">
        <v>-0.14599999999999999</v>
      </c>
      <c r="J225" s="29">
        <v>4537.5</v>
      </c>
      <c r="K225" s="30">
        <v>-0.152</v>
      </c>
      <c r="L225" s="31">
        <v>336888.4</v>
      </c>
      <c r="M225">
        <f>IF(ISNUMBER(H225/(1+I225)),H225/(1+I225),"")</f>
        <v>58094.028103044504</v>
      </c>
      <c r="N225">
        <f t="shared" si="22"/>
        <v>5350.8254716981137</v>
      </c>
      <c r="O225">
        <f t="shared" si="23"/>
        <v>163</v>
      </c>
      <c r="P225" s="58">
        <f t="shared" si="24"/>
        <v>50703.770600000003</v>
      </c>
      <c r="Q225" s="59">
        <f t="shared" si="25"/>
        <v>45074.8</v>
      </c>
      <c r="R225">
        <f t="shared" si="26"/>
        <v>44408.66995073892</v>
      </c>
      <c r="S225" s="58">
        <f>$P225-$R225</f>
        <v>6295.1006492610832</v>
      </c>
      <c r="T225" s="58">
        <f t="shared" si="27"/>
        <v>2.2000000000000011</v>
      </c>
      <c r="U225">
        <f t="shared" si="28"/>
        <v>34</v>
      </c>
    </row>
    <row r="226" spans="3:21" x14ac:dyDescent="0.25">
      <c r="C226" s="17">
        <v>222</v>
      </c>
      <c r="D226" s="18" t="s">
        <v>261</v>
      </c>
      <c r="E226" s="19" t="s">
        <v>28</v>
      </c>
      <c r="F226" s="20">
        <v>41467</v>
      </c>
      <c r="G226" s="21">
        <v>221</v>
      </c>
      <c r="H226" s="27">
        <v>49609.599999999999</v>
      </c>
      <c r="I226" s="28">
        <v>5.2999999999999999E-2</v>
      </c>
      <c r="J226" s="29">
        <v>1738</v>
      </c>
      <c r="K226" s="30">
        <v>0.25</v>
      </c>
      <c r="L226" s="31">
        <v>209022.7</v>
      </c>
      <c r="M226">
        <f>IF(ISNUMBER(H226/(1+I226)),H226/(1+I226),"")</f>
        <v>47112.630579297249</v>
      </c>
      <c r="N226">
        <f t="shared" si="22"/>
        <v>1390.4</v>
      </c>
      <c r="O226">
        <f t="shared" si="23"/>
        <v>218</v>
      </c>
      <c r="P226" s="58">
        <f t="shared" si="24"/>
        <v>50701.011200000001</v>
      </c>
      <c r="Q226" s="59">
        <f t="shared" si="25"/>
        <v>47871.6</v>
      </c>
      <c r="R226">
        <f t="shared" si="26"/>
        <v>47164.137931034486</v>
      </c>
      <c r="S226" s="58">
        <f>$P226-$R226</f>
        <v>3536.8732689655153</v>
      </c>
      <c r="T226" s="58">
        <f t="shared" si="27"/>
        <v>2.2000000000000046</v>
      </c>
      <c r="U226">
        <f t="shared" si="28"/>
        <v>103</v>
      </c>
    </row>
    <row r="227" spans="3:21" x14ac:dyDescent="0.25">
      <c r="C227" s="17">
        <v>223</v>
      </c>
      <c r="D227" s="18" t="s">
        <v>262</v>
      </c>
      <c r="E227" s="19" t="s">
        <v>41</v>
      </c>
      <c r="F227" s="20">
        <v>100245</v>
      </c>
      <c r="G227" s="21">
        <v>151</v>
      </c>
      <c r="H227" s="27">
        <v>49529.3</v>
      </c>
      <c r="I227" s="28">
        <v>-0.19</v>
      </c>
      <c r="J227" s="29">
        <v>3571.2</v>
      </c>
      <c r="K227" s="30">
        <v>4.8000000000000001E-2</v>
      </c>
      <c r="L227" s="31">
        <v>1456097.4</v>
      </c>
      <c r="M227">
        <f>IF(ISNUMBER(H227/(1+I227)),H227/(1+I227),"")</f>
        <v>61147.283950617282</v>
      </c>
      <c r="N227">
        <f t="shared" si="22"/>
        <v>3407.6335877862593</v>
      </c>
      <c r="O227">
        <f t="shared" si="23"/>
        <v>149</v>
      </c>
      <c r="P227" s="58">
        <f t="shared" si="24"/>
        <v>50618.944600000003</v>
      </c>
      <c r="Q227" s="59">
        <f t="shared" si="25"/>
        <v>45958.100000000006</v>
      </c>
      <c r="R227">
        <f t="shared" si="26"/>
        <v>45278.916256157645</v>
      </c>
      <c r="S227" s="58">
        <f>$P227-$R227</f>
        <v>5340.0283438423576</v>
      </c>
      <c r="T227" s="58">
        <f t="shared" si="27"/>
        <v>2.1999999999999993</v>
      </c>
      <c r="U227">
        <f t="shared" si="28"/>
        <v>49</v>
      </c>
    </row>
    <row r="228" spans="3:21" x14ac:dyDescent="0.25">
      <c r="C228" s="17">
        <v>224</v>
      </c>
      <c r="D228" s="18" t="s">
        <v>263</v>
      </c>
      <c r="E228" s="19" t="s">
        <v>28</v>
      </c>
      <c r="F228" s="20">
        <v>40848</v>
      </c>
      <c r="G228" s="21">
        <v>209</v>
      </c>
      <c r="H228" s="27">
        <v>49395.7</v>
      </c>
      <c r="I228" s="28">
        <v>1.4E-2</v>
      </c>
      <c r="J228" s="29">
        <v>2476.5</v>
      </c>
      <c r="K228" s="30">
        <v>-3.4000000000000002E-2</v>
      </c>
      <c r="L228" s="31">
        <v>203590.9</v>
      </c>
      <c r="M228">
        <f>IF(ISNUMBER(H228/(1+I228)),H228/(1+I228),"")</f>
        <v>48713.708086785009</v>
      </c>
      <c r="N228">
        <f t="shared" si="22"/>
        <v>2563.6645962732919</v>
      </c>
      <c r="O228">
        <f t="shared" si="23"/>
        <v>206</v>
      </c>
      <c r="P228" s="58">
        <f t="shared" si="24"/>
        <v>50482.405399999996</v>
      </c>
      <c r="Q228" s="59">
        <f t="shared" si="25"/>
        <v>46919.199999999997</v>
      </c>
      <c r="R228">
        <f t="shared" si="26"/>
        <v>46225.812807881775</v>
      </c>
      <c r="S228" s="58">
        <f>$P228-$R228</f>
        <v>4256.5925921182206</v>
      </c>
      <c r="T228" s="58">
        <f t="shared" si="27"/>
        <v>2.199999999999998</v>
      </c>
      <c r="U228">
        <f t="shared" si="28"/>
        <v>74</v>
      </c>
    </row>
    <row r="229" spans="3:21" x14ac:dyDescent="0.25">
      <c r="C229" s="17">
        <v>225</v>
      </c>
      <c r="D229" s="18" t="s">
        <v>264</v>
      </c>
      <c r="E229" s="19" t="s">
        <v>11</v>
      </c>
      <c r="F229" s="20">
        <v>74200</v>
      </c>
      <c r="G229" s="21">
        <v>212</v>
      </c>
      <c r="H229" s="27">
        <v>49330</v>
      </c>
      <c r="I229" s="28">
        <v>2.8000000000000001E-2</v>
      </c>
      <c r="J229" s="29">
        <v>110</v>
      </c>
      <c r="K229" s="30">
        <v>-0.98899999999999999</v>
      </c>
      <c r="L229" s="31">
        <v>108784</v>
      </c>
      <c r="M229">
        <f>IF(ISNUMBER(H229/(1+I229)),H229/(1+I229),"")</f>
        <v>47986.381322957197</v>
      </c>
      <c r="N229">
        <f t="shared" si="22"/>
        <v>9999.9999999999909</v>
      </c>
      <c r="O229">
        <f t="shared" si="23"/>
        <v>209</v>
      </c>
      <c r="P229" s="58">
        <f t="shared" si="24"/>
        <v>50415.26</v>
      </c>
      <c r="Q229" s="59">
        <f t="shared" si="25"/>
        <v>49220</v>
      </c>
      <c r="R229">
        <f t="shared" si="26"/>
        <v>48492.610837438428</v>
      </c>
      <c r="S229" s="58">
        <f>$P229-$R229</f>
        <v>1922.6491625615745</v>
      </c>
      <c r="T229" s="58">
        <f t="shared" si="27"/>
        <v>2.2000000000000042</v>
      </c>
      <c r="U229">
        <f t="shared" si="28"/>
        <v>196</v>
      </c>
    </row>
    <row r="230" spans="3:21" x14ac:dyDescent="0.25">
      <c r="C230" s="17">
        <v>226</v>
      </c>
      <c r="D230" s="18" t="s">
        <v>265</v>
      </c>
      <c r="E230" s="19" t="s">
        <v>41</v>
      </c>
      <c r="F230" s="20">
        <v>181001</v>
      </c>
      <c r="G230" s="21">
        <v>231</v>
      </c>
      <c r="H230" s="27">
        <v>49300.4</v>
      </c>
      <c r="I230" s="28">
        <v>7.1999999999999995E-2</v>
      </c>
      <c r="J230" s="29">
        <v>495.7</v>
      </c>
      <c r="K230" s="30">
        <v>-0.71899999999999997</v>
      </c>
      <c r="L230" s="31">
        <v>50340</v>
      </c>
      <c r="M230">
        <f>IF(ISNUMBER(H230/(1+I230)),H230/(1+I230),"")</f>
        <v>45989.179104477611</v>
      </c>
      <c r="N230">
        <f t="shared" si="22"/>
        <v>1764.0569395017792</v>
      </c>
      <c r="O230">
        <f t="shared" si="23"/>
        <v>228</v>
      </c>
      <c r="P230" s="58">
        <f t="shared" si="24"/>
        <v>50385.008800000003</v>
      </c>
      <c r="Q230" s="59">
        <f t="shared" si="25"/>
        <v>48804.700000000004</v>
      </c>
      <c r="R230">
        <f t="shared" si="26"/>
        <v>48083.44827586208</v>
      </c>
      <c r="S230" s="58">
        <f>$P230-$R230</f>
        <v>2301.5605241379235</v>
      </c>
      <c r="T230" s="58">
        <f t="shared" si="27"/>
        <v>2.2000000000000037</v>
      </c>
      <c r="U230">
        <f t="shared" si="28"/>
        <v>166</v>
      </c>
    </row>
    <row r="231" spans="3:21" x14ac:dyDescent="0.25">
      <c r="C231" s="17">
        <v>227</v>
      </c>
      <c r="D231" s="18" t="s">
        <v>266</v>
      </c>
      <c r="E231" s="19" t="s">
        <v>34</v>
      </c>
      <c r="F231" s="20">
        <v>52578</v>
      </c>
      <c r="G231" s="21">
        <v>219</v>
      </c>
      <c r="H231" s="27">
        <v>49238.400000000001</v>
      </c>
      <c r="I231" s="28">
        <v>0.04</v>
      </c>
      <c r="J231" s="29">
        <v>1050.7</v>
      </c>
      <c r="K231" s="30">
        <v>0.22700000000000001</v>
      </c>
      <c r="L231" s="31">
        <v>46416.2</v>
      </c>
      <c r="M231">
        <f>IF(ISNUMBER(H231/(1+I231)),H231/(1+I231),"")</f>
        <v>47344.615384615383</v>
      </c>
      <c r="N231">
        <f t="shared" si="22"/>
        <v>856.31621841890785</v>
      </c>
      <c r="O231">
        <f t="shared" si="23"/>
        <v>216</v>
      </c>
      <c r="P231" s="58">
        <f t="shared" si="24"/>
        <v>50321.644800000002</v>
      </c>
      <c r="Q231" s="59">
        <f t="shared" si="25"/>
        <v>48187.700000000004</v>
      </c>
      <c r="R231">
        <f t="shared" si="26"/>
        <v>47475.566502463065</v>
      </c>
      <c r="S231" s="58">
        <f>$P231-$R231</f>
        <v>2846.0782975369366</v>
      </c>
      <c r="T231" s="58">
        <f t="shared" si="27"/>
        <v>2.2000000000000006</v>
      </c>
      <c r="U231">
        <f t="shared" si="28"/>
        <v>138</v>
      </c>
    </row>
    <row r="232" spans="3:21" x14ac:dyDescent="0.25">
      <c r="C232" s="17">
        <v>228</v>
      </c>
      <c r="D232" s="18" t="s">
        <v>267</v>
      </c>
      <c r="E232" s="19" t="s">
        <v>41</v>
      </c>
      <c r="F232" s="20">
        <v>150711</v>
      </c>
      <c r="G232" s="21">
        <v>225</v>
      </c>
      <c r="H232" s="27">
        <v>48836.5</v>
      </c>
      <c r="I232" s="28">
        <v>5.3999999999999999E-2</v>
      </c>
      <c r="J232" s="29">
        <v>2306</v>
      </c>
      <c r="K232" s="30">
        <v>7.2999999999999995E-2</v>
      </c>
      <c r="L232" s="31">
        <v>110404.7</v>
      </c>
      <c r="M232">
        <f>IF(ISNUMBER(H232/(1+I232)),H232/(1+I232),"")</f>
        <v>46334.440227703984</v>
      </c>
      <c r="N232">
        <f t="shared" si="22"/>
        <v>2149.1146318732526</v>
      </c>
      <c r="O232">
        <f t="shared" si="23"/>
        <v>222</v>
      </c>
      <c r="P232" s="58">
        <f t="shared" si="24"/>
        <v>49910.902999999998</v>
      </c>
      <c r="Q232" s="59">
        <f t="shared" si="25"/>
        <v>46530.5</v>
      </c>
      <c r="R232">
        <f t="shared" si="26"/>
        <v>45842.857142857145</v>
      </c>
      <c r="S232" s="58">
        <f>$P232-$R232</f>
        <v>4068.0458571428535</v>
      </c>
      <c r="T232" s="58">
        <f t="shared" si="27"/>
        <v>2.1999999999999966</v>
      </c>
      <c r="U232">
        <f t="shared" si="28"/>
        <v>78</v>
      </c>
    </row>
    <row r="233" spans="3:21" x14ac:dyDescent="0.25">
      <c r="C233" s="17">
        <v>229</v>
      </c>
      <c r="D233" s="18" t="s">
        <v>268</v>
      </c>
      <c r="E233" s="19" t="s">
        <v>11</v>
      </c>
      <c r="F233" s="20">
        <v>73800</v>
      </c>
      <c r="G233" s="21">
        <v>263</v>
      </c>
      <c r="H233" s="27">
        <v>48650</v>
      </c>
      <c r="I233" s="28">
        <v>0.16900000000000001</v>
      </c>
      <c r="J233" s="29">
        <v>2637</v>
      </c>
      <c r="K233" s="30">
        <v>0.17899999999999999</v>
      </c>
      <c r="L233" s="31">
        <v>153226</v>
      </c>
      <c r="M233">
        <f>IF(ISNUMBER(H233/(1+I233)),H233/(1+I233),"")</f>
        <v>41616.766467065863</v>
      </c>
      <c r="N233">
        <f t="shared" si="22"/>
        <v>2236.6412213740459</v>
      </c>
      <c r="O233">
        <f t="shared" si="23"/>
        <v>260</v>
      </c>
      <c r="P233" s="58">
        <f t="shared" si="24"/>
        <v>49720.3</v>
      </c>
      <c r="Q233" s="59">
        <f t="shared" si="25"/>
        <v>46013</v>
      </c>
      <c r="R233">
        <f t="shared" si="26"/>
        <v>45333.004926108377</v>
      </c>
      <c r="S233" s="58">
        <f>$P233-$R233</f>
        <v>4387.2950738916261</v>
      </c>
      <c r="T233" s="58">
        <f t="shared" si="27"/>
        <v>2.200000000000006</v>
      </c>
      <c r="U233">
        <f t="shared" si="28"/>
        <v>70</v>
      </c>
    </row>
    <row r="234" spans="3:21" x14ac:dyDescent="0.25">
      <c r="C234" s="17">
        <v>230</v>
      </c>
      <c r="D234" s="18" t="s">
        <v>269</v>
      </c>
      <c r="E234" s="19" t="s">
        <v>28</v>
      </c>
      <c r="F234" s="20">
        <v>171992</v>
      </c>
      <c r="G234" s="21">
        <v>229</v>
      </c>
      <c r="H234" s="27">
        <v>48368</v>
      </c>
      <c r="I234" s="28">
        <v>4.9000000000000002E-2</v>
      </c>
      <c r="J234" s="29">
        <v>2295.6</v>
      </c>
      <c r="K234" s="30">
        <v>-0.20699999999999999</v>
      </c>
      <c r="L234" s="31">
        <v>52339.5</v>
      </c>
      <c r="M234">
        <f>IF(ISNUMBER(H234/(1+I234)),H234/(1+I234),"")</f>
        <v>46108.674928503337</v>
      </c>
      <c r="N234">
        <f t="shared" si="22"/>
        <v>2894.8297604035306</v>
      </c>
      <c r="O234">
        <f t="shared" si="23"/>
        <v>226</v>
      </c>
      <c r="P234" s="58">
        <f t="shared" si="24"/>
        <v>49432.095999999998</v>
      </c>
      <c r="Q234" s="59">
        <f t="shared" si="25"/>
        <v>46072.4</v>
      </c>
      <c r="R234">
        <f t="shared" si="26"/>
        <v>45391.527093596065</v>
      </c>
      <c r="S234" s="58">
        <f>$P234-$R234</f>
        <v>4040.5689064039325</v>
      </c>
      <c r="T234" s="58">
        <f t="shared" si="27"/>
        <v>2.1999999999999953</v>
      </c>
      <c r="U234">
        <f t="shared" si="28"/>
        <v>77</v>
      </c>
    </row>
    <row r="235" spans="3:21" x14ac:dyDescent="0.25">
      <c r="C235" s="17">
        <v>231</v>
      </c>
      <c r="D235" s="18" t="s">
        <v>270</v>
      </c>
      <c r="E235" s="19" t="s">
        <v>28</v>
      </c>
      <c r="F235" s="20">
        <v>65662</v>
      </c>
      <c r="G235" s="21">
        <v>250</v>
      </c>
      <c r="H235" s="27">
        <v>48155.7</v>
      </c>
      <c r="I235" s="28">
        <v>0.105</v>
      </c>
      <c r="J235" s="29">
        <v>2890.9</v>
      </c>
      <c r="K235" s="30">
        <v>3.7999999999999999E-2</v>
      </c>
      <c r="L235" s="31">
        <v>71532.7</v>
      </c>
      <c r="M235">
        <f>IF(ISNUMBER(H235/(1+I235)),H235/(1+I235),"")</f>
        <v>43579.819004524885</v>
      </c>
      <c r="N235">
        <f t="shared" si="22"/>
        <v>2785.0674373795759</v>
      </c>
      <c r="O235">
        <f t="shared" si="23"/>
        <v>247</v>
      </c>
      <c r="P235" s="58">
        <f t="shared" si="24"/>
        <v>49215.125399999997</v>
      </c>
      <c r="Q235" s="59">
        <f t="shared" si="25"/>
        <v>45264.799999999996</v>
      </c>
      <c r="R235">
        <f t="shared" si="26"/>
        <v>44595.862068965514</v>
      </c>
      <c r="S235" s="58">
        <f>$P235-$R235</f>
        <v>4619.2633310344827</v>
      </c>
      <c r="T235" s="58">
        <f t="shared" si="27"/>
        <v>2.2000000000000002</v>
      </c>
      <c r="U235">
        <f t="shared" si="28"/>
        <v>63</v>
      </c>
    </row>
    <row r="236" spans="3:21" x14ac:dyDescent="0.25">
      <c r="C236" s="17">
        <v>232</v>
      </c>
      <c r="D236" s="18" t="s">
        <v>271</v>
      </c>
      <c r="E236" s="19" t="s">
        <v>13</v>
      </c>
      <c r="F236" s="20">
        <v>58338</v>
      </c>
      <c r="G236" s="21">
        <v>251</v>
      </c>
      <c r="H236" s="27">
        <v>47981.3</v>
      </c>
      <c r="I236" s="28">
        <v>0.108</v>
      </c>
      <c r="J236" s="29">
        <v>7608.4</v>
      </c>
      <c r="K236" s="30">
        <v>3.2000000000000001E-2</v>
      </c>
      <c r="L236" s="31">
        <v>873155.3</v>
      </c>
      <c r="M236">
        <f>IF(ISNUMBER(H236/(1+I236)),H236/(1+I236),"")</f>
        <v>43304.422382671481</v>
      </c>
      <c r="N236">
        <f t="shared" si="22"/>
        <v>7372.4806201550382</v>
      </c>
      <c r="O236">
        <f t="shared" si="23"/>
        <v>248</v>
      </c>
      <c r="P236" s="58">
        <f t="shared" si="24"/>
        <v>49036.888600000006</v>
      </c>
      <c r="Q236" s="59">
        <f t="shared" si="25"/>
        <v>40372.9</v>
      </c>
      <c r="R236">
        <f t="shared" si="26"/>
        <v>39776.256157635471</v>
      </c>
      <c r="S236" s="58">
        <f>$P236-$R236</f>
        <v>9260.6324423645347</v>
      </c>
      <c r="T236" s="58">
        <f t="shared" si="27"/>
        <v>2.200000000000006</v>
      </c>
      <c r="U236">
        <f t="shared" si="28"/>
        <v>10</v>
      </c>
    </row>
    <row r="237" spans="3:21" x14ac:dyDescent="0.25">
      <c r="C237" s="17">
        <v>233</v>
      </c>
      <c r="D237" s="18" t="s">
        <v>272</v>
      </c>
      <c r="E237" s="19" t="s">
        <v>234</v>
      </c>
      <c r="F237" s="20">
        <v>201522</v>
      </c>
      <c r="G237" s="21">
        <v>228</v>
      </c>
      <c r="H237" s="27">
        <v>47842.1</v>
      </c>
      <c r="I237" s="28">
        <v>3.5999999999999997E-2</v>
      </c>
      <c r="J237" s="29">
        <v>1335.7</v>
      </c>
      <c r="K237" s="30">
        <v>0.155</v>
      </c>
      <c r="L237" s="31">
        <v>17402.3</v>
      </c>
      <c r="M237">
        <f>IF(ISNUMBER(H237/(1+I237)),H237/(1+I237),"")</f>
        <v>46179.633204633203</v>
      </c>
      <c r="N237">
        <f t="shared" si="22"/>
        <v>1156.4502164502164</v>
      </c>
      <c r="O237">
        <f t="shared" si="23"/>
        <v>225</v>
      </c>
      <c r="P237" s="58">
        <f t="shared" si="24"/>
        <v>48894.626199999999</v>
      </c>
      <c r="Q237" s="59">
        <f t="shared" si="25"/>
        <v>46506.400000000001</v>
      </c>
      <c r="R237">
        <f t="shared" si="26"/>
        <v>45819.113300492616</v>
      </c>
      <c r="S237" s="58">
        <f>$P237-$R237</f>
        <v>3075.5128995073828</v>
      </c>
      <c r="T237" s="58">
        <f t="shared" si="27"/>
        <v>2.2000000000000006</v>
      </c>
      <c r="U237">
        <f t="shared" si="28"/>
        <v>120</v>
      </c>
    </row>
    <row r="238" spans="3:21" x14ac:dyDescent="0.25">
      <c r="C238" s="17">
        <v>234</v>
      </c>
      <c r="D238" s="18" t="s">
        <v>273</v>
      </c>
      <c r="E238" s="19" t="s">
        <v>112</v>
      </c>
      <c r="F238" s="20">
        <v>125627</v>
      </c>
      <c r="G238" s="21">
        <v>224</v>
      </c>
      <c r="H238" s="27">
        <v>47608</v>
      </c>
      <c r="I238" s="28">
        <v>2.4E-2</v>
      </c>
      <c r="J238" s="29">
        <v>6283.2</v>
      </c>
      <c r="K238" s="30">
        <v>0.58399999999999996</v>
      </c>
      <c r="L238" s="31">
        <v>773455.5</v>
      </c>
      <c r="M238">
        <f>IF(ISNUMBER(H238/(1+I238)),H238/(1+I238),"")</f>
        <v>46492.1875</v>
      </c>
      <c r="N238">
        <f t="shared" si="22"/>
        <v>3966.6666666666665</v>
      </c>
      <c r="O238">
        <f t="shared" si="23"/>
        <v>221</v>
      </c>
      <c r="P238" s="58">
        <f t="shared" si="24"/>
        <v>48655.376000000004</v>
      </c>
      <c r="Q238" s="59">
        <f t="shared" si="25"/>
        <v>41324.800000000003</v>
      </c>
      <c r="R238">
        <f t="shared" si="26"/>
        <v>40714.088669950746</v>
      </c>
      <c r="S238" s="58">
        <f>$P238-$R238</f>
        <v>7941.2873300492574</v>
      </c>
      <c r="T238" s="58">
        <f t="shared" si="27"/>
        <v>2.2000000000000082</v>
      </c>
      <c r="U238">
        <f t="shared" si="28"/>
        <v>16</v>
      </c>
    </row>
    <row r="239" spans="3:21" x14ac:dyDescent="0.25">
      <c r="C239" s="17">
        <v>235</v>
      </c>
      <c r="D239" s="18" t="s">
        <v>274</v>
      </c>
      <c r="E239" s="19" t="s">
        <v>11</v>
      </c>
      <c r="F239" s="20">
        <v>49600</v>
      </c>
      <c r="G239" s="21">
        <v>207</v>
      </c>
      <c r="H239" s="27">
        <v>47389</v>
      </c>
      <c r="I239" s="28">
        <v>-4.2999999999999997E-2</v>
      </c>
      <c r="J239" s="29">
        <v>-6</v>
      </c>
      <c r="K239" s="30" t="s">
        <v>17</v>
      </c>
      <c r="L239" s="31">
        <v>491984</v>
      </c>
      <c r="M239">
        <f>IF(ISNUMBER(H239/(1+I239)),H239/(1+I239),"")</f>
        <v>49518.286311389762</v>
      </c>
      <c r="N239" t="str">
        <f t="shared" si="22"/>
        <v/>
      </c>
      <c r="O239">
        <f t="shared" si="23"/>
        <v>204</v>
      </c>
      <c r="P239" s="58">
        <f t="shared" si="24"/>
        <v>48431.558000000005</v>
      </c>
      <c r="Q239" s="59">
        <f t="shared" si="25"/>
        <v>47395</v>
      </c>
      <c r="R239">
        <f t="shared" si="26"/>
        <v>46694.581280788181</v>
      </c>
      <c r="S239" s="58">
        <f>$P239-$R239</f>
        <v>1736.9767192118234</v>
      </c>
      <c r="T239" s="58">
        <f t="shared" si="27"/>
        <v>2.2000000000000095</v>
      </c>
      <c r="U239">
        <f t="shared" si="28"/>
        <v>203</v>
      </c>
    </row>
    <row r="240" spans="3:21" x14ac:dyDescent="0.25">
      <c r="C240" s="17">
        <v>236</v>
      </c>
      <c r="D240" s="18" t="s">
        <v>275</v>
      </c>
      <c r="E240" s="19" t="s">
        <v>135</v>
      </c>
      <c r="F240" s="20">
        <v>257252</v>
      </c>
      <c r="G240" s="21">
        <v>216</v>
      </c>
      <c r="H240" s="27">
        <v>47286</v>
      </c>
      <c r="I240" s="28">
        <v>-6.0000000000000001E-3</v>
      </c>
      <c r="J240" s="29">
        <v>328.8</v>
      </c>
      <c r="K240" s="30" t="s">
        <v>17</v>
      </c>
      <c r="L240" s="31">
        <v>561369.59999999998</v>
      </c>
      <c r="M240">
        <f>IF(ISNUMBER(H240/(1+I240)),H240/(1+I240),"")</f>
        <v>47571.428571428572</v>
      </c>
      <c r="N240" t="str">
        <f t="shared" si="22"/>
        <v/>
      </c>
      <c r="O240">
        <f t="shared" si="23"/>
        <v>213</v>
      </c>
      <c r="P240" s="58">
        <f t="shared" si="24"/>
        <v>48326.292000000001</v>
      </c>
      <c r="Q240" s="59">
        <f t="shared" si="25"/>
        <v>46957.2</v>
      </c>
      <c r="R240">
        <f t="shared" si="26"/>
        <v>46263.251231527094</v>
      </c>
      <c r="S240" s="58">
        <f>$P240-$R240</f>
        <v>2063.0407684729071</v>
      </c>
      <c r="T240" s="58">
        <f t="shared" si="27"/>
        <v>2.2000000000000028</v>
      </c>
      <c r="U240">
        <f t="shared" si="28"/>
        <v>174</v>
      </c>
    </row>
    <row r="241" spans="3:21" x14ac:dyDescent="0.25">
      <c r="C241" s="17">
        <v>237</v>
      </c>
      <c r="D241" s="18" t="s">
        <v>276</v>
      </c>
      <c r="E241" s="19" t="s">
        <v>13</v>
      </c>
      <c r="F241" s="20">
        <v>54309</v>
      </c>
      <c r="G241" s="21">
        <v>331</v>
      </c>
      <c r="H241" s="27">
        <v>47272.7</v>
      </c>
      <c r="I241" s="28">
        <v>0.34399999999999997</v>
      </c>
      <c r="J241" s="29">
        <v>11900.6</v>
      </c>
      <c r="K241" s="30">
        <v>0.125</v>
      </c>
      <c r="L241" s="31">
        <v>105382</v>
      </c>
      <c r="M241">
        <f>IF(ISNUMBER(H241/(1+I241)),H241/(1+I241),"")</f>
        <v>35173.139880952382</v>
      </c>
      <c r="N241">
        <f t="shared" si="22"/>
        <v>10578.311111111112</v>
      </c>
      <c r="O241">
        <f t="shared" si="23"/>
        <v>327</v>
      </c>
      <c r="P241" s="58">
        <f t="shared" si="24"/>
        <v>48312.699399999998</v>
      </c>
      <c r="Q241" s="59">
        <f t="shared" si="25"/>
        <v>35372.1</v>
      </c>
      <c r="R241">
        <f t="shared" si="26"/>
        <v>34849.359605911333</v>
      </c>
      <c r="S241" s="58">
        <f>$P241-$R241</f>
        <v>13463.339794088664</v>
      </c>
      <c r="T241" s="58">
        <f t="shared" si="27"/>
        <v>2.2000000000000011</v>
      </c>
      <c r="U241">
        <f t="shared" si="28"/>
        <v>5</v>
      </c>
    </row>
    <row r="242" spans="3:21" x14ac:dyDescent="0.25">
      <c r="C242" s="17">
        <v>238</v>
      </c>
      <c r="D242" s="18" t="s">
        <v>277</v>
      </c>
      <c r="E242" s="19" t="s">
        <v>36</v>
      </c>
      <c r="F242" s="20">
        <v>52267</v>
      </c>
      <c r="G242" s="21">
        <v>142</v>
      </c>
      <c r="H242" s="27">
        <v>47180</v>
      </c>
      <c r="I242" s="28">
        <v>-0.26200000000000001</v>
      </c>
      <c r="J242" s="29">
        <v>3716</v>
      </c>
      <c r="K242" s="30">
        <v>0.23699999999999999</v>
      </c>
      <c r="L242" s="31">
        <v>395342</v>
      </c>
      <c r="M242">
        <f>IF(ISNUMBER(H242/(1+I242)),H242/(1+I242),"")</f>
        <v>63929.539295392955</v>
      </c>
      <c r="N242">
        <f t="shared" si="22"/>
        <v>3004.0420371867417</v>
      </c>
      <c r="O242">
        <f t="shared" si="23"/>
        <v>141</v>
      </c>
      <c r="P242" s="58">
        <f t="shared" si="24"/>
        <v>48217.96</v>
      </c>
      <c r="Q242" s="59">
        <f t="shared" si="25"/>
        <v>43464</v>
      </c>
      <c r="R242">
        <f t="shared" si="26"/>
        <v>42821.674876847297</v>
      </c>
      <c r="S242" s="58">
        <f>$P242-$R242</f>
        <v>5396.285123152702</v>
      </c>
      <c r="T242" s="58">
        <f t="shared" si="27"/>
        <v>2.199999999999998</v>
      </c>
      <c r="U242">
        <f t="shared" si="28"/>
        <v>45</v>
      </c>
    </row>
    <row r="243" spans="3:21" x14ac:dyDescent="0.25">
      <c r="C243" s="17">
        <v>239</v>
      </c>
      <c r="D243" s="18" t="s">
        <v>278</v>
      </c>
      <c r="E243" s="19" t="s">
        <v>26</v>
      </c>
      <c r="F243" s="20">
        <v>91737</v>
      </c>
      <c r="G243" s="21">
        <v>223</v>
      </c>
      <c r="H243" s="27">
        <v>46969.5</v>
      </c>
      <c r="I243" s="28">
        <v>0.01</v>
      </c>
      <c r="J243" s="29">
        <v>315.10000000000002</v>
      </c>
      <c r="K243" s="30" t="s">
        <v>17</v>
      </c>
      <c r="L243" s="31">
        <v>1540920.6</v>
      </c>
      <c r="M243">
        <f>IF(ISNUMBER(H243/(1+I243)),H243/(1+I243),"")</f>
        <v>46504.455445544554</v>
      </c>
      <c r="N243" t="str">
        <f t="shared" si="22"/>
        <v/>
      </c>
      <c r="O243">
        <f t="shared" si="23"/>
        <v>220</v>
      </c>
      <c r="P243" s="58">
        <f t="shared" si="24"/>
        <v>48002.828999999998</v>
      </c>
      <c r="Q243" s="59">
        <f t="shared" si="25"/>
        <v>46654.400000000001</v>
      </c>
      <c r="R243">
        <f t="shared" si="26"/>
        <v>45964.926108374391</v>
      </c>
      <c r="S243" s="58">
        <f>$P243-$R243</f>
        <v>2037.9028916256066</v>
      </c>
      <c r="T243" s="58">
        <f t="shared" si="27"/>
        <v>2.1999999999999957</v>
      </c>
      <c r="U243">
        <f t="shared" si="28"/>
        <v>174</v>
      </c>
    </row>
    <row r="244" spans="3:21" x14ac:dyDescent="0.25">
      <c r="C244" s="17">
        <v>240</v>
      </c>
      <c r="D244" s="18" t="s">
        <v>279</v>
      </c>
      <c r="E244" s="19" t="s">
        <v>26</v>
      </c>
      <c r="F244" s="20">
        <v>116998</v>
      </c>
      <c r="G244" s="21">
        <v>193</v>
      </c>
      <c r="H244" s="27">
        <v>46718.1</v>
      </c>
      <c r="I244" s="28">
        <v>-0.1</v>
      </c>
      <c r="J244" s="29">
        <v>2000.4</v>
      </c>
      <c r="K244" s="30">
        <v>-0.75800000000000001</v>
      </c>
      <c r="L244" s="31">
        <v>144343.79999999999</v>
      </c>
      <c r="M244">
        <f>IF(ISNUMBER(H244/(1+I244)),H244/(1+I244),"")</f>
        <v>51909</v>
      </c>
      <c r="N244">
        <f t="shared" si="22"/>
        <v>8266.1157024793392</v>
      </c>
      <c r="O244">
        <f t="shared" si="23"/>
        <v>190</v>
      </c>
      <c r="P244" s="58">
        <f t="shared" si="24"/>
        <v>47745.898199999996</v>
      </c>
      <c r="Q244" s="59">
        <f t="shared" si="25"/>
        <v>44717.7</v>
      </c>
      <c r="R244">
        <f t="shared" si="26"/>
        <v>44056.847290640399</v>
      </c>
      <c r="S244" s="58">
        <f>$P244-$R244</f>
        <v>3689.0509093595974</v>
      </c>
      <c r="T244" s="58">
        <f t="shared" si="27"/>
        <v>2.1999999999999948</v>
      </c>
      <c r="U244">
        <f t="shared" si="28"/>
        <v>85</v>
      </c>
    </row>
    <row r="245" spans="3:21" x14ac:dyDescent="0.25">
      <c r="C245" s="17">
        <v>241</v>
      </c>
      <c r="D245" s="18" t="s">
        <v>280</v>
      </c>
      <c r="E245" s="19" t="s">
        <v>11</v>
      </c>
      <c r="F245" s="20">
        <v>229000</v>
      </c>
      <c r="G245" s="21">
        <v>215</v>
      </c>
      <c r="H245" s="27">
        <v>46677</v>
      </c>
      <c r="I245" s="28">
        <v>-0.02</v>
      </c>
      <c r="J245" s="29">
        <v>3787</v>
      </c>
      <c r="K245" s="30">
        <v>0.70899999999999996</v>
      </c>
      <c r="L245" s="31">
        <v>39207</v>
      </c>
      <c r="M245">
        <f>IF(ISNUMBER(H245/(1+I245)),H245/(1+I245),"")</f>
        <v>47629.591836734697</v>
      </c>
      <c r="N245">
        <f t="shared" si="22"/>
        <v>2215.9157401989469</v>
      </c>
      <c r="O245">
        <f t="shared" si="23"/>
        <v>212</v>
      </c>
      <c r="P245" s="58">
        <f t="shared" si="24"/>
        <v>47703.894</v>
      </c>
      <c r="Q245" s="59">
        <f t="shared" si="25"/>
        <v>42890</v>
      </c>
      <c r="R245">
        <f t="shared" si="26"/>
        <v>42256.157635467986</v>
      </c>
      <c r="S245" s="58">
        <f>$P245-$R245</f>
        <v>5447.7363645320147</v>
      </c>
      <c r="T245" s="58">
        <f t="shared" si="27"/>
        <v>2.2000000000000006</v>
      </c>
      <c r="U245">
        <f t="shared" si="28"/>
        <v>44</v>
      </c>
    </row>
    <row r="246" spans="3:21" x14ac:dyDescent="0.25">
      <c r="C246" s="17">
        <v>242</v>
      </c>
      <c r="D246" s="18" t="s">
        <v>281</v>
      </c>
      <c r="E246" s="19" t="s">
        <v>13</v>
      </c>
      <c r="F246" s="20">
        <v>97527</v>
      </c>
      <c r="G246" s="21">
        <v>312</v>
      </c>
      <c r="H246" s="27">
        <v>46207.1</v>
      </c>
      <c r="I246" s="28">
        <v>0.249</v>
      </c>
      <c r="J246" s="29">
        <v>1495.9</v>
      </c>
      <c r="K246" s="30">
        <v>0.29799999999999999</v>
      </c>
      <c r="L246" s="31">
        <v>158364.29999999999</v>
      </c>
      <c r="M246">
        <f>IF(ISNUMBER(H246/(1+I246)),H246/(1+I246),"")</f>
        <v>36995.276220976775</v>
      </c>
      <c r="N246">
        <f t="shared" si="22"/>
        <v>1152.4653312788907</v>
      </c>
      <c r="O246">
        <f t="shared" si="23"/>
        <v>307</v>
      </c>
      <c r="P246" s="58">
        <f t="shared" si="24"/>
        <v>47223.656199999998</v>
      </c>
      <c r="Q246" s="59">
        <f t="shared" si="25"/>
        <v>44711.199999999997</v>
      </c>
      <c r="R246">
        <f t="shared" si="26"/>
        <v>44050.443349753696</v>
      </c>
      <c r="S246" s="58">
        <f>$P246-$R246</f>
        <v>3173.212850246302</v>
      </c>
      <c r="T246" s="58">
        <f t="shared" si="27"/>
        <v>2.199999999999998</v>
      </c>
      <c r="U246">
        <f t="shared" si="28"/>
        <v>111</v>
      </c>
    </row>
    <row r="247" spans="3:21" x14ac:dyDescent="0.25">
      <c r="C247" s="17">
        <v>243</v>
      </c>
      <c r="D247" s="18" t="s">
        <v>282</v>
      </c>
      <c r="E247" s="19" t="s">
        <v>13</v>
      </c>
      <c r="F247" s="20">
        <v>165274</v>
      </c>
      <c r="G247" s="21">
        <v>245</v>
      </c>
      <c r="H247" s="27">
        <v>46114.400000000001</v>
      </c>
      <c r="I247" s="28">
        <v>3.7999999999999999E-2</v>
      </c>
      <c r="J247" s="29">
        <v>930.2</v>
      </c>
      <c r="K247" s="30">
        <v>0.29799999999999999</v>
      </c>
      <c r="L247" s="31">
        <v>73372.600000000006</v>
      </c>
      <c r="M247">
        <f>IF(ISNUMBER(H247/(1+I247)),H247/(1+I247),"")</f>
        <v>44426.204238921004</v>
      </c>
      <c r="N247">
        <f t="shared" si="22"/>
        <v>716.64098613251156</v>
      </c>
      <c r="O247">
        <f t="shared" si="23"/>
        <v>242</v>
      </c>
      <c r="P247" s="58">
        <f t="shared" si="24"/>
        <v>47128.916799999999</v>
      </c>
      <c r="Q247" s="59">
        <f t="shared" si="25"/>
        <v>45184.200000000004</v>
      </c>
      <c r="R247">
        <f t="shared" si="26"/>
        <v>44516.453201970449</v>
      </c>
      <c r="S247" s="58">
        <f>$P247-$R247</f>
        <v>2612.4635980295498</v>
      </c>
      <c r="T247" s="58">
        <f t="shared" si="27"/>
        <v>2.1999999999999948</v>
      </c>
      <c r="U247">
        <f t="shared" si="28"/>
        <v>138</v>
      </c>
    </row>
    <row r="248" spans="3:21" x14ac:dyDescent="0.25">
      <c r="C248" s="17">
        <v>244</v>
      </c>
      <c r="D248" s="18" t="s">
        <v>283</v>
      </c>
      <c r="E248" s="19" t="s">
        <v>13</v>
      </c>
      <c r="F248" s="20">
        <v>115281</v>
      </c>
      <c r="G248" s="21">
        <v>280</v>
      </c>
      <c r="H248" s="27">
        <v>45925.7</v>
      </c>
      <c r="I248" s="28">
        <v>0.14899999999999999</v>
      </c>
      <c r="J248" s="29">
        <v>4468.7</v>
      </c>
      <c r="K248" s="30">
        <v>0.106</v>
      </c>
      <c r="L248" s="31">
        <v>203620.6</v>
      </c>
      <c r="M248">
        <f>IF(ISNUMBER(H248/(1+I248)),H248/(1+I248),"")</f>
        <v>39970.147954743254</v>
      </c>
      <c r="N248">
        <f t="shared" si="22"/>
        <v>4040.415913200723</v>
      </c>
      <c r="O248">
        <f t="shared" si="23"/>
        <v>276</v>
      </c>
      <c r="P248" s="58">
        <f t="shared" si="24"/>
        <v>46936.065399999999</v>
      </c>
      <c r="Q248" s="59">
        <f t="shared" si="25"/>
        <v>41457</v>
      </c>
      <c r="R248">
        <f t="shared" si="26"/>
        <v>40844.334975369464</v>
      </c>
      <c r="S248" s="58">
        <f>$P248-$R248</f>
        <v>6091.7304246305357</v>
      </c>
      <c r="T248" s="58">
        <f t="shared" si="27"/>
        <v>2.2000000000000055</v>
      </c>
      <c r="U248">
        <f t="shared" si="28"/>
        <v>34</v>
      </c>
    </row>
    <row r="249" spans="3:21" x14ac:dyDescent="0.25">
      <c r="C249" s="17">
        <v>245</v>
      </c>
      <c r="D249" s="18" t="s">
        <v>284</v>
      </c>
      <c r="E249" s="19" t="s">
        <v>28</v>
      </c>
      <c r="F249" s="20">
        <v>41996</v>
      </c>
      <c r="G249" s="21">
        <v>236</v>
      </c>
      <c r="H249" s="27">
        <v>45820.800000000003</v>
      </c>
      <c r="I249" s="28">
        <v>7.0000000000000001E-3</v>
      </c>
      <c r="J249" s="29">
        <v>5570.9</v>
      </c>
      <c r="K249" s="30">
        <v>7.8E-2</v>
      </c>
      <c r="L249" s="31">
        <v>66236.7</v>
      </c>
      <c r="M249">
        <f>IF(ISNUMBER(H249/(1+I249)),H249/(1+I249),"")</f>
        <v>45502.284011916592</v>
      </c>
      <c r="N249">
        <f t="shared" si="22"/>
        <v>5167.8107606679032</v>
      </c>
      <c r="O249">
        <f t="shared" si="23"/>
        <v>233</v>
      </c>
      <c r="P249" s="58">
        <f t="shared" si="24"/>
        <v>46828.857600000003</v>
      </c>
      <c r="Q249" s="59">
        <f t="shared" si="25"/>
        <v>40249.9</v>
      </c>
      <c r="R249">
        <f t="shared" si="26"/>
        <v>39655.073891625623</v>
      </c>
      <c r="S249" s="58">
        <f>$P249-$R249</f>
        <v>7173.7837083743798</v>
      </c>
      <c r="T249" s="58">
        <f t="shared" si="27"/>
        <v>2.2000000000000002</v>
      </c>
      <c r="U249">
        <f t="shared" si="28"/>
        <v>21</v>
      </c>
    </row>
    <row r="250" spans="3:21" x14ac:dyDescent="0.25">
      <c r="C250" s="17">
        <v>246</v>
      </c>
      <c r="D250" s="18" t="s">
        <v>285</v>
      </c>
      <c r="E250" s="19" t="s">
        <v>234</v>
      </c>
      <c r="F250" s="20">
        <v>27161</v>
      </c>
      <c r="G250" s="21">
        <v>296</v>
      </c>
      <c r="H250" s="27">
        <v>45809</v>
      </c>
      <c r="I250" s="28">
        <v>0.19700000000000001</v>
      </c>
      <c r="J250" s="29">
        <v>3705</v>
      </c>
      <c r="K250" s="30">
        <v>-0.371</v>
      </c>
      <c r="L250" s="31">
        <v>111993</v>
      </c>
      <c r="M250">
        <f>IF(ISNUMBER(H250/(1+I250)),H250/(1+I250),"")</f>
        <v>38269.841269841265</v>
      </c>
      <c r="N250">
        <f t="shared" si="22"/>
        <v>5890.3020667726551</v>
      </c>
      <c r="O250">
        <f t="shared" si="23"/>
        <v>293</v>
      </c>
      <c r="P250" s="58">
        <f t="shared" si="24"/>
        <v>46816.798000000003</v>
      </c>
      <c r="Q250" s="59">
        <f t="shared" si="25"/>
        <v>42104</v>
      </c>
      <c r="R250">
        <f t="shared" si="26"/>
        <v>41481.773399014783</v>
      </c>
      <c r="S250" s="58">
        <f>$P250-$R250</f>
        <v>5335.0246009852199</v>
      </c>
      <c r="T250" s="58">
        <f t="shared" si="27"/>
        <v>2.2000000000000055</v>
      </c>
      <c r="U250">
        <f t="shared" si="28"/>
        <v>42</v>
      </c>
    </row>
    <row r="251" spans="3:21" x14ac:dyDescent="0.25">
      <c r="C251" s="17">
        <v>247</v>
      </c>
      <c r="D251" s="18" t="s">
        <v>286</v>
      </c>
      <c r="E251" s="19" t="s">
        <v>11</v>
      </c>
      <c r="F251" s="20">
        <v>31000</v>
      </c>
      <c r="G251" s="21">
        <v>233</v>
      </c>
      <c r="H251" s="27">
        <v>45743</v>
      </c>
      <c r="I251" s="28">
        <v>-1E-3</v>
      </c>
      <c r="J251" s="29">
        <v>267</v>
      </c>
      <c r="K251" s="30">
        <v>0.66900000000000004</v>
      </c>
      <c r="L251" s="31">
        <v>19425</v>
      </c>
      <c r="M251">
        <f>IF(ISNUMBER(H251/(1+I251)),H251/(1+I251),"")</f>
        <v>45788.788788788792</v>
      </c>
      <c r="N251">
        <f t="shared" si="22"/>
        <v>159.97603355302576</v>
      </c>
      <c r="O251">
        <f t="shared" si="23"/>
        <v>230</v>
      </c>
      <c r="P251" s="58">
        <f t="shared" si="24"/>
        <v>46749.345999999998</v>
      </c>
      <c r="Q251" s="59">
        <f t="shared" si="25"/>
        <v>45476</v>
      </c>
      <c r="R251">
        <f t="shared" si="26"/>
        <v>44803.940886699515</v>
      </c>
      <c r="S251" s="58">
        <f>$P251-$R251</f>
        <v>1945.4051133004832</v>
      </c>
      <c r="T251" s="58">
        <f t="shared" si="27"/>
        <v>2.1999999999999948</v>
      </c>
      <c r="U251">
        <f t="shared" si="28"/>
        <v>175</v>
      </c>
    </row>
    <row r="252" spans="3:21" x14ac:dyDescent="0.25">
      <c r="C252" s="17">
        <v>248</v>
      </c>
      <c r="D252" s="18" t="s">
        <v>287</v>
      </c>
      <c r="E252" s="19" t="s">
        <v>41</v>
      </c>
      <c r="F252" s="20">
        <v>5243</v>
      </c>
      <c r="G252" s="21">
        <v>201</v>
      </c>
      <c r="H252" s="27">
        <v>45461.3</v>
      </c>
      <c r="I252" s="28">
        <v>-0.104</v>
      </c>
      <c r="J252" s="29">
        <v>1612.9</v>
      </c>
      <c r="K252" s="30">
        <v>0.114</v>
      </c>
      <c r="L252" s="31">
        <v>474944.3</v>
      </c>
      <c r="M252">
        <f>IF(ISNUMBER(H252/(1+I252)),H252/(1+I252),"")</f>
        <v>50738.05803571429</v>
      </c>
      <c r="N252">
        <f t="shared" si="22"/>
        <v>1447.8456014362657</v>
      </c>
      <c r="O252">
        <f t="shared" si="23"/>
        <v>198</v>
      </c>
      <c r="P252" s="58">
        <f t="shared" si="24"/>
        <v>46461.448600000003</v>
      </c>
      <c r="Q252" s="59">
        <f t="shared" si="25"/>
        <v>43848.4</v>
      </c>
      <c r="R252">
        <f t="shared" si="26"/>
        <v>43200.394088669957</v>
      </c>
      <c r="S252" s="58">
        <f>$P252-$R252</f>
        <v>3261.0545113300468</v>
      </c>
      <c r="T252" s="58">
        <f t="shared" si="27"/>
        <v>2.2000000000000011</v>
      </c>
      <c r="U252">
        <f t="shared" si="28"/>
        <v>103</v>
      </c>
    </row>
    <row r="253" spans="3:21" x14ac:dyDescent="0.25">
      <c r="C253" s="17">
        <v>249</v>
      </c>
      <c r="D253" s="18" t="s">
        <v>288</v>
      </c>
      <c r="E253" s="19" t="s">
        <v>13</v>
      </c>
      <c r="F253" s="20">
        <v>20142</v>
      </c>
      <c r="G253" s="21">
        <v>270</v>
      </c>
      <c r="H253" s="27">
        <v>45435</v>
      </c>
      <c r="I253" s="28">
        <v>0.11</v>
      </c>
      <c r="J253" s="29">
        <v>362.4</v>
      </c>
      <c r="K253" s="30">
        <v>9.6000000000000002E-2</v>
      </c>
      <c r="L253" s="31">
        <v>12533.7</v>
      </c>
      <c r="M253">
        <f>IF(ISNUMBER(H253/(1+I253)),H253/(1+I253),"")</f>
        <v>40932.432432432426</v>
      </c>
      <c r="N253">
        <f t="shared" si="22"/>
        <v>330.65693430656927</v>
      </c>
      <c r="O253">
        <f t="shared" si="23"/>
        <v>266</v>
      </c>
      <c r="P253" s="58">
        <f t="shared" si="24"/>
        <v>46434.57</v>
      </c>
      <c r="Q253" s="59">
        <f t="shared" si="25"/>
        <v>45072.6</v>
      </c>
      <c r="R253">
        <f t="shared" si="26"/>
        <v>44406.502463054188</v>
      </c>
      <c r="S253" s="58">
        <f>$P253-$R253</f>
        <v>2028.0675369458113</v>
      </c>
      <c r="T253" s="58">
        <f t="shared" si="27"/>
        <v>2.1999999999999997</v>
      </c>
      <c r="U253">
        <f t="shared" si="28"/>
        <v>166</v>
      </c>
    </row>
    <row r="254" spans="3:21" x14ac:dyDescent="0.25">
      <c r="C254" s="17">
        <v>250</v>
      </c>
      <c r="D254" s="18" t="s">
        <v>289</v>
      </c>
      <c r="E254" s="19" t="s">
        <v>13</v>
      </c>
      <c r="F254" s="20">
        <v>147099</v>
      </c>
      <c r="G254" s="21">
        <v>256</v>
      </c>
      <c r="H254" s="27">
        <v>45424</v>
      </c>
      <c r="I254" s="28">
        <v>6.5000000000000002E-2</v>
      </c>
      <c r="J254" s="29">
        <v>487.8</v>
      </c>
      <c r="K254" s="30">
        <v>3.4000000000000002E-2</v>
      </c>
      <c r="L254" s="31">
        <v>57450.7</v>
      </c>
      <c r="M254">
        <f>IF(ISNUMBER(H254/(1+I254)),H254/(1+I254),"")</f>
        <v>42651.643192488264</v>
      </c>
      <c r="N254">
        <f t="shared" si="22"/>
        <v>471.76015473887816</v>
      </c>
      <c r="O254">
        <f t="shared" si="23"/>
        <v>253</v>
      </c>
      <c r="P254" s="58">
        <f t="shared" si="24"/>
        <v>46423.328000000001</v>
      </c>
      <c r="Q254" s="59">
        <f t="shared" si="25"/>
        <v>44936.2</v>
      </c>
      <c r="R254">
        <f t="shared" si="26"/>
        <v>44272.118226600986</v>
      </c>
      <c r="S254" s="58">
        <f>$P254-$R254</f>
        <v>2151.2097733990158</v>
      </c>
      <c r="T254" s="58">
        <f t="shared" si="27"/>
        <v>2.2000000000000028</v>
      </c>
      <c r="U254">
        <f t="shared" si="28"/>
        <v>157</v>
      </c>
    </row>
    <row r="255" spans="3:21" x14ac:dyDescent="0.25">
      <c r="C255" s="17">
        <v>251</v>
      </c>
      <c r="D255" s="18" t="s">
        <v>290</v>
      </c>
      <c r="E255" s="19" t="s">
        <v>13</v>
      </c>
      <c r="F255" s="20">
        <v>124965</v>
      </c>
      <c r="G255" s="21">
        <v>222</v>
      </c>
      <c r="H255" s="27">
        <v>45383.8</v>
      </c>
      <c r="I255" s="28">
        <v>-2.8000000000000001E-2</v>
      </c>
      <c r="J255" s="29">
        <v>112.7</v>
      </c>
      <c r="K255" s="30" t="s">
        <v>17</v>
      </c>
      <c r="L255" s="31">
        <v>93408.3</v>
      </c>
      <c r="M255">
        <f>IF(ISNUMBER(H255/(1+I255)),H255/(1+I255),"")</f>
        <v>46691.15226337449</v>
      </c>
      <c r="N255" t="str">
        <f t="shared" si="22"/>
        <v/>
      </c>
      <c r="O255">
        <f t="shared" si="23"/>
        <v>219</v>
      </c>
      <c r="P255" s="58">
        <f t="shared" si="24"/>
        <v>46382.243600000002</v>
      </c>
      <c r="Q255" s="59">
        <f t="shared" si="25"/>
        <v>45271.100000000006</v>
      </c>
      <c r="R255">
        <f t="shared" si="26"/>
        <v>44602.068965517254</v>
      </c>
      <c r="S255" s="58">
        <f>$P255-$R255</f>
        <v>1780.1746344827479</v>
      </c>
      <c r="T255" s="58">
        <f t="shared" si="27"/>
        <v>2.1999999999999971</v>
      </c>
      <c r="U255">
        <f t="shared" si="28"/>
        <v>184</v>
      </c>
    </row>
    <row r="256" spans="3:21" x14ac:dyDescent="0.25">
      <c r="C256" s="17">
        <v>252</v>
      </c>
      <c r="D256" s="18" t="s">
        <v>291</v>
      </c>
      <c r="E256" s="19" t="s">
        <v>20</v>
      </c>
      <c r="F256" s="20">
        <v>33000</v>
      </c>
      <c r="G256" s="21">
        <v>281</v>
      </c>
      <c r="H256" s="27">
        <v>45096.4</v>
      </c>
      <c r="I256" s="28">
        <v>0.129</v>
      </c>
      <c r="J256" s="29">
        <v>5738.3</v>
      </c>
      <c r="K256" s="30">
        <v>0.16800000000000001</v>
      </c>
      <c r="L256" s="31">
        <v>85231.2</v>
      </c>
      <c r="M256">
        <f>IF(ISNUMBER(H256/(1+I256)),H256/(1+I256),"")</f>
        <v>39943.666961913201</v>
      </c>
      <c r="N256">
        <f t="shared" si="22"/>
        <v>4912.928082191781</v>
      </c>
      <c r="O256">
        <f t="shared" si="23"/>
        <v>277</v>
      </c>
      <c r="P256" s="58">
        <f t="shared" si="24"/>
        <v>46088.520800000006</v>
      </c>
      <c r="Q256" s="59">
        <f t="shared" si="25"/>
        <v>39358.1</v>
      </c>
      <c r="R256">
        <f t="shared" si="26"/>
        <v>38776.453201970442</v>
      </c>
      <c r="S256" s="58">
        <f>$P256-$R256</f>
        <v>7312.0675980295637</v>
      </c>
      <c r="T256" s="58">
        <f t="shared" si="27"/>
        <v>2.2000000000000091</v>
      </c>
      <c r="U256">
        <f t="shared" si="28"/>
        <v>20</v>
      </c>
    </row>
    <row r="257" spans="3:21" x14ac:dyDescent="0.25">
      <c r="C257" s="17">
        <v>253</v>
      </c>
      <c r="D257" s="18" t="s">
        <v>292</v>
      </c>
      <c r="E257" s="19" t="s">
        <v>293</v>
      </c>
      <c r="F257" s="20">
        <v>98652</v>
      </c>
      <c r="G257" s="21">
        <v>286</v>
      </c>
      <c r="H257" s="27">
        <v>44957</v>
      </c>
      <c r="I257" s="28">
        <v>0.14799999999999999</v>
      </c>
      <c r="J257" s="29">
        <v>2863.9</v>
      </c>
      <c r="K257" s="30">
        <v>0.16600000000000001</v>
      </c>
      <c r="L257" s="31">
        <v>53558.6</v>
      </c>
      <c r="M257">
        <f>IF(ISNUMBER(H257/(1+I257)),H257/(1+I257),"")</f>
        <v>39161.149825783978</v>
      </c>
      <c r="N257">
        <f t="shared" si="22"/>
        <v>2456.1749571183536</v>
      </c>
      <c r="O257">
        <f t="shared" si="23"/>
        <v>284</v>
      </c>
      <c r="P257" s="58">
        <f t="shared" si="24"/>
        <v>45946.054000000004</v>
      </c>
      <c r="Q257" s="59">
        <f t="shared" si="25"/>
        <v>42093.1</v>
      </c>
      <c r="R257">
        <f t="shared" si="26"/>
        <v>41471.034482758623</v>
      </c>
      <c r="S257" s="58">
        <f>$P257-$R257</f>
        <v>4475.0195172413805</v>
      </c>
      <c r="T257" s="58">
        <f t="shared" si="27"/>
        <v>2.2000000000000082</v>
      </c>
      <c r="U257">
        <f t="shared" si="28"/>
        <v>55</v>
      </c>
    </row>
    <row r="258" spans="3:21" x14ac:dyDescent="0.25">
      <c r="C258" s="17">
        <v>254</v>
      </c>
      <c r="D258" s="18" t="s">
        <v>294</v>
      </c>
      <c r="E258" s="19" t="s">
        <v>13</v>
      </c>
      <c r="F258" s="20">
        <v>104300</v>
      </c>
      <c r="G258" s="21">
        <v>332</v>
      </c>
      <c r="H258" s="27">
        <v>44912.6</v>
      </c>
      <c r="I258" s="28">
        <v>0.27900000000000003</v>
      </c>
      <c r="J258" s="29">
        <v>5105.7</v>
      </c>
      <c r="K258" s="30">
        <v>0.23</v>
      </c>
      <c r="L258" s="31">
        <v>222652.2</v>
      </c>
      <c r="M258">
        <f>IF(ISNUMBER(H258/(1+I258)),H258/(1+I258),"")</f>
        <v>35115.402658326821</v>
      </c>
      <c r="N258">
        <f t="shared" si="22"/>
        <v>4150.9756097560976</v>
      </c>
      <c r="O258">
        <f t="shared" si="23"/>
        <v>328</v>
      </c>
      <c r="P258" s="58">
        <f t="shared" si="24"/>
        <v>45900.677199999998</v>
      </c>
      <c r="Q258" s="59">
        <f t="shared" si="25"/>
        <v>39806.9</v>
      </c>
      <c r="R258">
        <f t="shared" si="26"/>
        <v>39218.620689655181</v>
      </c>
      <c r="S258" s="58">
        <f>$P258-$R258</f>
        <v>6682.0565103448171</v>
      </c>
      <c r="T258" s="58">
        <f t="shared" si="27"/>
        <v>2.1999999999999997</v>
      </c>
      <c r="U258">
        <f t="shared" si="28"/>
        <v>25</v>
      </c>
    </row>
    <row r="259" spans="3:21" x14ac:dyDescent="0.25">
      <c r="C259" s="17">
        <v>255</v>
      </c>
      <c r="D259" s="18" t="s">
        <v>295</v>
      </c>
      <c r="E259" s="19" t="s">
        <v>67</v>
      </c>
      <c r="F259" s="20">
        <v>293752</v>
      </c>
      <c r="G259" s="21">
        <v>205</v>
      </c>
      <c r="H259" s="27">
        <v>44898.400000000001</v>
      </c>
      <c r="I259" s="28">
        <v>-9.7000000000000003E-2</v>
      </c>
      <c r="J259" s="29">
        <v>13268.5</v>
      </c>
      <c r="K259" s="30">
        <v>3.1E-2</v>
      </c>
      <c r="L259" s="31">
        <v>450270</v>
      </c>
      <c r="M259">
        <f>IF(ISNUMBER(H259/(1+I259)),H259/(1+I259),"")</f>
        <v>49721.373200442969</v>
      </c>
      <c r="N259">
        <f t="shared" si="22"/>
        <v>12869.544131910767</v>
      </c>
      <c r="O259">
        <f t="shared" si="23"/>
        <v>202</v>
      </c>
      <c r="P259" s="58">
        <f t="shared" si="24"/>
        <v>45886.164800000006</v>
      </c>
      <c r="Q259" s="59">
        <f t="shared" si="25"/>
        <v>31629.9</v>
      </c>
      <c r="R259">
        <f t="shared" si="26"/>
        <v>31162.463054187196</v>
      </c>
      <c r="S259" s="58">
        <f>$P259-$R259</f>
        <v>14723.70174581281</v>
      </c>
      <c r="T259" s="58">
        <f t="shared" si="27"/>
        <v>2.2000000000000099</v>
      </c>
      <c r="U259">
        <f t="shared" si="28"/>
        <v>4</v>
      </c>
    </row>
    <row r="260" spans="3:21" x14ac:dyDescent="0.25">
      <c r="C260" s="17">
        <v>256</v>
      </c>
      <c r="D260" s="18" t="s">
        <v>296</v>
      </c>
      <c r="E260" s="19" t="s">
        <v>217</v>
      </c>
      <c r="F260" s="20">
        <v>81870</v>
      </c>
      <c r="G260" s="21">
        <v>292</v>
      </c>
      <c r="H260" s="27">
        <v>44609.3</v>
      </c>
      <c r="I260" s="28">
        <v>0.157</v>
      </c>
      <c r="J260" s="29">
        <v>9635.7999999999993</v>
      </c>
      <c r="K260" s="30">
        <v>0.10299999999999999</v>
      </c>
      <c r="L260" s="31">
        <v>1016475.5</v>
      </c>
      <c r="M260">
        <f>IF(ISNUMBER(H260/(1+I260)),H260/(1+I260),"")</f>
        <v>38556.006914433885</v>
      </c>
      <c r="N260">
        <f t="shared" si="22"/>
        <v>8735.9927470534894</v>
      </c>
      <c r="O260">
        <f t="shared" si="23"/>
        <v>290</v>
      </c>
      <c r="P260" s="58">
        <f t="shared" si="24"/>
        <v>45590.704600000005</v>
      </c>
      <c r="Q260" s="59">
        <f t="shared" si="25"/>
        <v>34973.5</v>
      </c>
      <c r="R260">
        <f t="shared" si="26"/>
        <v>34456.65024630542</v>
      </c>
      <c r="S260" s="58">
        <f>$P260-$R260</f>
        <v>11134.054353694584</v>
      </c>
      <c r="T260" s="58">
        <f t="shared" si="27"/>
        <v>2.2000000000000037</v>
      </c>
      <c r="U260">
        <f t="shared" si="28"/>
        <v>5</v>
      </c>
    </row>
    <row r="261" spans="3:21" x14ac:dyDescent="0.25">
      <c r="C261" s="17">
        <v>257</v>
      </c>
      <c r="D261" s="18" t="s">
        <v>297</v>
      </c>
      <c r="E261" s="19" t="s">
        <v>11</v>
      </c>
      <c r="F261" s="20">
        <v>128900</v>
      </c>
      <c r="G261" s="21">
        <v>260</v>
      </c>
      <c r="H261" s="27">
        <v>44541</v>
      </c>
      <c r="I261" s="28">
        <v>5.5E-2</v>
      </c>
      <c r="J261" s="29">
        <v>1412</v>
      </c>
      <c r="K261" s="30">
        <v>-0.26400000000000001</v>
      </c>
      <c r="L261" s="31">
        <v>60580</v>
      </c>
      <c r="M261">
        <f>IF(ISNUMBER(H261/(1+I261)),H261/(1+I261),"")</f>
        <v>42218.957345971568</v>
      </c>
      <c r="N261">
        <f t="shared" si="22"/>
        <v>1918.4782608695652</v>
      </c>
      <c r="O261">
        <f t="shared" si="23"/>
        <v>257</v>
      </c>
      <c r="P261" s="58">
        <f t="shared" si="24"/>
        <v>45520.902000000002</v>
      </c>
      <c r="Q261" s="59">
        <f t="shared" si="25"/>
        <v>43129</v>
      </c>
      <c r="R261">
        <f t="shared" si="26"/>
        <v>42491.625615763551</v>
      </c>
      <c r="S261" s="58">
        <f>$P261-$R261</f>
        <v>3029.2763842364511</v>
      </c>
      <c r="T261" s="58">
        <f t="shared" si="27"/>
        <v>2.2000000000000042</v>
      </c>
      <c r="U261">
        <f t="shared" si="28"/>
        <v>106</v>
      </c>
    </row>
    <row r="262" spans="3:21" x14ac:dyDescent="0.25">
      <c r="C262" s="17">
        <v>258</v>
      </c>
      <c r="D262" s="18" t="s">
        <v>298</v>
      </c>
      <c r="E262" s="19" t="s">
        <v>44</v>
      </c>
      <c r="F262" s="20">
        <v>90000</v>
      </c>
      <c r="G262" s="21">
        <v>248</v>
      </c>
      <c r="H262" s="27">
        <v>44497.7</v>
      </c>
      <c r="I262" s="28">
        <v>1.4999999999999999E-2</v>
      </c>
      <c r="J262" s="29">
        <v>1128</v>
      </c>
      <c r="K262" s="30">
        <v>-7.4999999999999997E-2</v>
      </c>
      <c r="L262" s="31">
        <v>45679.9</v>
      </c>
      <c r="M262">
        <f>IF(ISNUMBER(H262/(1+I262)),H262/(1+I262),"")</f>
        <v>43840.098522167485</v>
      </c>
      <c r="N262">
        <f t="shared" ref="N262:N325" si="29">IF(ISNUMBER(J262/(1+K262)),J262/(1+K262),"")</f>
        <v>1219.4594594594594</v>
      </c>
      <c r="O262">
        <f t="shared" ref="O262:O325" si="30">_xlfn.RANK.EQ(M262,$M$5:$M$504)</f>
        <v>245</v>
      </c>
      <c r="P262" s="58">
        <f t="shared" ref="P262:P325" si="31">$H262 *(1+0.022)</f>
        <v>45476.649399999995</v>
      </c>
      <c r="Q262" s="59">
        <f t="shared" ref="Q262:Q325" si="32">H262-J262</f>
        <v>43369.7</v>
      </c>
      <c r="R262">
        <f t="shared" ref="R262:R325" si="33">IF($H262 &gt;166000, $Q262/(1+0.04),$Q262/(1+0.015))</f>
        <v>42728.768472906406</v>
      </c>
      <c r="S262" s="58">
        <f>$P262-$R262</f>
        <v>2747.880927093589</v>
      </c>
      <c r="T262" s="58">
        <f t="shared" ref="T262:T325" si="34">(P262-H262)/H262 * 100</f>
        <v>2.1999999999999948</v>
      </c>
      <c r="U262">
        <f t="shared" ref="U262:U325" si="35">_xlfn.RANK.EQ(S262, $S262:$S761)</f>
        <v>119</v>
      </c>
    </row>
    <row r="263" spans="3:21" x14ac:dyDescent="0.25">
      <c r="C263" s="17">
        <v>259</v>
      </c>
      <c r="D263" s="18" t="s">
        <v>299</v>
      </c>
      <c r="E263" s="19" t="s">
        <v>46</v>
      </c>
      <c r="F263" s="20">
        <v>156477</v>
      </c>
      <c r="G263" s="21">
        <v>285</v>
      </c>
      <c r="H263" s="27">
        <v>44453.3</v>
      </c>
      <c r="I263" s="28">
        <v>0.13300000000000001</v>
      </c>
      <c r="J263" s="29">
        <v>368.7</v>
      </c>
      <c r="K263" s="30">
        <v>-0.23599999999999999</v>
      </c>
      <c r="L263" s="31">
        <v>19011.900000000001</v>
      </c>
      <c r="M263">
        <f>IF(ISNUMBER(H263/(1+I263)),H263/(1+I263),"")</f>
        <v>39235.039717563988</v>
      </c>
      <c r="N263">
        <f t="shared" si="29"/>
        <v>482.5916230366492</v>
      </c>
      <c r="O263">
        <f t="shared" si="30"/>
        <v>283</v>
      </c>
      <c r="P263" s="58">
        <f t="shared" si="31"/>
        <v>45431.272600000004</v>
      </c>
      <c r="Q263" s="59">
        <f t="shared" si="32"/>
        <v>44084.600000000006</v>
      </c>
      <c r="R263">
        <f t="shared" si="33"/>
        <v>43433.10344827587</v>
      </c>
      <c r="S263" s="58">
        <f>$P263-$R263</f>
        <v>1998.1691517241343</v>
      </c>
      <c r="T263" s="58">
        <f t="shared" si="34"/>
        <v>2.200000000000002</v>
      </c>
      <c r="U263">
        <f t="shared" si="35"/>
        <v>162</v>
      </c>
    </row>
    <row r="264" spans="3:21" x14ac:dyDescent="0.25">
      <c r="C264" s="17">
        <v>260</v>
      </c>
      <c r="D264" s="18" t="s">
        <v>300</v>
      </c>
      <c r="E264" s="19" t="s">
        <v>11</v>
      </c>
      <c r="F264" s="20">
        <v>88680</v>
      </c>
      <c r="G264" s="21">
        <v>266</v>
      </c>
      <c r="H264" s="27">
        <v>44438</v>
      </c>
      <c r="I264" s="28">
        <v>7.6999999999999999E-2</v>
      </c>
      <c r="J264" s="29">
        <v>3935</v>
      </c>
      <c r="K264" s="30">
        <v>0.1</v>
      </c>
      <c r="L264" s="31">
        <v>60266</v>
      </c>
      <c r="M264">
        <f>IF(ISNUMBER(H264/(1+I264)),H264/(1+I264),"")</f>
        <v>41260.909935004645</v>
      </c>
      <c r="N264">
        <f t="shared" si="29"/>
        <v>3577.272727272727</v>
      </c>
      <c r="O264">
        <f t="shared" si="30"/>
        <v>262</v>
      </c>
      <c r="P264" s="58">
        <f t="shared" si="31"/>
        <v>45415.635999999999</v>
      </c>
      <c r="Q264" s="59">
        <f t="shared" si="32"/>
        <v>40503</v>
      </c>
      <c r="R264">
        <f t="shared" si="33"/>
        <v>39904.433497536949</v>
      </c>
      <c r="S264" s="58">
        <f>$P264-$R264</f>
        <v>5511.2025024630493</v>
      </c>
      <c r="T264" s="58">
        <f t="shared" si="34"/>
        <v>2.1999999999999966</v>
      </c>
      <c r="U264">
        <f t="shared" si="35"/>
        <v>35</v>
      </c>
    </row>
    <row r="265" spans="3:21" x14ac:dyDescent="0.25">
      <c r="C265" s="17">
        <v>261</v>
      </c>
      <c r="D265" s="18" t="s">
        <v>301</v>
      </c>
      <c r="E265" s="19" t="s">
        <v>34</v>
      </c>
      <c r="F265" s="20">
        <v>58070</v>
      </c>
      <c r="G265" s="21">
        <v>244</v>
      </c>
      <c r="H265" s="27">
        <v>44303</v>
      </c>
      <c r="I265" s="28">
        <v>-6.0000000000000001E-3</v>
      </c>
      <c r="J265" s="29">
        <v>425.8</v>
      </c>
      <c r="K265" s="30">
        <v>0.187</v>
      </c>
      <c r="L265" s="31">
        <v>151966.1</v>
      </c>
      <c r="M265">
        <f>IF(ISNUMBER(H265/(1+I265)),H265/(1+I265),"")</f>
        <v>44570.42253521127</v>
      </c>
      <c r="N265">
        <f t="shared" si="29"/>
        <v>358.71946082561078</v>
      </c>
      <c r="O265">
        <f t="shared" si="30"/>
        <v>241</v>
      </c>
      <c r="P265" s="58">
        <f t="shared" si="31"/>
        <v>45277.665999999997</v>
      </c>
      <c r="Q265" s="59">
        <f t="shared" si="32"/>
        <v>43877.2</v>
      </c>
      <c r="R265">
        <f t="shared" si="33"/>
        <v>43228.768472906406</v>
      </c>
      <c r="S265" s="58">
        <f>$P265-$R265</f>
        <v>2048.8975270935916</v>
      </c>
      <c r="T265" s="58">
        <f t="shared" si="34"/>
        <v>2.1999999999999944</v>
      </c>
      <c r="U265">
        <f t="shared" si="35"/>
        <v>155</v>
      </c>
    </row>
    <row r="266" spans="3:21" x14ac:dyDescent="0.25">
      <c r="C266" s="17">
        <v>262</v>
      </c>
      <c r="D266" s="18" t="s">
        <v>302</v>
      </c>
      <c r="E266" s="19" t="s">
        <v>13</v>
      </c>
      <c r="F266" s="20">
        <v>246299</v>
      </c>
      <c r="G266" s="21">
        <v>273</v>
      </c>
      <c r="H266" s="27">
        <v>43974.400000000001</v>
      </c>
      <c r="I266" s="28">
        <v>8.1000000000000003E-2</v>
      </c>
      <c r="J266" s="29">
        <v>616.9</v>
      </c>
      <c r="K266" s="30">
        <v>8.7910000000000004</v>
      </c>
      <c r="L266" s="31">
        <v>78908.5</v>
      </c>
      <c r="M266">
        <f>IF(ISNUMBER(H266/(1+I266)),H266/(1+I266),"")</f>
        <v>40679.370952821468</v>
      </c>
      <c r="N266">
        <f t="shared" si="29"/>
        <v>63.006843019099165</v>
      </c>
      <c r="O266">
        <f t="shared" si="30"/>
        <v>269</v>
      </c>
      <c r="P266" s="58">
        <f t="shared" si="31"/>
        <v>44941.836800000005</v>
      </c>
      <c r="Q266" s="59">
        <f t="shared" si="32"/>
        <v>43357.5</v>
      </c>
      <c r="R266">
        <f t="shared" si="33"/>
        <v>42716.748768472913</v>
      </c>
      <c r="S266" s="58">
        <f>$P266-$R266</f>
        <v>2225.0880315270915</v>
      </c>
      <c r="T266" s="58">
        <f t="shared" si="34"/>
        <v>2.2000000000000073</v>
      </c>
      <c r="U266">
        <f t="shared" si="35"/>
        <v>144</v>
      </c>
    </row>
    <row r="267" spans="3:21" x14ac:dyDescent="0.25">
      <c r="C267" s="17">
        <v>263</v>
      </c>
      <c r="D267" s="18" t="s">
        <v>303</v>
      </c>
      <c r="E267" s="19" t="s">
        <v>13</v>
      </c>
      <c r="F267" s="20">
        <v>136016</v>
      </c>
      <c r="G267" s="21">
        <v>288</v>
      </c>
      <c r="H267" s="27">
        <v>43858.1</v>
      </c>
      <c r="I267" s="28">
        <v>0.128</v>
      </c>
      <c r="J267" s="29">
        <v>306.5</v>
      </c>
      <c r="K267" s="30">
        <v>0.83699999999999997</v>
      </c>
      <c r="L267" s="31">
        <v>53958.1</v>
      </c>
      <c r="M267">
        <f>IF(ISNUMBER(H267/(1+I267)),H267/(1+I267),"")</f>
        <v>38881.294326241128</v>
      </c>
      <c r="N267">
        <f t="shared" si="29"/>
        <v>166.8481219379423</v>
      </c>
      <c r="O267">
        <f t="shared" si="30"/>
        <v>286</v>
      </c>
      <c r="P267" s="58">
        <f t="shared" si="31"/>
        <v>44822.978199999998</v>
      </c>
      <c r="Q267" s="59">
        <f t="shared" si="32"/>
        <v>43551.6</v>
      </c>
      <c r="R267">
        <f t="shared" si="33"/>
        <v>42907.980295566507</v>
      </c>
      <c r="S267" s="58">
        <f>$P267-$R267</f>
        <v>1914.9979044334905</v>
      </c>
      <c r="T267" s="58">
        <f t="shared" si="34"/>
        <v>2.199999999999998</v>
      </c>
      <c r="U267">
        <f t="shared" si="35"/>
        <v>161</v>
      </c>
    </row>
    <row r="268" spans="3:21" x14ac:dyDescent="0.25">
      <c r="C268" s="17">
        <v>264</v>
      </c>
      <c r="D268" s="18" t="s">
        <v>304</v>
      </c>
      <c r="E268" s="19" t="s">
        <v>11</v>
      </c>
      <c r="F268" s="20">
        <v>98000</v>
      </c>
      <c r="G268" s="21">
        <v>264</v>
      </c>
      <c r="H268" s="27">
        <v>43634</v>
      </c>
      <c r="I268" s="28">
        <v>4.9000000000000002E-2</v>
      </c>
      <c r="J268" s="29">
        <v>1230</v>
      </c>
      <c r="K268" s="30">
        <v>-0.876</v>
      </c>
      <c r="L268" s="31">
        <v>146130</v>
      </c>
      <c r="M268">
        <f>IF(ISNUMBER(H268/(1+I268)),H268/(1+I268),"")</f>
        <v>41595.805529075311</v>
      </c>
      <c r="N268">
        <f t="shared" si="29"/>
        <v>9919.354838709678</v>
      </c>
      <c r="O268">
        <f t="shared" si="30"/>
        <v>261</v>
      </c>
      <c r="P268" s="58">
        <f t="shared" si="31"/>
        <v>44593.948000000004</v>
      </c>
      <c r="Q268" s="59">
        <f t="shared" si="32"/>
        <v>42404</v>
      </c>
      <c r="R268">
        <f t="shared" si="33"/>
        <v>41777.339901477833</v>
      </c>
      <c r="S268" s="58">
        <f>$P268-$R268</f>
        <v>2816.6080985221706</v>
      </c>
      <c r="T268" s="58">
        <f t="shared" si="34"/>
        <v>2.2000000000000091</v>
      </c>
      <c r="U268">
        <f t="shared" si="35"/>
        <v>115</v>
      </c>
    </row>
    <row r="269" spans="3:21" x14ac:dyDescent="0.25">
      <c r="C269" s="17">
        <v>265</v>
      </c>
      <c r="D269" s="18" t="s">
        <v>305</v>
      </c>
      <c r="E269" s="19" t="s">
        <v>135</v>
      </c>
      <c r="F269" s="20">
        <v>81090</v>
      </c>
      <c r="G269" s="21">
        <v>232</v>
      </c>
      <c r="H269" s="27">
        <v>43599.199999999997</v>
      </c>
      <c r="I269" s="28">
        <v>-4.9000000000000002E-2</v>
      </c>
      <c r="J269" s="29">
        <v>-4122</v>
      </c>
      <c r="K269" s="30">
        <v>-3.956</v>
      </c>
      <c r="L269" s="31">
        <v>44349</v>
      </c>
      <c r="M269">
        <f>IF(ISNUMBER(H269/(1+I269)),H269/(1+I269),"")</f>
        <v>45845.636172450053</v>
      </c>
      <c r="N269">
        <f t="shared" si="29"/>
        <v>1394.4519621109607</v>
      </c>
      <c r="O269">
        <f t="shared" si="30"/>
        <v>229</v>
      </c>
      <c r="P269" s="58">
        <f t="shared" si="31"/>
        <v>44558.382399999995</v>
      </c>
      <c r="Q269" s="59">
        <f t="shared" si="32"/>
        <v>47721.2</v>
      </c>
      <c r="R269">
        <f t="shared" si="33"/>
        <v>47015.960591133007</v>
      </c>
      <c r="S269" s="58">
        <f>$P269-$R269</f>
        <v>-2457.5781911330123</v>
      </c>
      <c r="T269" s="58">
        <f t="shared" si="34"/>
        <v>2.1999999999999953</v>
      </c>
      <c r="U269">
        <f t="shared" si="35"/>
        <v>233</v>
      </c>
    </row>
    <row r="270" spans="3:21" x14ac:dyDescent="0.25">
      <c r="C270" s="17">
        <v>266</v>
      </c>
      <c r="D270" s="18" t="s">
        <v>306</v>
      </c>
      <c r="E270" s="19" t="s">
        <v>26</v>
      </c>
      <c r="F270" s="20">
        <v>148969</v>
      </c>
      <c r="G270" s="21">
        <v>268</v>
      </c>
      <c r="H270" s="27">
        <v>43582.400000000001</v>
      </c>
      <c r="I270" s="28">
        <v>6.0999999999999999E-2</v>
      </c>
      <c r="J270" s="29">
        <v>1064.5</v>
      </c>
      <c r="K270" s="30">
        <v>-0.129</v>
      </c>
      <c r="L270" s="31">
        <v>30897.599999999999</v>
      </c>
      <c r="M270">
        <f>IF(ISNUMBER(H270/(1+I270)),H270/(1+I270),"")</f>
        <v>41076.720075400568</v>
      </c>
      <c r="N270">
        <f t="shared" si="29"/>
        <v>1222.158438576349</v>
      </c>
      <c r="O270">
        <f t="shared" si="30"/>
        <v>264</v>
      </c>
      <c r="P270" s="58">
        <f t="shared" si="31"/>
        <v>44541.212800000001</v>
      </c>
      <c r="Q270" s="59">
        <f t="shared" si="32"/>
        <v>42517.9</v>
      </c>
      <c r="R270">
        <f t="shared" si="33"/>
        <v>41889.556650246312</v>
      </c>
      <c r="S270" s="58">
        <f>$P270-$R270</f>
        <v>2651.6561497536895</v>
      </c>
      <c r="T270" s="58">
        <f t="shared" si="34"/>
        <v>2.1999999999999993</v>
      </c>
      <c r="U270">
        <f t="shared" si="35"/>
        <v>122</v>
      </c>
    </row>
    <row r="271" spans="3:21" x14ac:dyDescent="0.25">
      <c r="C271" s="17">
        <v>267</v>
      </c>
      <c r="D271" s="18" t="s">
        <v>307</v>
      </c>
      <c r="E271" s="19" t="s">
        <v>26</v>
      </c>
      <c r="F271" s="20">
        <v>132293</v>
      </c>
      <c r="G271" s="21">
        <v>269</v>
      </c>
      <c r="H271" s="27">
        <v>43466.5</v>
      </c>
      <c r="I271" s="28">
        <v>6.0999999999999999E-2</v>
      </c>
      <c r="J271" s="29">
        <v>409.3</v>
      </c>
      <c r="K271" s="30">
        <v>0.14199999999999999</v>
      </c>
      <c r="L271" s="31">
        <v>17702.099999999999</v>
      </c>
      <c r="M271">
        <f>IF(ISNUMBER(H271/(1+I271)),H271/(1+I271),"")</f>
        <v>40967.4835061263</v>
      </c>
      <c r="N271">
        <f t="shared" si="29"/>
        <v>358.40630472854644</v>
      </c>
      <c r="O271">
        <f t="shared" si="30"/>
        <v>265</v>
      </c>
      <c r="P271" s="58">
        <f t="shared" si="31"/>
        <v>44422.762999999999</v>
      </c>
      <c r="Q271" s="59">
        <f t="shared" si="32"/>
        <v>43057.2</v>
      </c>
      <c r="R271">
        <f t="shared" si="33"/>
        <v>42420.886699507391</v>
      </c>
      <c r="S271" s="58">
        <f>$P271-$R271</f>
        <v>2001.8763004926077</v>
      </c>
      <c r="T271" s="58">
        <f t="shared" si="34"/>
        <v>2.199999999999998</v>
      </c>
      <c r="U271">
        <f t="shared" si="35"/>
        <v>155</v>
      </c>
    </row>
    <row r="272" spans="3:21" x14ac:dyDescent="0.25">
      <c r="C272" s="17">
        <v>268</v>
      </c>
      <c r="D272" s="18" t="s">
        <v>308</v>
      </c>
      <c r="E272" s="19" t="s">
        <v>11</v>
      </c>
      <c r="F272" s="20">
        <v>11388</v>
      </c>
      <c r="G272" s="21">
        <v>258</v>
      </c>
      <c r="H272" s="27">
        <v>43425.3</v>
      </c>
      <c r="I272" s="28">
        <v>2.7E-2</v>
      </c>
      <c r="J272" s="29">
        <v>880</v>
      </c>
      <c r="K272" s="30">
        <v>-0.52900000000000003</v>
      </c>
      <c r="L272" s="31">
        <v>311449.3</v>
      </c>
      <c r="M272">
        <f>IF(ISNUMBER(H272/(1+I272)),H272/(1+I272),"")</f>
        <v>42283.64167478092</v>
      </c>
      <c r="N272">
        <f t="shared" si="29"/>
        <v>1868.3651804670915</v>
      </c>
      <c r="O272">
        <f t="shared" si="30"/>
        <v>255</v>
      </c>
      <c r="P272" s="58">
        <f t="shared" si="31"/>
        <v>44380.656600000002</v>
      </c>
      <c r="Q272" s="59">
        <f t="shared" si="32"/>
        <v>42545.3</v>
      </c>
      <c r="R272">
        <f t="shared" si="33"/>
        <v>41916.551724137935</v>
      </c>
      <c r="S272" s="58">
        <f>$P272-$R272</f>
        <v>2464.1048758620673</v>
      </c>
      <c r="T272" s="58">
        <f t="shared" si="34"/>
        <v>2.199999999999998</v>
      </c>
      <c r="U272">
        <f t="shared" si="35"/>
        <v>130</v>
      </c>
    </row>
    <row r="273" spans="3:21" x14ac:dyDescent="0.25">
      <c r="C273" s="17">
        <v>269</v>
      </c>
      <c r="D273" s="18" t="s">
        <v>309</v>
      </c>
      <c r="E273" s="19" t="s">
        <v>100</v>
      </c>
      <c r="F273" s="20">
        <v>96889</v>
      </c>
      <c r="G273" s="21">
        <v>175</v>
      </c>
      <c r="H273" s="27">
        <v>43332.9</v>
      </c>
      <c r="I273" s="28">
        <v>-0.216</v>
      </c>
      <c r="J273" s="29">
        <v>3782.9</v>
      </c>
      <c r="K273" s="30">
        <v>0.13600000000000001</v>
      </c>
      <c r="L273" s="31">
        <v>360361.1</v>
      </c>
      <c r="M273">
        <f>IF(ISNUMBER(H273/(1+I273)),H273/(1+I273),"")</f>
        <v>55271.556122448979</v>
      </c>
      <c r="N273">
        <f t="shared" si="29"/>
        <v>3330.0176056338028</v>
      </c>
      <c r="O273">
        <f t="shared" si="30"/>
        <v>171</v>
      </c>
      <c r="P273" s="58">
        <f t="shared" si="31"/>
        <v>44286.2238</v>
      </c>
      <c r="Q273" s="59">
        <f t="shared" si="32"/>
        <v>39550</v>
      </c>
      <c r="R273">
        <f t="shared" si="33"/>
        <v>38965.517241379312</v>
      </c>
      <c r="S273" s="58">
        <f>$P273-$R273</f>
        <v>5320.7065586206882</v>
      </c>
      <c r="T273" s="58">
        <f t="shared" si="34"/>
        <v>2.1999999999999962</v>
      </c>
      <c r="U273">
        <f t="shared" si="35"/>
        <v>37</v>
      </c>
    </row>
    <row r="274" spans="3:21" x14ac:dyDescent="0.25">
      <c r="C274" s="17">
        <v>270</v>
      </c>
      <c r="D274" s="18" t="s">
        <v>310</v>
      </c>
      <c r="E274" s="19" t="s">
        <v>11</v>
      </c>
      <c r="F274" s="20">
        <v>59000</v>
      </c>
      <c r="G274" s="21">
        <v>327</v>
      </c>
      <c r="H274" s="27">
        <v>43281</v>
      </c>
      <c r="I274" s="28">
        <v>0.216</v>
      </c>
      <c r="J274" s="29">
        <v>6921</v>
      </c>
      <c r="K274" s="30">
        <v>1.53</v>
      </c>
      <c r="L274" s="31">
        <v>188602</v>
      </c>
      <c r="M274">
        <f>IF(ISNUMBER(H274/(1+I274)),H274/(1+I274),"")</f>
        <v>35592.927631578947</v>
      </c>
      <c r="N274">
        <f t="shared" si="29"/>
        <v>2735.573122529644</v>
      </c>
      <c r="O274">
        <f t="shared" si="30"/>
        <v>323</v>
      </c>
      <c r="P274" s="58">
        <f t="shared" si="31"/>
        <v>44233.182000000001</v>
      </c>
      <c r="Q274" s="59">
        <f t="shared" si="32"/>
        <v>36360</v>
      </c>
      <c r="R274">
        <f t="shared" si="33"/>
        <v>35822.660098522174</v>
      </c>
      <c r="S274" s="58">
        <f>$P274-$R274</f>
        <v>8410.5219014778268</v>
      </c>
      <c r="T274" s="58">
        <f t="shared" si="34"/>
        <v>2.2000000000000015</v>
      </c>
      <c r="U274">
        <f t="shared" si="35"/>
        <v>9</v>
      </c>
    </row>
    <row r="275" spans="3:21" x14ac:dyDescent="0.25">
      <c r="C275" s="17">
        <v>271</v>
      </c>
      <c r="D275" s="18" t="s">
        <v>311</v>
      </c>
      <c r="E275" s="19" t="s">
        <v>11</v>
      </c>
      <c r="F275" s="20">
        <v>30472</v>
      </c>
      <c r="G275" s="21">
        <v>247</v>
      </c>
      <c r="H275" s="27">
        <v>43270</v>
      </c>
      <c r="I275" s="28">
        <v>-1.4999999999999999E-2</v>
      </c>
      <c r="J275" s="29">
        <v>512.6</v>
      </c>
      <c r="K275" s="30">
        <v>1.079</v>
      </c>
      <c r="L275" s="31">
        <v>214141.9</v>
      </c>
      <c r="M275">
        <f>IF(ISNUMBER(H275/(1+I275)),H275/(1+I275),"")</f>
        <v>43928.934010152283</v>
      </c>
      <c r="N275">
        <f t="shared" si="29"/>
        <v>246.56084656084661</v>
      </c>
      <c r="O275">
        <f t="shared" si="30"/>
        <v>244</v>
      </c>
      <c r="P275" s="58">
        <f t="shared" si="31"/>
        <v>44221.94</v>
      </c>
      <c r="Q275" s="59">
        <f t="shared" si="32"/>
        <v>42757.4</v>
      </c>
      <c r="R275">
        <f t="shared" si="33"/>
        <v>42125.517241379319</v>
      </c>
      <c r="S275" s="58">
        <f>$P275-$R275</f>
        <v>2096.4227586206835</v>
      </c>
      <c r="T275" s="58">
        <f t="shared" si="34"/>
        <v>2.2000000000000055</v>
      </c>
      <c r="U275">
        <f t="shared" si="35"/>
        <v>147</v>
      </c>
    </row>
    <row r="276" spans="3:21" x14ac:dyDescent="0.25">
      <c r="C276" s="17">
        <v>272</v>
      </c>
      <c r="D276" s="18" t="s">
        <v>312</v>
      </c>
      <c r="E276" s="19" t="s">
        <v>112</v>
      </c>
      <c r="F276" s="20">
        <v>195461</v>
      </c>
      <c r="G276" s="21">
        <v>284</v>
      </c>
      <c r="H276" s="27">
        <v>43263.199999999997</v>
      </c>
      <c r="I276" s="28">
        <v>0.1</v>
      </c>
      <c r="J276" s="29">
        <v>1079.9000000000001</v>
      </c>
      <c r="K276" s="30">
        <v>0.19500000000000001</v>
      </c>
      <c r="L276" s="31">
        <v>39199.599999999999</v>
      </c>
      <c r="M276">
        <f>IF(ISNUMBER(H276/(1+I276)),H276/(1+I276),"")</f>
        <v>39330.181818181809</v>
      </c>
      <c r="N276">
        <f t="shared" si="29"/>
        <v>903.68200836820085</v>
      </c>
      <c r="O276">
        <f t="shared" si="30"/>
        <v>282</v>
      </c>
      <c r="P276" s="58">
        <f t="shared" si="31"/>
        <v>44214.990399999995</v>
      </c>
      <c r="Q276" s="59">
        <f t="shared" si="32"/>
        <v>42183.299999999996</v>
      </c>
      <c r="R276">
        <f t="shared" si="33"/>
        <v>41559.901477832515</v>
      </c>
      <c r="S276" s="58">
        <f>$P276-$R276</f>
        <v>2655.0889221674806</v>
      </c>
      <c r="T276" s="58">
        <f t="shared" si="34"/>
        <v>2.1999999999999957</v>
      </c>
      <c r="U276">
        <f t="shared" si="35"/>
        <v>118</v>
      </c>
    </row>
    <row r="277" spans="3:21" x14ac:dyDescent="0.25">
      <c r="C277" s="17">
        <v>273</v>
      </c>
      <c r="D277" s="18" t="s">
        <v>313</v>
      </c>
      <c r="E277" s="19" t="s">
        <v>13</v>
      </c>
      <c r="F277" s="20">
        <v>106044</v>
      </c>
      <c r="G277" s="21">
        <v>185</v>
      </c>
      <c r="H277" s="27">
        <v>43008.4</v>
      </c>
      <c r="I277" s="28">
        <v>-0.192</v>
      </c>
      <c r="J277" s="29">
        <v>852.6</v>
      </c>
      <c r="K277" s="30">
        <v>-0.32900000000000001</v>
      </c>
      <c r="L277" s="31">
        <v>35359.199999999997</v>
      </c>
      <c r="M277">
        <f>IF(ISNUMBER(H277/(1+I277)),H277/(1+I277),"")</f>
        <v>53228.217821782178</v>
      </c>
      <c r="N277">
        <f t="shared" si="29"/>
        <v>1270.6408345752607</v>
      </c>
      <c r="O277">
        <f t="shared" si="30"/>
        <v>182</v>
      </c>
      <c r="P277" s="58">
        <f t="shared" si="31"/>
        <v>43954.584800000004</v>
      </c>
      <c r="Q277" s="59">
        <f t="shared" si="32"/>
        <v>42155.8</v>
      </c>
      <c r="R277">
        <f t="shared" si="33"/>
        <v>41532.807881773406</v>
      </c>
      <c r="S277" s="58">
        <f>$P277-$R277</f>
        <v>2421.7769182265984</v>
      </c>
      <c r="T277" s="58">
        <f t="shared" si="34"/>
        <v>2.200000000000006</v>
      </c>
      <c r="U277">
        <f t="shared" si="35"/>
        <v>127</v>
      </c>
    </row>
    <row r="278" spans="3:21" x14ac:dyDescent="0.25">
      <c r="C278" s="17">
        <v>274</v>
      </c>
      <c r="D278" s="18" t="s">
        <v>314</v>
      </c>
      <c r="E278" s="19" t="s">
        <v>36</v>
      </c>
      <c r="F278" s="20">
        <v>66888</v>
      </c>
      <c r="G278" s="21">
        <v>306</v>
      </c>
      <c r="H278" s="27">
        <v>42960</v>
      </c>
      <c r="I278" s="28">
        <v>7.5999999999999998E-2</v>
      </c>
      <c r="J278" s="29">
        <v>4516</v>
      </c>
      <c r="K278" s="30">
        <v>3.2210000000000001</v>
      </c>
      <c r="L278" s="31">
        <v>958489</v>
      </c>
      <c r="M278">
        <f>IF(ISNUMBER(H278/(1+I278)),H278/(1+I278),"")</f>
        <v>39925.650557620815</v>
      </c>
      <c r="N278">
        <f t="shared" si="29"/>
        <v>1069.8886519782043</v>
      </c>
      <c r="O278">
        <f t="shared" si="30"/>
        <v>278</v>
      </c>
      <c r="P278" s="58">
        <f t="shared" si="31"/>
        <v>43905.120000000003</v>
      </c>
      <c r="Q278" s="59">
        <f t="shared" si="32"/>
        <v>38444</v>
      </c>
      <c r="R278">
        <f t="shared" si="33"/>
        <v>37875.862068965522</v>
      </c>
      <c r="S278" s="58">
        <f>$P278-$R278</f>
        <v>6029.2579310344809</v>
      </c>
      <c r="T278" s="58">
        <f t="shared" si="34"/>
        <v>2.200000000000006</v>
      </c>
      <c r="U278">
        <f t="shared" si="35"/>
        <v>29</v>
      </c>
    </row>
    <row r="279" spans="3:21" x14ac:dyDescent="0.25">
      <c r="C279" s="17">
        <v>275</v>
      </c>
      <c r="D279" s="18" t="s">
        <v>315</v>
      </c>
      <c r="E279" s="19" t="s">
        <v>135</v>
      </c>
      <c r="F279" s="20">
        <v>12865</v>
      </c>
      <c r="G279" s="21">
        <v>314</v>
      </c>
      <c r="H279" s="27">
        <v>42935.6</v>
      </c>
      <c r="I279" s="28">
        <v>0.16500000000000001</v>
      </c>
      <c r="J279" s="29">
        <v>1115.7</v>
      </c>
      <c r="K279" s="30">
        <v>-0.20200000000000001</v>
      </c>
      <c r="L279" s="31">
        <v>19768.3</v>
      </c>
      <c r="M279">
        <f>IF(ISNUMBER(H279/(1+I279)),H279/(1+I279),"")</f>
        <v>36854.592274678107</v>
      </c>
      <c r="N279">
        <f t="shared" si="29"/>
        <v>1398.1203007518798</v>
      </c>
      <c r="O279">
        <f t="shared" si="30"/>
        <v>310</v>
      </c>
      <c r="P279" s="58">
        <f t="shared" si="31"/>
        <v>43880.183199999999</v>
      </c>
      <c r="Q279" s="59">
        <f t="shared" si="32"/>
        <v>41819.9</v>
      </c>
      <c r="R279">
        <f t="shared" si="33"/>
        <v>41201.871921182268</v>
      </c>
      <c r="S279" s="58">
        <f>$P279-$R279</f>
        <v>2678.3112788177314</v>
      </c>
      <c r="T279" s="58">
        <f t="shared" si="34"/>
        <v>2.2000000000000024</v>
      </c>
      <c r="U279">
        <f t="shared" si="35"/>
        <v>116</v>
      </c>
    </row>
    <row r="280" spans="3:21" x14ac:dyDescent="0.25">
      <c r="C280" s="17">
        <v>276</v>
      </c>
      <c r="D280" s="18" t="s">
        <v>316</v>
      </c>
      <c r="E280" s="19" t="s">
        <v>11</v>
      </c>
      <c r="F280" s="20">
        <v>125000</v>
      </c>
      <c r="G280" s="21">
        <v>261</v>
      </c>
      <c r="H280" s="27">
        <v>42879</v>
      </c>
      <c r="I280" s="28">
        <v>1.7000000000000001E-2</v>
      </c>
      <c r="J280" s="29">
        <v>1464</v>
      </c>
      <c r="K280" s="30">
        <v>0.46400000000000002</v>
      </c>
      <c r="L280" s="31">
        <v>12901</v>
      </c>
      <c r="M280">
        <f>IF(ISNUMBER(H280/(1+I280)),H280/(1+I280),"")</f>
        <v>42162.241887905606</v>
      </c>
      <c r="N280">
        <f t="shared" si="29"/>
        <v>1000</v>
      </c>
      <c r="O280">
        <f t="shared" si="30"/>
        <v>258</v>
      </c>
      <c r="P280" s="58">
        <f t="shared" si="31"/>
        <v>43822.338000000003</v>
      </c>
      <c r="Q280" s="59">
        <f t="shared" si="32"/>
        <v>41415</v>
      </c>
      <c r="R280">
        <f t="shared" si="33"/>
        <v>40802.955665024638</v>
      </c>
      <c r="S280" s="58">
        <f>$P280-$R280</f>
        <v>3019.3823349753657</v>
      </c>
      <c r="T280" s="58">
        <f t="shared" si="34"/>
        <v>2.2000000000000077</v>
      </c>
      <c r="U280">
        <f t="shared" si="35"/>
        <v>102</v>
      </c>
    </row>
    <row r="281" spans="3:21" x14ac:dyDescent="0.25">
      <c r="C281" s="17">
        <v>277</v>
      </c>
      <c r="D281" s="18" t="s">
        <v>317</v>
      </c>
      <c r="E281" s="19" t="s">
        <v>13</v>
      </c>
      <c r="F281" s="20">
        <v>24016</v>
      </c>
      <c r="G281" s="21">
        <v>362</v>
      </c>
      <c r="H281" s="27">
        <v>42726.3</v>
      </c>
      <c r="I281" s="28">
        <v>0.311</v>
      </c>
      <c r="J281" s="29">
        <v>631.29999999999995</v>
      </c>
      <c r="K281" s="30">
        <v>1.069</v>
      </c>
      <c r="L281" s="31">
        <v>36868</v>
      </c>
      <c r="M281">
        <f>IF(ISNUMBER(H281/(1+I281)),H281/(1+I281),"")</f>
        <v>32590.617848970254</v>
      </c>
      <c r="N281">
        <f t="shared" si="29"/>
        <v>305.12324794586755</v>
      </c>
      <c r="O281">
        <f t="shared" si="30"/>
        <v>356</v>
      </c>
      <c r="P281" s="58">
        <f t="shared" si="31"/>
        <v>43666.278600000005</v>
      </c>
      <c r="Q281" s="59">
        <f t="shared" si="32"/>
        <v>42095</v>
      </c>
      <c r="R281">
        <f t="shared" si="33"/>
        <v>41472.906403940891</v>
      </c>
      <c r="S281" s="58">
        <f>$P281-$R281</f>
        <v>2193.3721960591138</v>
      </c>
      <c r="T281" s="58">
        <f t="shared" si="34"/>
        <v>2.2000000000000051</v>
      </c>
      <c r="U281">
        <f t="shared" si="35"/>
        <v>135</v>
      </c>
    </row>
    <row r="282" spans="3:21" x14ac:dyDescent="0.25">
      <c r="C282" s="17">
        <v>278</v>
      </c>
      <c r="D282" s="18" t="s">
        <v>318</v>
      </c>
      <c r="E282" s="19" t="s">
        <v>11</v>
      </c>
      <c r="F282" s="20">
        <v>50000</v>
      </c>
      <c r="G282" s="21">
        <v>255</v>
      </c>
      <c r="H282" s="27">
        <v>42685</v>
      </c>
      <c r="I282" s="28">
        <v>0</v>
      </c>
      <c r="J282" s="29">
        <v>2160</v>
      </c>
      <c r="K282" s="30">
        <v>126.059</v>
      </c>
      <c r="L282" s="31">
        <v>125989</v>
      </c>
      <c r="M282">
        <f>IF(ISNUMBER(H282/(1+I282)),H282/(1+I282),"")</f>
        <v>42685</v>
      </c>
      <c r="N282">
        <f t="shared" si="29"/>
        <v>16.999976388921681</v>
      </c>
      <c r="O282">
        <f t="shared" si="30"/>
        <v>252</v>
      </c>
      <c r="P282" s="58">
        <f t="shared" si="31"/>
        <v>43624.07</v>
      </c>
      <c r="Q282" s="59">
        <f t="shared" si="32"/>
        <v>40525</v>
      </c>
      <c r="R282">
        <f t="shared" si="33"/>
        <v>39926.108374384239</v>
      </c>
      <c r="S282" s="58">
        <f>$P282-$R282</f>
        <v>3697.9616256157606</v>
      </c>
      <c r="T282" s="58">
        <f t="shared" si="34"/>
        <v>2.1999999999999993</v>
      </c>
      <c r="U282">
        <f t="shared" si="35"/>
        <v>71</v>
      </c>
    </row>
    <row r="283" spans="3:21" x14ac:dyDescent="0.25">
      <c r="C283" s="17">
        <v>279</v>
      </c>
      <c r="D283" s="18" t="s">
        <v>319</v>
      </c>
      <c r="E283" s="19" t="s">
        <v>13</v>
      </c>
      <c r="F283" s="20">
        <v>111397</v>
      </c>
      <c r="G283" s="21">
        <v>335</v>
      </c>
      <c r="H283" s="27">
        <v>42607.7</v>
      </c>
      <c r="I283" s="28">
        <v>0.22900000000000001</v>
      </c>
      <c r="J283" s="29">
        <v>1554.5</v>
      </c>
      <c r="K283" s="30">
        <v>0.107</v>
      </c>
      <c r="L283" s="31">
        <v>117702</v>
      </c>
      <c r="M283">
        <f>IF(ISNUMBER(H283/(1+I283)),H283/(1+I283),"")</f>
        <v>34668.592351505285</v>
      </c>
      <c r="N283">
        <f t="shared" si="29"/>
        <v>1404.2457091237579</v>
      </c>
      <c r="O283">
        <f t="shared" si="30"/>
        <v>331</v>
      </c>
      <c r="P283" s="58">
        <f t="shared" si="31"/>
        <v>43545.0694</v>
      </c>
      <c r="Q283" s="59">
        <f t="shared" si="32"/>
        <v>41053.199999999997</v>
      </c>
      <c r="R283">
        <f t="shared" si="33"/>
        <v>40446.502463054188</v>
      </c>
      <c r="S283" s="58">
        <f>$P283-$R283</f>
        <v>3098.5669369458119</v>
      </c>
      <c r="T283" s="58">
        <f t="shared" si="34"/>
        <v>2.2000000000000077</v>
      </c>
      <c r="U283">
        <f t="shared" si="35"/>
        <v>98</v>
      </c>
    </row>
    <row r="284" spans="3:21" x14ac:dyDescent="0.25">
      <c r="C284" s="17">
        <v>280</v>
      </c>
      <c r="D284" s="18" t="s">
        <v>320</v>
      </c>
      <c r="E284" s="19" t="s">
        <v>13</v>
      </c>
      <c r="F284" s="20">
        <v>469000</v>
      </c>
      <c r="G284" s="21">
        <v>283</v>
      </c>
      <c r="H284" s="27">
        <v>42527</v>
      </c>
      <c r="I284" s="28">
        <v>7.8E-2</v>
      </c>
      <c r="J284" s="29">
        <v>1732</v>
      </c>
      <c r="K284" s="30">
        <v>-0.54200000000000004</v>
      </c>
      <c r="L284" s="31">
        <v>86258</v>
      </c>
      <c r="M284">
        <f>IF(ISNUMBER(H284/(1+I284)),H284/(1+I284),"")</f>
        <v>39449.907235621518</v>
      </c>
      <c r="N284">
        <f t="shared" si="29"/>
        <v>3781.6593886462883</v>
      </c>
      <c r="O284">
        <f t="shared" si="30"/>
        <v>281</v>
      </c>
      <c r="P284" s="58">
        <f t="shared" si="31"/>
        <v>43462.593999999997</v>
      </c>
      <c r="Q284" s="59">
        <f t="shared" si="32"/>
        <v>40795</v>
      </c>
      <c r="R284">
        <f t="shared" si="33"/>
        <v>40192.118226600986</v>
      </c>
      <c r="S284" s="58">
        <f>$P284-$R284</f>
        <v>3270.4757733990118</v>
      </c>
      <c r="T284" s="58">
        <f t="shared" si="34"/>
        <v>2.1999999999999935</v>
      </c>
      <c r="U284">
        <f t="shared" si="35"/>
        <v>92</v>
      </c>
    </row>
    <row r="285" spans="3:21" x14ac:dyDescent="0.25">
      <c r="C285" s="17">
        <v>281</v>
      </c>
      <c r="D285" s="18" t="s">
        <v>321</v>
      </c>
      <c r="E285" s="19" t="s">
        <v>13</v>
      </c>
      <c r="F285" s="20">
        <v>120095</v>
      </c>
      <c r="G285" s="21">
        <v>294</v>
      </c>
      <c r="H285" s="27">
        <v>42418.8</v>
      </c>
      <c r="I285" s="28">
        <v>0.10199999999999999</v>
      </c>
      <c r="J285" s="29">
        <v>90.8</v>
      </c>
      <c r="K285" s="30">
        <v>0.23300000000000001</v>
      </c>
      <c r="L285" s="31">
        <v>72966</v>
      </c>
      <c r="M285">
        <f>IF(ISNUMBER(H285/(1+I285)),H285/(1+I285),"")</f>
        <v>38492.558983666058</v>
      </c>
      <c r="N285">
        <f t="shared" si="29"/>
        <v>73.641524736415235</v>
      </c>
      <c r="O285">
        <f t="shared" si="30"/>
        <v>292</v>
      </c>
      <c r="P285" s="58">
        <f t="shared" si="31"/>
        <v>43352.013600000006</v>
      </c>
      <c r="Q285" s="59">
        <f t="shared" si="32"/>
        <v>42328</v>
      </c>
      <c r="R285">
        <f t="shared" si="33"/>
        <v>41702.463054187196</v>
      </c>
      <c r="S285" s="58">
        <f>$P285-$R285</f>
        <v>1649.55054581281</v>
      </c>
      <c r="T285" s="58">
        <f t="shared" si="34"/>
        <v>2.2000000000000064</v>
      </c>
      <c r="U285">
        <f t="shared" si="35"/>
        <v>165</v>
      </c>
    </row>
    <row r="286" spans="3:21" x14ac:dyDescent="0.25">
      <c r="C286" s="17">
        <v>282</v>
      </c>
      <c r="D286" s="18" t="s">
        <v>322</v>
      </c>
      <c r="E286" s="19" t="s">
        <v>26</v>
      </c>
      <c r="F286" s="20">
        <v>20780</v>
      </c>
      <c r="G286" s="21">
        <v>291</v>
      </c>
      <c r="H286" s="27">
        <v>42390.5</v>
      </c>
      <c r="I286" s="28">
        <v>9.8000000000000004E-2</v>
      </c>
      <c r="J286" s="29">
        <v>829.7</v>
      </c>
      <c r="K286" s="30">
        <v>9.5000000000000001E-2</v>
      </c>
      <c r="L286" s="31">
        <v>186170.7</v>
      </c>
      <c r="M286">
        <f>IF(ISNUMBER(H286/(1+I286)),H286/(1+I286),"")</f>
        <v>38607.012750455367</v>
      </c>
      <c r="N286">
        <f t="shared" si="29"/>
        <v>757.71689497716898</v>
      </c>
      <c r="O286">
        <f t="shared" si="30"/>
        <v>289</v>
      </c>
      <c r="P286" s="58">
        <f t="shared" si="31"/>
        <v>43323.091</v>
      </c>
      <c r="Q286" s="59">
        <f t="shared" si="32"/>
        <v>41560.800000000003</v>
      </c>
      <c r="R286">
        <f t="shared" si="33"/>
        <v>40946.600985221681</v>
      </c>
      <c r="S286" s="58">
        <f>$P286-$R286</f>
        <v>2376.4900147783192</v>
      </c>
      <c r="T286" s="58">
        <f t="shared" si="34"/>
        <v>2.2000000000000011</v>
      </c>
      <c r="U286">
        <f t="shared" si="35"/>
        <v>123</v>
      </c>
    </row>
    <row r="287" spans="3:21" x14ac:dyDescent="0.25">
      <c r="C287" s="17">
        <v>283</v>
      </c>
      <c r="D287" s="18" t="s">
        <v>323</v>
      </c>
      <c r="E287" s="19" t="s">
        <v>13</v>
      </c>
      <c r="F287" s="20">
        <v>13181</v>
      </c>
      <c r="G287" s="21">
        <v>371</v>
      </c>
      <c r="H287" s="27">
        <v>42370.9</v>
      </c>
      <c r="I287" s="28">
        <v>0.32600000000000001</v>
      </c>
      <c r="J287" s="29">
        <v>476.2</v>
      </c>
      <c r="K287" s="30">
        <v>0.186</v>
      </c>
      <c r="L287" s="31">
        <v>8054.1</v>
      </c>
      <c r="M287">
        <f>IF(ISNUMBER(H287/(1+I287)),H287/(1+I287),"")</f>
        <v>31953.921568627451</v>
      </c>
      <c r="N287">
        <f t="shared" si="29"/>
        <v>401.51770657672853</v>
      </c>
      <c r="O287">
        <f t="shared" si="30"/>
        <v>368</v>
      </c>
      <c r="P287" s="58">
        <f t="shared" si="31"/>
        <v>43303.059800000003</v>
      </c>
      <c r="Q287" s="59">
        <f t="shared" si="32"/>
        <v>41894.700000000004</v>
      </c>
      <c r="R287">
        <f t="shared" si="33"/>
        <v>41275.566502463065</v>
      </c>
      <c r="S287" s="58">
        <f>$P287-$R287</f>
        <v>2027.4932975369375</v>
      </c>
      <c r="T287" s="58">
        <f t="shared" si="34"/>
        <v>2.2000000000000028</v>
      </c>
      <c r="U287">
        <f t="shared" si="35"/>
        <v>139</v>
      </c>
    </row>
    <row r="288" spans="3:21" x14ac:dyDescent="0.25">
      <c r="C288" s="17">
        <v>284</v>
      </c>
      <c r="D288" s="18" t="s">
        <v>324</v>
      </c>
      <c r="E288" s="19" t="s">
        <v>26</v>
      </c>
      <c r="F288" s="20">
        <v>115882</v>
      </c>
      <c r="G288" s="21">
        <v>277</v>
      </c>
      <c r="H288" s="27">
        <v>42302</v>
      </c>
      <c r="I288" s="28">
        <v>5.5E-2</v>
      </c>
      <c r="J288" s="29">
        <v>2552.6999999999998</v>
      </c>
      <c r="K288" s="30">
        <v>-4.2000000000000003E-2</v>
      </c>
      <c r="L288" s="31">
        <v>43677.5</v>
      </c>
      <c r="M288">
        <f>IF(ISNUMBER(H288/(1+I288)),H288/(1+I288),"")</f>
        <v>40096.682464454978</v>
      </c>
      <c r="N288">
        <f t="shared" si="29"/>
        <v>2664.6137787056368</v>
      </c>
      <c r="O288">
        <f t="shared" si="30"/>
        <v>273</v>
      </c>
      <c r="P288" s="58">
        <f t="shared" si="31"/>
        <v>43232.644</v>
      </c>
      <c r="Q288" s="59">
        <f t="shared" si="32"/>
        <v>39749.300000000003</v>
      </c>
      <c r="R288">
        <f t="shared" si="33"/>
        <v>39161.871921182275</v>
      </c>
      <c r="S288" s="58">
        <f>$P288-$R288</f>
        <v>4070.7720788177248</v>
      </c>
      <c r="T288" s="58">
        <f t="shared" si="34"/>
        <v>2.2000000000000006</v>
      </c>
      <c r="U288">
        <f t="shared" si="35"/>
        <v>58</v>
      </c>
    </row>
    <row r="289" spans="3:21" x14ac:dyDescent="0.25">
      <c r="C289" s="17">
        <v>285</v>
      </c>
      <c r="D289" s="18" t="s">
        <v>325</v>
      </c>
      <c r="E289" s="19" t="s">
        <v>11</v>
      </c>
      <c r="F289" s="20">
        <v>69000</v>
      </c>
      <c r="G289" s="21">
        <v>276</v>
      </c>
      <c r="H289" s="27">
        <v>42294</v>
      </c>
      <c r="I289" s="28">
        <v>5.3999999999999999E-2</v>
      </c>
      <c r="J289" s="29">
        <v>6220</v>
      </c>
      <c r="K289" s="30">
        <v>1.5980000000000001</v>
      </c>
      <c r="L289" s="31">
        <v>82637</v>
      </c>
      <c r="M289">
        <f>IF(ISNUMBER(H289/(1+I289)),H289/(1+I289),"")</f>
        <v>40127.134724857686</v>
      </c>
      <c r="N289">
        <f t="shared" si="29"/>
        <v>2394.1493456505004</v>
      </c>
      <c r="O289">
        <f t="shared" si="30"/>
        <v>272</v>
      </c>
      <c r="P289" s="58">
        <f t="shared" si="31"/>
        <v>43224.468000000001</v>
      </c>
      <c r="Q289" s="59">
        <f t="shared" si="32"/>
        <v>36074</v>
      </c>
      <c r="R289">
        <f t="shared" si="33"/>
        <v>35540.886699507391</v>
      </c>
      <c r="S289" s="58">
        <f>$P289-$R289</f>
        <v>7683.5813004926094</v>
      </c>
      <c r="T289" s="58">
        <f t="shared" si="34"/>
        <v>2.200000000000002</v>
      </c>
      <c r="U289">
        <f t="shared" si="35"/>
        <v>14</v>
      </c>
    </row>
    <row r="290" spans="3:21" x14ac:dyDescent="0.25">
      <c r="C290" s="17">
        <v>286</v>
      </c>
      <c r="D290" s="18" t="s">
        <v>326</v>
      </c>
      <c r="E290" s="19" t="s">
        <v>13</v>
      </c>
      <c r="F290" s="20">
        <v>136031</v>
      </c>
      <c r="G290" s="21">
        <v>289</v>
      </c>
      <c r="H290" s="27">
        <v>42280.9</v>
      </c>
      <c r="I290" s="28">
        <v>8.7999999999999995E-2</v>
      </c>
      <c r="J290" s="29">
        <v>8.9</v>
      </c>
      <c r="K290" s="30">
        <v>-0.95899999999999996</v>
      </c>
      <c r="L290" s="31">
        <v>156327.20000000001</v>
      </c>
      <c r="M290">
        <f>IF(ISNUMBER(H290/(1+I290)),H290/(1+I290),"")</f>
        <v>38861.121323529413</v>
      </c>
      <c r="N290">
        <f t="shared" si="29"/>
        <v>217.07317073170714</v>
      </c>
      <c r="O290">
        <f t="shared" si="30"/>
        <v>287</v>
      </c>
      <c r="P290" s="58">
        <f t="shared" si="31"/>
        <v>43211.0798</v>
      </c>
      <c r="Q290" s="59">
        <f t="shared" si="32"/>
        <v>42272</v>
      </c>
      <c r="R290">
        <f t="shared" si="33"/>
        <v>41647.290640394094</v>
      </c>
      <c r="S290" s="58">
        <f>$P290-$R290</f>
        <v>1563.7891596059053</v>
      </c>
      <c r="T290" s="58">
        <f t="shared" si="34"/>
        <v>2.1999999999999953</v>
      </c>
      <c r="U290">
        <f t="shared" si="35"/>
        <v>171</v>
      </c>
    </row>
    <row r="291" spans="3:21" x14ac:dyDescent="0.25">
      <c r="C291" s="17">
        <v>287</v>
      </c>
      <c r="D291" s="18" t="s">
        <v>327</v>
      </c>
      <c r="E291" s="19" t="s">
        <v>41</v>
      </c>
      <c r="F291" s="20">
        <v>129275</v>
      </c>
      <c r="G291" s="21">
        <v>307</v>
      </c>
      <c r="H291" s="27">
        <v>42179.199999999997</v>
      </c>
      <c r="I291" s="28">
        <v>0.13200000000000001</v>
      </c>
      <c r="J291" s="29">
        <v>1547.2</v>
      </c>
      <c r="K291" s="30">
        <v>0.26500000000000001</v>
      </c>
      <c r="L291" s="31">
        <v>43084.2</v>
      </c>
      <c r="M291">
        <f>IF(ISNUMBER(H291/(1+I291)),H291/(1+I291),"")</f>
        <v>37260.777385159003</v>
      </c>
      <c r="N291">
        <f t="shared" si="29"/>
        <v>1223.083003952569</v>
      </c>
      <c r="O291">
        <f t="shared" si="30"/>
        <v>303</v>
      </c>
      <c r="P291" s="58">
        <f t="shared" si="31"/>
        <v>43107.142399999997</v>
      </c>
      <c r="Q291" s="59">
        <f t="shared" si="32"/>
        <v>40632</v>
      </c>
      <c r="R291">
        <f t="shared" si="33"/>
        <v>40031.527093596065</v>
      </c>
      <c r="S291" s="58">
        <f>$P291-$R291</f>
        <v>3075.6153064039318</v>
      </c>
      <c r="T291" s="58">
        <f t="shared" si="34"/>
        <v>2.1999999999999997</v>
      </c>
      <c r="U291">
        <f t="shared" si="35"/>
        <v>95</v>
      </c>
    </row>
    <row r="292" spans="3:21" x14ac:dyDescent="0.25">
      <c r="C292" s="17">
        <v>288</v>
      </c>
      <c r="D292" s="18" t="s">
        <v>328</v>
      </c>
      <c r="E292" s="19" t="s">
        <v>41</v>
      </c>
      <c r="F292" s="20">
        <v>104226</v>
      </c>
      <c r="G292" s="21">
        <v>271</v>
      </c>
      <c r="H292" s="27">
        <v>42104.9</v>
      </c>
      <c r="I292" s="28">
        <v>3.2000000000000001E-2</v>
      </c>
      <c r="J292" s="29">
        <v>5081.8</v>
      </c>
      <c r="K292" s="30">
        <v>-0.46500000000000002</v>
      </c>
      <c r="L292" s="31">
        <v>127339.3</v>
      </c>
      <c r="M292">
        <f>IF(ISNUMBER(H292/(1+I292)),H292/(1+I292),"")</f>
        <v>40799.321705426359</v>
      </c>
      <c r="N292">
        <f t="shared" si="29"/>
        <v>9498.6915887850482</v>
      </c>
      <c r="O292">
        <f t="shared" si="30"/>
        <v>267</v>
      </c>
      <c r="P292" s="58">
        <f t="shared" si="31"/>
        <v>43031.207800000004</v>
      </c>
      <c r="Q292" s="59">
        <f t="shared" si="32"/>
        <v>37023.1</v>
      </c>
      <c r="R292">
        <f t="shared" si="33"/>
        <v>36475.960591133007</v>
      </c>
      <c r="S292" s="58">
        <f>$P292-$R292</f>
        <v>6555.2472088669965</v>
      </c>
      <c r="T292" s="58">
        <f t="shared" si="34"/>
        <v>2.2000000000000055</v>
      </c>
      <c r="U292">
        <f t="shared" si="35"/>
        <v>22</v>
      </c>
    </row>
    <row r="293" spans="3:21" x14ac:dyDescent="0.25">
      <c r="C293" s="17">
        <v>289</v>
      </c>
      <c r="D293" s="18" t="s">
        <v>329</v>
      </c>
      <c r="E293" s="19" t="s">
        <v>13</v>
      </c>
      <c r="F293" s="20">
        <v>70000</v>
      </c>
      <c r="G293" s="21">
        <v>322</v>
      </c>
      <c r="H293" s="27">
        <v>41879.699999999997</v>
      </c>
      <c r="I293" s="28">
        <v>0.16900000000000001</v>
      </c>
      <c r="J293" s="29">
        <v>1890.8</v>
      </c>
      <c r="K293" s="30">
        <v>-2E-3</v>
      </c>
      <c r="L293" s="31">
        <v>696969.9</v>
      </c>
      <c r="M293">
        <f>IF(ISNUMBER(H293/(1+I293)),H293/(1+I293),"")</f>
        <v>35825.235243798117</v>
      </c>
      <c r="N293">
        <f t="shared" si="29"/>
        <v>1894.5891783567133</v>
      </c>
      <c r="O293">
        <f t="shared" si="30"/>
        <v>318</v>
      </c>
      <c r="P293" s="58">
        <f t="shared" si="31"/>
        <v>42801.053399999997</v>
      </c>
      <c r="Q293" s="59">
        <f t="shared" si="32"/>
        <v>39988.899999999994</v>
      </c>
      <c r="R293">
        <f t="shared" si="33"/>
        <v>39397.931034482754</v>
      </c>
      <c r="S293" s="58">
        <f>$P293-$R293</f>
        <v>3403.1223655172435</v>
      </c>
      <c r="T293" s="58">
        <f t="shared" si="34"/>
        <v>2.2000000000000002</v>
      </c>
      <c r="U293">
        <f t="shared" si="35"/>
        <v>82</v>
      </c>
    </row>
    <row r="294" spans="3:21" x14ac:dyDescent="0.25">
      <c r="C294" s="17">
        <v>290</v>
      </c>
      <c r="D294" s="18" t="s">
        <v>330</v>
      </c>
      <c r="E294" s="19" t="s">
        <v>11</v>
      </c>
      <c r="F294" s="20">
        <v>114000</v>
      </c>
      <c r="G294" s="21">
        <v>275</v>
      </c>
      <c r="H294" s="27">
        <v>41802</v>
      </c>
      <c r="I294" s="28">
        <v>3.1E-2</v>
      </c>
      <c r="J294" s="29">
        <v>6765</v>
      </c>
      <c r="K294" s="30">
        <v>3.0880000000000001</v>
      </c>
      <c r="L294" s="31">
        <v>57773</v>
      </c>
      <c r="M294">
        <f>IF(ISNUMBER(H294/(1+I294)),H294/(1+I294),"")</f>
        <v>40545.101842871001</v>
      </c>
      <c r="N294">
        <f t="shared" si="29"/>
        <v>1654.8434442270059</v>
      </c>
      <c r="O294">
        <f t="shared" si="30"/>
        <v>271</v>
      </c>
      <c r="P294" s="58">
        <f t="shared" si="31"/>
        <v>42721.644</v>
      </c>
      <c r="Q294" s="59">
        <f t="shared" si="32"/>
        <v>35037</v>
      </c>
      <c r="R294">
        <f t="shared" si="33"/>
        <v>34519.211822660101</v>
      </c>
      <c r="S294" s="58">
        <f>$P294-$R294</f>
        <v>8202.4321773398988</v>
      </c>
      <c r="T294" s="58">
        <f t="shared" si="34"/>
        <v>2.2000000000000006</v>
      </c>
      <c r="U294">
        <f t="shared" si="35"/>
        <v>10</v>
      </c>
    </row>
    <row r="295" spans="3:21" x14ac:dyDescent="0.25">
      <c r="C295" s="17">
        <v>291</v>
      </c>
      <c r="D295" s="18" t="s">
        <v>331</v>
      </c>
      <c r="E295" s="19" t="s">
        <v>13</v>
      </c>
      <c r="F295" s="20">
        <v>23159</v>
      </c>
      <c r="G295" s="21">
        <v>360</v>
      </c>
      <c r="H295" s="27">
        <v>41437.5</v>
      </c>
      <c r="I295" s="28">
        <v>0.25900000000000001</v>
      </c>
      <c r="J295" s="29">
        <v>62.8</v>
      </c>
      <c r="K295" s="30">
        <v>-0.41</v>
      </c>
      <c r="L295" s="31">
        <v>15123.3</v>
      </c>
      <c r="M295">
        <f>IF(ISNUMBER(H295/(1+I295)),H295/(1+I295),"")</f>
        <v>32913.026211278797</v>
      </c>
      <c r="N295">
        <f t="shared" si="29"/>
        <v>106.44067796610167</v>
      </c>
      <c r="O295">
        <f t="shared" si="30"/>
        <v>353</v>
      </c>
      <c r="P295" s="58">
        <f t="shared" si="31"/>
        <v>42349.125</v>
      </c>
      <c r="Q295" s="59">
        <f t="shared" si="32"/>
        <v>41374.699999999997</v>
      </c>
      <c r="R295">
        <f t="shared" si="33"/>
        <v>40763.251231527094</v>
      </c>
      <c r="S295" s="58">
        <f>$P295-$R295</f>
        <v>1585.8737684729058</v>
      </c>
      <c r="T295" s="58">
        <f t="shared" si="34"/>
        <v>2.1999999999999997</v>
      </c>
      <c r="U295">
        <f t="shared" si="35"/>
        <v>163</v>
      </c>
    </row>
    <row r="296" spans="3:21" x14ac:dyDescent="0.25">
      <c r="C296" s="17">
        <v>292</v>
      </c>
      <c r="D296" s="18" t="s">
        <v>332</v>
      </c>
      <c r="E296" s="19" t="s">
        <v>112</v>
      </c>
      <c r="F296" s="20">
        <v>33216</v>
      </c>
      <c r="G296" s="21">
        <v>330</v>
      </c>
      <c r="H296" s="27">
        <v>41395.4</v>
      </c>
      <c r="I296" s="28">
        <v>0.17499999999999999</v>
      </c>
      <c r="J296" s="29">
        <v>3557.1</v>
      </c>
      <c r="K296" s="30">
        <v>0.125</v>
      </c>
      <c r="L296" s="31">
        <v>129202.3</v>
      </c>
      <c r="M296">
        <f>IF(ISNUMBER(H296/(1+I296)),H296/(1+I296),"")</f>
        <v>35230.127659574471</v>
      </c>
      <c r="N296">
        <f t="shared" si="29"/>
        <v>3161.8666666666668</v>
      </c>
      <c r="O296">
        <f t="shared" si="30"/>
        <v>326</v>
      </c>
      <c r="P296" s="58">
        <f t="shared" si="31"/>
        <v>42306.0988</v>
      </c>
      <c r="Q296" s="59">
        <f t="shared" si="32"/>
        <v>37838.300000000003</v>
      </c>
      <c r="R296">
        <f t="shared" si="33"/>
        <v>37279.113300492616</v>
      </c>
      <c r="S296" s="58">
        <f>$P296-$R296</f>
        <v>5026.9854995073838</v>
      </c>
      <c r="T296" s="58">
        <f t="shared" si="34"/>
        <v>2.1999999999999957</v>
      </c>
      <c r="U296">
        <f t="shared" si="35"/>
        <v>39</v>
      </c>
    </row>
    <row r="297" spans="3:21" x14ac:dyDescent="0.25">
      <c r="C297" s="17">
        <v>293</v>
      </c>
      <c r="D297" s="18" t="s">
        <v>333</v>
      </c>
      <c r="E297" s="19" t="s">
        <v>11</v>
      </c>
      <c r="F297" s="20">
        <v>92000</v>
      </c>
      <c r="G297" s="21">
        <v>301</v>
      </c>
      <c r="H297" s="27">
        <v>41303</v>
      </c>
      <c r="I297" s="28">
        <v>9.5000000000000001E-2</v>
      </c>
      <c r="J297" s="29">
        <v>2129</v>
      </c>
      <c r="K297" s="30">
        <v>-1E-3</v>
      </c>
      <c r="L297" s="31">
        <v>44792</v>
      </c>
      <c r="M297">
        <f>IF(ISNUMBER(H297/(1+I297)),H297/(1+I297),"")</f>
        <v>37719.634703196345</v>
      </c>
      <c r="N297">
        <f t="shared" si="29"/>
        <v>2131.131131131131</v>
      </c>
      <c r="O297">
        <f t="shared" si="30"/>
        <v>299</v>
      </c>
      <c r="P297" s="58">
        <f t="shared" si="31"/>
        <v>42211.665999999997</v>
      </c>
      <c r="Q297" s="59">
        <f t="shared" si="32"/>
        <v>39174</v>
      </c>
      <c r="R297">
        <f t="shared" si="33"/>
        <v>38595.073891625616</v>
      </c>
      <c r="S297" s="58">
        <f>$P297-$R297</f>
        <v>3616.5921083743815</v>
      </c>
      <c r="T297" s="58">
        <f t="shared" si="34"/>
        <v>2.1999999999999935</v>
      </c>
      <c r="U297">
        <f t="shared" si="35"/>
        <v>69</v>
      </c>
    </row>
    <row r="298" spans="3:21" x14ac:dyDescent="0.25">
      <c r="C298" s="17">
        <v>294</v>
      </c>
      <c r="D298" s="18" t="s">
        <v>334</v>
      </c>
      <c r="E298" s="19" t="s">
        <v>335</v>
      </c>
      <c r="F298" s="20">
        <v>84404</v>
      </c>
      <c r="G298" s="21">
        <v>305</v>
      </c>
      <c r="H298" s="27">
        <v>41256</v>
      </c>
      <c r="I298" s="28">
        <v>0.1</v>
      </c>
      <c r="J298" s="29">
        <v>3169</v>
      </c>
      <c r="K298" s="30" t="s">
        <v>17</v>
      </c>
      <c r="L298" s="31">
        <v>56636</v>
      </c>
      <c r="M298">
        <f>IF(ISNUMBER(H298/(1+I298)),H298/(1+I298),"")</f>
        <v>37505.454545454544</v>
      </c>
      <c r="N298" t="str">
        <f t="shared" si="29"/>
        <v/>
      </c>
      <c r="O298">
        <f t="shared" si="30"/>
        <v>302</v>
      </c>
      <c r="P298" s="58">
        <f t="shared" si="31"/>
        <v>42163.631999999998</v>
      </c>
      <c r="Q298" s="59">
        <f t="shared" si="32"/>
        <v>38087</v>
      </c>
      <c r="R298">
        <f t="shared" si="33"/>
        <v>37524.137931034486</v>
      </c>
      <c r="S298" s="58">
        <f>$P298-$R298</f>
        <v>4639.4940689655123</v>
      </c>
      <c r="T298" s="58">
        <f t="shared" si="34"/>
        <v>2.1999999999999948</v>
      </c>
      <c r="U298">
        <f t="shared" si="35"/>
        <v>41</v>
      </c>
    </row>
    <row r="299" spans="3:21" x14ac:dyDescent="0.25">
      <c r="C299" s="17">
        <v>295</v>
      </c>
      <c r="D299" s="18" t="s">
        <v>336</v>
      </c>
      <c r="E299" s="19" t="s">
        <v>217</v>
      </c>
      <c r="F299" s="20">
        <v>84383</v>
      </c>
      <c r="G299" s="21">
        <v>337</v>
      </c>
      <c r="H299" s="27">
        <v>41198.699999999997</v>
      </c>
      <c r="I299" s="28">
        <v>0.19400000000000001</v>
      </c>
      <c r="J299" s="29">
        <v>8751.5</v>
      </c>
      <c r="K299" s="30">
        <v>0.10100000000000001</v>
      </c>
      <c r="L299" s="31">
        <v>1016604.2</v>
      </c>
      <c r="M299">
        <f>IF(ISNUMBER(H299/(1+I299)),H299/(1+I299),"")</f>
        <v>34504.773869346733</v>
      </c>
      <c r="N299">
        <f t="shared" si="29"/>
        <v>7948.6830154405088</v>
      </c>
      <c r="O299">
        <f t="shared" si="30"/>
        <v>333</v>
      </c>
      <c r="P299" s="58">
        <f t="shared" si="31"/>
        <v>42105.071400000001</v>
      </c>
      <c r="Q299" s="59">
        <f t="shared" si="32"/>
        <v>32447.199999999997</v>
      </c>
      <c r="R299">
        <f t="shared" si="33"/>
        <v>31967.68472906404</v>
      </c>
      <c r="S299" s="58">
        <f>$P299-$R299</f>
        <v>10137.386670935961</v>
      </c>
      <c r="T299" s="58">
        <f t="shared" si="34"/>
        <v>2.2000000000000091</v>
      </c>
      <c r="U299">
        <f t="shared" si="35"/>
        <v>6</v>
      </c>
    </row>
    <row r="300" spans="3:21" x14ac:dyDescent="0.25">
      <c r="C300" s="17">
        <v>296</v>
      </c>
      <c r="D300" s="18" t="s">
        <v>337</v>
      </c>
      <c r="E300" s="19" t="s">
        <v>23</v>
      </c>
      <c r="F300" s="20">
        <v>95490</v>
      </c>
      <c r="G300" s="21">
        <v>290</v>
      </c>
      <c r="H300" s="27">
        <v>41108.5</v>
      </c>
      <c r="I300" s="28">
        <v>5.8000000000000003E-2</v>
      </c>
      <c r="J300" s="29">
        <v>4832.3</v>
      </c>
      <c r="K300" s="30">
        <v>1.45</v>
      </c>
      <c r="L300" s="31">
        <v>73941.2</v>
      </c>
      <c r="M300">
        <f>IF(ISNUMBER(H300/(1+I300)),H300/(1+I300),"")</f>
        <v>38854.914933837426</v>
      </c>
      <c r="N300">
        <f t="shared" si="29"/>
        <v>1972.3673469387754</v>
      </c>
      <c r="O300">
        <f t="shared" si="30"/>
        <v>288</v>
      </c>
      <c r="P300" s="58">
        <f t="shared" si="31"/>
        <v>42012.887000000002</v>
      </c>
      <c r="Q300" s="59">
        <f t="shared" si="32"/>
        <v>36276.199999999997</v>
      </c>
      <c r="R300">
        <f t="shared" si="33"/>
        <v>35740.098522167485</v>
      </c>
      <c r="S300" s="58">
        <f>$P300-$R300</f>
        <v>6272.7884778325169</v>
      </c>
      <c r="T300" s="58">
        <f t="shared" si="34"/>
        <v>2.200000000000006</v>
      </c>
      <c r="U300">
        <f t="shared" si="35"/>
        <v>21</v>
      </c>
    </row>
    <row r="301" spans="3:21" x14ac:dyDescent="0.25">
      <c r="C301" s="17">
        <v>297</v>
      </c>
      <c r="D301" s="18" t="s">
        <v>338</v>
      </c>
      <c r="E301" s="19" t="s">
        <v>11</v>
      </c>
      <c r="F301" s="20">
        <v>17643</v>
      </c>
      <c r="G301" s="21">
        <v>319</v>
      </c>
      <c r="H301" s="27">
        <v>41052.1</v>
      </c>
      <c r="I301" s="28">
        <v>0.14000000000000001</v>
      </c>
      <c r="J301" s="29">
        <v>1560.5</v>
      </c>
      <c r="K301" s="30">
        <v>0.48699999999999999</v>
      </c>
      <c r="L301" s="31">
        <v>568190.19999999995</v>
      </c>
      <c r="M301">
        <f>IF(ISNUMBER(H301/(1+I301)),H301/(1+I301),"")</f>
        <v>36010.614035087718</v>
      </c>
      <c r="N301">
        <f t="shared" si="29"/>
        <v>1049.4283792871552</v>
      </c>
      <c r="O301">
        <f t="shared" si="30"/>
        <v>315</v>
      </c>
      <c r="P301" s="58">
        <f t="shared" si="31"/>
        <v>41955.246200000001</v>
      </c>
      <c r="Q301" s="59">
        <f t="shared" si="32"/>
        <v>39491.599999999999</v>
      </c>
      <c r="R301">
        <f t="shared" si="33"/>
        <v>38907.980295566507</v>
      </c>
      <c r="S301" s="58">
        <f>$P301-$R301</f>
        <v>3047.2659044334941</v>
      </c>
      <c r="T301" s="58">
        <f t="shared" si="34"/>
        <v>2.2000000000000073</v>
      </c>
      <c r="U301">
        <f t="shared" si="35"/>
        <v>87</v>
      </c>
    </row>
    <row r="302" spans="3:21" x14ac:dyDescent="0.25">
      <c r="C302" s="17">
        <v>298</v>
      </c>
      <c r="D302" s="18" t="s">
        <v>339</v>
      </c>
      <c r="E302" s="19" t="s">
        <v>340</v>
      </c>
      <c r="F302" s="20">
        <v>459000</v>
      </c>
      <c r="G302" s="21">
        <v>316</v>
      </c>
      <c r="H302" s="27">
        <v>40993</v>
      </c>
      <c r="I302" s="28">
        <v>0.115</v>
      </c>
      <c r="J302" s="29">
        <v>4059.9</v>
      </c>
      <c r="K302" s="30">
        <v>0.17799999999999999</v>
      </c>
      <c r="L302" s="31">
        <v>24449.1</v>
      </c>
      <c r="M302">
        <f>IF(ISNUMBER(H302/(1+I302)),H302/(1+I302),"")</f>
        <v>36765.022421524664</v>
      </c>
      <c r="N302">
        <f t="shared" si="29"/>
        <v>3446.4346349745333</v>
      </c>
      <c r="O302">
        <f t="shared" si="30"/>
        <v>311</v>
      </c>
      <c r="P302" s="58">
        <f t="shared" si="31"/>
        <v>41894.845999999998</v>
      </c>
      <c r="Q302" s="59">
        <f t="shared" si="32"/>
        <v>36933.1</v>
      </c>
      <c r="R302">
        <f t="shared" si="33"/>
        <v>36387.290640394094</v>
      </c>
      <c r="S302" s="58">
        <f>$P302-$R302</f>
        <v>5507.5553596059035</v>
      </c>
      <c r="T302" s="58">
        <f t="shared" si="34"/>
        <v>2.1999999999999944</v>
      </c>
      <c r="U302">
        <f t="shared" si="35"/>
        <v>28</v>
      </c>
    </row>
    <row r="303" spans="3:21" x14ac:dyDescent="0.25">
      <c r="C303" s="17">
        <v>299</v>
      </c>
      <c r="D303" s="18" t="s">
        <v>341</v>
      </c>
      <c r="E303" s="19" t="s">
        <v>217</v>
      </c>
      <c r="F303" s="20">
        <v>174000</v>
      </c>
      <c r="G303" s="21">
        <v>287</v>
      </c>
      <c r="H303" s="27">
        <v>40827</v>
      </c>
      <c r="I303" s="28">
        <v>4.8000000000000001E-2</v>
      </c>
      <c r="J303" s="29">
        <v>2296</v>
      </c>
      <c r="K303" s="30">
        <v>4.1000000000000002E-2</v>
      </c>
      <c r="L303" s="31">
        <v>25945</v>
      </c>
      <c r="M303">
        <f>IF(ISNUMBER(H303/(1+I303)),H303/(1+I303),"")</f>
        <v>38957.061068702285</v>
      </c>
      <c r="N303">
        <f t="shared" si="29"/>
        <v>2205.5715658021136</v>
      </c>
      <c r="O303">
        <f t="shared" si="30"/>
        <v>285</v>
      </c>
      <c r="P303" s="58">
        <f t="shared" si="31"/>
        <v>41725.194000000003</v>
      </c>
      <c r="Q303" s="59">
        <f t="shared" si="32"/>
        <v>38531</v>
      </c>
      <c r="R303">
        <f t="shared" si="33"/>
        <v>37961.576354679804</v>
      </c>
      <c r="S303" s="58">
        <f>$P303-$R303</f>
        <v>3763.6176453201988</v>
      </c>
      <c r="T303" s="58">
        <f t="shared" si="34"/>
        <v>2.2000000000000077</v>
      </c>
      <c r="U303">
        <f t="shared" si="35"/>
        <v>58</v>
      </c>
    </row>
    <row r="304" spans="3:21" x14ac:dyDescent="0.25">
      <c r="C304" s="17">
        <v>300</v>
      </c>
      <c r="D304" s="18" t="s">
        <v>342</v>
      </c>
      <c r="E304" s="19" t="s">
        <v>28</v>
      </c>
      <c r="F304" s="20">
        <v>145817</v>
      </c>
      <c r="G304" s="21">
        <v>279</v>
      </c>
      <c r="H304" s="27">
        <v>40766.1</v>
      </c>
      <c r="I304" s="28">
        <v>1.9E-2</v>
      </c>
      <c r="J304" s="29">
        <v>2044.2</v>
      </c>
      <c r="K304" s="30">
        <v>-0.16700000000000001</v>
      </c>
      <c r="L304" s="31">
        <v>39362.199999999997</v>
      </c>
      <c r="M304">
        <f>IF(ISNUMBER(H304/(1+I304)),H304/(1+I304),"")</f>
        <v>40005.986261040234</v>
      </c>
      <c r="N304">
        <f t="shared" si="29"/>
        <v>2454.0216086434575</v>
      </c>
      <c r="O304">
        <f t="shared" si="30"/>
        <v>275</v>
      </c>
      <c r="P304" s="58">
        <f t="shared" si="31"/>
        <v>41662.9542</v>
      </c>
      <c r="Q304" s="59">
        <f t="shared" si="32"/>
        <v>38721.9</v>
      </c>
      <c r="R304">
        <f t="shared" si="33"/>
        <v>38149.655172413797</v>
      </c>
      <c r="S304" s="58">
        <f>$P304-$R304</f>
        <v>3513.299027586203</v>
      </c>
      <c r="T304" s="58">
        <f t="shared" si="34"/>
        <v>2.2000000000000042</v>
      </c>
      <c r="U304">
        <f t="shared" si="35"/>
        <v>68</v>
      </c>
    </row>
    <row r="305" spans="3:21" x14ac:dyDescent="0.25">
      <c r="C305" s="17">
        <v>301</v>
      </c>
      <c r="D305" s="18" t="s">
        <v>343</v>
      </c>
      <c r="E305" s="19" t="s">
        <v>13</v>
      </c>
      <c r="F305" s="20">
        <v>31547</v>
      </c>
      <c r="G305" s="21">
        <v>361</v>
      </c>
      <c r="H305" s="27">
        <v>40640.800000000003</v>
      </c>
      <c r="I305" s="28">
        <v>0.24199999999999999</v>
      </c>
      <c r="J305" s="29">
        <v>844.7</v>
      </c>
      <c r="K305" s="30">
        <v>-0.20899999999999999</v>
      </c>
      <c r="L305" s="31">
        <v>20932.8</v>
      </c>
      <c r="M305">
        <f>IF(ISNUMBER(H305/(1+I305)),H305/(1+I305),"")</f>
        <v>32722.061191626413</v>
      </c>
      <c r="N305">
        <f t="shared" si="29"/>
        <v>1067.8887484197219</v>
      </c>
      <c r="O305">
        <f t="shared" si="30"/>
        <v>355</v>
      </c>
      <c r="P305" s="58">
        <f t="shared" si="31"/>
        <v>41534.897600000004</v>
      </c>
      <c r="Q305" s="59">
        <f t="shared" si="32"/>
        <v>39796.100000000006</v>
      </c>
      <c r="R305">
        <f t="shared" si="33"/>
        <v>39207.980295566515</v>
      </c>
      <c r="S305" s="58">
        <f>$P305-$R305</f>
        <v>2326.9173044334893</v>
      </c>
      <c r="T305" s="58">
        <f t="shared" si="34"/>
        <v>2.2000000000000024</v>
      </c>
      <c r="U305">
        <f t="shared" si="35"/>
        <v>109</v>
      </c>
    </row>
    <row r="306" spans="3:21" x14ac:dyDescent="0.25">
      <c r="C306" s="17">
        <v>302</v>
      </c>
      <c r="D306" s="18" t="s">
        <v>344</v>
      </c>
      <c r="E306" s="19" t="s">
        <v>15</v>
      </c>
      <c r="F306" s="20">
        <v>16785</v>
      </c>
      <c r="G306" s="21">
        <v>173</v>
      </c>
      <c r="H306" s="27">
        <v>40571</v>
      </c>
      <c r="I306" s="28">
        <v>-0.26800000000000002</v>
      </c>
      <c r="J306" s="29">
        <v>355</v>
      </c>
      <c r="K306" s="30">
        <v>0.12</v>
      </c>
      <c r="L306" s="31">
        <v>18440</v>
      </c>
      <c r="M306">
        <f>IF(ISNUMBER(H306/(1+I306)),H306/(1+I306),"")</f>
        <v>55424.863387978141</v>
      </c>
      <c r="N306">
        <f t="shared" si="29"/>
        <v>316.96428571428567</v>
      </c>
      <c r="O306">
        <f t="shared" si="30"/>
        <v>169</v>
      </c>
      <c r="P306" s="58">
        <f t="shared" si="31"/>
        <v>41463.561999999998</v>
      </c>
      <c r="Q306" s="59">
        <f t="shared" si="32"/>
        <v>40216</v>
      </c>
      <c r="R306">
        <f t="shared" si="33"/>
        <v>39621.674876847297</v>
      </c>
      <c r="S306" s="58">
        <f>$P306-$R306</f>
        <v>1841.887123152701</v>
      </c>
      <c r="T306" s="58">
        <f t="shared" si="34"/>
        <v>2.1999999999999953</v>
      </c>
      <c r="U306">
        <f t="shared" si="35"/>
        <v>131</v>
      </c>
    </row>
    <row r="307" spans="3:21" x14ac:dyDescent="0.25">
      <c r="C307" s="17">
        <v>303</v>
      </c>
      <c r="D307" s="18" t="s">
        <v>345</v>
      </c>
      <c r="E307" s="19" t="s">
        <v>23</v>
      </c>
      <c r="F307" s="20">
        <v>47458</v>
      </c>
      <c r="G307" s="21">
        <v>278</v>
      </c>
      <c r="H307" s="27">
        <v>40522</v>
      </c>
      <c r="I307" s="28">
        <v>1.2E-2</v>
      </c>
      <c r="J307" s="29">
        <v>13638</v>
      </c>
      <c r="K307" s="30">
        <v>0.55600000000000005</v>
      </c>
      <c r="L307" s="31">
        <v>90949</v>
      </c>
      <c r="M307">
        <f>IF(ISNUMBER(H307/(1+I307)),H307/(1+I307),"")</f>
        <v>40041.501976284584</v>
      </c>
      <c r="N307">
        <f t="shared" si="29"/>
        <v>8764.78149100257</v>
      </c>
      <c r="O307">
        <f t="shared" si="30"/>
        <v>274</v>
      </c>
      <c r="P307" s="58">
        <f t="shared" si="31"/>
        <v>41413.484000000004</v>
      </c>
      <c r="Q307" s="59">
        <f t="shared" si="32"/>
        <v>26884</v>
      </c>
      <c r="R307">
        <f t="shared" si="33"/>
        <v>26486.699507389167</v>
      </c>
      <c r="S307" s="58">
        <f>$P307-$R307</f>
        <v>14926.784492610837</v>
      </c>
      <c r="T307" s="58">
        <f t="shared" si="34"/>
        <v>2.2000000000000099</v>
      </c>
      <c r="U307">
        <f t="shared" si="35"/>
        <v>3</v>
      </c>
    </row>
    <row r="308" spans="3:21" x14ac:dyDescent="0.25">
      <c r="C308" s="17">
        <v>304</v>
      </c>
      <c r="D308" s="18" t="s">
        <v>346</v>
      </c>
      <c r="E308" s="19" t="s">
        <v>26</v>
      </c>
      <c r="F308" s="20">
        <v>376000</v>
      </c>
      <c r="G308" s="21">
        <v>310</v>
      </c>
      <c r="H308" s="27">
        <v>40454.199999999997</v>
      </c>
      <c r="I308" s="28">
        <v>0.09</v>
      </c>
      <c r="J308" s="29">
        <v>380</v>
      </c>
      <c r="K308" s="30">
        <v>0.10100000000000001</v>
      </c>
      <c r="L308" s="31">
        <v>8322.9</v>
      </c>
      <c r="M308">
        <f>IF(ISNUMBER(H308/(1+I308)),H308/(1+I308),"")</f>
        <v>37113.944954128434</v>
      </c>
      <c r="N308">
        <f t="shared" si="29"/>
        <v>345.14078110808356</v>
      </c>
      <c r="O308">
        <f t="shared" si="30"/>
        <v>306</v>
      </c>
      <c r="P308" s="58">
        <f t="shared" si="31"/>
        <v>41344.1924</v>
      </c>
      <c r="Q308" s="59">
        <f t="shared" si="32"/>
        <v>40074.199999999997</v>
      </c>
      <c r="R308">
        <f t="shared" si="33"/>
        <v>39481.970443349754</v>
      </c>
      <c r="S308" s="58">
        <f>$P308-$R308</f>
        <v>1862.2219566502463</v>
      </c>
      <c r="T308" s="58">
        <f t="shared" si="34"/>
        <v>2.2000000000000073</v>
      </c>
      <c r="U308">
        <f t="shared" si="35"/>
        <v>126</v>
      </c>
    </row>
    <row r="309" spans="3:21" x14ac:dyDescent="0.25">
      <c r="C309" s="17">
        <v>305</v>
      </c>
      <c r="D309" s="18" t="s">
        <v>347</v>
      </c>
      <c r="E309" s="19" t="s">
        <v>100</v>
      </c>
      <c r="F309" s="20">
        <v>84952</v>
      </c>
      <c r="G309" s="21" t="s">
        <v>21</v>
      </c>
      <c r="H309" s="27">
        <v>40240.5</v>
      </c>
      <c r="I309" s="28">
        <v>-0.26100000000000001</v>
      </c>
      <c r="J309" s="29">
        <v>2833.3</v>
      </c>
      <c r="K309" s="30">
        <v>-0.27700000000000002</v>
      </c>
      <c r="L309" s="31">
        <v>326182.5</v>
      </c>
      <c r="M309">
        <f>IF(ISNUMBER(H309/(1+I309)),H309/(1+I309),"")</f>
        <v>54452.638700947224</v>
      </c>
      <c r="N309">
        <f t="shared" si="29"/>
        <v>3918.8105117565701</v>
      </c>
      <c r="O309">
        <f t="shared" si="30"/>
        <v>174</v>
      </c>
      <c r="P309" s="58">
        <f t="shared" si="31"/>
        <v>41125.790999999997</v>
      </c>
      <c r="Q309" s="59">
        <f t="shared" si="32"/>
        <v>37407.199999999997</v>
      </c>
      <c r="R309">
        <f t="shared" si="33"/>
        <v>36854.384236453203</v>
      </c>
      <c r="S309" s="58">
        <f>$P309-$R309</f>
        <v>4271.4067635467945</v>
      </c>
      <c r="T309" s="58">
        <f t="shared" si="34"/>
        <v>2.1999999999999935</v>
      </c>
      <c r="U309">
        <f t="shared" si="35"/>
        <v>45</v>
      </c>
    </row>
    <row r="310" spans="3:21" x14ac:dyDescent="0.25">
      <c r="C310" s="17">
        <v>306</v>
      </c>
      <c r="D310" s="18" t="s">
        <v>348</v>
      </c>
      <c r="E310" s="19" t="s">
        <v>11</v>
      </c>
      <c r="F310" s="20">
        <v>121000</v>
      </c>
      <c r="G310" s="21">
        <v>297</v>
      </c>
      <c r="H310" s="27">
        <v>40052</v>
      </c>
      <c r="I310" s="28">
        <v>4.7E-2</v>
      </c>
      <c r="J310" s="29">
        <v>3024</v>
      </c>
      <c r="K310" s="30">
        <v>0.70499999999999996</v>
      </c>
      <c r="L310" s="31">
        <v>29109</v>
      </c>
      <c r="M310">
        <f>IF(ISNUMBER(H310/(1+I310)),H310/(1+I310),"")</f>
        <v>38254.059216809939</v>
      </c>
      <c r="N310">
        <f t="shared" si="29"/>
        <v>1773.6070381231671</v>
      </c>
      <c r="O310">
        <f t="shared" si="30"/>
        <v>294</v>
      </c>
      <c r="P310" s="58">
        <f t="shared" si="31"/>
        <v>40933.144</v>
      </c>
      <c r="Q310" s="59">
        <f t="shared" si="32"/>
        <v>37028</v>
      </c>
      <c r="R310">
        <f t="shared" si="33"/>
        <v>36480.788177339906</v>
      </c>
      <c r="S310" s="58">
        <f>$P310-$R310</f>
        <v>4452.3558226600944</v>
      </c>
      <c r="T310" s="58">
        <f t="shared" si="34"/>
        <v>2.2000000000000006</v>
      </c>
      <c r="U310">
        <f t="shared" si="35"/>
        <v>40</v>
      </c>
    </row>
    <row r="311" spans="3:21" x14ac:dyDescent="0.25">
      <c r="C311" s="17">
        <v>307</v>
      </c>
      <c r="D311" s="18" t="s">
        <v>349</v>
      </c>
      <c r="E311" s="19" t="s">
        <v>11</v>
      </c>
      <c r="F311" s="20">
        <v>137000</v>
      </c>
      <c r="G311" s="21">
        <v>302</v>
      </c>
      <c r="H311" s="27">
        <v>39831</v>
      </c>
      <c r="I311" s="28">
        <v>5.6000000000000001E-2</v>
      </c>
      <c r="J311" s="29">
        <v>3825</v>
      </c>
      <c r="K311" s="30">
        <v>-0.59</v>
      </c>
      <c r="L311" s="31">
        <v>137264</v>
      </c>
      <c r="M311">
        <f>IF(ISNUMBER(H311/(1+I311)),H311/(1+I311),"")</f>
        <v>37718.75</v>
      </c>
      <c r="N311">
        <f t="shared" si="29"/>
        <v>9329.2682926829257</v>
      </c>
      <c r="O311">
        <f t="shared" si="30"/>
        <v>300</v>
      </c>
      <c r="P311" s="58">
        <f t="shared" si="31"/>
        <v>40707.281999999999</v>
      </c>
      <c r="Q311" s="59">
        <f t="shared" si="32"/>
        <v>36006</v>
      </c>
      <c r="R311">
        <f t="shared" si="33"/>
        <v>35473.891625615768</v>
      </c>
      <c r="S311" s="58">
        <f>$P311-$R311</f>
        <v>5233.3903743842311</v>
      </c>
      <c r="T311" s="58">
        <f t="shared" si="34"/>
        <v>2.199999999999998</v>
      </c>
      <c r="U311">
        <f t="shared" si="35"/>
        <v>28</v>
      </c>
    </row>
    <row r="312" spans="3:21" x14ac:dyDescent="0.25">
      <c r="C312" s="17">
        <v>308</v>
      </c>
      <c r="D312" s="18" t="s">
        <v>350</v>
      </c>
      <c r="E312" s="19" t="s">
        <v>11</v>
      </c>
      <c r="F312" s="20">
        <v>45420</v>
      </c>
      <c r="G312" s="21">
        <v>293</v>
      </c>
      <c r="H312" s="27">
        <v>39815</v>
      </c>
      <c r="I312" s="28">
        <v>3.4000000000000002E-2</v>
      </c>
      <c r="J312" s="29">
        <v>2252</v>
      </c>
      <c r="K312" s="30">
        <v>-0.29399999999999998</v>
      </c>
      <c r="L312" s="31">
        <v>112249</v>
      </c>
      <c r="M312">
        <f>IF(ISNUMBER(H312/(1+I312)),H312/(1+I312),"")</f>
        <v>38505.802707930365</v>
      </c>
      <c r="N312">
        <f t="shared" si="29"/>
        <v>3189.8016997167142</v>
      </c>
      <c r="O312">
        <f t="shared" si="30"/>
        <v>291</v>
      </c>
      <c r="P312" s="58">
        <f t="shared" si="31"/>
        <v>40690.93</v>
      </c>
      <c r="Q312" s="59">
        <f t="shared" si="32"/>
        <v>37563</v>
      </c>
      <c r="R312">
        <f t="shared" si="33"/>
        <v>37007.881773399022</v>
      </c>
      <c r="S312" s="58">
        <f>$P312-$R312</f>
        <v>3683.0482266009785</v>
      </c>
      <c r="T312" s="58">
        <f t="shared" si="34"/>
        <v>2.2000000000000006</v>
      </c>
      <c r="U312">
        <f t="shared" si="35"/>
        <v>58</v>
      </c>
    </row>
    <row r="313" spans="3:21" x14ac:dyDescent="0.25">
      <c r="C313" s="17">
        <v>309</v>
      </c>
      <c r="D313" s="18" t="s">
        <v>351</v>
      </c>
      <c r="E313" s="19" t="s">
        <v>11</v>
      </c>
      <c r="F313" s="20">
        <v>5000</v>
      </c>
      <c r="G313" s="21">
        <v>351</v>
      </c>
      <c r="H313" s="27">
        <v>39750.300000000003</v>
      </c>
      <c r="I313" s="28">
        <v>0.18</v>
      </c>
      <c r="J313" s="29">
        <v>127.7</v>
      </c>
      <c r="K313" s="30" t="s">
        <v>17</v>
      </c>
      <c r="L313" s="31">
        <v>5676.9</v>
      </c>
      <c r="M313">
        <f>IF(ISNUMBER(H313/(1+I313)),H313/(1+I313),"")</f>
        <v>33686.694915254244</v>
      </c>
      <c r="N313" t="str">
        <f t="shared" si="29"/>
        <v/>
      </c>
      <c r="O313">
        <f t="shared" si="30"/>
        <v>345</v>
      </c>
      <c r="P313" s="58">
        <f t="shared" si="31"/>
        <v>40624.806600000004</v>
      </c>
      <c r="Q313" s="59">
        <f t="shared" si="32"/>
        <v>39622.600000000006</v>
      </c>
      <c r="R313">
        <f t="shared" si="33"/>
        <v>39037.044334975377</v>
      </c>
      <c r="S313" s="58">
        <f>$P313-$R313</f>
        <v>1587.7622650246267</v>
      </c>
      <c r="T313" s="58">
        <f t="shared" si="34"/>
        <v>2.2000000000000011</v>
      </c>
      <c r="U313">
        <f t="shared" si="35"/>
        <v>145</v>
      </c>
    </row>
    <row r="314" spans="3:21" x14ac:dyDescent="0.25">
      <c r="C314" s="17">
        <v>310</v>
      </c>
      <c r="D314" s="18" t="s">
        <v>352</v>
      </c>
      <c r="E314" s="19" t="s">
        <v>15</v>
      </c>
      <c r="F314" s="20">
        <v>53768</v>
      </c>
      <c r="G314" s="21">
        <v>171</v>
      </c>
      <c r="H314" s="27">
        <v>39598.199999999997</v>
      </c>
      <c r="I314" s="28">
        <v>-0.29699999999999999</v>
      </c>
      <c r="J314" s="29">
        <v>5618.8</v>
      </c>
      <c r="K314" s="30">
        <v>-8.7999999999999995E-2</v>
      </c>
      <c r="L314" s="31">
        <v>1011101.2</v>
      </c>
      <c r="M314">
        <f>IF(ISNUMBER(H314/(1+I314)),H314/(1+I314),"")</f>
        <v>56327.453769559026</v>
      </c>
      <c r="N314">
        <f t="shared" si="29"/>
        <v>6160.9649122807014</v>
      </c>
      <c r="O314">
        <f t="shared" si="30"/>
        <v>168</v>
      </c>
      <c r="P314" s="58">
        <f t="shared" si="31"/>
        <v>40469.360399999998</v>
      </c>
      <c r="Q314" s="59">
        <f t="shared" si="32"/>
        <v>33979.399999999994</v>
      </c>
      <c r="R314">
        <f t="shared" si="33"/>
        <v>33477.241379310341</v>
      </c>
      <c r="S314" s="58">
        <f>$P314-$R314</f>
        <v>6992.1190206896572</v>
      </c>
      <c r="T314" s="58">
        <f t="shared" si="34"/>
        <v>2.200000000000002</v>
      </c>
      <c r="U314">
        <f t="shared" si="35"/>
        <v>15</v>
      </c>
    </row>
    <row r="315" spans="3:21" x14ac:dyDescent="0.25">
      <c r="C315" s="17">
        <v>311</v>
      </c>
      <c r="D315" s="18" t="s">
        <v>353</v>
      </c>
      <c r="E315" s="19" t="s">
        <v>23</v>
      </c>
      <c r="F315" s="20">
        <v>31780</v>
      </c>
      <c r="G315" s="21">
        <v>318</v>
      </c>
      <c r="H315" s="27">
        <v>39594.699999999997</v>
      </c>
      <c r="I315" s="28">
        <v>9.7000000000000003E-2</v>
      </c>
      <c r="J315" s="29">
        <v>244.1</v>
      </c>
      <c r="K315" s="30">
        <v>-0.43099999999999999</v>
      </c>
      <c r="L315" s="31">
        <v>26177.3</v>
      </c>
      <c r="M315">
        <f>IF(ISNUMBER(H315/(1+I315)),H315/(1+I315),"")</f>
        <v>36093.618960802189</v>
      </c>
      <c r="N315">
        <f t="shared" si="29"/>
        <v>428.99824253075576</v>
      </c>
      <c r="O315">
        <f t="shared" si="30"/>
        <v>314</v>
      </c>
      <c r="P315" s="58">
        <f t="shared" si="31"/>
        <v>40465.7834</v>
      </c>
      <c r="Q315" s="59">
        <f t="shared" si="32"/>
        <v>39350.6</v>
      </c>
      <c r="R315">
        <f t="shared" si="33"/>
        <v>38769.06403940887</v>
      </c>
      <c r="S315" s="58">
        <f>$P315-$R315</f>
        <v>1696.7193605911307</v>
      </c>
      <c r="T315" s="58">
        <f t="shared" si="34"/>
        <v>2.2000000000000082</v>
      </c>
      <c r="U315">
        <f t="shared" si="35"/>
        <v>135</v>
      </c>
    </row>
    <row r="316" spans="3:21" x14ac:dyDescent="0.25">
      <c r="C316" s="17">
        <v>312</v>
      </c>
      <c r="D316" s="18" t="s">
        <v>354</v>
      </c>
      <c r="E316" s="19" t="s">
        <v>13</v>
      </c>
      <c r="F316" s="20">
        <v>114765</v>
      </c>
      <c r="G316" s="21">
        <v>323</v>
      </c>
      <c r="H316" s="27">
        <v>39581.599999999999</v>
      </c>
      <c r="I316" s="28">
        <v>0.106</v>
      </c>
      <c r="J316" s="29">
        <v>3058.5</v>
      </c>
      <c r="K316" s="30">
        <v>0.19600000000000001</v>
      </c>
      <c r="L316" s="31">
        <v>38408.5</v>
      </c>
      <c r="M316">
        <f>IF(ISNUMBER(H316/(1+I316)),H316/(1+I316),"")</f>
        <v>35788.065099457497</v>
      </c>
      <c r="N316">
        <f t="shared" si="29"/>
        <v>2557.274247491639</v>
      </c>
      <c r="O316">
        <f t="shared" si="30"/>
        <v>319</v>
      </c>
      <c r="P316" s="58">
        <f t="shared" si="31"/>
        <v>40452.395199999999</v>
      </c>
      <c r="Q316" s="59">
        <f t="shared" si="32"/>
        <v>36523.1</v>
      </c>
      <c r="R316">
        <f t="shared" si="33"/>
        <v>35983.34975369458</v>
      </c>
      <c r="S316" s="58">
        <f>$P316-$R316</f>
        <v>4469.0454463054193</v>
      </c>
      <c r="T316" s="58">
        <f t="shared" si="34"/>
        <v>2.2000000000000011</v>
      </c>
      <c r="U316">
        <f t="shared" si="35"/>
        <v>37</v>
      </c>
    </row>
    <row r="317" spans="3:21" x14ac:dyDescent="0.25">
      <c r="C317" s="17">
        <v>313</v>
      </c>
      <c r="D317" s="18" t="s">
        <v>355</v>
      </c>
      <c r="E317" s="19" t="s">
        <v>26</v>
      </c>
      <c r="F317" s="20">
        <v>276750</v>
      </c>
      <c r="G317" s="21">
        <v>298</v>
      </c>
      <c r="H317" s="27">
        <v>39571</v>
      </c>
      <c r="I317" s="28">
        <v>3.5999999999999997E-2</v>
      </c>
      <c r="J317" s="29">
        <v>2392.1999999999998</v>
      </c>
      <c r="K317" s="30">
        <v>0.17</v>
      </c>
      <c r="L317" s="31">
        <v>64811.5</v>
      </c>
      <c r="M317">
        <f>IF(ISNUMBER(H317/(1+I317)),H317/(1+I317),"")</f>
        <v>38195.945945945947</v>
      </c>
      <c r="N317">
        <f t="shared" si="29"/>
        <v>2044.6153846153845</v>
      </c>
      <c r="O317">
        <f t="shared" si="30"/>
        <v>295</v>
      </c>
      <c r="P317" s="58">
        <f t="shared" si="31"/>
        <v>40441.561999999998</v>
      </c>
      <c r="Q317" s="59">
        <f t="shared" si="32"/>
        <v>37178.800000000003</v>
      </c>
      <c r="R317">
        <f t="shared" si="33"/>
        <v>36629.359605911333</v>
      </c>
      <c r="S317" s="58">
        <f>$P317-$R317</f>
        <v>3812.2023940886647</v>
      </c>
      <c r="T317" s="58">
        <f t="shared" si="34"/>
        <v>2.1999999999999948</v>
      </c>
      <c r="U317">
        <f t="shared" si="35"/>
        <v>49</v>
      </c>
    </row>
    <row r="318" spans="3:21" x14ac:dyDescent="0.25">
      <c r="C318" s="17">
        <v>314</v>
      </c>
      <c r="D318" s="18" t="s">
        <v>356</v>
      </c>
      <c r="E318" s="19" t="s">
        <v>11</v>
      </c>
      <c r="F318" s="20">
        <v>9844</v>
      </c>
      <c r="G318" s="21">
        <v>357</v>
      </c>
      <c r="H318" s="27">
        <v>39267.199999999997</v>
      </c>
      <c r="I318" s="28">
        <v>0.17199999999999999</v>
      </c>
      <c r="J318" s="29">
        <v>397.9</v>
      </c>
      <c r="K318" s="30">
        <v>-0.224</v>
      </c>
      <c r="L318" s="31">
        <v>265812.59999999998</v>
      </c>
      <c r="M318">
        <f>IF(ISNUMBER(H318/(1+I318)),H318/(1+I318),"")</f>
        <v>33504.436860068257</v>
      </c>
      <c r="N318">
        <f t="shared" si="29"/>
        <v>512.75773195876286</v>
      </c>
      <c r="O318">
        <f t="shared" si="30"/>
        <v>351</v>
      </c>
      <c r="P318" s="58">
        <f t="shared" si="31"/>
        <v>40131.078399999999</v>
      </c>
      <c r="Q318" s="59">
        <f t="shared" si="32"/>
        <v>38869.299999999996</v>
      </c>
      <c r="R318">
        <f t="shared" si="33"/>
        <v>38294.876847290638</v>
      </c>
      <c r="S318" s="58">
        <f>$P318-$R318</f>
        <v>1836.2015527093608</v>
      </c>
      <c r="T318" s="58">
        <f t="shared" si="34"/>
        <v>2.2000000000000037</v>
      </c>
      <c r="U318">
        <f t="shared" si="35"/>
        <v>122</v>
      </c>
    </row>
    <row r="319" spans="3:21" x14ac:dyDescent="0.25">
      <c r="C319" s="17">
        <v>315</v>
      </c>
      <c r="D319" s="18" t="s">
        <v>357</v>
      </c>
      <c r="E319" s="19" t="s">
        <v>48</v>
      </c>
      <c r="F319" s="20">
        <v>92117</v>
      </c>
      <c r="G319" s="21">
        <v>324</v>
      </c>
      <c r="H319" s="27">
        <v>39050.6</v>
      </c>
      <c r="I319" s="28">
        <v>9.1999999999999998E-2</v>
      </c>
      <c r="J319" s="29">
        <v>4779.7</v>
      </c>
      <c r="K319" s="30">
        <v>-0.42</v>
      </c>
      <c r="L319" s="31">
        <v>900365.1</v>
      </c>
      <c r="M319">
        <f>IF(ISNUMBER(H319/(1+I319)),H319/(1+I319),"")</f>
        <v>35760.622710622709</v>
      </c>
      <c r="N319">
        <f t="shared" si="29"/>
        <v>8240.8620689655163</v>
      </c>
      <c r="O319">
        <f t="shared" si="30"/>
        <v>320</v>
      </c>
      <c r="P319" s="58">
        <f t="shared" si="31"/>
        <v>39909.713199999998</v>
      </c>
      <c r="Q319" s="59">
        <f t="shared" si="32"/>
        <v>34270.9</v>
      </c>
      <c r="R319">
        <f t="shared" si="33"/>
        <v>33764.433497536949</v>
      </c>
      <c r="S319" s="58">
        <f>$P319-$R319</f>
        <v>6145.279702463049</v>
      </c>
      <c r="T319" s="58">
        <f t="shared" si="34"/>
        <v>2.1999999999999997</v>
      </c>
      <c r="U319">
        <f t="shared" si="35"/>
        <v>20</v>
      </c>
    </row>
    <row r="320" spans="3:21" x14ac:dyDescent="0.25">
      <c r="C320" s="17">
        <v>316</v>
      </c>
      <c r="D320" s="18" t="s">
        <v>358</v>
      </c>
      <c r="E320" s="19" t="s">
        <v>15</v>
      </c>
      <c r="F320" s="20">
        <v>19450</v>
      </c>
      <c r="G320" s="21">
        <v>338</v>
      </c>
      <c r="H320" s="27">
        <v>39004</v>
      </c>
      <c r="I320" s="28">
        <v>0.13100000000000001</v>
      </c>
      <c r="J320" s="29">
        <v>4688</v>
      </c>
      <c r="K320" s="30">
        <v>-3.9E-2</v>
      </c>
      <c r="L320" s="31">
        <v>28278</v>
      </c>
      <c r="M320">
        <f>IF(ISNUMBER(H320/(1+I320)),H320/(1+I320),"")</f>
        <v>34486.295313881521</v>
      </c>
      <c r="N320">
        <f t="shared" si="29"/>
        <v>4878.2518210197713</v>
      </c>
      <c r="O320">
        <f t="shared" si="30"/>
        <v>334</v>
      </c>
      <c r="P320" s="58">
        <f t="shared" si="31"/>
        <v>39862.088000000003</v>
      </c>
      <c r="Q320" s="59">
        <f t="shared" si="32"/>
        <v>34316</v>
      </c>
      <c r="R320">
        <f t="shared" si="33"/>
        <v>33808.866995073891</v>
      </c>
      <c r="S320" s="58">
        <f>$P320-$R320</f>
        <v>6053.2210049261121</v>
      </c>
      <c r="T320" s="58">
        <f t="shared" si="34"/>
        <v>2.2000000000000086</v>
      </c>
      <c r="U320">
        <f t="shared" si="35"/>
        <v>20</v>
      </c>
    </row>
    <row r="321" spans="3:21" x14ac:dyDescent="0.25">
      <c r="C321" s="17">
        <v>317</v>
      </c>
      <c r="D321" s="18" t="s">
        <v>359</v>
      </c>
      <c r="E321" s="19" t="s">
        <v>11</v>
      </c>
      <c r="F321" s="20">
        <v>270000</v>
      </c>
      <c r="G321" s="21">
        <v>321</v>
      </c>
      <c r="H321" s="27">
        <v>38972.9</v>
      </c>
      <c r="I321" s="28">
        <v>8.6999999999999994E-2</v>
      </c>
      <c r="J321" s="29">
        <v>3059.8</v>
      </c>
      <c r="K321" s="30">
        <v>0.17299999999999999</v>
      </c>
      <c r="L321" s="31">
        <v>14326</v>
      </c>
      <c r="M321">
        <f>IF(ISNUMBER(H321/(1+I321)),H321/(1+I321),"")</f>
        <v>35853.633854645814</v>
      </c>
      <c r="N321">
        <f t="shared" si="29"/>
        <v>2608.5251491901108</v>
      </c>
      <c r="O321">
        <f t="shared" si="30"/>
        <v>317</v>
      </c>
      <c r="P321" s="58">
        <f t="shared" si="31"/>
        <v>39830.303800000002</v>
      </c>
      <c r="Q321" s="59">
        <f t="shared" si="32"/>
        <v>35913.1</v>
      </c>
      <c r="R321">
        <f t="shared" si="33"/>
        <v>35382.364532019703</v>
      </c>
      <c r="S321" s="58">
        <f>$P321-$R321</f>
        <v>4447.9392679802986</v>
      </c>
      <c r="T321" s="58">
        <f t="shared" si="34"/>
        <v>2.1999999999999997</v>
      </c>
      <c r="U321">
        <f t="shared" si="35"/>
        <v>35</v>
      </c>
    </row>
    <row r="322" spans="3:21" x14ac:dyDescent="0.25">
      <c r="C322" s="17">
        <v>318</v>
      </c>
      <c r="D322" s="18" t="s">
        <v>360</v>
      </c>
      <c r="E322" s="19" t="s">
        <v>13</v>
      </c>
      <c r="F322" s="20">
        <v>104668</v>
      </c>
      <c r="G322" s="21">
        <v>399</v>
      </c>
      <c r="H322" s="27">
        <v>38887.300000000003</v>
      </c>
      <c r="I322" s="28">
        <v>0.31900000000000001</v>
      </c>
      <c r="J322" s="29">
        <v>-258</v>
      </c>
      <c r="K322" s="30" t="s">
        <v>17</v>
      </c>
      <c r="L322" s="31">
        <v>44774.8</v>
      </c>
      <c r="M322">
        <f>IF(ISNUMBER(H322/(1+I322)),H322/(1+I322),"")</f>
        <v>29482.410917361642</v>
      </c>
      <c r="N322" t="str">
        <f t="shared" si="29"/>
        <v/>
      </c>
      <c r="O322">
        <f t="shared" si="30"/>
        <v>391</v>
      </c>
      <c r="P322" s="58">
        <f t="shared" si="31"/>
        <v>39742.820600000006</v>
      </c>
      <c r="Q322" s="59">
        <f t="shared" si="32"/>
        <v>39145.300000000003</v>
      </c>
      <c r="R322">
        <f t="shared" si="33"/>
        <v>38566.798029556659</v>
      </c>
      <c r="S322" s="58">
        <f>$P322-$R322</f>
        <v>1176.0225704433469</v>
      </c>
      <c r="T322" s="58">
        <f t="shared" si="34"/>
        <v>2.2000000000000091</v>
      </c>
      <c r="U322">
        <f t="shared" si="35"/>
        <v>160</v>
      </c>
    </row>
    <row r="323" spans="3:21" x14ac:dyDescent="0.25">
      <c r="C323" s="17">
        <v>319</v>
      </c>
      <c r="D323" s="18" t="s">
        <v>361</v>
      </c>
      <c r="E323" s="19" t="s">
        <v>11</v>
      </c>
      <c r="F323" s="20">
        <v>10800</v>
      </c>
      <c r="G323" s="21">
        <v>363</v>
      </c>
      <c r="H323" s="27">
        <v>38727</v>
      </c>
      <c r="I323" s="28">
        <v>0.189</v>
      </c>
      <c r="J323" s="29">
        <v>6257</v>
      </c>
      <c r="K323" s="30" t="s">
        <v>17</v>
      </c>
      <c r="L323" s="31">
        <v>69980</v>
      </c>
      <c r="M323">
        <f>IF(ISNUMBER(H323/(1+I323)),H323/(1+I323),"")</f>
        <v>32571.068124474346</v>
      </c>
      <c r="N323" t="str">
        <f t="shared" si="29"/>
        <v/>
      </c>
      <c r="O323">
        <f t="shared" si="30"/>
        <v>357</v>
      </c>
      <c r="P323" s="58">
        <f t="shared" si="31"/>
        <v>39578.993999999999</v>
      </c>
      <c r="Q323" s="59">
        <f t="shared" si="32"/>
        <v>32470</v>
      </c>
      <c r="R323">
        <f t="shared" si="33"/>
        <v>31990.147783251236</v>
      </c>
      <c r="S323" s="58">
        <f>$P323-$R323</f>
        <v>7588.8462167487633</v>
      </c>
      <c r="T323" s="58">
        <f t="shared" si="34"/>
        <v>2.1999999999999966</v>
      </c>
      <c r="U323">
        <f t="shared" si="35"/>
        <v>11</v>
      </c>
    </row>
    <row r="324" spans="3:21" x14ac:dyDescent="0.25">
      <c r="C324" s="17">
        <v>320</v>
      </c>
      <c r="D324" s="18" t="s">
        <v>362</v>
      </c>
      <c r="E324" s="19" t="s">
        <v>23</v>
      </c>
      <c r="F324" s="20">
        <v>83500</v>
      </c>
      <c r="G324" s="21">
        <v>336</v>
      </c>
      <c r="H324" s="27">
        <v>38278.300000000003</v>
      </c>
      <c r="I324" s="28">
        <v>0.109</v>
      </c>
      <c r="J324" s="29">
        <v>2862.3</v>
      </c>
      <c r="K324" s="30" t="s">
        <v>17</v>
      </c>
      <c r="L324" s="31">
        <v>1443122.6</v>
      </c>
      <c r="M324">
        <f>IF(ISNUMBER(H324/(1+I324)),H324/(1+I324),"")</f>
        <v>34516.050495942291</v>
      </c>
      <c r="N324" t="str">
        <f t="shared" si="29"/>
        <v/>
      </c>
      <c r="O324">
        <f t="shared" si="30"/>
        <v>332</v>
      </c>
      <c r="P324" s="58">
        <f t="shared" si="31"/>
        <v>39120.422600000005</v>
      </c>
      <c r="Q324" s="59">
        <f t="shared" si="32"/>
        <v>35416</v>
      </c>
      <c r="R324">
        <f t="shared" si="33"/>
        <v>34892.610837438428</v>
      </c>
      <c r="S324" s="58">
        <f>$P324-$R324</f>
        <v>4227.8117625615778</v>
      </c>
      <c r="T324" s="58">
        <f t="shared" si="34"/>
        <v>2.200000000000006</v>
      </c>
      <c r="U324">
        <f t="shared" si="35"/>
        <v>37</v>
      </c>
    </row>
    <row r="325" spans="3:21" x14ac:dyDescent="0.25">
      <c r="C325" s="17">
        <v>321</v>
      </c>
      <c r="D325" s="18" t="s">
        <v>363</v>
      </c>
      <c r="E325" s="19" t="s">
        <v>23</v>
      </c>
      <c r="F325" s="20">
        <v>116400</v>
      </c>
      <c r="G325" s="21">
        <v>303</v>
      </c>
      <c r="H325" s="27">
        <v>38064</v>
      </c>
      <c r="I325" s="28">
        <v>8.9999999999999993E-3</v>
      </c>
      <c r="J325" s="29">
        <v>287.39999999999998</v>
      </c>
      <c r="K325" s="30">
        <v>-0.29799999999999999</v>
      </c>
      <c r="L325" s="31">
        <v>30669.200000000001</v>
      </c>
      <c r="M325">
        <f>IF(ISNUMBER(H325/(1+I325)),H325/(1+I325),"")</f>
        <v>37724.479682854319</v>
      </c>
      <c r="N325">
        <f t="shared" si="29"/>
        <v>409.40170940170941</v>
      </c>
      <c r="O325">
        <f t="shared" si="30"/>
        <v>298</v>
      </c>
      <c r="P325" s="58">
        <f t="shared" si="31"/>
        <v>38901.408000000003</v>
      </c>
      <c r="Q325" s="59">
        <f t="shared" si="32"/>
        <v>37776.6</v>
      </c>
      <c r="R325">
        <f t="shared" si="33"/>
        <v>37218.32512315271</v>
      </c>
      <c r="S325" s="58">
        <f>$P325-$R325</f>
        <v>1683.0828768472929</v>
      </c>
      <c r="T325" s="58">
        <f t="shared" si="34"/>
        <v>2.2000000000000082</v>
      </c>
      <c r="U325">
        <f t="shared" si="35"/>
        <v>128</v>
      </c>
    </row>
    <row r="326" spans="3:21" x14ac:dyDescent="0.25">
      <c r="C326" s="17">
        <v>322</v>
      </c>
      <c r="D326" s="18" t="s">
        <v>364</v>
      </c>
      <c r="E326" s="19" t="s">
        <v>13</v>
      </c>
      <c r="F326" s="20">
        <v>146346</v>
      </c>
      <c r="G326" s="21">
        <v>346</v>
      </c>
      <c r="H326" s="27">
        <v>37869.800000000003</v>
      </c>
      <c r="I326" s="28">
        <v>0.111</v>
      </c>
      <c r="J326" s="29">
        <v>1846.4</v>
      </c>
      <c r="K326" s="30">
        <v>0.14899999999999999</v>
      </c>
      <c r="L326" s="31">
        <v>47048.1</v>
      </c>
      <c r="M326">
        <f>IF(ISNUMBER(H326/(1+I326)),H326/(1+I326),"")</f>
        <v>34086.228622862291</v>
      </c>
      <c r="N326">
        <f t="shared" ref="N326:N389" si="36">IF(ISNUMBER(J326/(1+K326)),J326/(1+K326),"")</f>
        <v>1606.9625761531768</v>
      </c>
      <c r="O326">
        <f t="shared" ref="O326:O389" si="37">_xlfn.RANK.EQ(M326,$M$5:$M$504)</f>
        <v>340</v>
      </c>
      <c r="P326" s="58">
        <f t="shared" ref="P326:P389" si="38">$H326 *(1+0.022)</f>
        <v>38702.935600000004</v>
      </c>
      <c r="Q326" s="59">
        <f t="shared" ref="Q326:Q389" si="39">H326-J326</f>
        <v>36023.4</v>
      </c>
      <c r="R326">
        <f t="shared" ref="R326:R389" si="40">IF($H326 &gt;166000, $Q326/(1+0.04),$Q326/(1+0.015))</f>
        <v>35491.034482758623</v>
      </c>
      <c r="S326" s="58">
        <f>$P326-$R326</f>
        <v>3211.9011172413811</v>
      </c>
      <c r="T326" s="58">
        <f t="shared" ref="T326:T389" si="41">(P326-H326)/H326 * 100</f>
        <v>2.2000000000000037</v>
      </c>
      <c r="U326">
        <f t="shared" ref="U326:U389" si="42">_xlfn.RANK.EQ(S326, $S326:$S825)</f>
        <v>68</v>
      </c>
    </row>
    <row r="327" spans="3:21" x14ac:dyDescent="0.25">
      <c r="C327" s="17">
        <v>323</v>
      </c>
      <c r="D327" s="18" t="s">
        <v>365</v>
      </c>
      <c r="E327" s="19" t="s">
        <v>13</v>
      </c>
      <c r="F327" s="20">
        <v>179788</v>
      </c>
      <c r="G327" s="21">
        <v>343</v>
      </c>
      <c r="H327" s="27">
        <v>37727.599999999999</v>
      </c>
      <c r="I327" s="28">
        <v>0.10100000000000001</v>
      </c>
      <c r="J327" s="29">
        <v>2463.6999999999998</v>
      </c>
      <c r="K327" s="30">
        <v>0.107</v>
      </c>
      <c r="L327" s="31">
        <v>63496.800000000003</v>
      </c>
      <c r="M327">
        <f>IF(ISNUMBER(H327/(1+I327)),H327/(1+I327),"")</f>
        <v>34266.666666666664</v>
      </c>
      <c r="N327">
        <f t="shared" si="36"/>
        <v>2225.5645889792231</v>
      </c>
      <c r="O327">
        <f t="shared" si="37"/>
        <v>337</v>
      </c>
      <c r="P327" s="58">
        <f t="shared" si="38"/>
        <v>38557.607199999999</v>
      </c>
      <c r="Q327" s="59">
        <f t="shared" si="39"/>
        <v>35263.9</v>
      </c>
      <c r="R327">
        <f t="shared" si="40"/>
        <v>34742.758620689659</v>
      </c>
      <c r="S327" s="58">
        <f>$P327-$R327</f>
        <v>3814.8485793103391</v>
      </c>
      <c r="T327" s="58">
        <f t="shared" si="41"/>
        <v>2.2000000000000002</v>
      </c>
      <c r="U327">
        <f t="shared" si="42"/>
        <v>43</v>
      </c>
    </row>
    <row r="328" spans="3:21" x14ac:dyDescent="0.25">
      <c r="C328" s="17">
        <v>324</v>
      </c>
      <c r="D328" s="18" t="s">
        <v>366</v>
      </c>
      <c r="E328" s="19" t="s">
        <v>28</v>
      </c>
      <c r="F328" s="20">
        <v>42950</v>
      </c>
      <c r="G328" s="21">
        <v>309</v>
      </c>
      <c r="H328" s="27">
        <v>37722.9</v>
      </c>
      <c r="I328" s="28">
        <v>1.4999999999999999E-2</v>
      </c>
      <c r="J328" s="29">
        <v>2070.6</v>
      </c>
      <c r="K328" s="30">
        <v>-0.13400000000000001</v>
      </c>
      <c r="L328" s="31">
        <v>380597.4</v>
      </c>
      <c r="M328">
        <f>IF(ISNUMBER(H328/(1+I328)),H328/(1+I328),"")</f>
        <v>37165.418719211826</v>
      </c>
      <c r="N328">
        <f t="shared" si="36"/>
        <v>2390.9930715935334</v>
      </c>
      <c r="O328">
        <f t="shared" si="37"/>
        <v>305</v>
      </c>
      <c r="P328" s="58">
        <f t="shared" si="38"/>
        <v>38552.803800000002</v>
      </c>
      <c r="Q328" s="59">
        <f t="shared" si="39"/>
        <v>35652.300000000003</v>
      </c>
      <c r="R328">
        <f t="shared" si="40"/>
        <v>35125.418719211826</v>
      </c>
      <c r="S328" s="58">
        <f>$P328-$R328</f>
        <v>3427.3850807881754</v>
      </c>
      <c r="T328" s="58">
        <f t="shared" si="41"/>
        <v>2.1999999999999997</v>
      </c>
      <c r="U328">
        <f t="shared" si="42"/>
        <v>57</v>
      </c>
    </row>
    <row r="329" spans="3:21" x14ac:dyDescent="0.25">
      <c r="C329" s="17">
        <v>325</v>
      </c>
      <c r="D329" s="18" t="s">
        <v>367</v>
      </c>
      <c r="E329" s="19" t="s">
        <v>217</v>
      </c>
      <c r="F329" s="20">
        <v>197000</v>
      </c>
      <c r="G329" s="21">
        <v>308</v>
      </c>
      <c r="H329" s="27">
        <v>37474.800000000003</v>
      </c>
      <c r="I329" s="28">
        <v>7.0000000000000001E-3</v>
      </c>
      <c r="J329" s="29">
        <v>442.9</v>
      </c>
      <c r="K329" s="30">
        <v>-0.24299999999999999</v>
      </c>
      <c r="L329" s="31">
        <v>32084.1</v>
      </c>
      <c r="M329">
        <f>IF(ISNUMBER(H329/(1+I329)),H329/(1+I329),"")</f>
        <v>37214.299900695143</v>
      </c>
      <c r="N329">
        <f t="shared" si="36"/>
        <v>585.07265521796558</v>
      </c>
      <c r="O329">
        <f t="shared" si="37"/>
        <v>304</v>
      </c>
      <c r="P329" s="58">
        <f t="shared" si="38"/>
        <v>38299.245600000002</v>
      </c>
      <c r="Q329" s="59">
        <f t="shared" si="39"/>
        <v>37031.9</v>
      </c>
      <c r="R329">
        <f t="shared" si="40"/>
        <v>36484.630541871928</v>
      </c>
      <c r="S329" s="58">
        <f>$P329-$R329</f>
        <v>1814.6150581280745</v>
      </c>
      <c r="T329" s="58">
        <f t="shared" si="41"/>
        <v>2.1999999999999975</v>
      </c>
      <c r="U329">
        <f t="shared" si="42"/>
        <v>117</v>
      </c>
    </row>
    <row r="330" spans="3:21" x14ac:dyDescent="0.25">
      <c r="C330" s="17">
        <v>326</v>
      </c>
      <c r="D330" s="18" t="s">
        <v>368</v>
      </c>
      <c r="E330" s="19" t="s">
        <v>41</v>
      </c>
      <c r="F330" s="20">
        <v>203865</v>
      </c>
      <c r="G330" s="21">
        <v>320</v>
      </c>
      <c r="H330" s="27">
        <v>37388.9</v>
      </c>
      <c r="I330" s="28">
        <v>4.2000000000000003E-2</v>
      </c>
      <c r="J330" s="29">
        <v>5313.1</v>
      </c>
      <c r="K330" s="30">
        <v>3.149</v>
      </c>
      <c r="L330" s="31">
        <v>48482.6</v>
      </c>
      <c r="M330">
        <f>IF(ISNUMBER(H330/(1+I330)),H330/(1+I330),"")</f>
        <v>35881.861804222652</v>
      </c>
      <c r="N330">
        <f t="shared" si="36"/>
        <v>1280.5736322005303</v>
      </c>
      <c r="O330">
        <f t="shared" si="37"/>
        <v>316</v>
      </c>
      <c r="P330" s="58">
        <f t="shared" si="38"/>
        <v>38211.455800000003</v>
      </c>
      <c r="Q330" s="59">
        <f t="shared" si="39"/>
        <v>32075.800000000003</v>
      </c>
      <c r="R330">
        <f t="shared" si="40"/>
        <v>31601.773399014783</v>
      </c>
      <c r="S330" s="58">
        <f>$P330-$R330</f>
        <v>6609.6824009852207</v>
      </c>
      <c r="T330" s="58">
        <f t="shared" si="41"/>
        <v>2.2000000000000051</v>
      </c>
      <c r="U330">
        <f t="shared" si="42"/>
        <v>16</v>
      </c>
    </row>
    <row r="331" spans="3:21" x14ac:dyDescent="0.25">
      <c r="C331" s="17">
        <v>327</v>
      </c>
      <c r="D331" s="18" t="s">
        <v>369</v>
      </c>
      <c r="E331" s="19" t="s">
        <v>28</v>
      </c>
      <c r="F331" s="20">
        <v>44947</v>
      </c>
      <c r="G331" s="21">
        <v>342</v>
      </c>
      <c r="H331" s="27">
        <v>37371.199999999997</v>
      </c>
      <c r="I331" s="28">
        <v>9.0999999999999998E-2</v>
      </c>
      <c r="J331" s="29">
        <v>2141.5</v>
      </c>
      <c r="K331" s="30">
        <v>4.0000000000000001E-3</v>
      </c>
      <c r="L331" s="31">
        <v>39161.800000000003</v>
      </c>
      <c r="M331">
        <f>IF(ISNUMBER(H331/(1+I331)),H331/(1+I331),"")</f>
        <v>34254.078826764431</v>
      </c>
      <c r="N331">
        <f t="shared" si="36"/>
        <v>2132.9681274900399</v>
      </c>
      <c r="O331">
        <f t="shared" si="37"/>
        <v>338</v>
      </c>
      <c r="P331" s="58">
        <f t="shared" si="38"/>
        <v>38193.366399999999</v>
      </c>
      <c r="Q331" s="59">
        <f t="shared" si="39"/>
        <v>35229.699999999997</v>
      </c>
      <c r="R331">
        <f t="shared" si="40"/>
        <v>34709.06403940887</v>
      </c>
      <c r="S331" s="58">
        <f>$P331-$R331</f>
        <v>3484.3023605911294</v>
      </c>
      <c r="T331" s="58">
        <f t="shared" si="41"/>
        <v>2.2000000000000051</v>
      </c>
      <c r="U331">
        <f t="shared" si="42"/>
        <v>54</v>
      </c>
    </row>
    <row r="332" spans="3:21" x14ac:dyDescent="0.25">
      <c r="C332" s="17">
        <v>328</v>
      </c>
      <c r="D332" s="18" t="s">
        <v>370</v>
      </c>
      <c r="E332" s="19" t="s">
        <v>36</v>
      </c>
      <c r="F332" s="20">
        <v>146600</v>
      </c>
      <c r="G332" s="21">
        <v>341</v>
      </c>
      <c r="H332" s="27">
        <v>37360</v>
      </c>
      <c r="I332" s="28">
        <v>8.8999999999999996E-2</v>
      </c>
      <c r="J332" s="29">
        <v>2173</v>
      </c>
      <c r="K332" s="30">
        <v>-1.7999999999999999E-2</v>
      </c>
      <c r="L332" s="31">
        <v>44441</v>
      </c>
      <c r="M332">
        <f>IF(ISNUMBER(H332/(1+I332)),H332/(1+I332),"")</f>
        <v>34306.703397612488</v>
      </c>
      <c r="N332">
        <f t="shared" si="36"/>
        <v>2212.8309572301428</v>
      </c>
      <c r="O332">
        <f t="shared" si="37"/>
        <v>336</v>
      </c>
      <c r="P332" s="58">
        <f t="shared" si="38"/>
        <v>38181.919999999998</v>
      </c>
      <c r="Q332" s="59">
        <f t="shared" si="39"/>
        <v>35187</v>
      </c>
      <c r="R332">
        <f t="shared" si="40"/>
        <v>34666.99507389163</v>
      </c>
      <c r="S332" s="58">
        <f>$P332-$R332</f>
        <v>3514.9249261083678</v>
      </c>
      <c r="T332" s="58">
        <f t="shared" si="41"/>
        <v>2.1999999999999953</v>
      </c>
      <c r="U332">
        <f t="shared" si="42"/>
        <v>52</v>
      </c>
    </row>
    <row r="333" spans="3:21" x14ac:dyDescent="0.25">
      <c r="C333" s="17">
        <v>329</v>
      </c>
      <c r="D333" s="18" t="s">
        <v>371</v>
      </c>
      <c r="E333" s="19" t="s">
        <v>11</v>
      </c>
      <c r="F333" s="20">
        <v>74413</v>
      </c>
      <c r="G333" s="21">
        <v>394</v>
      </c>
      <c r="H333" s="27">
        <v>37357.699999999997</v>
      </c>
      <c r="I333" s="28">
        <v>0.25600000000000001</v>
      </c>
      <c r="J333" s="29">
        <v>2368.4</v>
      </c>
      <c r="K333" s="30">
        <v>9.7000000000000003E-2</v>
      </c>
      <c r="L333" s="31">
        <v>70108</v>
      </c>
      <c r="M333">
        <f>IF(ISNUMBER(H333/(1+I333)),H333/(1+I333),"")</f>
        <v>29743.391719745221</v>
      </c>
      <c r="N333">
        <f t="shared" si="36"/>
        <v>2158.9790337283503</v>
      </c>
      <c r="O333">
        <f t="shared" si="37"/>
        <v>386</v>
      </c>
      <c r="P333" s="58">
        <f t="shared" si="38"/>
        <v>38179.5694</v>
      </c>
      <c r="Q333" s="59">
        <f t="shared" si="39"/>
        <v>34989.299999999996</v>
      </c>
      <c r="R333">
        <f t="shared" si="40"/>
        <v>34472.216748768471</v>
      </c>
      <c r="S333" s="58">
        <f>$P333-$R333</f>
        <v>3707.3526512315293</v>
      </c>
      <c r="T333" s="58">
        <f t="shared" si="41"/>
        <v>2.2000000000000091</v>
      </c>
      <c r="U333">
        <f t="shared" si="42"/>
        <v>46</v>
      </c>
    </row>
    <row r="334" spans="3:21" x14ac:dyDescent="0.25">
      <c r="C334" s="17">
        <v>330</v>
      </c>
      <c r="D334" s="18" t="s">
        <v>372</v>
      </c>
      <c r="E334" s="19" t="s">
        <v>11</v>
      </c>
      <c r="F334" s="20">
        <v>14000</v>
      </c>
      <c r="G334" s="21">
        <v>315</v>
      </c>
      <c r="H334" s="27">
        <v>37239</v>
      </c>
      <c r="I334" s="28">
        <v>1.2999999999999999E-2</v>
      </c>
      <c r="J334" s="29">
        <v>340.6</v>
      </c>
      <c r="K334" s="30">
        <v>1.92</v>
      </c>
      <c r="L334" s="31">
        <v>12986.6</v>
      </c>
      <c r="M334">
        <f>IF(ISNUMBER(H334/(1+I334)),H334/(1+I334),"")</f>
        <v>36761.105626850942</v>
      </c>
      <c r="N334">
        <f t="shared" si="36"/>
        <v>116.64383561643837</v>
      </c>
      <c r="O334">
        <f t="shared" si="37"/>
        <v>312</v>
      </c>
      <c r="P334" s="58">
        <f t="shared" si="38"/>
        <v>38058.258000000002</v>
      </c>
      <c r="Q334" s="59">
        <f t="shared" si="39"/>
        <v>36898.400000000001</v>
      </c>
      <c r="R334">
        <f t="shared" si="40"/>
        <v>36353.10344827587</v>
      </c>
      <c r="S334" s="58">
        <f>$P334-$R334</f>
        <v>1705.154551724132</v>
      </c>
      <c r="T334" s="58">
        <f t="shared" si="41"/>
        <v>2.2000000000000042</v>
      </c>
      <c r="U334">
        <f t="shared" si="42"/>
        <v>118</v>
      </c>
    </row>
    <row r="335" spans="3:21" x14ac:dyDescent="0.25">
      <c r="C335" s="17">
        <v>331</v>
      </c>
      <c r="D335" s="18" t="s">
        <v>373</v>
      </c>
      <c r="E335" s="19" t="s">
        <v>217</v>
      </c>
      <c r="F335" s="20">
        <v>30000</v>
      </c>
      <c r="G335" s="21">
        <v>282</v>
      </c>
      <c r="H335" s="27">
        <v>37112.199999999997</v>
      </c>
      <c r="I335" s="28">
        <v>-0.06</v>
      </c>
      <c r="J335" s="29">
        <v>1033.2</v>
      </c>
      <c r="K335" s="30">
        <v>2E-3</v>
      </c>
      <c r="L335" s="31">
        <v>331211.90000000002</v>
      </c>
      <c r="M335">
        <f>IF(ISNUMBER(H335/(1+I335)),H335/(1+I335),"")</f>
        <v>39481.063829787236</v>
      </c>
      <c r="N335">
        <f t="shared" si="36"/>
        <v>1031.1377245508982</v>
      </c>
      <c r="O335">
        <f t="shared" si="37"/>
        <v>280</v>
      </c>
      <c r="P335" s="58">
        <f t="shared" si="38"/>
        <v>37928.668399999995</v>
      </c>
      <c r="Q335" s="59">
        <f t="shared" si="39"/>
        <v>36079</v>
      </c>
      <c r="R335">
        <f t="shared" si="40"/>
        <v>35545.812807881775</v>
      </c>
      <c r="S335" s="58">
        <f>$P335-$R335</f>
        <v>2382.8555921182196</v>
      </c>
      <c r="T335" s="58">
        <f t="shared" si="41"/>
        <v>2.1999999999999948</v>
      </c>
      <c r="U335">
        <f t="shared" si="42"/>
        <v>87</v>
      </c>
    </row>
    <row r="336" spans="3:21" x14ac:dyDescent="0.25">
      <c r="C336" s="17">
        <v>332</v>
      </c>
      <c r="D336" s="18" t="s">
        <v>374</v>
      </c>
      <c r="E336" s="19" t="s">
        <v>36</v>
      </c>
      <c r="F336" s="20">
        <v>14943</v>
      </c>
      <c r="G336" s="21">
        <v>257</v>
      </c>
      <c r="H336" s="27">
        <v>37047</v>
      </c>
      <c r="I336" s="28">
        <v>-0.128</v>
      </c>
      <c r="J336" s="29">
        <v>462</v>
      </c>
      <c r="K336" s="30">
        <v>0.161</v>
      </c>
      <c r="L336" s="31">
        <v>207570</v>
      </c>
      <c r="M336">
        <f>IF(ISNUMBER(H336/(1+I336)),H336/(1+I336),"")</f>
        <v>42485.091743119265</v>
      </c>
      <c r="N336">
        <f t="shared" si="36"/>
        <v>397.93281653746772</v>
      </c>
      <c r="O336">
        <f t="shared" si="37"/>
        <v>254</v>
      </c>
      <c r="P336" s="58">
        <f t="shared" si="38"/>
        <v>37862.034</v>
      </c>
      <c r="Q336" s="59">
        <f t="shared" si="39"/>
        <v>36585</v>
      </c>
      <c r="R336">
        <f t="shared" si="40"/>
        <v>36044.334975369464</v>
      </c>
      <c r="S336" s="58">
        <f>$P336-$R336</f>
        <v>1817.6990246305359</v>
      </c>
      <c r="T336" s="58">
        <f t="shared" si="41"/>
        <v>2.1999999999999993</v>
      </c>
      <c r="U336">
        <f t="shared" si="42"/>
        <v>111</v>
      </c>
    </row>
    <row r="337" spans="3:21" x14ac:dyDescent="0.25">
      <c r="C337" s="17">
        <v>333</v>
      </c>
      <c r="D337" s="18" t="s">
        <v>375</v>
      </c>
      <c r="E337" s="19" t="s">
        <v>13</v>
      </c>
      <c r="F337" s="20">
        <v>130455</v>
      </c>
      <c r="G337" s="21">
        <v>427</v>
      </c>
      <c r="H337" s="27">
        <v>37032.199999999997</v>
      </c>
      <c r="I337" s="28">
        <v>0.33200000000000002</v>
      </c>
      <c r="J337" s="29">
        <v>2014.8</v>
      </c>
      <c r="K337" s="30">
        <v>2.2330000000000001</v>
      </c>
      <c r="L337" s="31">
        <v>29052.7</v>
      </c>
      <c r="M337">
        <f>IF(ISNUMBER(H337/(1+I337)),H337/(1+I337),"")</f>
        <v>27801.951951951949</v>
      </c>
      <c r="N337">
        <f t="shared" si="36"/>
        <v>623.19826786266617</v>
      </c>
      <c r="O337">
        <f t="shared" si="37"/>
        <v>417</v>
      </c>
      <c r="P337" s="58">
        <f t="shared" si="38"/>
        <v>37846.9084</v>
      </c>
      <c r="Q337" s="59">
        <f t="shared" si="39"/>
        <v>35017.399999999994</v>
      </c>
      <c r="R337">
        <f t="shared" si="40"/>
        <v>34499.901477832507</v>
      </c>
      <c r="S337" s="58">
        <f>$P337-$R337</f>
        <v>3347.006922167493</v>
      </c>
      <c r="T337" s="58">
        <f t="shared" si="41"/>
        <v>2.2000000000000091</v>
      </c>
      <c r="U337">
        <f t="shared" si="42"/>
        <v>54</v>
      </c>
    </row>
    <row r="338" spans="3:21" x14ac:dyDescent="0.25">
      <c r="C338" s="17">
        <v>334</v>
      </c>
      <c r="D338" s="18" t="s">
        <v>376</v>
      </c>
      <c r="E338" s="19" t="s">
        <v>28</v>
      </c>
      <c r="F338" s="20">
        <v>80744</v>
      </c>
      <c r="G338" s="21">
        <v>311</v>
      </c>
      <c r="H338" s="27">
        <v>36783.5</v>
      </c>
      <c r="I338" s="28">
        <v>-3.0000000000000001E-3</v>
      </c>
      <c r="J338" s="29">
        <v>914.1</v>
      </c>
      <c r="K338" s="30" t="s">
        <v>17</v>
      </c>
      <c r="L338" s="31">
        <v>46469</v>
      </c>
      <c r="M338">
        <f>IF(ISNUMBER(H338/(1+I338)),H338/(1+I338),"")</f>
        <v>36894.182547642929</v>
      </c>
      <c r="N338" t="str">
        <f t="shared" si="36"/>
        <v/>
      </c>
      <c r="O338">
        <f t="shared" si="37"/>
        <v>309</v>
      </c>
      <c r="P338" s="58">
        <f t="shared" si="38"/>
        <v>37592.737000000001</v>
      </c>
      <c r="Q338" s="59">
        <f t="shared" si="39"/>
        <v>35869.4</v>
      </c>
      <c r="R338">
        <f t="shared" si="40"/>
        <v>35339.310344827594</v>
      </c>
      <c r="S338" s="58">
        <f>$P338-$R338</f>
        <v>2253.4266551724068</v>
      </c>
      <c r="T338" s="58">
        <f t="shared" si="41"/>
        <v>2.2000000000000028</v>
      </c>
      <c r="U338">
        <f t="shared" si="42"/>
        <v>90</v>
      </c>
    </row>
    <row r="339" spans="3:21" x14ac:dyDescent="0.25">
      <c r="C339" s="17">
        <v>335</v>
      </c>
      <c r="D339" s="18" t="s">
        <v>377</v>
      </c>
      <c r="E339" s="19" t="s">
        <v>34</v>
      </c>
      <c r="F339" s="20">
        <v>33000</v>
      </c>
      <c r="G339" s="21">
        <v>442</v>
      </c>
      <c r="H339" s="27">
        <v>36763.1</v>
      </c>
      <c r="I339" s="28">
        <v>0.38</v>
      </c>
      <c r="J339" s="29">
        <v>14125.4</v>
      </c>
      <c r="K339" s="30">
        <v>0.5</v>
      </c>
      <c r="L339" s="31">
        <v>57056.9</v>
      </c>
      <c r="M339">
        <f>IF(ISNUMBER(H339/(1+I339)),H339/(1+I339),"")</f>
        <v>26639.927536231884</v>
      </c>
      <c r="N339">
        <f t="shared" si="36"/>
        <v>9416.9333333333325</v>
      </c>
      <c r="O339">
        <f t="shared" si="37"/>
        <v>432</v>
      </c>
      <c r="P339" s="58">
        <f t="shared" si="38"/>
        <v>37571.888200000001</v>
      </c>
      <c r="Q339" s="59">
        <f t="shared" si="39"/>
        <v>22637.699999999997</v>
      </c>
      <c r="R339">
        <f t="shared" si="40"/>
        <v>22303.152709359605</v>
      </c>
      <c r="S339" s="58">
        <f>$P339-$R339</f>
        <v>15268.735490640396</v>
      </c>
      <c r="T339" s="58">
        <f t="shared" si="41"/>
        <v>2.2000000000000073</v>
      </c>
      <c r="U339">
        <f t="shared" si="42"/>
        <v>1</v>
      </c>
    </row>
    <row r="340" spans="3:21" x14ac:dyDescent="0.25">
      <c r="C340" s="17">
        <v>336</v>
      </c>
      <c r="D340" s="18" t="s">
        <v>378</v>
      </c>
      <c r="E340" s="19" t="s">
        <v>100</v>
      </c>
      <c r="F340" s="20">
        <v>70270</v>
      </c>
      <c r="G340" s="21">
        <v>325</v>
      </c>
      <c r="H340" s="27">
        <v>36696</v>
      </c>
      <c r="I340" s="28">
        <v>2.8000000000000001E-2</v>
      </c>
      <c r="J340" s="29">
        <v>6860</v>
      </c>
      <c r="K340" s="30">
        <v>0.246</v>
      </c>
      <c r="L340" s="31">
        <v>88190</v>
      </c>
      <c r="M340">
        <f>IF(ISNUMBER(H340/(1+I340)),H340/(1+I340),"")</f>
        <v>35696.498054474709</v>
      </c>
      <c r="N340">
        <f t="shared" si="36"/>
        <v>5505.6179775280898</v>
      </c>
      <c r="O340">
        <f t="shared" si="37"/>
        <v>321</v>
      </c>
      <c r="P340" s="58">
        <f t="shared" si="38"/>
        <v>37503.311999999998</v>
      </c>
      <c r="Q340" s="59">
        <f t="shared" si="39"/>
        <v>29836</v>
      </c>
      <c r="R340">
        <f t="shared" si="40"/>
        <v>29395.07389162562</v>
      </c>
      <c r="S340" s="58">
        <f>$P340-$R340</f>
        <v>8108.2381083743785</v>
      </c>
      <c r="T340" s="58">
        <f t="shared" si="41"/>
        <v>2.1999999999999948</v>
      </c>
      <c r="U340">
        <f t="shared" si="42"/>
        <v>7</v>
      </c>
    </row>
    <row r="341" spans="3:21" x14ac:dyDescent="0.25">
      <c r="C341" s="17">
        <v>337</v>
      </c>
      <c r="D341" s="18" t="s">
        <v>379</v>
      </c>
      <c r="E341" s="19" t="s">
        <v>11</v>
      </c>
      <c r="F341" s="20">
        <v>7000</v>
      </c>
      <c r="G341" s="21">
        <v>403</v>
      </c>
      <c r="H341" s="27">
        <v>36534.199999999997</v>
      </c>
      <c r="I341" s="28">
        <v>0.249</v>
      </c>
      <c r="J341" s="29">
        <v>4172.3999999999996</v>
      </c>
      <c r="K341" s="30">
        <v>0.49099999999999999</v>
      </c>
      <c r="L341" s="31">
        <v>56969.8</v>
      </c>
      <c r="M341">
        <f>IF(ISNUMBER(H341/(1+I341)),H341/(1+I341),"")</f>
        <v>29250.760608486784</v>
      </c>
      <c r="N341">
        <f t="shared" si="36"/>
        <v>2798.3903420523134</v>
      </c>
      <c r="O341">
        <f t="shared" si="37"/>
        <v>394</v>
      </c>
      <c r="P341" s="58">
        <f t="shared" si="38"/>
        <v>37337.952399999995</v>
      </c>
      <c r="Q341" s="59">
        <f t="shared" si="39"/>
        <v>32361.799999999996</v>
      </c>
      <c r="R341">
        <f t="shared" si="40"/>
        <v>31883.546798029554</v>
      </c>
      <c r="S341" s="58">
        <f>$P341-$R341</f>
        <v>5454.4056019704403</v>
      </c>
      <c r="T341" s="58">
        <f t="shared" si="41"/>
        <v>2.1999999999999935</v>
      </c>
      <c r="U341">
        <f t="shared" si="42"/>
        <v>20</v>
      </c>
    </row>
    <row r="342" spans="3:21" x14ac:dyDescent="0.25">
      <c r="C342" s="17">
        <v>338</v>
      </c>
      <c r="D342" s="18" t="s">
        <v>380</v>
      </c>
      <c r="E342" s="19" t="s">
        <v>13</v>
      </c>
      <c r="F342" s="20">
        <v>10350</v>
      </c>
      <c r="G342" s="21">
        <v>375</v>
      </c>
      <c r="H342" s="27">
        <v>36503.699999999997</v>
      </c>
      <c r="I342" s="28">
        <v>0.152</v>
      </c>
      <c r="J342" s="29">
        <v>199.3</v>
      </c>
      <c r="K342" s="30">
        <v>0.35399999999999998</v>
      </c>
      <c r="L342" s="31">
        <v>16891.8</v>
      </c>
      <c r="M342">
        <f>IF(ISNUMBER(H342/(1+I342)),H342/(1+I342),"")</f>
        <v>31687.239583333332</v>
      </c>
      <c r="N342">
        <f t="shared" si="36"/>
        <v>147.19350073855244</v>
      </c>
      <c r="O342">
        <f t="shared" si="37"/>
        <v>371</v>
      </c>
      <c r="P342" s="58">
        <f t="shared" si="38"/>
        <v>37306.7814</v>
      </c>
      <c r="Q342" s="59">
        <f t="shared" si="39"/>
        <v>36304.399999999994</v>
      </c>
      <c r="R342">
        <f t="shared" si="40"/>
        <v>35767.881773399014</v>
      </c>
      <c r="S342" s="58">
        <f>$P342-$R342</f>
        <v>1538.8996266009854</v>
      </c>
      <c r="T342" s="58">
        <f t="shared" si="41"/>
        <v>2.2000000000000077</v>
      </c>
      <c r="U342">
        <f t="shared" si="42"/>
        <v>122</v>
      </c>
    </row>
    <row r="343" spans="3:21" x14ac:dyDescent="0.25">
      <c r="C343" s="17">
        <v>339</v>
      </c>
      <c r="D343" s="18" t="s">
        <v>381</v>
      </c>
      <c r="E343" s="19" t="s">
        <v>28</v>
      </c>
      <c r="F343" s="20">
        <v>119732</v>
      </c>
      <c r="G343" s="21">
        <v>329</v>
      </c>
      <c r="H343" s="27">
        <v>36465.699999999997</v>
      </c>
      <c r="I343" s="28">
        <v>3.4000000000000002E-2</v>
      </c>
      <c r="J343" s="29">
        <v>993.2</v>
      </c>
      <c r="K343" s="30">
        <v>-0.182</v>
      </c>
      <c r="L343" s="31">
        <v>33901.5</v>
      </c>
      <c r="M343">
        <f>IF(ISNUMBER(H343/(1+I343)),H343/(1+I343),"")</f>
        <v>35266.634429400387</v>
      </c>
      <c r="N343">
        <f t="shared" si="36"/>
        <v>1214.1809290953545</v>
      </c>
      <c r="O343">
        <f t="shared" si="37"/>
        <v>325</v>
      </c>
      <c r="P343" s="58">
        <f t="shared" si="38"/>
        <v>37267.945399999997</v>
      </c>
      <c r="Q343" s="59">
        <f t="shared" si="39"/>
        <v>35472.5</v>
      </c>
      <c r="R343">
        <f t="shared" si="40"/>
        <v>34948.275862068971</v>
      </c>
      <c r="S343" s="58">
        <f>$P343-$R343</f>
        <v>2319.6695379310258</v>
      </c>
      <c r="T343" s="58">
        <f t="shared" si="41"/>
        <v>2.1999999999999997</v>
      </c>
      <c r="U343">
        <f t="shared" si="42"/>
        <v>84</v>
      </c>
    </row>
    <row r="344" spans="3:21" x14ac:dyDescent="0.25">
      <c r="C344" s="17">
        <v>340</v>
      </c>
      <c r="D344" s="18" t="s">
        <v>382</v>
      </c>
      <c r="E344" s="19" t="s">
        <v>13</v>
      </c>
      <c r="F344" s="20">
        <v>31290</v>
      </c>
      <c r="G344" s="21">
        <v>364</v>
      </c>
      <c r="H344" s="27">
        <v>36440.9</v>
      </c>
      <c r="I344" s="28">
        <v>0.11899999999999999</v>
      </c>
      <c r="J344" s="29">
        <v>1869.2</v>
      </c>
      <c r="K344" s="30">
        <v>0.76</v>
      </c>
      <c r="L344" s="31">
        <v>33173.699999999997</v>
      </c>
      <c r="M344">
        <f>IF(ISNUMBER(H344/(1+I344)),H344/(1+I344),"")</f>
        <v>32565.594280607686</v>
      </c>
      <c r="N344">
        <f t="shared" si="36"/>
        <v>1062.0454545454545</v>
      </c>
      <c r="O344">
        <f t="shared" si="37"/>
        <v>358</v>
      </c>
      <c r="P344" s="58">
        <f t="shared" si="38"/>
        <v>37242.599800000004</v>
      </c>
      <c r="Q344" s="59">
        <f t="shared" si="39"/>
        <v>34571.700000000004</v>
      </c>
      <c r="R344">
        <f t="shared" si="40"/>
        <v>34060.788177339906</v>
      </c>
      <c r="S344" s="58">
        <f>$P344-$R344</f>
        <v>3181.8116226600978</v>
      </c>
      <c r="T344" s="58">
        <f t="shared" si="41"/>
        <v>2.200000000000006</v>
      </c>
      <c r="U344">
        <f t="shared" si="42"/>
        <v>58</v>
      </c>
    </row>
    <row r="345" spans="3:21" x14ac:dyDescent="0.25">
      <c r="C345" s="17">
        <v>341</v>
      </c>
      <c r="D345" s="18" t="s">
        <v>383</v>
      </c>
      <c r="E345" s="19" t="s">
        <v>11</v>
      </c>
      <c r="F345" s="20">
        <v>73100</v>
      </c>
      <c r="G345" s="21">
        <v>340</v>
      </c>
      <c r="H345" s="27">
        <v>36397</v>
      </c>
      <c r="I345" s="28">
        <v>0.06</v>
      </c>
      <c r="J345" s="29">
        <v>1933</v>
      </c>
      <c r="K345" s="30">
        <v>-0.54400000000000004</v>
      </c>
      <c r="L345" s="31">
        <v>22536</v>
      </c>
      <c r="M345">
        <f>IF(ISNUMBER(H345/(1+I345)),H345/(1+I345),"")</f>
        <v>34336.792452830188</v>
      </c>
      <c r="N345">
        <f t="shared" si="36"/>
        <v>4239.0350877192986</v>
      </c>
      <c r="O345">
        <f t="shared" si="37"/>
        <v>335</v>
      </c>
      <c r="P345" s="58">
        <f t="shared" si="38"/>
        <v>37197.734000000004</v>
      </c>
      <c r="Q345" s="59">
        <f t="shared" si="39"/>
        <v>34464</v>
      </c>
      <c r="R345">
        <f t="shared" si="40"/>
        <v>33954.679802955667</v>
      </c>
      <c r="S345" s="58">
        <f>$P345-$R345</f>
        <v>3243.0541970443373</v>
      </c>
      <c r="T345" s="58">
        <f t="shared" si="41"/>
        <v>2.2000000000000108</v>
      </c>
      <c r="U345">
        <f t="shared" si="42"/>
        <v>57</v>
      </c>
    </row>
    <row r="346" spans="3:21" x14ac:dyDescent="0.25">
      <c r="C346" s="17">
        <v>342</v>
      </c>
      <c r="D346" s="18" t="s">
        <v>384</v>
      </c>
      <c r="E346" s="19" t="s">
        <v>11</v>
      </c>
      <c r="F346" s="20">
        <v>202000</v>
      </c>
      <c r="G346" s="21">
        <v>334</v>
      </c>
      <c r="H346" s="27">
        <v>36395.699999999997</v>
      </c>
      <c r="I346" s="28">
        <v>4.4999999999999998E-2</v>
      </c>
      <c r="J346" s="29">
        <v>2381.1999999999998</v>
      </c>
      <c r="K346" s="30">
        <v>3.9E-2</v>
      </c>
      <c r="L346" s="31">
        <v>18982.5</v>
      </c>
      <c r="M346">
        <f>IF(ISNUMBER(H346/(1+I346)),H346/(1+I346),"")</f>
        <v>34828.42105263158</v>
      </c>
      <c r="N346">
        <f t="shared" si="36"/>
        <v>2291.8190567853703</v>
      </c>
      <c r="O346">
        <f t="shared" si="37"/>
        <v>330</v>
      </c>
      <c r="P346" s="58">
        <f t="shared" si="38"/>
        <v>37196.405399999996</v>
      </c>
      <c r="Q346" s="59">
        <f t="shared" si="39"/>
        <v>34014.5</v>
      </c>
      <c r="R346">
        <f t="shared" si="40"/>
        <v>33511.822660098529</v>
      </c>
      <c r="S346" s="58">
        <f>$P346-$R346</f>
        <v>3684.582739901467</v>
      </c>
      <c r="T346" s="58">
        <f t="shared" si="41"/>
        <v>2.1999999999999971</v>
      </c>
      <c r="U346">
        <f t="shared" si="42"/>
        <v>43</v>
      </c>
    </row>
    <row r="347" spans="3:21" x14ac:dyDescent="0.25">
      <c r="C347" s="17">
        <v>343</v>
      </c>
      <c r="D347" s="18" t="s">
        <v>385</v>
      </c>
      <c r="E347" s="19" t="s">
        <v>11</v>
      </c>
      <c r="F347" s="20">
        <v>105600</v>
      </c>
      <c r="G347" s="21">
        <v>383</v>
      </c>
      <c r="H347" s="27">
        <v>36193</v>
      </c>
      <c r="I347" s="28">
        <v>0.16900000000000001</v>
      </c>
      <c r="J347" s="29">
        <v>3345</v>
      </c>
      <c r="K347" s="30">
        <v>0.14899999999999999</v>
      </c>
      <c r="L347" s="31">
        <v>45408</v>
      </c>
      <c r="M347">
        <f>IF(ISNUMBER(H347/(1+I347)),H347/(1+I347),"")</f>
        <v>30960.650128314799</v>
      </c>
      <c r="N347">
        <f t="shared" si="36"/>
        <v>2911.2271540469974</v>
      </c>
      <c r="O347">
        <f t="shared" si="37"/>
        <v>378</v>
      </c>
      <c r="P347" s="58">
        <f t="shared" si="38"/>
        <v>36989.245999999999</v>
      </c>
      <c r="Q347" s="59">
        <f t="shared" si="39"/>
        <v>32848</v>
      </c>
      <c r="R347">
        <f t="shared" si="40"/>
        <v>32362.561576354681</v>
      </c>
      <c r="S347" s="58">
        <f>$P347-$R347</f>
        <v>4626.684423645318</v>
      </c>
      <c r="T347" s="58">
        <f t="shared" si="41"/>
        <v>2.199999999999998</v>
      </c>
      <c r="U347">
        <f t="shared" si="42"/>
        <v>28</v>
      </c>
    </row>
    <row r="348" spans="3:21" x14ac:dyDescent="0.25">
      <c r="C348" s="17">
        <v>344</v>
      </c>
      <c r="D348" s="18" t="s">
        <v>386</v>
      </c>
      <c r="E348" s="19" t="s">
        <v>11</v>
      </c>
      <c r="F348" s="20">
        <v>33383</v>
      </c>
      <c r="G348" s="21">
        <v>356</v>
      </c>
      <c r="H348" s="27">
        <v>35985</v>
      </c>
      <c r="I348" s="28">
        <v>7.2999999999999995E-2</v>
      </c>
      <c r="J348" s="29">
        <v>2010</v>
      </c>
      <c r="K348" s="30">
        <v>-0.46700000000000003</v>
      </c>
      <c r="L348" s="31">
        <v>119666</v>
      </c>
      <c r="M348">
        <f>IF(ISNUMBER(H348/(1+I348)),H348/(1+I348),"")</f>
        <v>33536.812674743713</v>
      </c>
      <c r="N348">
        <f t="shared" si="36"/>
        <v>3771.1069418386496</v>
      </c>
      <c r="O348">
        <f t="shared" si="37"/>
        <v>350</v>
      </c>
      <c r="P348" s="58">
        <f t="shared" si="38"/>
        <v>36776.67</v>
      </c>
      <c r="Q348" s="59">
        <f t="shared" si="39"/>
        <v>33975</v>
      </c>
      <c r="R348">
        <f t="shared" si="40"/>
        <v>33472.906403940891</v>
      </c>
      <c r="S348" s="58">
        <f>$P348-$R348</f>
        <v>3303.7635960591069</v>
      </c>
      <c r="T348" s="58">
        <f t="shared" si="41"/>
        <v>2.1999999999999948</v>
      </c>
      <c r="U348">
        <f t="shared" si="42"/>
        <v>51</v>
      </c>
    </row>
    <row r="349" spans="3:21" x14ac:dyDescent="0.25">
      <c r="C349" s="17">
        <v>345</v>
      </c>
      <c r="D349" s="18" t="s">
        <v>387</v>
      </c>
      <c r="E349" s="19" t="s">
        <v>28</v>
      </c>
      <c r="F349" s="20">
        <v>195056</v>
      </c>
      <c r="G349" s="21">
        <v>317</v>
      </c>
      <c r="H349" s="27">
        <v>35796.9</v>
      </c>
      <c r="I349" s="28">
        <v>-1.6E-2</v>
      </c>
      <c r="J349" s="29">
        <v>2289.5</v>
      </c>
      <c r="K349" s="30">
        <v>6.0999999999999999E-2</v>
      </c>
      <c r="L349" s="31">
        <v>44662.400000000001</v>
      </c>
      <c r="M349">
        <f>IF(ISNUMBER(H349/(1+I349)),H349/(1+I349),"")</f>
        <v>36378.963414634149</v>
      </c>
      <c r="N349">
        <f t="shared" si="36"/>
        <v>2157.8699340245053</v>
      </c>
      <c r="O349">
        <f t="shared" si="37"/>
        <v>313</v>
      </c>
      <c r="P349" s="58">
        <f t="shared" si="38"/>
        <v>36584.431800000006</v>
      </c>
      <c r="Q349" s="59">
        <f t="shared" si="39"/>
        <v>33507.4</v>
      </c>
      <c r="R349">
        <f t="shared" si="40"/>
        <v>33012.216748768478</v>
      </c>
      <c r="S349" s="58">
        <f>$P349-$R349</f>
        <v>3572.2150512315275</v>
      </c>
      <c r="T349" s="58">
        <f t="shared" si="41"/>
        <v>2.2000000000000122</v>
      </c>
      <c r="U349">
        <f t="shared" si="42"/>
        <v>45</v>
      </c>
    </row>
    <row r="350" spans="3:21" x14ac:dyDescent="0.25">
      <c r="C350" s="17">
        <v>346</v>
      </c>
      <c r="D350" s="18" t="s">
        <v>388</v>
      </c>
      <c r="E350" s="19" t="s">
        <v>217</v>
      </c>
      <c r="F350" s="20">
        <v>12000</v>
      </c>
      <c r="G350" s="21">
        <v>345</v>
      </c>
      <c r="H350" s="27">
        <v>35785</v>
      </c>
      <c r="I350" s="28">
        <v>4.5999999999999999E-2</v>
      </c>
      <c r="J350" s="29">
        <v>2223.6999999999998</v>
      </c>
      <c r="K350" s="30">
        <v>8.9999999999999993E-3</v>
      </c>
      <c r="L350" s="31">
        <v>122221</v>
      </c>
      <c r="M350">
        <f>IF(ISNUMBER(H350/(1+I350)),H350/(1+I350),"")</f>
        <v>34211.281070745696</v>
      </c>
      <c r="N350">
        <f t="shared" si="36"/>
        <v>2203.8652130822597</v>
      </c>
      <c r="O350">
        <f t="shared" si="37"/>
        <v>339</v>
      </c>
      <c r="P350" s="58">
        <f t="shared" si="38"/>
        <v>36572.270000000004</v>
      </c>
      <c r="Q350" s="59">
        <f t="shared" si="39"/>
        <v>33561.300000000003</v>
      </c>
      <c r="R350">
        <f t="shared" si="40"/>
        <v>33065.320197044341</v>
      </c>
      <c r="S350" s="58">
        <f>$P350-$R350</f>
        <v>3506.9498029556635</v>
      </c>
      <c r="T350" s="58">
        <f t="shared" si="41"/>
        <v>2.2000000000000113</v>
      </c>
      <c r="U350">
        <f t="shared" si="42"/>
        <v>45</v>
      </c>
    </row>
    <row r="351" spans="3:21" x14ac:dyDescent="0.25">
      <c r="C351" s="17">
        <v>347</v>
      </c>
      <c r="D351" s="18" t="s">
        <v>389</v>
      </c>
      <c r="E351" s="19" t="s">
        <v>13</v>
      </c>
      <c r="F351" s="20">
        <v>112859</v>
      </c>
      <c r="G351" s="21">
        <v>359</v>
      </c>
      <c r="H351" s="27">
        <v>35721.300000000003</v>
      </c>
      <c r="I351" s="28">
        <v>7.5999999999999998E-2</v>
      </c>
      <c r="J351" s="29">
        <v>-152.80000000000001</v>
      </c>
      <c r="K351" s="30" t="s">
        <v>17</v>
      </c>
      <c r="L351" s="31">
        <v>33772.300000000003</v>
      </c>
      <c r="M351">
        <f>IF(ISNUMBER(H351/(1+I351)),H351/(1+I351),"")</f>
        <v>33198.234200743493</v>
      </c>
      <c r="N351" t="str">
        <f t="shared" si="36"/>
        <v/>
      </c>
      <c r="O351">
        <f t="shared" si="37"/>
        <v>352</v>
      </c>
      <c r="P351" s="58">
        <f t="shared" si="38"/>
        <v>36507.168600000005</v>
      </c>
      <c r="Q351" s="59">
        <f t="shared" si="39"/>
        <v>35874.100000000006</v>
      </c>
      <c r="R351">
        <f t="shared" si="40"/>
        <v>35343.940886699515</v>
      </c>
      <c r="S351" s="58">
        <f>$P351-$R351</f>
        <v>1163.22771330049</v>
      </c>
      <c r="T351" s="58">
        <f t="shared" si="41"/>
        <v>2.2000000000000042</v>
      </c>
      <c r="U351">
        <f t="shared" si="42"/>
        <v>132</v>
      </c>
    </row>
    <row r="352" spans="3:21" x14ac:dyDescent="0.25">
      <c r="C352" s="17">
        <v>348</v>
      </c>
      <c r="D352" s="18" t="s">
        <v>390</v>
      </c>
      <c r="E352" s="19" t="s">
        <v>26</v>
      </c>
      <c r="F352" s="20">
        <v>43302</v>
      </c>
      <c r="G352" s="21">
        <v>254</v>
      </c>
      <c r="H352" s="27">
        <v>35703.599999999999</v>
      </c>
      <c r="I352" s="28">
        <v>-0.16600000000000001</v>
      </c>
      <c r="J352" s="29">
        <v>3803.7</v>
      </c>
      <c r="K352" s="30">
        <v>-0.14000000000000001</v>
      </c>
      <c r="L352" s="31">
        <v>62092.3</v>
      </c>
      <c r="M352">
        <f>IF(ISNUMBER(H352/(1+I352)),H352/(1+I352),"")</f>
        <v>42810.07194244604</v>
      </c>
      <c r="N352">
        <f t="shared" si="36"/>
        <v>4422.9069767441861</v>
      </c>
      <c r="O352">
        <f t="shared" si="37"/>
        <v>251</v>
      </c>
      <c r="P352" s="58">
        <f t="shared" si="38"/>
        <v>36489.0792</v>
      </c>
      <c r="Q352" s="59">
        <f t="shared" si="39"/>
        <v>31899.899999999998</v>
      </c>
      <c r="R352">
        <f t="shared" si="40"/>
        <v>31428.472906403942</v>
      </c>
      <c r="S352" s="58">
        <f>$P352-$R352</f>
        <v>5060.6062935960581</v>
      </c>
      <c r="T352" s="58">
        <f t="shared" si="41"/>
        <v>2.2000000000000042</v>
      </c>
      <c r="U352">
        <f t="shared" si="42"/>
        <v>25</v>
      </c>
    </row>
    <row r="353" spans="3:21" x14ac:dyDescent="0.25">
      <c r="C353" s="17">
        <v>349</v>
      </c>
      <c r="D353" s="18" t="s">
        <v>391</v>
      </c>
      <c r="E353" s="19" t="s">
        <v>28</v>
      </c>
      <c r="F353" s="20">
        <v>132138</v>
      </c>
      <c r="G353" s="21">
        <v>313</v>
      </c>
      <c r="H353" s="27">
        <v>35647.9</v>
      </c>
      <c r="I353" s="28">
        <v>-3.5999999999999997E-2</v>
      </c>
      <c r="J353" s="29">
        <v>943.1</v>
      </c>
      <c r="K353" s="30">
        <v>-0.38300000000000001</v>
      </c>
      <c r="L353" s="31">
        <v>28055</v>
      </c>
      <c r="M353">
        <f>IF(ISNUMBER(H353/(1+I353)),H353/(1+I353),"")</f>
        <v>36979.149377593363</v>
      </c>
      <c r="N353">
        <f t="shared" si="36"/>
        <v>1528.5251215559158</v>
      </c>
      <c r="O353">
        <f t="shared" si="37"/>
        <v>308</v>
      </c>
      <c r="P353" s="58">
        <f t="shared" si="38"/>
        <v>36432.1538</v>
      </c>
      <c r="Q353" s="59">
        <f t="shared" si="39"/>
        <v>34704.800000000003</v>
      </c>
      <c r="R353">
        <f t="shared" si="40"/>
        <v>34191.921182266015</v>
      </c>
      <c r="S353" s="58">
        <f>$P353-$R353</f>
        <v>2240.2326177339855</v>
      </c>
      <c r="T353" s="58">
        <f t="shared" si="41"/>
        <v>2.1999999999999962</v>
      </c>
      <c r="U353">
        <f t="shared" si="42"/>
        <v>78</v>
      </c>
    </row>
    <row r="354" spans="3:21" x14ac:dyDescent="0.25">
      <c r="C354" s="17">
        <v>350</v>
      </c>
      <c r="D354" s="18" t="s">
        <v>392</v>
      </c>
      <c r="E354" s="19" t="s">
        <v>28</v>
      </c>
      <c r="F354" s="20">
        <v>59132</v>
      </c>
      <c r="G354" s="21">
        <v>367</v>
      </c>
      <c r="H354" s="27">
        <v>35406.300000000003</v>
      </c>
      <c r="I354" s="28">
        <v>0.10199999999999999</v>
      </c>
      <c r="J354" s="29">
        <v>870.9</v>
      </c>
      <c r="K354" s="30">
        <v>-0.83299999999999996</v>
      </c>
      <c r="L354" s="31">
        <v>1814332.9</v>
      </c>
      <c r="M354">
        <f>IF(ISNUMBER(H354/(1+I354)),H354/(1+I354),"")</f>
        <v>32129.12885662432</v>
      </c>
      <c r="N354">
        <f t="shared" si="36"/>
        <v>5214.9700598802383</v>
      </c>
      <c r="O354">
        <f t="shared" si="37"/>
        <v>362</v>
      </c>
      <c r="P354" s="58">
        <f t="shared" si="38"/>
        <v>36185.238600000004</v>
      </c>
      <c r="Q354" s="59">
        <f t="shared" si="39"/>
        <v>34535.4</v>
      </c>
      <c r="R354">
        <f t="shared" si="40"/>
        <v>34025.024630541877</v>
      </c>
      <c r="S354" s="58">
        <f>$P354-$R354</f>
        <v>2160.2139694581274</v>
      </c>
      <c r="T354" s="58">
        <f t="shared" si="41"/>
        <v>2.2000000000000037</v>
      </c>
      <c r="U354">
        <f t="shared" si="42"/>
        <v>80</v>
      </c>
    </row>
    <row r="355" spans="3:21" x14ac:dyDescent="0.25">
      <c r="C355" s="17">
        <v>351</v>
      </c>
      <c r="D355" s="18" t="s">
        <v>393</v>
      </c>
      <c r="E355" s="19" t="s">
        <v>28</v>
      </c>
      <c r="F355" s="20">
        <v>72020</v>
      </c>
      <c r="G355" s="21">
        <v>352</v>
      </c>
      <c r="H355" s="27">
        <v>35386.400000000001</v>
      </c>
      <c r="I355" s="28">
        <v>5.2999999999999999E-2</v>
      </c>
      <c r="J355" s="29">
        <v>1529</v>
      </c>
      <c r="K355" s="30">
        <v>-0.2</v>
      </c>
      <c r="L355" s="31">
        <v>50352.5</v>
      </c>
      <c r="M355">
        <f>IF(ISNUMBER(H355/(1+I355)),H355/(1+I355),"")</f>
        <v>33605.318138651477</v>
      </c>
      <c r="N355">
        <f t="shared" si="36"/>
        <v>1911.25</v>
      </c>
      <c r="O355">
        <f t="shared" si="37"/>
        <v>346</v>
      </c>
      <c r="P355" s="58">
        <f t="shared" si="38"/>
        <v>36164.900800000003</v>
      </c>
      <c r="Q355" s="59">
        <f t="shared" si="39"/>
        <v>33857.4</v>
      </c>
      <c r="R355">
        <f t="shared" si="40"/>
        <v>33357.044334975377</v>
      </c>
      <c r="S355" s="58">
        <f>$P355-$R355</f>
        <v>2807.8564650246262</v>
      </c>
      <c r="T355" s="58">
        <f t="shared" si="41"/>
        <v>2.2000000000000042</v>
      </c>
      <c r="U355">
        <f t="shared" si="42"/>
        <v>61</v>
      </c>
    </row>
    <row r="356" spans="3:21" x14ac:dyDescent="0.25">
      <c r="C356" s="17">
        <v>352</v>
      </c>
      <c r="D356" s="18" t="s">
        <v>394</v>
      </c>
      <c r="E356" s="19" t="s">
        <v>13</v>
      </c>
      <c r="F356" s="20">
        <v>300000</v>
      </c>
      <c r="G356" s="21">
        <v>374</v>
      </c>
      <c r="H356" s="27">
        <v>35361.199999999997</v>
      </c>
      <c r="I356" s="28">
        <v>0.109</v>
      </c>
      <c r="J356" s="29">
        <v>4976.3</v>
      </c>
      <c r="K356" s="30">
        <v>0.105</v>
      </c>
      <c r="L356" s="31">
        <v>157392.79999999999</v>
      </c>
      <c r="M356">
        <f>IF(ISNUMBER(H356/(1+I356)),H356/(1+I356),"")</f>
        <v>31885.662759242558</v>
      </c>
      <c r="N356">
        <f t="shared" si="36"/>
        <v>4503.4389140271496</v>
      </c>
      <c r="O356">
        <f t="shared" si="37"/>
        <v>370</v>
      </c>
      <c r="P356" s="58">
        <f t="shared" si="38"/>
        <v>36139.146399999998</v>
      </c>
      <c r="Q356" s="59">
        <f t="shared" si="39"/>
        <v>30384.899999999998</v>
      </c>
      <c r="R356">
        <f t="shared" si="40"/>
        <v>29935.862068965518</v>
      </c>
      <c r="S356" s="58">
        <f>$P356-$R356</f>
        <v>6203.2843310344797</v>
      </c>
      <c r="T356" s="58">
        <f t="shared" si="41"/>
        <v>2.2000000000000024</v>
      </c>
      <c r="U356">
        <f t="shared" si="42"/>
        <v>15</v>
      </c>
    </row>
    <row r="357" spans="3:21" x14ac:dyDescent="0.25">
      <c r="C357" s="17">
        <v>353</v>
      </c>
      <c r="D357" s="18" t="s">
        <v>395</v>
      </c>
      <c r="E357" s="19" t="s">
        <v>23</v>
      </c>
      <c r="F357" s="20">
        <v>64928</v>
      </c>
      <c r="G357" s="21">
        <v>189</v>
      </c>
      <c r="H357" s="27">
        <v>35251.9</v>
      </c>
      <c r="I357" s="28">
        <v>-0.32800000000000001</v>
      </c>
      <c r="J357" s="29">
        <v>5737.9</v>
      </c>
      <c r="K357" s="30">
        <v>0.17100000000000001</v>
      </c>
      <c r="L357" s="31">
        <v>1015661.3</v>
      </c>
      <c r="M357">
        <f>IF(ISNUMBER(H357/(1+I357)),H357/(1+I357),"")</f>
        <v>52458.184523809534</v>
      </c>
      <c r="N357">
        <f t="shared" si="36"/>
        <v>4899.9999999999991</v>
      </c>
      <c r="O357">
        <f t="shared" si="37"/>
        <v>186</v>
      </c>
      <c r="P357" s="58">
        <f t="shared" si="38"/>
        <v>36027.441800000001</v>
      </c>
      <c r="Q357" s="59">
        <f t="shared" si="39"/>
        <v>29514</v>
      </c>
      <c r="R357">
        <f t="shared" si="40"/>
        <v>29077.832512315275</v>
      </c>
      <c r="S357" s="58">
        <f>$P357-$R357</f>
        <v>6949.6092876847251</v>
      </c>
      <c r="T357" s="58">
        <f t="shared" si="41"/>
        <v>2.1999999999999971</v>
      </c>
      <c r="U357">
        <f t="shared" si="42"/>
        <v>12</v>
      </c>
    </row>
    <row r="358" spans="3:21" x14ac:dyDescent="0.25">
      <c r="C358" s="17">
        <v>354</v>
      </c>
      <c r="D358" s="18" t="s">
        <v>396</v>
      </c>
      <c r="E358" s="19" t="s">
        <v>28</v>
      </c>
      <c r="F358" s="20">
        <v>9476</v>
      </c>
      <c r="G358" s="21">
        <v>398</v>
      </c>
      <c r="H358" s="27">
        <v>35091</v>
      </c>
      <c r="I358" s="28">
        <v>0.185</v>
      </c>
      <c r="J358" s="29">
        <v>734.6</v>
      </c>
      <c r="K358" s="30">
        <v>-0.499</v>
      </c>
      <c r="L358" s="31">
        <v>26116.400000000001</v>
      </c>
      <c r="M358">
        <f>IF(ISNUMBER(H358/(1+I358)),H358/(1+I358),"")</f>
        <v>29612.6582278481</v>
      </c>
      <c r="N358">
        <f t="shared" si="36"/>
        <v>1466.2674650698602</v>
      </c>
      <c r="O358">
        <f t="shared" si="37"/>
        <v>389</v>
      </c>
      <c r="P358" s="58">
        <f t="shared" si="38"/>
        <v>35863.002</v>
      </c>
      <c r="Q358" s="59">
        <f t="shared" si="39"/>
        <v>34356.400000000001</v>
      </c>
      <c r="R358">
        <f t="shared" si="40"/>
        <v>33848.66995073892</v>
      </c>
      <c r="S358" s="58">
        <f>$P358-$R358</f>
        <v>2014.3320492610801</v>
      </c>
      <c r="T358" s="58">
        <f t="shared" si="41"/>
        <v>2.2000000000000011</v>
      </c>
      <c r="U358">
        <f t="shared" si="42"/>
        <v>83</v>
      </c>
    </row>
    <row r="359" spans="3:21" x14ac:dyDescent="0.25">
      <c r="C359" s="17">
        <v>355</v>
      </c>
      <c r="D359" s="18" t="s">
        <v>397</v>
      </c>
      <c r="E359" s="19" t="s">
        <v>48</v>
      </c>
      <c r="F359" s="20">
        <v>132388</v>
      </c>
      <c r="G359" s="21">
        <v>304</v>
      </c>
      <c r="H359" s="27">
        <v>35071.1</v>
      </c>
      <c r="I359" s="28">
        <v>-7.0000000000000007E-2</v>
      </c>
      <c r="J359" s="29">
        <v>1651.1</v>
      </c>
      <c r="K359" s="30">
        <v>1.1259999999999999</v>
      </c>
      <c r="L359" s="31">
        <v>238753.3</v>
      </c>
      <c r="M359">
        <f>IF(ISNUMBER(H359/(1+I359)),H359/(1+I359),"")</f>
        <v>37710.860215053763</v>
      </c>
      <c r="N359">
        <f t="shared" si="36"/>
        <v>776.62276575729072</v>
      </c>
      <c r="O359">
        <f t="shared" si="37"/>
        <v>301</v>
      </c>
      <c r="P359" s="58">
        <f t="shared" si="38"/>
        <v>35842.664199999999</v>
      </c>
      <c r="Q359" s="59">
        <f t="shared" si="39"/>
        <v>33420</v>
      </c>
      <c r="R359">
        <f t="shared" si="40"/>
        <v>32926.108374384239</v>
      </c>
      <c r="S359" s="58">
        <f>$P359-$R359</f>
        <v>2916.5558256157601</v>
      </c>
      <c r="T359" s="58">
        <f t="shared" si="41"/>
        <v>2.200000000000002</v>
      </c>
      <c r="U359">
        <f t="shared" si="42"/>
        <v>54</v>
      </c>
    </row>
    <row r="360" spans="3:21" x14ac:dyDescent="0.25">
      <c r="C360" s="17">
        <v>356</v>
      </c>
      <c r="D360" s="18" t="s">
        <v>398</v>
      </c>
      <c r="E360" s="19" t="s">
        <v>28</v>
      </c>
      <c r="F360" s="20">
        <v>62083</v>
      </c>
      <c r="G360" s="21">
        <v>358</v>
      </c>
      <c r="H360" s="27">
        <v>34937.4</v>
      </c>
      <c r="I360" s="28">
        <v>6.7000000000000004E-2</v>
      </c>
      <c r="J360" s="29">
        <v>1474.7</v>
      </c>
      <c r="K360" s="30">
        <v>0.67300000000000004</v>
      </c>
      <c r="L360" s="31">
        <v>42551.7</v>
      </c>
      <c r="M360">
        <f>IF(ISNUMBER(H360/(1+I360)),H360/(1+I360),"")</f>
        <v>32743.580131209001</v>
      </c>
      <c r="N360">
        <f t="shared" si="36"/>
        <v>881.47041243275555</v>
      </c>
      <c r="O360">
        <f t="shared" si="37"/>
        <v>354</v>
      </c>
      <c r="P360" s="58">
        <f t="shared" si="38"/>
        <v>35706.022799999999</v>
      </c>
      <c r="Q360" s="59">
        <f t="shared" si="39"/>
        <v>33462.700000000004</v>
      </c>
      <c r="R360">
        <f t="shared" si="40"/>
        <v>32968.177339901486</v>
      </c>
      <c r="S360" s="58">
        <f>$P360-$R360</f>
        <v>2737.8454600985133</v>
      </c>
      <c r="T360" s="58">
        <f t="shared" si="41"/>
        <v>2.1999999999999922</v>
      </c>
      <c r="U360">
        <f t="shared" si="42"/>
        <v>59</v>
      </c>
    </row>
    <row r="361" spans="3:21" x14ac:dyDescent="0.25">
      <c r="C361" s="17">
        <v>357</v>
      </c>
      <c r="D361" s="18" t="s">
        <v>399</v>
      </c>
      <c r="E361" s="19" t="s">
        <v>28</v>
      </c>
      <c r="F361" s="20">
        <v>67721</v>
      </c>
      <c r="G361" s="21">
        <v>348</v>
      </c>
      <c r="H361" s="27">
        <v>34917.9</v>
      </c>
      <c r="I361" s="28">
        <v>0.03</v>
      </c>
      <c r="J361" s="29">
        <v>1612.3</v>
      </c>
      <c r="K361" s="30">
        <v>-0.17199999999999999</v>
      </c>
      <c r="L361" s="31">
        <v>30739.8</v>
      </c>
      <c r="M361">
        <f>IF(ISNUMBER(H361/(1+I361)),H361/(1+I361),"")</f>
        <v>33900.87378640777</v>
      </c>
      <c r="N361">
        <f t="shared" si="36"/>
        <v>1947.2222222222219</v>
      </c>
      <c r="O361">
        <f t="shared" si="37"/>
        <v>342</v>
      </c>
      <c r="P361" s="58">
        <f t="shared" si="38"/>
        <v>35686.093800000002</v>
      </c>
      <c r="Q361" s="59">
        <f t="shared" si="39"/>
        <v>33305.599999999999</v>
      </c>
      <c r="R361">
        <f t="shared" si="40"/>
        <v>32813.399014778326</v>
      </c>
      <c r="S361" s="58">
        <f>$P361-$R361</f>
        <v>2872.6947852216763</v>
      </c>
      <c r="T361" s="58">
        <f t="shared" si="41"/>
        <v>2.2000000000000028</v>
      </c>
      <c r="U361">
        <f t="shared" si="42"/>
        <v>56</v>
      </c>
    </row>
    <row r="362" spans="3:21" x14ac:dyDescent="0.25">
      <c r="C362" s="17">
        <v>358</v>
      </c>
      <c r="D362" s="18" t="s">
        <v>400</v>
      </c>
      <c r="E362" s="19" t="s">
        <v>13</v>
      </c>
      <c r="F362" s="20">
        <v>23194</v>
      </c>
      <c r="G362" s="21">
        <v>370</v>
      </c>
      <c r="H362" s="27">
        <v>34870</v>
      </c>
      <c r="I362" s="28">
        <v>9.0999999999999998E-2</v>
      </c>
      <c r="J362" s="29">
        <v>131.4</v>
      </c>
      <c r="K362" s="30">
        <v>0.158</v>
      </c>
      <c r="L362" s="31">
        <v>18618.3</v>
      </c>
      <c r="M362">
        <f>IF(ISNUMBER(H362/(1+I362)),H362/(1+I362),"")</f>
        <v>31961.503208065995</v>
      </c>
      <c r="N362">
        <f t="shared" si="36"/>
        <v>113.47150259067359</v>
      </c>
      <c r="O362">
        <f t="shared" si="37"/>
        <v>367</v>
      </c>
      <c r="P362" s="58">
        <f t="shared" si="38"/>
        <v>35637.14</v>
      </c>
      <c r="Q362" s="59">
        <f t="shared" si="39"/>
        <v>34738.6</v>
      </c>
      <c r="R362">
        <f t="shared" si="40"/>
        <v>34225.221674876848</v>
      </c>
      <c r="S362" s="58">
        <f>$P362-$R362</f>
        <v>1411.9183251231516</v>
      </c>
      <c r="T362" s="58">
        <f t="shared" si="41"/>
        <v>2.1999999999999984</v>
      </c>
      <c r="U362">
        <f t="shared" si="42"/>
        <v>110</v>
      </c>
    </row>
    <row r="363" spans="3:21" x14ac:dyDescent="0.25">
      <c r="C363" s="17">
        <v>359</v>
      </c>
      <c r="D363" s="18" t="s">
        <v>401</v>
      </c>
      <c r="E363" s="19" t="s">
        <v>13</v>
      </c>
      <c r="F363" s="20">
        <v>187959</v>
      </c>
      <c r="G363" s="21">
        <v>385</v>
      </c>
      <c r="H363" s="27">
        <v>34673</v>
      </c>
      <c r="I363" s="28">
        <v>0.08</v>
      </c>
      <c r="J363" s="29">
        <v>486.6</v>
      </c>
      <c r="K363" s="30">
        <v>-0.28699999999999998</v>
      </c>
      <c r="L363" s="31">
        <v>58038.3</v>
      </c>
      <c r="M363">
        <f>IF(ISNUMBER(H363/(1+I363)),H363/(1+I363),"")</f>
        <v>32104.629629629628</v>
      </c>
      <c r="N363">
        <f t="shared" si="36"/>
        <v>682.46844319775596</v>
      </c>
      <c r="O363">
        <f t="shared" si="37"/>
        <v>364</v>
      </c>
      <c r="P363" s="58">
        <f t="shared" si="38"/>
        <v>35435.806000000004</v>
      </c>
      <c r="Q363" s="59">
        <f t="shared" si="39"/>
        <v>34186.400000000001</v>
      </c>
      <c r="R363">
        <f t="shared" si="40"/>
        <v>33681.182266009855</v>
      </c>
      <c r="S363" s="58">
        <f>$P363-$R363</f>
        <v>1754.623733990149</v>
      </c>
      <c r="T363" s="58">
        <f t="shared" si="41"/>
        <v>2.2000000000000122</v>
      </c>
      <c r="U363">
        <f t="shared" si="42"/>
        <v>89</v>
      </c>
    </row>
    <row r="364" spans="3:21" x14ac:dyDescent="0.25">
      <c r="C364" s="17">
        <v>360</v>
      </c>
      <c r="D364" s="18" t="s">
        <v>402</v>
      </c>
      <c r="E364" s="19" t="s">
        <v>36</v>
      </c>
      <c r="F364" s="20">
        <v>45680</v>
      </c>
      <c r="G364" s="21">
        <v>373</v>
      </c>
      <c r="H364" s="27">
        <v>34284.199999999997</v>
      </c>
      <c r="I364" s="28">
        <v>7.4999999999999997E-2</v>
      </c>
      <c r="J364" s="29">
        <v>2069.9</v>
      </c>
      <c r="K364" s="30" t="s">
        <v>17</v>
      </c>
      <c r="L364" s="31">
        <v>780308.5</v>
      </c>
      <c r="M364">
        <f>IF(ISNUMBER(H364/(1+I364)),H364/(1+I364),"")</f>
        <v>31892.279069767439</v>
      </c>
      <c r="N364" t="str">
        <f t="shared" si="36"/>
        <v/>
      </c>
      <c r="O364">
        <f t="shared" si="37"/>
        <v>369</v>
      </c>
      <c r="P364" s="58">
        <f t="shared" si="38"/>
        <v>35038.452399999995</v>
      </c>
      <c r="Q364" s="59">
        <f t="shared" si="39"/>
        <v>32214.299999999996</v>
      </c>
      <c r="R364">
        <f t="shared" si="40"/>
        <v>31738.226600985221</v>
      </c>
      <c r="S364" s="58">
        <f>$P364-$R364</f>
        <v>3300.2257990147737</v>
      </c>
      <c r="T364" s="58">
        <f t="shared" si="41"/>
        <v>2.1999999999999931</v>
      </c>
      <c r="U364">
        <f t="shared" si="42"/>
        <v>46</v>
      </c>
    </row>
    <row r="365" spans="3:21" x14ac:dyDescent="0.25">
      <c r="C365" s="17">
        <v>361</v>
      </c>
      <c r="D365" s="18" t="s">
        <v>403</v>
      </c>
      <c r="E365" s="19" t="s">
        <v>13</v>
      </c>
      <c r="F365" s="20">
        <v>56088</v>
      </c>
      <c r="G365" s="21" t="s">
        <v>21</v>
      </c>
      <c r="H365" s="27">
        <v>34242.199999999997</v>
      </c>
      <c r="I365" s="28">
        <v>0.432</v>
      </c>
      <c r="J365" s="29">
        <v>578.6</v>
      </c>
      <c r="K365" s="30">
        <v>0.50700000000000001</v>
      </c>
      <c r="L365" s="31">
        <v>8522.6</v>
      </c>
      <c r="M365">
        <f>IF(ISNUMBER(H365/(1+I365)),H365/(1+I365),"")</f>
        <v>23912.150837988826</v>
      </c>
      <c r="N365">
        <f t="shared" si="36"/>
        <v>383.94160583941607</v>
      </c>
      <c r="O365">
        <f t="shared" si="37"/>
        <v>473</v>
      </c>
      <c r="P365" s="58">
        <f t="shared" si="38"/>
        <v>34995.528399999996</v>
      </c>
      <c r="Q365" s="59">
        <f t="shared" si="39"/>
        <v>33663.599999999999</v>
      </c>
      <c r="R365">
        <f t="shared" si="40"/>
        <v>33166.108374384239</v>
      </c>
      <c r="S365" s="58">
        <f>$P365-$R365</f>
        <v>1829.4200256157565</v>
      </c>
      <c r="T365" s="58">
        <f t="shared" si="41"/>
        <v>2.1999999999999957</v>
      </c>
      <c r="U365">
        <f t="shared" si="42"/>
        <v>86</v>
      </c>
    </row>
    <row r="366" spans="3:21" x14ac:dyDescent="0.25">
      <c r="C366" s="17">
        <v>362</v>
      </c>
      <c r="D366" s="18" t="s">
        <v>404</v>
      </c>
      <c r="E366" s="19" t="s">
        <v>13</v>
      </c>
      <c r="F366" s="20">
        <v>124678</v>
      </c>
      <c r="G366" s="21">
        <v>395</v>
      </c>
      <c r="H366" s="27">
        <v>34229.199999999997</v>
      </c>
      <c r="I366" s="28">
        <v>0.151</v>
      </c>
      <c r="J366" s="29">
        <v>170.7</v>
      </c>
      <c r="K366" s="30">
        <v>-0.14000000000000001</v>
      </c>
      <c r="L366" s="31">
        <v>157347.6</v>
      </c>
      <c r="M366">
        <f>IF(ISNUMBER(H366/(1+I366)),H366/(1+I366),"")</f>
        <v>29738.662033014767</v>
      </c>
      <c r="N366">
        <f t="shared" si="36"/>
        <v>198.48837209302326</v>
      </c>
      <c r="O366">
        <f t="shared" si="37"/>
        <v>387</v>
      </c>
      <c r="P366" s="58">
        <f t="shared" si="38"/>
        <v>34982.242399999996</v>
      </c>
      <c r="Q366" s="59">
        <f t="shared" si="39"/>
        <v>34058.5</v>
      </c>
      <c r="R366">
        <f t="shared" si="40"/>
        <v>33555.172413793109</v>
      </c>
      <c r="S366" s="58">
        <f>$P366-$R366</f>
        <v>1427.0699862068868</v>
      </c>
      <c r="T366" s="58">
        <f t="shared" si="41"/>
        <v>2.1999999999999957</v>
      </c>
      <c r="U366">
        <f t="shared" si="42"/>
        <v>106</v>
      </c>
    </row>
    <row r="367" spans="3:21" x14ac:dyDescent="0.25">
      <c r="C367" s="17">
        <v>363</v>
      </c>
      <c r="D367" s="18" t="s">
        <v>405</v>
      </c>
      <c r="E367" s="19" t="s">
        <v>46</v>
      </c>
      <c r="F367" s="20">
        <v>48752</v>
      </c>
      <c r="G367" s="21">
        <v>368</v>
      </c>
      <c r="H367" s="27">
        <v>34218.199999999997</v>
      </c>
      <c r="I367" s="28">
        <v>6.5000000000000002E-2</v>
      </c>
      <c r="J367" s="29">
        <v>12043.9</v>
      </c>
      <c r="K367" s="30">
        <v>6.2E-2</v>
      </c>
      <c r="L367" s="31">
        <v>67999.5</v>
      </c>
      <c r="M367">
        <f>IF(ISNUMBER(H367/(1+I367)),H367/(1+I367),"")</f>
        <v>32129.765258215961</v>
      </c>
      <c r="N367">
        <f t="shared" si="36"/>
        <v>11340.772128060262</v>
      </c>
      <c r="O367">
        <f t="shared" si="37"/>
        <v>361</v>
      </c>
      <c r="P367" s="58">
        <f t="shared" si="38"/>
        <v>34971.000399999997</v>
      </c>
      <c r="Q367" s="59">
        <f t="shared" si="39"/>
        <v>22174.299999999996</v>
      </c>
      <c r="R367">
        <f t="shared" si="40"/>
        <v>21846.600985221674</v>
      </c>
      <c r="S367" s="58">
        <f>$P367-$R367</f>
        <v>13124.399414778323</v>
      </c>
      <c r="T367" s="58">
        <f t="shared" si="41"/>
        <v>2.2000000000000006</v>
      </c>
      <c r="U367">
        <f t="shared" si="42"/>
        <v>2</v>
      </c>
    </row>
    <row r="368" spans="3:21" x14ac:dyDescent="0.25">
      <c r="C368" s="17">
        <v>364</v>
      </c>
      <c r="D368" s="18" t="s">
        <v>406</v>
      </c>
      <c r="E368" s="19" t="s">
        <v>13</v>
      </c>
      <c r="F368" s="20">
        <v>129929</v>
      </c>
      <c r="G368" s="21">
        <v>333</v>
      </c>
      <c r="H368" s="27">
        <v>34176.5</v>
      </c>
      <c r="I368" s="28">
        <v>-2.5000000000000001E-2</v>
      </c>
      <c r="J368" s="29">
        <v>432.6</v>
      </c>
      <c r="K368" s="30">
        <v>0.16400000000000001</v>
      </c>
      <c r="L368" s="31">
        <v>57758.7</v>
      </c>
      <c r="M368">
        <f>IF(ISNUMBER(H368/(1+I368)),H368/(1+I368),"")</f>
        <v>35052.820512820515</v>
      </c>
      <c r="N368">
        <f t="shared" si="36"/>
        <v>371.64948453608253</v>
      </c>
      <c r="O368">
        <f t="shared" si="37"/>
        <v>329</v>
      </c>
      <c r="P368" s="58">
        <f t="shared" si="38"/>
        <v>34928.383000000002</v>
      </c>
      <c r="Q368" s="59">
        <f t="shared" si="39"/>
        <v>33743.9</v>
      </c>
      <c r="R368">
        <f t="shared" si="40"/>
        <v>33245.221674876855</v>
      </c>
      <c r="S368" s="58">
        <f>$P368-$R368</f>
        <v>1683.1613251231465</v>
      </c>
      <c r="T368" s="58">
        <f t="shared" si="41"/>
        <v>2.2000000000000046</v>
      </c>
      <c r="U368">
        <f t="shared" si="42"/>
        <v>89</v>
      </c>
    </row>
    <row r="369" spans="3:21" x14ac:dyDescent="0.25">
      <c r="C369" s="17">
        <v>365</v>
      </c>
      <c r="D369" s="18" t="s">
        <v>407</v>
      </c>
      <c r="E369" s="19" t="s">
        <v>46</v>
      </c>
      <c r="F369" s="20">
        <v>112421</v>
      </c>
      <c r="G369" s="21">
        <v>354</v>
      </c>
      <c r="H369" s="27">
        <v>34102.6</v>
      </c>
      <c r="I369" s="28">
        <v>1.6E-2</v>
      </c>
      <c r="J369" s="29">
        <v>501.5</v>
      </c>
      <c r="K369" s="30">
        <v>6.2E-2</v>
      </c>
      <c r="L369" s="31">
        <v>21455.9</v>
      </c>
      <c r="M369">
        <f>IF(ISNUMBER(H369/(1+I369)),H369/(1+I369),"")</f>
        <v>33565.551181102361</v>
      </c>
      <c r="N369">
        <f t="shared" si="36"/>
        <v>472.22222222222217</v>
      </c>
      <c r="O369">
        <f t="shared" si="37"/>
        <v>348</v>
      </c>
      <c r="P369" s="58">
        <f t="shared" si="38"/>
        <v>34852.857199999999</v>
      </c>
      <c r="Q369" s="59">
        <f t="shared" si="39"/>
        <v>33601.1</v>
      </c>
      <c r="R369">
        <f t="shared" si="40"/>
        <v>33104.532019704435</v>
      </c>
      <c r="S369" s="58">
        <f>$P369-$R369</f>
        <v>1748.3251802955638</v>
      </c>
      <c r="T369" s="58">
        <f t="shared" si="41"/>
        <v>2.2000000000000002</v>
      </c>
      <c r="U369">
        <f t="shared" si="42"/>
        <v>86</v>
      </c>
    </row>
    <row r="370" spans="3:21" x14ac:dyDescent="0.25">
      <c r="C370" s="17">
        <v>366</v>
      </c>
      <c r="D370" s="18" t="s">
        <v>408</v>
      </c>
      <c r="E370" s="19" t="s">
        <v>11</v>
      </c>
      <c r="F370" s="20">
        <v>4900</v>
      </c>
      <c r="G370" s="21">
        <v>452</v>
      </c>
      <c r="H370" s="27">
        <v>34055</v>
      </c>
      <c r="I370" s="28">
        <v>0.29899999999999999</v>
      </c>
      <c r="J370" s="29">
        <v>334</v>
      </c>
      <c r="K370" s="30" t="s">
        <v>17</v>
      </c>
      <c r="L370" s="31">
        <v>26830</v>
      </c>
      <c r="M370">
        <f>IF(ISNUMBER(H370/(1+I370)),H370/(1+I370),"")</f>
        <v>26216.320246343341</v>
      </c>
      <c r="N370" t="str">
        <f t="shared" si="36"/>
        <v/>
      </c>
      <c r="O370">
        <f t="shared" si="37"/>
        <v>440</v>
      </c>
      <c r="P370" s="58">
        <f t="shared" si="38"/>
        <v>34804.21</v>
      </c>
      <c r="Q370" s="59">
        <f t="shared" si="39"/>
        <v>33721</v>
      </c>
      <c r="R370">
        <f t="shared" si="40"/>
        <v>33222.660098522174</v>
      </c>
      <c r="S370" s="58">
        <f>$P370-$R370</f>
        <v>1581.5499014778252</v>
      </c>
      <c r="T370" s="58">
        <f t="shared" si="41"/>
        <v>2.1999999999999975</v>
      </c>
      <c r="U370">
        <f t="shared" si="42"/>
        <v>94</v>
      </c>
    </row>
    <row r="371" spans="3:21" x14ac:dyDescent="0.25">
      <c r="C371" s="17">
        <v>367</v>
      </c>
      <c r="D371" s="18" t="s">
        <v>409</v>
      </c>
      <c r="E371" s="19" t="s">
        <v>13</v>
      </c>
      <c r="F371" s="20">
        <v>198932</v>
      </c>
      <c r="G371" s="21">
        <v>242</v>
      </c>
      <c r="H371" s="27">
        <v>33895.800000000003</v>
      </c>
      <c r="I371" s="28">
        <v>-0.24299999999999999</v>
      </c>
      <c r="J371" s="29">
        <v>268.10000000000002</v>
      </c>
      <c r="K371" s="30">
        <v>-0.63700000000000001</v>
      </c>
      <c r="L371" s="31">
        <v>48455.199999999997</v>
      </c>
      <c r="M371">
        <f>IF(ISNUMBER(H371/(1+I371)),H371/(1+I371),"")</f>
        <v>44776.48612945839</v>
      </c>
      <c r="N371">
        <f t="shared" si="36"/>
        <v>738.56749311294777</v>
      </c>
      <c r="O371">
        <f t="shared" si="37"/>
        <v>239</v>
      </c>
      <c r="P371" s="58">
        <f t="shared" si="38"/>
        <v>34641.507600000004</v>
      </c>
      <c r="Q371" s="59">
        <f t="shared" si="39"/>
        <v>33627.700000000004</v>
      </c>
      <c r="R371">
        <f t="shared" si="40"/>
        <v>33130.738916256167</v>
      </c>
      <c r="S371" s="58">
        <f>$P371-$R371</f>
        <v>1510.7686837438378</v>
      </c>
      <c r="T371" s="58">
        <f t="shared" si="41"/>
        <v>2.2000000000000042</v>
      </c>
      <c r="U371">
        <f t="shared" si="42"/>
        <v>97</v>
      </c>
    </row>
    <row r="372" spans="3:21" x14ac:dyDescent="0.25">
      <c r="C372" s="17">
        <v>368</v>
      </c>
      <c r="D372" s="18" t="s">
        <v>410</v>
      </c>
      <c r="E372" s="19" t="s">
        <v>13</v>
      </c>
      <c r="F372" s="20">
        <v>21849</v>
      </c>
      <c r="G372" s="21">
        <v>464</v>
      </c>
      <c r="H372" s="27">
        <v>33394.800000000003</v>
      </c>
      <c r="I372" s="28">
        <v>0.30399999999999999</v>
      </c>
      <c r="J372" s="29">
        <v>613.6</v>
      </c>
      <c r="K372" s="30">
        <v>0.35599999999999998</v>
      </c>
      <c r="L372" s="31">
        <v>51585.3</v>
      </c>
      <c r="M372">
        <f>IF(ISNUMBER(H372/(1+I372)),H372/(1+I372),"")</f>
        <v>25609.509202453988</v>
      </c>
      <c r="N372">
        <f t="shared" si="36"/>
        <v>452.50737463126848</v>
      </c>
      <c r="O372">
        <f t="shared" si="37"/>
        <v>452</v>
      </c>
      <c r="P372" s="58">
        <f t="shared" si="38"/>
        <v>34129.485600000007</v>
      </c>
      <c r="Q372" s="59">
        <f t="shared" si="39"/>
        <v>32781.200000000004</v>
      </c>
      <c r="R372">
        <f t="shared" si="40"/>
        <v>32296.748768472913</v>
      </c>
      <c r="S372" s="58">
        <f>$P372-$R372</f>
        <v>1832.7368315270942</v>
      </c>
      <c r="T372" s="58">
        <f t="shared" si="41"/>
        <v>2.2000000000000126</v>
      </c>
      <c r="U372">
        <f t="shared" si="42"/>
        <v>84</v>
      </c>
    </row>
    <row r="373" spans="3:21" x14ac:dyDescent="0.25">
      <c r="C373" s="17">
        <v>369</v>
      </c>
      <c r="D373" s="18" t="s">
        <v>411</v>
      </c>
      <c r="E373" s="19" t="s">
        <v>13</v>
      </c>
      <c r="F373" s="20">
        <v>27594</v>
      </c>
      <c r="G373" s="21" t="s">
        <v>412</v>
      </c>
      <c r="H373" s="27">
        <v>33391.599999999999</v>
      </c>
      <c r="I373" s="28">
        <v>0.04</v>
      </c>
      <c r="J373" s="29">
        <v>234</v>
      </c>
      <c r="K373" s="30">
        <v>0.9</v>
      </c>
      <c r="L373" s="31">
        <v>16925.3</v>
      </c>
      <c r="M373">
        <f>IF(ISNUMBER(H373/(1+I373)),H373/(1+I373),"")</f>
        <v>32107.307692307691</v>
      </c>
      <c r="N373">
        <f t="shared" si="36"/>
        <v>123.15789473684211</v>
      </c>
      <c r="O373">
        <f t="shared" si="37"/>
        <v>363</v>
      </c>
      <c r="P373" s="58">
        <f t="shared" si="38"/>
        <v>34126.215199999999</v>
      </c>
      <c r="Q373" s="59">
        <f t="shared" si="39"/>
        <v>33157.599999999999</v>
      </c>
      <c r="R373">
        <f t="shared" si="40"/>
        <v>32667.586206896554</v>
      </c>
      <c r="S373" s="58">
        <f>$P373-$R373</f>
        <v>1458.6289931034444</v>
      </c>
      <c r="T373" s="58">
        <f t="shared" si="41"/>
        <v>2.2000000000000006</v>
      </c>
      <c r="U373">
        <f t="shared" si="42"/>
        <v>97</v>
      </c>
    </row>
    <row r="374" spans="3:21" x14ac:dyDescent="0.25">
      <c r="C374" s="17">
        <v>370</v>
      </c>
      <c r="D374" s="18" t="s">
        <v>413</v>
      </c>
      <c r="E374" s="19" t="s">
        <v>13</v>
      </c>
      <c r="F374" s="20">
        <v>179636</v>
      </c>
      <c r="G374" s="21">
        <v>388</v>
      </c>
      <c r="H374" s="27">
        <v>33323.800000000003</v>
      </c>
      <c r="I374" s="28">
        <v>0.104</v>
      </c>
      <c r="J374" s="29">
        <v>1755.2</v>
      </c>
      <c r="K374" s="30">
        <v>-1.0999999999999999E-2</v>
      </c>
      <c r="L374" s="31">
        <v>51672.9</v>
      </c>
      <c r="M374">
        <f>IF(ISNUMBER(H374/(1+I374)),H374/(1+I374),"")</f>
        <v>30184.601449275364</v>
      </c>
      <c r="N374">
        <f t="shared" si="36"/>
        <v>1774.7219413549039</v>
      </c>
      <c r="O374">
        <f t="shared" si="37"/>
        <v>381</v>
      </c>
      <c r="P374" s="58">
        <f t="shared" si="38"/>
        <v>34056.923600000002</v>
      </c>
      <c r="Q374" s="59">
        <f t="shared" si="39"/>
        <v>31568.600000000002</v>
      </c>
      <c r="R374">
        <f t="shared" si="40"/>
        <v>31102.068965517246</v>
      </c>
      <c r="S374" s="58">
        <f>$P374-$R374</f>
        <v>2954.8546344827555</v>
      </c>
      <c r="T374" s="58">
        <f t="shared" si="41"/>
        <v>2.1999999999999966</v>
      </c>
      <c r="U374">
        <f t="shared" si="42"/>
        <v>50</v>
      </c>
    </row>
    <row r="375" spans="3:21" x14ac:dyDescent="0.25">
      <c r="C375" s="17">
        <v>371</v>
      </c>
      <c r="D375" s="18" t="s">
        <v>414</v>
      </c>
      <c r="E375" s="19" t="s">
        <v>28</v>
      </c>
      <c r="F375" s="20">
        <v>128697</v>
      </c>
      <c r="G375" s="21">
        <v>326</v>
      </c>
      <c r="H375" s="27">
        <v>33312.800000000003</v>
      </c>
      <c r="I375" s="28">
        <v>-6.5000000000000002E-2</v>
      </c>
      <c r="J375" s="29">
        <v>9138.7999999999993</v>
      </c>
      <c r="K375" s="30">
        <v>0.25900000000000001</v>
      </c>
      <c r="L375" s="31">
        <v>38830.300000000003</v>
      </c>
      <c r="M375">
        <f>IF(ISNUMBER(H375/(1+I375)),H375/(1+I375),"")</f>
        <v>35628.663101604281</v>
      </c>
      <c r="N375">
        <f t="shared" si="36"/>
        <v>7258.7768069896747</v>
      </c>
      <c r="O375">
        <f t="shared" si="37"/>
        <v>322</v>
      </c>
      <c r="P375" s="58">
        <f t="shared" si="38"/>
        <v>34045.681600000004</v>
      </c>
      <c r="Q375" s="59">
        <f t="shared" si="39"/>
        <v>24174.000000000004</v>
      </c>
      <c r="R375">
        <f t="shared" si="40"/>
        <v>23816.748768472913</v>
      </c>
      <c r="S375" s="58">
        <f>$P375-$R375</f>
        <v>10228.93283152709</v>
      </c>
      <c r="T375" s="58">
        <f t="shared" si="41"/>
        <v>2.2000000000000015</v>
      </c>
      <c r="U375">
        <f t="shared" si="42"/>
        <v>2</v>
      </c>
    </row>
    <row r="376" spans="3:21" x14ac:dyDescent="0.25">
      <c r="C376" s="17">
        <v>372</v>
      </c>
      <c r="D376" s="18" t="s">
        <v>415</v>
      </c>
      <c r="E376" s="19" t="s">
        <v>23</v>
      </c>
      <c r="F376" s="20">
        <v>23792</v>
      </c>
      <c r="G376" s="21">
        <v>50</v>
      </c>
      <c r="H376" s="27">
        <v>33252.6</v>
      </c>
      <c r="I376" s="28">
        <v>-0.70199999999999996</v>
      </c>
      <c r="J376" s="29">
        <v>4014.7</v>
      </c>
      <c r="K376" s="30">
        <v>0.30499999999999999</v>
      </c>
      <c r="L376" s="31">
        <v>647708.5</v>
      </c>
      <c r="M376">
        <f>IF(ISNUMBER(H376/(1+I376)),H376/(1+I376),"")</f>
        <v>111585.90604026844</v>
      </c>
      <c r="N376">
        <f t="shared" si="36"/>
        <v>3076.3984674329504</v>
      </c>
      <c r="O376">
        <f t="shared" si="37"/>
        <v>51</v>
      </c>
      <c r="P376" s="58">
        <f t="shared" si="38"/>
        <v>33984.157200000001</v>
      </c>
      <c r="Q376" s="59">
        <f t="shared" si="39"/>
        <v>29237.899999999998</v>
      </c>
      <c r="R376">
        <f t="shared" si="40"/>
        <v>28805.812807881775</v>
      </c>
      <c r="S376" s="58">
        <f>$P376-$R376</f>
        <v>5178.3443921182261</v>
      </c>
      <c r="T376" s="58">
        <f t="shared" si="41"/>
        <v>2.2000000000000091</v>
      </c>
      <c r="U376">
        <f t="shared" si="42"/>
        <v>16</v>
      </c>
    </row>
    <row r="377" spans="3:21" x14ac:dyDescent="0.25">
      <c r="C377" s="17">
        <v>373</v>
      </c>
      <c r="D377" s="18" t="s">
        <v>416</v>
      </c>
      <c r="E377" s="19" t="s">
        <v>234</v>
      </c>
      <c r="F377" s="20">
        <v>45753</v>
      </c>
      <c r="G377" s="21">
        <v>349</v>
      </c>
      <c r="H377" s="27">
        <v>33186.300000000003</v>
      </c>
      <c r="I377" s="28">
        <v>-2.1000000000000001E-2</v>
      </c>
      <c r="J377" s="29">
        <v>7228</v>
      </c>
      <c r="K377" s="30">
        <v>-3.4000000000000002E-2</v>
      </c>
      <c r="L377" s="31">
        <v>720354.4</v>
      </c>
      <c r="M377">
        <f>IF(ISNUMBER(H377/(1+I377)),H377/(1+I377),"")</f>
        <v>33898.16138917263</v>
      </c>
      <c r="N377">
        <f t="shared" si="36"/>
        <v>7482.4016563146997</v>
      </c>
      <c r="O377">
        <f t="shared" si="37"/>
        <v>343</v>
      </c>
      <c r="P377" s="58">
        <f t="shared" si="38"/>
        <v>33916.3986</v>
      </c>
      <c r="Q377" s="59">
        <f t="shared" si="39"/>
        <v>25958.300000000003</v>
      </c>
      <c r="R377">
        <f t="shared" si="40"/>
        <v>25574.67980295567</v>
      </c>
      <c r="S377" s="58">
        <f>$P377-$R377</f>
        <v>8341.7187970443301</v>
      </c>
      <c r="T377" s="58">
        <f t="shared" si="41"/>
        <v>2.1999999999999922</v>
      </c>
      <c r="U377">
        <f t="shared" si="42"/>
        <v>4</v>
      </c>
    </row>
    <row r="378" spans="3:21" x14ac:dyDescent="0.25">
      <c r="C378" s="17">
        <v>374</v>
      </c>
      <c r="D378" s="18" t="s">
        <v>417</v>
      </c>
      <c r="E378" s="19" t="s">
        <v>28</v>
      </c>
      <c r="F378" s="20">
        <v>143509</v>
      </c>
      <c r="G378" s="21">
        <v>365</v>
      </c>
      <c r="H378" s="27">
        <v>33062.9</v>
      </c>
      <c r="I378" s="28">
        <v>1.7000000000000001E-2</v>
      </c>
      <c r="J378" s="29">
        <v>2641.7</v>
      </c>
      <c r="K378" s="30">
        <v>2.7E-2</v>
      </c>
      <c r="L378" s="31">
        <v>35220.6</v>
      </c>
      <c r="M378">
        <f>IF(ISNUMBER(H378/(1+I378)),H378/(1+I378),"")</f>
        <v>32510.226155358901</v>
      </c>
      <c r="N378">
        <f t="shared" si="36"/>
        <v>2572.249269717624</v>
      </c>
      <c r="O378">
        <f t="shared" si="37"/>
        <v>359</v>
      </c>
      <c r="P378" s="58">
        <f t="shared" si="38"/>
        <v>33790.283800000005</v>
      </c>
      <c r="Q378" s="59">
        <f t="shared" si="39"/>
        <v>30421.200000000001</v>
      </c>
      <c r="R378">
        <f t="shared" si="40"/>
        <v>29971.625615763551</v>
      </c>
      <c r="S378" s="58">
        <f>$P378-$R378</f>
        <v>3818.658184236454</v>
      </c>
      <c r="T378" s="58">
        <f t="shared" si="41"/>
        <v>2.2000000000000095</v>
      </c>
      <c r="U378">
        <f t="shared" si="42"/>
        <v>30</v>
      </c>
    </row>
    <row r="379" spans="3:21" x14ac:dyDescent="0.25">
      <c r="C379" s="17">
        <v>375</v>
      </c>
      <c r="D379" s="18" t="s">
        <v>418</v>
      </c>
      <c r="E379" s="19" t="s">
        <v>13</v>
      </c>
      <c r="F379" s="20">
        <v>135297</v>
      </c>
      <c r="G379" s="21">
        <v>369</v>
      </c>
      <c r="H379" s="27">
        <v>33055.699999999997</v>
      </c>
      <c r="I379" s="28">
        <v>3.3000000000000002E-2</v>
      </c>
      <c r="J379" s="29">
        <v>350.3</v>
      </c>
      <c r="K379" s="30">
        <v>1.1000000000000001</v>
      </c>
      <c r="L379" s="31">
        <v>40323.199999999997</v>
      </c>
      <c r="M379">
        <f>IF(ISNUMBER(H379/(1+I379)),H379/(1+I379),"")</f>
        <v>31999.709583736691</v>
      </c>
      <c r="N379">
        <f t="shared" si="36"/>
        <v>166.8095238095238</v>
      </c>
      <c r="O379">
        <f t="shared" si="37"/>
        <v>366</v>
      </c>
      <c r="P379" s="58">
        <f t="shared" si="38"/>
        <v>33782.9254</v>
      </c>
      <c r="Q379" s="59">
        <f t="shared" si="39"/>
        <v>32705.399999999998</v>
      </c>
      <c r="R379">
        <f t="shared" si="40"/>
        <v>32222.068965517243</v>
      </c>
      <c r="S379" s="58">
        <f>$P379-$R379</f>
        <v>1560.8564344827573</v>
      </c>
      <c r="T379" s="58">
        <f t="shared" si="41"/>
        <v>2.2000000000000091</v>
      </c>
      <c r="U379">
        <f t="shared" si="42"/>
        <v>90</v>
      </c>
    </row>
    <row r="380" spans="3:21" x14ac:dyDescent="0.25">
      <c r="C380" s="17">
        <v>376</v>
      </c>
      <c r="D380" s="18" t="s">
        <v>419</v>
      </c>
      <c r="E380" s="19" t="s">
        <v>34</v>
      </c>
      <c r="F380" s="20">
        <v>3212</v>
      </c>
      <c r="G380" s="21">
        <v>438</v>
      </c>
      <c r="H380" s="27">
        <v>33052.699999999997</v>
      </c>
      <c r="I380" s="28">
        <v>0.23200000000000001</v>
      </c>
      <c r="J380" s="29">
        <v>639.5</v>
      </c>
      <c r="K380" s="30">
        <v>-0.497</v>
      </c>
      <c r="L380" s="31">
        <v>17531.2</v>
      </c>
      <c r="M380">
        <f>IF(ISNUMBER(H380/(1+I380)),H380/(1+I380),"")</f>
        <v>26828.490259740258</v>
      </c>
      <c r="N380">
        <f t="shared" si="36"/>
        <v>1271.3717693836977</v>
      </c>
      <c r="O380">
        <f t="shared" si="37"/>
        <v>427</v>
      </c>
      <c r="P380" s="58">
        <f t="shared" si="38"/>
        <v>33779.859400000001</v>
      </c>
      <c r="Q380" s="59">
        <f t="shared" si="39"/>
        <v>32413.199999999997</v>
      </c>
      <c r="R380">
        <f t="shared" si="40"/>
        <v>31934.187192118228</v>
      </c>
      <c r="S380" s="58">
        <f>$P380-$R380</f>
        <v>1845.6722078817729</v>
      </c>
      <c r="T380" s="58">
        <f t="shared" si="41"/>
        <v>2.2000000000000126</v>
      </c>
      <c r="U380">
        <f t="shared" si="42"/>
        <v>77</v>
      </c>
    </row>
    <row r="381" spans="3:21" x14ac:dyDescent="0.25">
      <c r="C381" s="17">
        <v>377</v>
      </c>
      <c r="D381" s="18" t="s">
        <v>420</v>
      </c>
      <c r="E381" s="19" t="s">
        <v>28</v>
      </c>
      <c r="F381" s="20">
        <v>49837</v>
      </c>
      <c r="G381" s="21">
        <v>347</v>
      </c>
      <c r="H381" s="27">
        <v>32857.4</v>
      </c>
      <c r="I381" s="28">
        <v>-3.4000000000000002E-2</v>
      </c>
      <c r="J381" s="29">
        <v>1322.5</v>
      </c>
      <c r="K381" s="30">
        <v>4.8000000000000001E-2</v>
      </c>
      <c r="L381" s="31">
        <v>108595.4</v>
      </c>
      <c r="M381">
        <f>IF(ISNUMBER(H381/(1+I381)),H381/(1+I381),"")</f>
        <v>34013.871635610769</v>
      </c>
      <c r="N381">
        <f t="shared" si="36"/>
        <v>1261.9274809160304</v>
      </c>
      <c r="O381">
        <f t="shared" si="37"/>
        <v>341</v>
      </c>
      <c r="P381" s="58">
        <f t="shared" si="38"/>
        <v>33580.262800000004</v>
      </c>
      <c r="Q381" s="59">
        <f t="shared" si="39"/>
        <v>31534.9</v>
      </c>
      <c r="R381">
        <f t="shared" si="40"/>
        <v>31068.866995073895</v>
      </c>
      <c r="S381" s="58">
        <f>$P381-$R381</f>
        <v>2511.3958049261091</v>
      </c>
      <c r="T381" s="58">
        <f t="shared" si="41"/>
        <v>2.2000000000000077</v>
      </c>
      <c r="U381">
        <f t="shared" si="42"/>
        <v>59</v>
      </c>
    </row>
    <row r="382" spans="3:21" x14ac:dyDescent="0.25">
      <c r="C382" s="17">
        <v>378</v>
      </c>
      <c r="D382" s="18" t="s">
        <v>421</v>
      </c>
      <c r="E382" s="19" t="s">
        <v>28</v>
      </c>
      <c r="F382" s="20">
        <v>42848</v>
      </c>
      <c r="G382" s="21">
        <v>350</v>
      </c>
      <c r="H382" s="27">
        <v>32825</v>
      </c>
      <c r="I382" s="28">
        <v>-2.9000000000000001E-2</v>
      </c>
      <c r="J382" s="29">
        <v>435.3</v>
      </c>
      <c r="K382" s="30">
        <v>-0.309</v>
      </c>
      <c r="L382" s="31">
        <v>341659.6</v>
      </c>
      <c r="M382">
        <f>IF(ISNUMBER(H382/(1+I382)),H382/(1+I382),"")</f>
        <v>33805.355303810502</v>
      </c>
      <c r="N382">
        <f t="shared" si="36"/>
        <v>629.95658465991312</v>
      </c>
      <c r="O382">
        <f t="shared" si="37"/>
        <v>344</v>
      </c>
      <c r="P382" s="58">
        <f t="shared" si="38"/>
        <v>33547.15</v>
      </c>
      <c r="Q382" s="59">
        <f t="shared" si="39"/>
        <v>32389.7</v>
      </c>
      <c r="R382">
        <f t="shared" si="40"/>
        <v>31911.034482758623</v>
      </c>
      <c r="S382" s="58">
        <f>$P382-$R382</f>
        <v>1636.1155172413783</v>
      </c>
      <c r="T382" s="58">
        <f t="shared" si="41"/>
        <v>2.2000000000000042</v>
      </c>
      <c r="U382">
        <f t="shared" si="42"/>
        <v>81</v>
      </c>
    </row>
    <row r="383" spans="3:21" x14ac:dyDescent="0.25">
      <c r="C383" s="17">
        <v>379</v>
      </c>
      <c r="D383" s="18" t="s">
        <v>422</v>
      </c>
      <c r="E383" s="19" t="s">
        <v>11</v>
      </c>
      <c r="F383" s="20">
        <v>100000</v>
      </c>
      <c r="G383" s="21">
        <v>386</v>
      </c>
      <c r="H383" s="27">
        <v>32815</v>
      </c>
      <c r="I383" s="28">
        <v>7.8E-2</v>
      </c>
      <c r="J383" s="29">
        <v>2138</v>
      </c>
      <c r="K383" s="30" t="s">
        <v>17</v>
      </c>
      <c r="L383" s="31">
        <v>70507</v>
      </c>
      <c r="M383">
        <f>IF(ISNUMBER(H383/(1+I383)),H383/(1+I383),"")</f>
        <v>30440.630797773654</v>
      </c>
      <c r="N383" t="str">
        <f t="shared" si="36"/>
        <v/>
      </c>
      <c r="O383">
        <f t="shared" si="37"/>
        <v>380</v>
      </c>
      <c r="P383" s="58">
        <f t="shared" si="38"/>
        <v>33536.93</v>
      </c>
      <c r="Q383" s="59">
        <f t="shared" si="39"/>
        <v>30677</v>
      </c>
      <c r="R383">
        <f t="shared" si="40"/>
        <v>30223.645320197047</v>
      </c>
      <c r="S383" s="58">
        <f>$P383-$R383</f>
        <v>3313.2846798029532</v>
      </c>
      <c r="T383" s="58">
        <f t="shared" si="41"/>
        <v>2.2000000000000011</v>
      </c>
      <c r="U383">
        <f t="shared" si="42"/>
        <v>40</v>
      </c>
    </row>
    <row r="384" spans="3:21" x14ac:dyDescent="0.25">
      <c r="C384" s="17">
        <v>380</v>
      </c>
      <c r="D384" s="18" t="s">
        <v>423</v>
      </c>
      <c r="E384" s="19" t="s">
        <v>11</v>
      </c>
      <c r="F384" s="20">
        <v>93516</v>
      </c>
      <c r="G384" s="21">
        <v>376</v>
      </c>
      <c r="H384" s="27">
        <v>32765</v>
      </c>
      <c r="I384" s="28">
        <v>3.5000000000000003E-2</v>
      </c>
      <c r="J384" s="29">
        <v>5349</v>
      </c>
      <c r="K384" s="30">
        <v>0.10100000000000001</v>
      </c>
      <c r="L384" s="31">
        <v>36500</v>
      </c>
      <c r="M384">
        <f>IF(ISNUMBER(H384/(1+I384)),H384/(1+I384),"")</f>
        <v>31657.004830917878</v>
      </c>
      <c r="N384">
        <f t="shared" si="36"/>
        <v>4858.3106267029971</v>
      </c>
      <c r="O384">
        <f t="shared" si="37"/>
        <v>372</v>
      </c>
      <c r="P384" s="58">
        <f t="shared" si="38"/>
        <v>33485.83</v>
      </c>
      <c r="Q384" s="59">
        <f t="shared" si="39"/>
        <v>27416</v>
      </c>
      <c r="R384">
        <f t="shared" si="40"/>
        <v>27010.837438423649</v>
      </c>
      <c r="S384" s="58">
        <f>$P384-$R384</f>
        <v>6474.9925615763532</v>
      </c>
      <c r="T384" s="58">
        <f t="shared" si="41"/>
        <v>2.2000000000000055</v>
      </c>
      <c r="U384">
        <f t="shared" si="42"/>
        <v>10</v>
      </c>
    </row>
    <row r="385" spans="3:21" x14ac:dyDescent="0.25">
      <c r="C385" s="17">
        <v>381</v>
      </c>
      <c r="D385" s="18" t="s">
        <v>424</v>
      </c>
      <c r="E385" s="19" t="s">
        <v>11</v>
      </c>
      <c r="F385" s="20">
        <v>30000</v>
      </c>
      <c r="G385" s="21">
        <v>422</v>
      </c>
      <c r="H385" s="27">
        <v>32753</v>
      </c>
      <c r="I385" s="28">
        <v>0.161</v>
      </c>
      <c r="J385" s="29">
        <v>5687</v>
      </c>
      <c r="K385" s="30">
        <v>7.0999999999999994E-2</v>
      </c>
      <c r="L385" s="31">
        <v>59352</v>
      </c>
      <c r="M385">
        <f>IF(ISNUMBER(H385/(1+I385)),H385/(1+I385),"")</f>
        <v>28211.024978466838</v>
      </c>
      <c r="N385">
        <f t="shared" si="36"/>
        <v>5309.9906629318393</v>
      </c>
      <c r="O385">
        <f t="shared" si="37"/>
        <v>413</v>
      </c>
      <c r="P385" s="58">
        <f t="shared" si="38"/>
        <v>33473.565999999999</v>
      </c>
      <c r="Q385" s="59">
        <f t="shared" si="39"/>
        <v>27066</v>
      </c>
      <c r="R385">
        <f t="shared" si="40"/>
        <v>26666.00985221675</v>
      </c>
      <c r="S385" s="58">
        <f>$P385-$R385</f>
        <v>6807.5561477832489</v>
      </c>
      <c r="T385" s="58">
        <f t="shared" si="41"/>
        <v>2.1999999999999966</v>
      </c>
      <c r="U385">
        <f t="shared" si="42"/>
        <v>9</v>
      </c>
    </row>
    <row r="386" spans="3:21" x14ac:dyDescent="0.25">
      <c r="C386" s="17">
        <v>382</v>
      </c>
      <c r="D386" s="18" t="s">
        <v>425</v>
      </c>
      <c r="E386" s="19" t="s">
        <v>36</v>
      </c>
      <c r="F386" s="20">
        <v>32700</v>
      </c>
      <c r="G386" s="21">
        <v>366</v>
      </c>
      <c r="H386" s="27">
        <v>32717</v>
      </c>
      <c r="I386" s="28">
        <v>1.4999999999999999E-2</v>
      </c>
      <c r="J386" s="29">
        <v>3962</v>
      </c>
      <c r="K386" s="30">
        <v>2.5999999999999999E-2</v>
      </c>
      <c r="L386" s="31">
        <v>167771</v>
      </c>
      <c r="M386">
        <f>IF(ISNUMBER(H386/(1+I386)),H386/(1+I386),"")</f>
        <v>32233.497536945815</v>
      </c>
      <c r="N386">
        <f t="shared" si="36"/>
        <v>3861.5984405458089</v>
      </c>
      <c r="O386">
        <f t="shared" si="37"/>
        <v>360</v>
      </c>
      <c r="P386" s="58">
        <f t="shared" si="38"/>
        <v>33436.773999999998</v>
      </c>
      <c r="Q386" s="59">
        <f t="shared" si="39"/>
        <v>28755</v>
      </c>
      <c r="R386">
        <f t="shared" si="40"/>
        <v>28330.049261083746</v>
      </c>
      <c r="S386" s="58">
        <f>$P386-$R386</f>
        <v>5106.7247389162512</v>
      </c>
      <c r="T386" s="58">
        <f t="shared" si="41"/>
        <v>2.1999999999999926</v>
      </c>
      <c r="U386">
        <f t="shared" si="42"/>
        <v>15</v>
      </c>
    </row>
    <row r="387" spans="3:21" x14ac:dyDescent="0.25">
      <c r="C387" s="17">
        <v>383</v>
      </c>
      <c r="D387" s="18" t="s">
        <v>426</v>
      </c>
      <c r="E387" s="19" t="s">
        <v>11</v>
      </c>
      <c r="F387" s="20">
        <v>10495</v>
      </c>
      <c r="G387" s="21">
        <v>372</v>
      </c>
      <c r="H387" s="27">
        <v>32683.3</v>
      </c>
      <c r="I387" s="28">
        <v>0.02</v>
      </c>
      <c r="J387" s="29">
        <v>775.9</v>
      </c>
      <c r="K387" s="30">
        <v>9.8379999999999992</v>
      </c>
      <c r="L387" s="31">
        <v>16381.2</v>
      </c>
      <c r="M387">
        <f>IF(ISNUMBER(H387/(1+I387)),H387/(1+I387),"")</f>
        <v>32042.450980392157</v>
      </c>
      <c r="N387">
        <f t="shared" si="36"/>
        <v>71.590699391031563</v>
      </c>
      <c r="O387">
        <f t="shared" si="37"/>
        <v>365</v>
      </c>
      <c r="P387" s="58">
        <f t="shared" si="38"/>
        <v>33402.332600000002</v>
      </c>
      <c r="Q387" s="59">
        <f t="shared" si="39"/>
        <v>31907.399999999998</v>
      </c>
      <c r="R387">
        <f t="shared" si="40"/>
        <v>31435.862068965518</v>
      </c>
      <c r="S387" s="58">
        <f>$P387-$R387</f>
        <v>1966.4705310344834</v>
      </c>
      <c r="T387" s="58">
        <f t="shared" si="41"/>
        <v>2.2000000000000073</v>
      </c>
      <c r="U387">
        <f t="shared" si="42"/>
        <v>70</v>
      </c>
    </row>
    <row r="388" spans="3:21" x14ac:dyDescent="0.25">
      <c r="C388" s="17">
        <v>384</v>
      </c>
      <c r="D388" s="18" t="s">
        <v>427</v>
      </c>
      <c r="E388" s="19" t="s">
        <v>23</v>
      </c>
      <c r="F388" s="20">
        <v>63877</v>
      </c>
      <c r="G388" s="21">
        <v>453</v>
      </c>
      <c r="H388" s="27">
        <v>32667</v>
      </c>
      <c r="I388" s="28">
        <v>0.25</v>
      </c>
      <c r="J388" s="29">
        <v>8045.4</v>
      </c>
      <c r="K388" s="30">
        <v>-0.83399999999999996</v>
      </c>
      <c r="L388" s="31">
        <v>186351.9</v>
      </c>
      <c r="M388">
        <f>IF(ISNUMBER(H388/(1+I388)),H388/(1+I388),"")</f>
        <v>26133.599999999999</v>
      </c>
      <c r="N388">
        <f t="shared" si="36"/>
        <v>48466.265060240949</v>
      </c>
      <c r="O388">
        <f t="shared" si="37"/>
        <v>441</v>
      </c>
      <c r="P388" s="58">
        <f t="shared" si="38"/>
        <v>33385.673999999999</v>
      </c>
      <c r="Q388" s="59">
        <f t="shared" si="39"/>
        <v>24621.599999999999</v>
      </c>
      <c r="R388">
        <f t="shared" si="40"/>
        <v>24257.733990147783</v>
      </c>
      <c r="S388" s="58">
        <f>$P388-$R388</f>
        <v>9127.9400098522165</v>
      </c>
      <c r="T388" s="58">
        <f t="shared" si="41"/>
        <v>2.1999999999999971</v>
      </c>
      <c r="U388">
        <f t="shared" si="42"/>
        <v>2</v>
      </c>
    </row>
    <row r="389" spans="3:21" x14ac:dyDescent="0.25">
      <c r="C389" s="17">
        <v>385</v>
      </c>
      <c r="D389" s="18" t="s">
        <v>428</v>
      </c>
      <c r="E389" s="19" t="s">
        <v>13</v>
      </c>
      <c r="F389" s="20">
        <v>136319</v>
      </c>
      <c r="G389" s="21">
        <v>428</v>
      </c>
      <c r="H389" s="27">
        <v>32619.4</v>
      </c>
      <c r="I389" s="28">
        <v>0.17399999999999999</v>
      </c>
      <c r="J389" s="29">
        <v>-254.5</v>
      </c>
      <c r="K389" s="30">
        <v>-5.1660000000000004</v>
      </c>
      <c r="L389" s="31">
        <v>49469.599999999999</v>
      </c>
      <c r="M389">
        <f>IF(ISNUMBER(H389/(1+I389)),H389/(1+I389),"")</f>
        <v>27784.838160136289</v>
      </c>
      <c r="N389">
        <f t="shared" si="36"/>
        <v>61.089774363898215</v>
      </c>
      <c r="O389">
        <f t="shared" si="37"/>
        <v>418</v>
      </c>
      <c r="P389" s="58">
        <f t="shared" si="38"/>
        <v>33337.0268</v>
      </c>
      <c r="Q389" s="59">
        <f t="shared" si="39"/>
        <v>32873.9</v>
      </c>
      <c r="R389">
        <f t="shared" si="40"/>
        <v>32388.078817733996</v>
      </c>
      <c r="S389" s="58">
        <f>$P389-$R389</f>
        <v>948.94798226600324</v>
      </c>
      <c r="T389" s="58">
        <f t="shared" si="41"/>
        <v>2.1999999999999944</v>
      </c>
      <c r="U389">
        <f t="shared" si="42"/>
        <v>104</v>
      </c>
    </row>
    <row r="390" spans="3:21" x14ac:dyDescent="0.25">
      <c r="C390" s="17">
        <v>386</v>
      </c>
      <c r="D390" s="18" t="s">
        <v>429</v>
      </c>
      <c r="E390" s="19" t="s">
        <v>13</v>
      </c>
      <c r="F390" s="20">
        <v>97629</v>
      </c>
      <c r="G390" s="21">
        <v>397</v>
      </c>
      <c r="H390" s="27">
        <v>32421.4</v>
      </c>
      <c r="I390" s="28">
        <v>9.5000000000000001E-2</v>
      </c>
      <c r="J390" s="29">
        <v>464.4</v>
      </c>
      <c r="K390" s="30">
        <v>0.39300000000000002</v>
      </c>
      <c r="L390" s="31">
        <v>118796.5</v>
      </c>
      <c r="M390">
        <f>IF(ISNUMBER(H390/(1+I390)),H390/(1+I390),"")</f>
        <v>29608.584474885847</v>
      </c>
      <c r="N390">
        <f t="shared" ref="N390:N453" si="43">IF(ISNUMBER(J390/(1+K390)),J390/(1+K390),"")</f>
        <v>333.38119167264892</v>
      </c>
      <c r="O390">
        <f t="shared" ref="O390:O453" si="44">_xlfn.RANK.EQ(M390,$M$5:$M$504)</f>
        <v>390</v>
      </c>
      <c r="P390" s="58">
        <f t="shared" ref="P390:P453" si="45">$H390 *(1+0.022)</f>
        <v>33134.6708</v>
      </c>
      <c r="Q390" s="59">
        <f t="shared" ref="Q390:Q453" si="46">H390-J390</f>
        <v>31957</v>
      </c>
      <c r="R390">
        <f t="shared" ref="R390:R453" si="47">IF($H390 &gt;166000, $Q390/(1+0.04),$Q390/(1+0.015))</f>
        <v>31484.729064039413</v>
      </c>
      <c r="S390" s="58">
        <f>$P390-$R390</f>
        <v>1649.9417359605868</v>
      </c>
      <c r="T390" s="58">
        <f t="shared" ref="T390:T453" si="48">(P390-H390)/H390 * 100</f>
        <v>2.1999999999999948</v>
      </c>
      <c r="U390">
        <f t="shared" ref="U390:U453" si="49">_xlfn.RANK.EQ(S390, $S390:$S889)</f>
        <v>74</v>
      </c>
    </row>
    <row r="391" spans="3:21" x14ac:dyDescent="0.25">
      <c r="C391" s="17">
        <v>387</v>
      </c>
      <c r="D391" s="18" t="s">
        <v>430</v>
      </c>
      <c r="E391" s="19" t="s">
        <v>11</v>
      </c>
      <c r="F391" s="20">
        <v>47600</v>
      </c>
      <c r="G391" s="21">
        <v>391</v>
      </c>
      <c r="H391" s="27">
        <v>32377</v>
      </c>
      <c r="I391" s="28">
        <v>7.9000000000000001E-2</v>
      </c>
      <c r="J391" s="29">
        <v>6015</v>
      </c>
      <c r="K391" s="30">
        <v>2.0350000000000001</v>
      </c>
      <c r="L391" s="31">
        <v>372538</v>
      </c>
      <c r="M391">
        <f>IF(ISNUMBER(H391/(1+I391)),H391/(1+I391),"")</f>
        <v>30006.487488415201</v>
      </c>
      <c r="N391">
        <f t="shared" si="43"/>
        <v>1981.8780889621087</v>
      </c>
      <c r="O391">
        <f t="shared" si="44"/>
        <v>384</v>
      </c>
      <c r="P391" s="58">
        <f t="shared" si="45"/>
        <v>33089.294000000002</v>
      </c>
      <c r="Q391" s="59">
        <f t="shared" si="46"/>
        <v>26362</v>
      </c>
      <c r="R391">
        <f t="shared" si="47"/>
        <v>25972.413793103449</v>
      </c>
      <c r="S391" s="58">
        <f>$P391-$R391</f>
        <v>7116.8802068965524</v>
      </c>
      <c r="T391" s="58">
        <f t="shared" si="48"/>
        <v>2.2000000000000051</v>
      </c>
      <c r="U391">
        <f t="shared" si="49"/>
        <v>7</v>
      </c>
    </row>
    <row r="392" spans="3:21" x14ac:dyDescent="0.25">
      <c r="C392" s="17">
        <v>388</v>
      </c>
      <c r="D392" s="18" t="s">
        <v>431</v>
      </c>
      <c r="E392" s="19" t="s">
        <v>13</v>
      </c>
      <c r="F392" s="20">
        <v>22000</v>
      </c>
      <c r="G392" s="21">
        <v>295</v>
      </c>
      <c r="H392" s="27">
        <v>32369</v>
      </c>
      <c r="I392" s="28">
        <v>-0.188</v>
      </c>
      <c r="J392" s="29">
        <v>2597</v>
      </c>
      <c r="K392" s="30">
        <v>-0.6</v>
      </c>
      <c r="L392" s="31">
        <v>229806</v>
      </c>
      <c r="M392">
        <f>IF(ISNUMBER(H392/(1+I392)),H392/(1+I392),"")</f>
        <v>39863.300492610833</v>
      </c>
      <c r="N392">
        <f t="shared" si="43"/>
        <v>6492.5</v>
      </c>
      <c r="O392">
        <f t="shared" si="44"/>
        <v>279</v>
      </c>
      <c r="P392" s="58">
        <f t="shared" si="45"/>
        <v>33081.118000000002</v>
      </c>
      <c r="Q392" s="59">
        <f t="shared" si="46"/>
        <v>29772</v>
      </c>
      <c r="R392">
        <f t="shared" si="47"/>
        <v>29332.0197044335</v>
      </c>
      <c r="S392" s="58">
        <f>$P392-$R392</f>
        <v>3749.0982955665022</v>
      </c>
      <c r="T392" s="58">
        <f t="shared" si="48"/>
        <v>2.2000000000000068</v>
      </c>
      <c r="U392">
        <f t="shared" si="49"/>
        <v>28</v>
      </c>
    </row>
    <row r="393" spans="3:21" x14ac:dyDescent="0.25">
      <c r="C393" s="17">
        <v>389</v>
      </c>
      <c r="D393" s="18" t="s">
        <v>432</v>
      </c>
      <c r="E393" s="19" t="s">
        <v>28</v>
      </c>
      <c r="F393" s="20">
        <v>49998</v>
      </c>
      <c r="G393" s="21">
        <v>378</v>
      </c>
      <c r="H393" s="27">
        <v>32150.799999999999</v>
      </c>
      <c r="I393" s="28">
        <v>2.5000000000000001E-2</v>
      </c>
      <c r="J393" s="29">
        <v>572.5</v>
      </c>
      <c r="K393" s="30">
        <v>-0.434</v>
      </c>
      <c r="L393" s="31">
        <v>25942.2</v>
      </c>
      <c r="M393">
        <f>IF(ISNUMBER(H393/(1+I393)),H393/(1+I393),"")</f>
        <v>31366.634146341465</v>
      </c>
      <c r="N393">
        <f t="shared" si="43"/>
        <v>1011.4840989399293</v>
      </c>
      <c r="O393">
        <f t="shared" si="44"/>
        <v>374</v>
      </c>
      <c r="P393" s="58">
        <f t="shared" si="45"/>
        <v>32858.117599999998</v>
      </c>
      <c r="Q393" s="59">
        <f t="shared" si="46"/>
        <v>31578.3</v>
      </c>
      <c r="R393">
        <f t="shared" si="47"/>
        <v>31111.625615763551</v>
      </c>
      <c r="S393" s="58">
        <f>$P393-$R393</f>
        <v>1746.491984236447</v>
      </c>
      <c r="T393" s="58">
        <f t="shared" si="48"/>
        <v>2.1999999999999953</v>
      </c>
      <c r="U393">
        <f t="shared" si="49"/>
        <v>70</v>
      </c>
    </row>
    <row r="394" spans="3:21" x14ac:dyDescent="0.25">
      <c r="C394" s="17">
        <v>390</v>
      </c>
      <c r="D394" s="18" t="s">
        <v>433</v>
      </c>
      <c r="E394" s="19" t="s">
        <v>46</v>
      </c>
      <c r="F394" s="20">
        <v>82374</v>
      </c>
      <c r="G394" s="21">
        <v>404</v>
      </c>
      <c r="H394" s="27">
        <v>32102.799999999999</v>
      </c>
      <c r="I394" s="28">
        <v>0.1</v>
      </c>
      <c r="J394" s="29">
        <v>295.7</v>
      </c>
      <c r="K394" s="30">
        <v>0.56499999999999995</v>
      </c>
      <c r="L394" s="31">
        <v>13007.4</v>
      </c>
      <c r="M394">
        <f>IF(ISNUMBER(H394/(1+I394)),H394/(1+I394),"")</f>
        <v>29184.363636363632</v>
      </c>
      <c r="N394">
        <f t="shared" si="43"/>
        <v>188.94568690095846</v>
      </c>
      <c r="O394">
        <f t="shared" si="44"/>
        <v>396</v>
      </c>
      <c r="P394" s="58">
        <f t="shared" si="45"/>
        <v>32809.061600000001</v>
      </c>
      <c r="Q394" s="59">
        <f t="shared" si="46"/>
        <v>31807.1</v>
      </c>
      <c r="R394">
        <f t="shared" si="47"/>
        <v>31337.04433497537</v>
      </c>
      <c r="S394" s="58">
        <f>$P394-$R394</f>
        <v>1472.0172650246313</v>
      </c>
      <c r="T394" s="58">
        <f t="shared" si="48"/>
        <v>2.2000000000000051</v>
      </c>
      <c r="U394">
        <f t="shared" si="49"/>
        <v>77</v>
      </c>
    </row>
    <row r="395" spans="3:21" x14ac:dyDescent="0.25">
      <c r="C395" s="17">
        <v>391</v>
      </c>
      <c r="D395" s="18" t="s">
        <v>434</v>
      </c>
      <c r="E395" s="19" t="s">
        <v>11</v>
      </c>
      <c r="F395" s="20">
        <v>37346</v>
      </c>
      <c r="G395" s="21">
        <v>437</v>
      </c>
      <c r="H395" s="27">
        <v>31979</v>
      </c>
      <c r="I395" s="28">
        <v>0.192</v>
      </c>
      <c r="J395" s="29">
        <v>2615.3000000000002</v>
      </c>
      <c r="K395" s="30">
        <v>0.64300000000000002</v>
      </c>
      <c r="L395" s="31">
        <v>46575</v>
      </c>
      <c r="M395">
        <f>IF(ISNUMBER(H395/(1+I395)),H395/(1+I395),"")</f>
        <v>26828.020134228191</v>
      </c>
      <c r="N395">
        <f t="shared" si="43"/>
        <v>1591.783323189288</v>
      </c>
      <c r="O395">
        <f t="shared" si="44"/>
        <v>428</v>
      </c>
      <c r="P395" s="58">
        <f t="shared" si="45"/>
        <v>32682.538</v>
      </c>
      <c r="Q395" s="59">
        <f t="shared" si="46"/>
        <v>29363.7</v>
      </c>
      <c r="R395">
        <f t="shared" si="47"/>
        <v>28929.753694581283</v>
      </c>
      <c r="S395" s="58">
        <f>$P395-$R395</f>
        <v>3752.7843054187178</v>
      </c>
      <c r="T395" s="58">
        <f t="shared" si="48"/>
        <v>2.2000000000000015</v>
      </c>
      <c r="U395">
        <f t="shared" si="49"/>
        <v>27</v>
      </c>
    </row>
    <row r="396" spans="3:21" x14ac:dyDescent="0.25">
      <c r="C396" s="17">
        <v>392</v>
      </c>
      <c r="D396" s="18" t="s">
        <v>435</v>
      </c>
      <c r="E396" s="19" t="s">
        <v>26</v>
      </c>
      <c r="F396" s="20">
        <v>28682</v>
      </c>
      <c r="G396" s="21">
        <v>355</v>
      </c>
      <c r="H396" s="27">
        <v>31975.5</v>
      </c>
      <c r="I396" s="28">
        <v>-4.7E-2</v>
      </c>
      <c r="J396" s="29">
        <v>972.5</v>
      </c>
      <c r="K396" s="30">
        <v>-9.9000000000000005E-2</v>
      </c>
      <c r="L396" s="31">
        <v>592911.80000000005</v>
      </c>
      <c r="M396">
        <f>IF(ISNUMBER(H396/(1+I396)),H396/(1+I396),"")</f>
        <v>33552.46589716684</v>
      </c>
      <c r="N396">
        <f t="shared" si="43"/>
        <v>1079.3562708102108</v>
      </c>
      <c r="O396">
        <f t="shared" si="44"/>
        <v>349</v>
      </c>
      <c r="P396" s="58">
        <f t="shared" si="45"/>
        <v>32678.960999999999</v>
      </c>
      <c r="Q396" s="59">
        <f t="shared" si="46"/>
        <v>31003</v>
      </c>
      <c r="R396">
        <f t="shared" si="47"/>
        <v>30544.827586206899</v>
      </c>
      <c r="S396" s="58">
        <f>$P396-$R396</f>
        <v>2134.1334137931008</v>
      </c>
      <c r="T396" s="58">
        <f t="shared" si="48"/>
        <v>2.199999999999998</v>
      </c>
      <c r="U396">
        <f t="shared" si="49"/>
        <v>58</v>
      </c>
    </row>
    <row r="397" spans="3:21" x14ac:dyDescent="0.25">
      <c r="C397" s="17">
        <v>393</v>
      </c>
      <c r="D397" s="18" t="s">
        <v>436</v>
      </c>
      <c r="E397" s="19" t="s">
        <v>34</v>
      </c>
      <c r="F397" s="20">
        <v>34782</v>
      </c>
      <c r="G397" s="21">
        <v>380</v>
      </c>
      <c r="H397" s="27">
        <v>31949.4</v>
      </c>
      <c r="I397" s="28">
        <v>2.8000000000000001E-2</v>
      </c>
      <c r="J397" s="29">
        <v>1716.9</v>
      </c>
      <c r="K397" s="30">
        <v>0.23799999999999999</v>
      </c>
      <c r="L397" s="31">
        <v>38604.6</v>
      </c>
      <c r="M397">
        <f>IF(ISNUMBER(H397/(1+I397)),H397/(1+I397),"")</f>
        <v>31079.182879377433</v>
      </c>
      <c r="N397">
        <f t="shared" si="43"/>
        <v>1386.8336025848143</v>
      </c>
      <c r="O397">
        <f t="shared" si="44"/>
        <v>376</v>
      </c>
      <c r="P397" s="58">
        <f t="shared" si="45"/>
        <v>32652.286800000002</v>
      </c>
      <c r="Q397" s="59">
        <f t="shared" si="46"/>
        <v>30232.5</v>
      </c>
      <c r="R397">
        <f t="shared" si="47"/>
        <v>29785.71428571429</v>
      </c>
      <c r="S397" s="58">
        <f>$P397-$R397</f>
        <v>2866.5725142857118</v>
      </c>
      <c r="T397" s="58">
        <f t="shared" si="48"/>
        <v>2.2000000000000006</v>
      </c>
      <c r="U397">
        <f t="shared" si="49"/>
        <v>41</v>
      </c>
    </row>
    <row r="398" spans="3:21" x14ac:dyDescent="0.25">
      <c r="C398" s="17">
        <v>394</v>
      </c>
      <c r="D398" s="18" t="s">
        <v>437</v>
      </c>
      <c r="E398" s="19" t="s">
        <v>46</v>
      </c>
      <c r="F398" s="20">
        <v>15712</v>
      </c>
      <c r="G398" s="21">
        <v>436</v>
      </c>
      <c r="H398" s="27">
        <v>31928.9</v>
      </c>
      <c r="I398" s="28">
        <v>0.17799999999999999</v>
      </c>
      <c r="J398" s="29">
        <v>1137.5999999999999</v>
      </c>
      <c r="K398" s="30">
        <v>-0.14099999999999999</v>
      </c>
      <c r="L398" s="31">
        <v>25035.7</v>
      </c>
      <c r="M398">
        <f>IF(ISNUMBER(H398/(1+I398)),H398/(1+I398),"")</f>
        <v>27104.329371816642</v>
      </c>
      <c r="N398">
        <f t="shared" si="43"/>
        <v>1324.3306169965074</v>
      </c>
      <c r="O398">
        <f t="shared" si="44"/>
        <v>425</v>
      </c>
      <c r="P398" s="58">
        <f t="shared" si="45"/>
        <v>32631.335800000001</v>
      </c>
      <c r="Q398" s="59">
        <f t="shared" si="46"/>
        <v>30791.300000000003</v>
      </c>
      <c r="R398">
        <f t="shared" si="47"/>
        <v>30336.256157635475</v>
      </c>
      <c r="S398" s="58">
        <f>$P398-$R398</f>
        <v>2295.0796423645261</v>
      </c>
      <c r="T398" s="58">
        <f t="shared" si="48"/>
        <v>2.199999999999998</v>
      </c>
      <c r="U398">
        <f t="shared" si="49"/>
        <v>53</v>
      </c>
    </row>
    <row r="399" spans="3:21" x14ac:dyDescent="0.25">
      <c r="C399" s="17">
        <v>395</v>
      </c>
      <c r="D399" s="18" t="s">
        <v>438</v>
      </c>
      <c r="E399" s="19" t="s">
        <v>11</v>
      </c>
      <c r="F399" s="20">
        <v>62600</v>
      </c>
      <c r="G399" s="21">
        <v>328</v>
      </c>
      <c r="H399" s="27">
        <v>31856</v>
      </c>
      <c r="I399" s="28">
        <v>-0.1</v>
      </c>
      <c r="J399" s="29">
        <v>6434</v>
      </c>
      <c r="K399" s="30">
        <v>4.1550000000000002</v>
      </c>
      <c r="L399" s="31">
        <v>83216</v>
      </c>
      <c r="M399">
        <f>IF(ISNUMBER(H399/(1+I399)),H399/(1+I399),"")</f>
        <v>35395.555555555555</v>
      </c>
      <c r="N399">
        <f t="shared" si="43"/>
        <v>1248.1086323957322</v>
      </c>
      <c r="O399">
        <f t="shared" si="44"/>
        <v>324</v>
      </c>
      <c r="P399" s="58">
        <f t="shared" si="45"/>
        <v>32556.832000000002</v>
      </c>
      <c r="Q399" s="59">
        <f t="shared" si="46"/>
        <v>25422</v>
      </c>
      <c r="R399">
        <f t="shared" si="47"/>
        <v>25046.305418719214</v>
      </c>
      <c r="S399" s="58">
        <f>$P399-$R399</f>
        <v>7510.5265812807884</v>
      </c>
      <c r="T399" s="58">
        <f t="shared" si="48"/>
        <v>2.2000000000000068</v>
      </c>
      <c r="U399">
        <f t="shared" si="49"/>
        <v>5</v>
      </c>
    </row>
    <row r="400" spans="3:21" x14ac:dyDescent="0.25">
      <c r="C400" s="17">
        <v>396</v>
      </c>
      <c r="D400" s="18" t="s">
        <v>439</v>
      </c>
      <c r="E400" s="19" t="s">
        <v>41</v>
      </c>
      <c r="F400" s="20">
        <v>86030</v>
      </c>
      <c r="G400" s="21">
        <v>392</v>
      </c>
      <c r="H400" s="27">
        <v>31790.7</v>
      </c>
      <c r="I400" s="28">
        <v>6.2E-2</v>
      </c>
      <c r="J400" s="29">
        <v>4597.2</v>
      </c>
      <c r="K400" s="30">
        <v>0.13900000000000001</v>
      </c>
      <c r="L400" s="31">
        <v>43956.9</v>
      </c>
      <c r="M400">
        <f>IF(ISNUMBER(H400/(1+I400)),H400/(1+I400),"")</f>
        <v>29934.745762711864</v>
      </c>
      <c r="N400">
        <f t="shared" si="43"/>
        <v>4036.1720807726074</v>
      </c>
      <c r="O400">
        <f t="shared" si="44"/>
        <v>385</v>
      </c>
      <c r="P400" s="58">
        <f t="shared" si="45"/>
        <v>32490.095400000002</v>
      </c>
      <c r="Q400" s="59">
        <f t="shared" si="46"/>
        <v>27193.5</v>
      </c>
      <c r="R400">
        <f t="shared" si="47"/>
        <v>26791.625615763551</v>
      </c>
      <c r="S400" s="58">
        <f>$P400-$R400</f>
        <v>5698.4697842364512</v>
      </c>
      <c r="T400" s="58">
        <f t="shared" si="48"/>
        <v>2.2000000000000042</v>
      </c>
      <c r="U400">
        <f t="shared" si="49"/>
        <v>8</v>
      </c>
    </row>
    <row r="401" spans="3:21" x14ac:dyDescent="0.25">
      <c r="C401" s="17">
        <v>397</v>
      </c>
      <c r="D401" s="18" t="s">
        <v>440</v>
      </c>
      <c r="E401" s="19" t="s">
        <v>340</v>
      </c>
      <c r="F401" s="20">
        <v>89831</v>
      </c>
      <c r="G401" s="21">
        <v>382</v>
      </c>
      <c r="H401" s="27">
        <v>31625</v>
      </c>
      <c r="I401" s="28">
        <v>1.7999999999999999E-2</v>
      </c>
      <c r="J401" s="29">
        <v>2970.5</v>
      </c>
      <c r="K401" s="30">
        <v>0.39100000000000001</v>
      </c>
      <c r="L401" s="31">
        <v>40202.699999999997</v>
      </c>
      <c r="M401">
        <f>IF(ISNUMBER(H401/(1+I401)),H401/(1+I401),"")</f>
        <v>31065.815324165029</v>
      </c>
      <c r="N401">
        <f t="shared" si="43"/>
        <v>2135.5140186915887</v>
      </c>
      <c r="O401">
        <f t="shared" si="44"/>
        <v>377</v>
      </c>
      <c r="P401" s="58">
        <f t="shared" si="45"/>
        <v>32320.75</v>
      </c>
      <c r="Q401" s="59">
        <f t="shared" si="46"/>
        <v>28654.5</v>
      </c>
      <c r="R401">
        <f t="shared" si="47"/>
        <v>28231.034482758623</v>
      </c>
      <c r="S401" s="58">
        <f>$P401-$R401</f>
        <v>4089.7155172413768</v>
      </c>
      <c r="T401" s="58">
        <f t="shared" si="48"/>
        <v>2.1999999999999997</v>
      </c>
      <c r="U401">
        <f t="shared" si="49"/>
        <v>19</v>
      </c>
    </row>
    <row r="402" spans="3:21" x14ac:dyDescent="0.25">
      <c r="C402" s="17">
        <v>398</v>
      </c>
      <c r="D402" s="18" t="s">
        <v>441</v>
      </c>
      <c r="E402" s="19" t="s">
        <v>217</v>
      </c>
      <c r="F402" s="20">
        <v>97629</v>
      </c>
      <c r="G402" s="21">
        <v>430</v>
      </c>
      <c r="H402" s="27">
        <v>31589.3</v>
      </c>
      <c r="I402" s="28">
        <v>0.14599999999999999</v>
      </c>
      <c r="J402" s="29">
        <v>6642.5</v>
      </c>
      <c r="K402" s="30">
        <v>8.5999999999999993E-2</v>
      </c>
      <c r="L402" s="31">
        <v>760409</v>
      </c>
      <c r="M402">
        <f>IF(ISNUMBER(H402/(1+I402)),H402/(1+I402),"")</f>
        <v>27564.834205933683</v>
      </c>
      <c r="N402">
        <f t="shared" si="43"/>
        <v>6116.4825046040514</v>
      </c>
      <c r="O402">
        <f t="shared" si="44"/>
        <v>420</v>
      </c>
      <c r="P402" s="58">
        <f t="shared" si="45"/>
        <v>32284.264599999999</v>
      </c>
      <c r="Q402" s="59">
        <f t="shared" si="46"/>
        <v>24946.799999999999</v>
      </c>
      <c r="R402">
        <f t="shared" si="47"/>
        <v>24578.128078817736</v>
      </c>
      <c r="S402" s="58">
        <f>$P402-$R402</f>
        <v>7706.1365211822631</v>
      </c>
      <c r="T402" s="58">
        <f t="shared" si="48"/>
        <v>2.199999999999998</v>
      </c>
      <c r="U402">
        <f t="shared" si="49"/>
        <v>4</v>
      </c>
    </row>
    <row r="403" spans="3:21" x14ac:dyDescent="0.25">
      <c r="C403" s="17">
        <v>399</v>
      </c>
      <c r="D403" s="18" t="s">
        <v>442</v>
      </c>
      <c r="E403" s="19" t="s">
        <v>340</v>
      </c>
      <c r="F403" s="20">
        <v>122000</v>
      </c>
      <c r="G403" s="21">
        <v>389</v>
      </c>
      <c r="H403" s="27">
        <v>31400</v>
      </c>
      <c r="I403" s="28">
        <v>4.1000000000000002E-2</v>
      </c>
      <c r="J403" s="29">
        <v>2162</v>
      </c>
      <c r="K403" s="30">
        <v>0.34200000000000003</v>
      </c>
      <c r="L403" s="31">
        <v>48797</v>
      </c>
      <c r="M403">
        <f>IF(ISNUMBER(H403/(1+I403)),H403/(1+I403),"")</f>
        <v>30163.304514889533</v>
      </c>
      <c r="N403">
        <f t="shared" si="43"/>
        <v>1611.0283159463486</v>
      </c>
      <c r="O403">
        <f t="shared" si="44"/>
        <v>382</v>
      </c>
      <c r="P403" s="58">
        <f t="shared" si="45"/>
        <v>32090.799999999999</v>
      </c>
      <c r="Q403" s="59">
        <f t="shared" si="46"/>
        <v>29238</v>
      </c>
      <c r="R403">
        <f t="shared" si="47"/>
        <v>28805.911330049265</v>
      </c>
      <c r="S403" s="58">
        <f>$P403-$R403</f>
        <v>3284.8886699507348</v>
      </c>
      <c r="T403" s="58">
        <f t="shared" si="48"/>
        <v>2.199999999999998</v>
      </c>
      <c r="U403">
        <f t="shared" si="49"/>
        <v>29</v>
      </c>
    </row>
    <row r="404" spans="3:21" x14ac:dyDescent="0.25">
      <c r="C404" s="17">
        <v>400</v>
      </c>
      <c r="D404" s="18" t="s">
        <v>443</v>
      </c>
      <c r="E404" s="19" t="s">
        <v>11</v>
      </c>
      <c r="F404" s="20">
        <v>33689</v>
      </c>
      <c r="G404" s="21">
        <v>390</v>
      </c>
      <c r="H404" s="27">
        <v>31367.8</v>
      </c>
      <c r="I404" s="28">
        <v>4.4999999999999998E-2</v>
      </c>
      <c r="J404" s="29">
        <v>2291.9</v>
      </c>
      <c r="K404" s="30">
        <v>-5.3999999999999999E-2</v>
      </c>
      <c r="L404" s="31">
        <v>158506.79999999999</v>
      </c>
      <c r="M404">
        <f>IF(ISNUMBER(H404/(1+I404)),H404/(1+I404),"")</f>
        <v>30017.033492822968</v>
      </c>
      <c r="N404">
        <f t="shared" si="43"/>
        <v>2422.727272727273</v>
      </c>
      <c r="O404">
        <f t="shared" si="44"/>
        <v>383</v>
      </c>
      <c r="P404" s="58">
        <f t="shared" si="45"/>
        <v>32057.891599999999</v>
      </c>
      <c r="Q404" s="59">
        <f t="shared" si="46"/>
        <v>29075.899999999998</v>
      </c>
      <c r="R404">
        <f t="shared" si="47"/>
        <v>28646.206896551725</v>
      </c>
      <c r="S404" s="58">
        <f>$P404-$R404</f>
        <v>3411.6847034482744</v>
      </c>
      <c r="T404" s="58">
        <f t="shared" si="48"/>
        <v>2.1999999999999993</v>
      </c>
      <c r="U404">
        <f t="shared" si="49"/>
        <v>27</v>
      </c>
    </row>
    <row r="405" spans="3:21" x14ac:dyDescent="0.25">
      <c r="C405" s="17">
        <v>401</v>
      </c>
      <c r="D405" s="18" t="s">
        <v>444</v>
      </c>
      <c r="E405" s="19" t="s">
        <v>41</v>
      </c>
      <c r="F405" s="20">
        <v>81527</v>
      </c>
      <c r="G405" s="21">
        <v>406</v>
      </c>
      <c r="H405" s="27">
        <v>31292.2</v>
      </c>
      <c r="I405" s="28">
        <v>7.6999999999999999E-2</v>
      </c>
      <c r="J405" s="29">
        <v>482.7</v>
      </c>
      <c r="K405" s="30" t="s">
        <v>17</v>
      </c>
      <c r="L405" s="31">
        <v>33212.199999999997</v>
      </c>
      <c r="M405">
        <f>IF(ISNUMBER(H405/(1+I405)),H405/(1+I405),"")</f>
        <v>29054.967502321266</v>
      </c>
      <c r="N405" t="str">
        <f t="shared" si="43"/>
        <v/>
      </c>
      <c r="O405">
        <f t="shared" si="44"/>
        <v>398</v>
      </c>
      <c r="P405" s="58">
        <f t="shared" si="45"/>
        <v>31980.628400000001</v>
      </c>
      <c r="Q405" s="59">
        <f t="shared" si="46"/>
        <v>30809.5</v>
      </c>
      <c r="R405">
        <f t="shared" si="47"/>
        <v>30354.187192118228</v>
      </c>
      <c r="S405" s="58">
        <f>$P405-$R405</f>
        <v>1626.4412078817732</v>
      </c>
      <c r="T405" s="58">
        <f t="shared" si="48"/>
        <v>2.2000000000000024</v>
      </c>
      <c r="U405">
        <f t="shared" si="49"/>
        <v>62</v>
      </c>
    </row>
    <row r="406" spans="3:21" x14ac:dyDescent="0.25">
      <c r="C406" s="17">
        <v>402</v>
      </c>
      <c r="D406" s="18" t="s">
        <v>445</v>
      </c>
      <c r="E406" s="19" t="s">
        <v>13</v>
      </c>
      <c r="F406" s="20">
        <v>108086</v>
      </c>
      <c r="G406" s="21">
        <v>431</v>
      </c>
      <c r="H406" s="27">
        <v>31103.8</v>
      </c>
      <c r="I406" s="28">
        <v>0.13200000000000001</v>
      </c>
      <c r="J406" s="29">
        <v>84.2</v>
      </c>
      <c r="K406" s="30">
        <v>95.683000000000007</v>
      </c>
      <c r="L406" s="31">
        <v>73067.100000000006</v>
      </c>
      <c r="M406">
        <f>IF(ISNUMBER(H406/(1+I406)),H406/(1+I406),"")</f>
        <v>27476.855123674908</v>
      </c>
      <c r="N406">
        <f t="shared" si="43"/>
        <v>0.87088733282997011</v>
      </c>
      <c r="O406">
        <f t="shared" si="44"/>
        <v>421</v>
      </c>
      <c r="P406" s="58">
        <f t="shared" si="45"/>
        <v>31788.083599999998</v>
      </c>
      <c r="Q406" s="59">
        <f t="shared" si="46"/>
        <v>31019.599999999999</v>
      </c>
      <c r="R406">
        <f t="shared" si="47"/>
        <v>30561.182266009855</v>
      </c>
      <c r="S406" s="58">
        <f>$P406-$R406</f>
        <v>1226.901333990143</v>
      </c>
      <c r="T406" s="58">
        <f t="shared" si="48"/>
        <v>2.1999999999999966</v>
      </c>
      <c r="U406">
        <f t="shared" si="49"/>
        <v>75</v>
      </c>
    </row>
    <row r="407" spans="3:21" x14ac:dyDescent="0.25">
      <c r="C407" s="17">
        <v>403</v>
      </c>
      <c r="D407" s="18" t="s">
        <v>446</v>
      </c>
      <c r="E407" s="19" t="s">
        <v>23</v>
      </c>
      <c r="F407" s="20">
        <v>595841</v>
      </c>
      <c r="G407" s="21">
        <v>413</v>
      </c>
      <c r="H407" s="27">
        <v>30878.799999999999</v>
      </c>
      <c r="I407" s="28">
        <v>8.1000000000000003E-2</v>
      </c>
      <c r="J407" s="29">
        <v>1512.7</v>
      </c>
      <c r="K407" s="30">
        <v>2.9000000000000001E-2</v>
      </c>
      <c r="L407" s="31">
        <v>16443.5</v>
      </c>
      <c r="M407">
        <f>IF(ISNUMBER(H407/(1+I407)),H407/(1+I407),"")</f>
        <v>28565.032377428306</v>
      </c>
      <c r="N407">
        <f t="shared" si="43"/>
        <v>1470.0680272108846</v>
      </c>
      <c r="O407">
        <f t="shared" si="44"/>
        <v>406</v>
      </c>
      <c r="P407" s="58">
        <f t="shared" si="45"/>
        <v>31558.133600000001</v>
      </c>
      <c r="Q407" s="59">
        <f t="shared" si="46"/>
        <v>29366.1</v>
      </c>
      <c r="R407">
        <f t="shared" si="47"/>
        <v>28932.118226600986</v>
      </c>
      <c r="S407" s="58">
        <f>$P407-$R407</f>
        <v>2626.0153733990155</v>
      </c>
      <c r="T407" s="58">
        <f t="shared" si="48"/>
        <v>2.200000000000006</v>
      </c>
      <c r="U407">
        <f t="shared" si="49"/>
        <v>39</v>
      </c>
    </row>
    <row r="408" spans="3:21" x14ac:dyDescent="0.25">
      <c r="C408" s="17">
        <v>404</v>
      </c>
      <c r="D408" s="18" t="s">
        <v>447</v>
      </c>
      <c r="E408" s="19" t="s">
        <v>11</v>
      </c>
      <c r="F408" s="20">
        <v>60000</v>
      </c>
      <c r="G408" s="21">
        <v>409</v>
      </c>
      <c r="H408" s="27">
        <v>30852</v>
      </c>
      <c r="I408" s="28">
        <v>6.9000000000000006E-2</v>
      </c>
      <c r="J408" s="29">
        <v>1908</v>
      </c>
      <c r="K408" s="30">
        <v>4.5469999999999997</v>
      </c>
      <c r="L408" s="31">
        <v>55493</v>
      </c>
      <c r="M408">
        <f>IF(ISNUMBER(H408/(1+I408)),H408/(1+I408),"")</f>
        <v>28860.617399438728</v>
      </c>
      <c r="N408">
        <f t="shared" si="43"/>
        <v>343.96971335857222</v>
      </c>
      <c r="O408">
        <f t="shared" si="44"/>
        <v>401</v>
      </c>
      <c r="P408" s="58">
        <f t="shared" si="45"/>
        <v>31530.744000000002</v>
      </c>
      <c r="Q408" s="59">
        <f t="shared" si="46"/>
        <v>28944</v>
      </c>
      <c r="R408">
        <f t="shared" si="47"/>
        <v>28516.256157635471</v>
      </c>
      <c r="S408" s="58">
        <f>$P408-$R408</f>
        <v>3014.4878423645314</v>
      </c>
      <c r="T408" s="58">
        <f t="shared" si="48"/>
        <v>2.2000000000000077</v>
      </c>
      <c r="U408">
        <f t="shared" si="49"/>
        <v>30</v>
      </c>
    </row>
    <row r="409" spans="3:21" x14ac:dyDescent="0.25">
      <c r="C409" s="17">
        <v>405</v>
      </c>
      <c r="D409" s="18" t="s">
        <v>448</v>
      </c>
      <c r="E409" s="19" t="s">
        <v>23</v>
      </c>
      <c r="F409" s="20">
        <v>106700</v>
      </c>
      <c r="G409" s="21">
        <v>377</v>
      </c>
      <c r="H409" s="27">
        <v>30743</v>
      </c>
      <c r="I409" s="28">
        <v>-2.1999999999999999E-2</v>
      </c>
      <c r="J409" s="29">
        <v>2833.1</v>
      </c>
      <c r="K409" s="30">
        <v>5.1999999999999998E-2</v>
      </c>
      <c r="L409" s="31">
        <v>60302.7</v>
      </c>
      <c r="M409">
        <f>IF(ISNUMBER(H409/(1+I409)),H409/(1+I409),"")</f>
        <v>31434.560327198364</v>
      </c>
      <c r="N409">
        <f t="shared" si="43"/>
        <v>2693.0608365019011</v>
      </c>
      <c r="O409">
        <f t="shared" si="44"/>
        <v>373</v>
      </c>
      <c r="P409" s="58">
        <f t="shared" si="45"/>
        <v>31419.346000000001</v>
      </c>
      <c r="Q409" s="59">
        <f t="shared" si="46"/>
        <v>27909.9</v>
      </c>
      <c r="R409">
        <f t="shared" si="47"/>
        <v>27497.438423645322</v>
      </c>
      <c r="S409" s="58">
        <f>$P409-$R409</f>
        <v>3921.9075763546789</v>
      </c>
      <c r="T409" s="58">
        <f t="shared" si="48"/>
        <v>2.2000000000000042</v>
      </c>
      <c r="U409">
        <f t="shared" si="49"/>
        <v>18</v>
      </c>
    </row>
    <row r="410" spans="3:21" x14ac:dyDescent="0.25">
      <c r="C410" s="17">
        <v>406</v>
      </c>
      <c r="D410" s="18" t="s">
        <v>449</v>
      </c>
      <c r="E410" s="19" t="s">
        <v>112</v>
      </c>
      <c r="F410" s="20">
        <v>174386</v>
      </c>
      <c r="G410" s="21">
        <v>408</v>
      </c>
      <c r="H410" s="27">
        <v>30686.7</v>
      </c>
      <c r="I410" s="28">
        <v>6.2E-2</v>
      </c>
      <c r="J410" s="29">
        <v>4042.3</v>
      </c>
      <c r="K410" s="30">
        <v>5.2999999999999999E-2</v>
      </c>
      <c r="L410" s="31">
        <v>24878.1</v>
      </c>
      <c r="M410">
        <f>IF(ISNUMBER(H410/(1+I410)),H410/(1+I410),"")</f>
        <v>28895.197740112995</v>
      </c>
      <c r="N410">
        <f t="shared" si="43"/>
        <v>3838.8414055080725</v>
      </c>
      <c r="O410">
        <f t="shared" si="44"/>
        <v>399</v>
      </c>
      <c r="P410" s="58">
        <f t="shared" si="45"/>
        <v>31361.807400000002</v>
      </c>
      <c r="Q410" s="59">
        <f t="shared" si="46"/>
        <v>26644.400000000001</v>
      </c>
      <c r="R410">
        <f t="shared" si="47"/>
        <v>26250.640394088674</v>
      </c>
      <c r="S410" s="58">
        <f>$P410-$R410</f>
        <v>5111.1670059113276</v>
      </c>
      <c r="T410" s="58">
        <f t="shared" si="48"/>
        <v>2.2000000000000028</v>
      </c>
      <c r="U410">
        <f t="shared" si="49"/>
        <v>9</v>
      </c>
    </row>
    <row r="411" spans="3:21" x14ac:dyDescent="0.25">
      <c r="C411" s="17">
        <v>407</v>
      </c>
      <c r="D411" s="18" t="s">
        <v>450</v>
      </c>
      <c r="E411" s="19" t="s">
        <v>41</v>
      </c>
      <c r="F411" s="20">
        <v>170819</v>
      </c>
      <c r="G411" s="21">
        <v>419</v>
      </c>
      <c r="H411" s="27">
        <v>30579.5</v>
      </c>
      <c r="I411" s="28">
        <v>0.08</v>
      </c>
      <c r="J411" s="29">
        <v>518.4</v>
      </c>
      <c r="K411" s="30">
        <v>0.14499999999999999</v>
      </c>
      <c r="L411" s="31">
        <v>42968.6</v>
      </c>
      <c r="M411">
        <f>IF(ISNUMBER(H411/(1+I411)),H411/(1+I411),"")</f>
        <v>28314.35185185185</v>
      </c>
      <c r="N411">
        <f t="shared" si="43"/>
        <v>452.75109170305672</v>
      </c>
      <c r="O411">
        <f t="shared" si="44"/>
        <v>410</v>
      </c>
      <c r="P411" s="58">
        <f t="shared" si="45"/>
        <v>31252.249</v>
      </c>
      <c r="Q411" s="59">
        <f t="shared" si="46"/>
        <v>30061.1</v>
      </c>
      <c r="R411">
        <f t="shared" si="47"/>
        <v>29616.847290640395</v>
      </c>
      <c r="S411" s="58">
        <f>$P411-$R411</f>
        <v>1635.4017093596049</v>
      </c>
      <c r="T411" s="58">
        <f t="shared" si="48"/>
        <v>2.1999999999999993</v>
      </c>
      <c r="U411">
        <f t="shared" si="49"/>
        <v>57</v>
      </c>
    </row>
    <row r="412" spans="3:21" x14ac:dyDescent="0.25">
      <c r="C412" s="17">
        <v>408</v>
      </c>
      <c r="D412" s="18" t="s">
        <v>451</v>
      </c>
      <c r="E412" s="19" t="s">
        <v>11</v>
      </c>
      <c r="F412" s="20">
        <v>103000</v>
      </c>
      <c r="G412" s="21">
        <v>433</v>
      </c>
      <c r="H412" s="27">
        <v>30578</v>
      </c>
      <c r="I412" s="28">
        <v>0.11600000000000001</v>
      </c>
      <c r="J412" s="29">
        <v>2368</v>
      </c>
      <c r="K412" s="30">
        <v>3.964</v>
      </c>
      <c r="L412" s="31">
        <v>67173</v>
      </c>
      <c r="M412">
        <f>IF(ISNUMBER(H412/(1+I412)),H412/(1+I412),"")</f>
        <v>27399.641577060931</v>
      </c>
      <c r="N412">
        <f t="shared" si="43"/>
        <v>477.03464947622882</v>
      </c>
      <c r="O412">
        <f t="shared" si="44"/>
        <v>423</v>
      </c>
      <c r="P412" s="58">
        <f t="shared" si="45"/>
        <v>31250.716</v>
      </c>
      <c r="Q412" s="59">
        <f t="shared" si="46"/>
        <v>28210</v>
      </c>
      <c r="R412">
        <f t="shared" si="47"/>
        <v>27793.103448275866</v>
      </c>
      <c r="S412" s="58">
        <f>$P412-$R412</f>
        <v>3457.6125517241344</v>
      </c>
      <c r="T412" s="58">
        <f t="shared" si="48"/>
        <v>2.2000000000000011</v>
      </c>
      <c r="U412">
        <f t="shared" si="49"/>
        <v>24</v>
      </c>
    </row>
    <row r="413" spans="3:21" x14ac:dyDescent="0.25">
      <c r="C413" s="17">
        <v>409</v>
      </c>
      <c r="D413" s="18" t="s">
        <v>452</v>
      </c>
      <c r="E413" s="19" t="s">
        <v>11</v>
      </c>
      <c r="F413" s="20">
        <v>36000</v>
      </c>
      <c r="G413" s="21" t="s">
        <v>21</v>
      </c>
      <c r="H413" s="27">
        <v>30391</v>
      </c>
      <c r="I413" s="28">
        <v>0.495</v>
      </c>
      <c r="J413" s="29">
        <v>14135</v>
      </c>
      <c r="K413" s="30">
        <v>1.778</v>
      </c>
      <c r="L413" s="31">
        <v>43376</v>
      </c>
      <c r="M413">
        <f>IF(ISNUMBER(H413/(1+I413)),H413/(1+I413),"")</f>
        <v>20328.428093645485</v>
      </c>
      <c r="N413">
        <f t="shared" si="43"/>
        <v>5088.1929445644346</v>
      </c>
      <c r="O413">
        <f t="shared" si="44"/>
        <v>492</v>
      </c>
      <c r="P413" s="58">
        <f t="shared" si="45"/>
        <v>31059.601999999999</v>
      </c>
      <c r="Q413" s="59">
        <f t="shared" si="46"/>
        <v>16256</v>
      </c>
      <c r="R413">
        <f t="shared" si="47"/>
        <v>16015.763546798031</v>
      </c>
      <c r="S413" s="58">
        <f>$P413-$R413</f>
        <v>15043.838453201968</v>
      </c>
      <c r="T413" s="58">
        <f t="shared" si="48"/>
        <v>2.1999999999999966</v>
      </c>
      <c r="U413">
        <f t="shared" si="49"/>
        <v>1</v>
      </c>
    </row>
    <row r="414" spans="3:21" x14ac:dyDescent="0.25">
      <c r="C414" s="17">
        <v>410</v>
      </c>
      <c r="D414" s="18" t="s">
        <v>453</v>
      </c>
      <c r="E414" s="19" t="s">
        <v>454</v>
      </c>
      <c r="F414" s="20">
        <v>21282</v>
      </c>
      <c r="G414" s="21">
        <v>469</v>
      </c>
      <c r="H414" s="27">
        <v>30389.9</v>
      </c>
      <c r="I414" s="28">
        <v>0.20300000000000001</v>
      </c>
      <c r="J414" s="29">
        <v>1539.1</v>
      </c>
      <c r="K414" s="30">
        <v>-0.127</v>
      </c>
      <c r="L414" s="31">
        <v>17079.2</v>
      </c>
      <c r="M414">
        <f>IF(ISNUMBER(H414/(1+I414)),H414/(1+I414),"")</f>
        <v>25261.76226101413</v>
      </c>
      <c r="N414">
        <f t="shared" si="43"/>
        <v>1763.0011454753721</v>
      </c>
      <c r="O414">
        <f t="shared" si="44"/>
        <v>457</v>
      </c>
      <c r="P414" s="58">
        <f t="shared" si="45"/>
        <v>31058.477800000001</v>
      </c>
      <c r="Q414" s="59">
        <f t="shared" si="46"/>
        <v>28850.800000000003</v>
      </c>
      <c r="R414">
        <f t="shared" si="47"/>
        <v>28424.433497536953</v>
      </c>
      <c r="S414" s="58">
        <f>$P414-$R414</f>
        <v>2634.0443024630476</v>
      </c>
      <c r="T414" s="58">
        <f t="shared" si="48"/>
        <v>2.1999999999999971</v>
      </c>
      <c r="U414">
        <f t="shared" si="49"/>
        <v>33</v>
      </c>
    </row>
    <row r="415" spans="3:21" x14ac:dyDescent="0.25">
      <c r="C415" s="17">
        <v>411</v>
      </c>
      <c r="D415" s="18" t="s">
        <v>455</v>
      </c>
      <c r="E415" s="19" t="s">
        <v>41</v>
      </c>
      <c r="F415" s="20">
        <v>137534</v>
      </c>
      <c r="G415" s="21">
        <v>424</v>
      </c>
      <c r="H415" s="27">
        <v>30353.9</v>
      </c>
      <c r="I415" s="28">
        <v>8.7999999999999995E-2</v>
      </c>
      <c r="J415" s="29">
        <v>2754.5</v>
      </c>
      <c r="K415" s="30">
        <v>0.13700000000000001</v>
      </c>
      <c r="L415" s="31">
        <v>48302</v>
      </c>
      <c r="M415">
        <f>IF(ISNUMBER(H415/(1+I415)),H415/(1+I415),"")</f>
        <v>27898.805147058822</v>
      </c>
      <c r="N415">
        <f t="shared" si="43"/>
        <v>2422.6033421284083</v>
      </c>
      <c r="O415">
        <f t="shared" si="44"/>
        <v>414</v>
      </c>
      <c r="P415" s="58">
        <f t="shared" si="45"/>
        <v>31021.685800000003</v>
      </c>
      <c r="Q415" s="59">
        <f t="shared" si="46"/>
        <v>27599.4</v>
      </c>
      <c r="R415">
        <f t="shared" si="47"/>
        <v>27191.527093596062</v>
      </c>
      <c r="S415" s="58">
        <f>$P415-$R415</f>
        <v>3830.1587064039413</v>
      </c>
      <c r="T415" s="58">
        <f t="shared" si="48"/>
        <v>2.2000000000000046</v>
      </c>
      <c r="U415">
        <f t="shared" si="49"/>
        <v>17</v>
      </c>
    </row>
    <row r="416" spans="3:21" x14ac:dyDescent="0.25">
      <c r="C416" s="17">
        <v>412</v>
      </c>
      <c r="D416" s="18" t="s">
        <v>456</v>
      </c>
      <c r="E416" s="19" t="s">
        <v>26</v>
      </c>
      <c r="F416" s="20">
        <v>29631</v>
      </c>
      <c r="G416" s="21">
        <v>417</v>
      </c>
      <c r="H416" s="27">
        <v>30296</v>
      </c>
      <c r="I416" s="28">
        <v>6.7000000000000004E-2</v>
      </c>
      <c r="J416" s="29">
        <v>-174.5</v>
      </c>
      <c r="K416" s="30">
        <v>-1.9470000000000001</v>
      </c>
      <c r="L416" s="31">
        <v>9599.5</v>
      </c>
      <c r="M416">
        <f>IF(ISNUMBER(H416/(1+I416)),H416/(1+I416),"")</f>
        <v>28393.626991565136</v>
      </c>
      <c r="N416">
        <f t="shared" si="43"/>
        <v>184.26610348468847</v>
      </c>
      <c r="O416">
        <f t="shared" si="44"/>
        <v>408</v>
      </c>
      <c r="P416" s="58">
        <f t="shared" si="45"/>
        <v>30962.511999999999</v>
      </c>
      <c r="Q416" s="59">
        <f t="shared" si="46"/>
        <v>30470.5</v>
      </c>
      <c r="R416">
        <f t="shared" si="47"/>
        <v>30020.197044334978</v>
      </c>
      <c r="S416" s="58">
        <f>$P416-$R416</f>
        <v>942.31495566502053</v>
      </c>
      <c r="T416" s="58">
        <f t="shared" si="48"/>
        <v>2.1999999999999962</v>
      </c>
      <c r="U416">
        <f t="shared" si="49"/>
        <v>78</v>
      </c>
    </row>
    <row r="417" spans="3:21" x14ac:dyDescent="0.25">
      <c r="C417" s="17">
        <v>413</v>
      </c>
      <c r="D417" s="18" t="s">
        <v>457</v>
      </c>
      <c r="E417" s="19" t="s">
        <v>11</v>
      </c>
      <c r="F417" s="20">
        <v>30400</v>
      </c>
      <c r="G417" s="21">
        <v>407</v>
      </c>
      <c r="H417" s="27">
        <v>30282</v>
      </c>
      <c r="I417" s="28">
        <v>4.8000000000000001E-2</v>
      </c>
      <c r="J417" s="29">
        <v>2523</v>
      </c>
      <c r="K417" s="30">
        <v>0.22700000000000001</v>
      </c>
      <c r="L417" s="31">
        <v>104233</v>
      </c>
      <c r="M417">
        <f>IF(ISNUMBER(H417/(1+I417)),H417/(1+I417),"")</f>
        <v>28895.038167938928</v>
      </c>
      <c r="N417">
        <f t="shared" si="43"/>
        <v>2056.2347188264057</v>
      </c>
      <c r="O417">
        <f t="shared" si="44"/>
        <v>400</v>
      </c>
      <c r="P417" s="58">
        <f t="shared" si="45"/>
        <v>30948.204000000002</v>
      </c>
      <c r="Q417" s="59">
        <f t="shared" si="46"/>
        <v>27759</v>
      </c>
      <c r="R417">
        <f t="shared" si="47"/>
        <v>27348.768472906406</v>
      </c>
      <c r="S417" s="58">
        <f>$P417-$R417</f>
        <v>3599.4355270935957</v>
      </c>
      <c r="T417" s="58">
        <f t="shared" si="48"/>
        <v>2.2000000000000051</v>
      </c>
      <c r="U417">
        <f t="shared" si="49"/>
        <v>21</v>
      </c>
    </row>
    <row r="418" spans="3:21" x14ac:dyDescent="0.25">
      <c r="C418" s="17">
        <v>414</v>
      </c>
      <c r="D418" s="18" t="s">
        <v>458</v>
      </c>
      <c r="E418" s="19" t="s">
        <v>13</v>
      </c>
      <c r="F418" s="20">
        <v>88800</v>
      </c>
      <c r="G418" s="21" t="s">
        <v>21</v>
      </c>
      <c r="H418" s="27">
        <v>30239.4</v>
      </c>
      <c r="I418" s="28">
        <v>0.36199999999999999</v>
      </c>
      <c r="J418" s="29">
        <v>3961.3</v>
      </c>
      <c r="K418" s="30">
        <v>0.19500000000000001</v>
      </c>
      <c r="L418" s="31">
        <v>36592.699999999997</v>
      </c>
      <c r="M418">
        <f>IF(ISNUMBER(H418/(1+I418)),H418/(1+I418),"")</f>
        <v>22202.202643171804</v>
      </c>
      <c r="N418">
        <f t="shared" si="43"/>
        <v>3314.8953974895398</v>
      </c>
      <c r="O418">
        <f t="shared" si="44"/>
        <v>487</v>
      </c>
      <c r="P418" s="58">
        <f t="shared" si="45"/>
        <v>30904.666800000003</v>
      </c>
      <c r="Q418" s="59">
        <f t="shared" si="46"/>
        <v>26278.100000000002</v>
      </c>
      <c r="R418">
        <f t="shared" si="47"/>
        <v>25889.753694581286</v>
      </c>
      <c r="S418" s="58">
        <f>$P418-$R418</f>
        <v>5014.9131054187164</v>
      </c>
      <c r="T418" s="58">
        <f t="shared" si="48"/>
        <v>2.2000000000000042</v>
      </c>
      <c r="U418">
        <f t="shared" si="49"/>
        <v>9</v>
      </c>
    </row>
    <row r="419" spans="3:21" x14ac:dyDescent="0.25">
      <c r="C419" s="17">
        <v>415</v>
      </c>
      <c r="D419" s="18" t="s">
        <v>459</v>
      </c>
      <c r="E419" s="19" t="s">
        <v>36</v>
      </c>
      <c r="F419" s="20">
        <v>77448</v>
      </c>
      <c r="G419" s="21">
        <v>412</v>
      </c>
      <c r="H419" s="27">
        <v>30235.4</v>
      </c>
      <c r="I419" s="28">
        <v>5.7000000000000002E-2</v>
      </c>
      <c r="J419" s="29">
        <v>483.7</v>
      </c>
      <c r="K419" s="30">
        <v>-1.7999999999999999E-2</v>
      </c>
      <c r="L419" s="31">
        <v>20665.7</v>
      </c>
      <c r="M419">
        <f>IF(ISNUMBER(H419/(1+I419)),H419/(1+I419),"")</f>
        <v>28604.919583727533</v>
      </c>
      <c r="N419">
        <f t="shared" si="43"/>
        <v>492.56619144602848</v>
      </c>
      <c r="O419">
        <f t="shared" si="44"/>
        <v>404</v>
      </c>
      <c r="P419" s="58">
        <f t="shared" si="45"/>
        <v>30900.578800000003</v>
      </c>
      <c r="Q419" s="59">
        <f t="shared" si="46"/>
        <v>29751.7</v>
      </c>
      <c r="R419">
        <f t="shared" si="47"/>
        <v>29312.0197044335</v>
      </c>
      <c r="S419" s="58">
        <f>$P419-$R419</f>
        <v>1588.5590955665029</v>
      </c>
      <c r="T419" s="58">
        <f t="shared" si="48"/>
        <v>2.2000000000000046</v>
      </c>
      <c r="U419">
        <f t="shared" si="49"/>
        <v>52</v>
      </c>
    </row>
    <row r="420" spans="3:21" x14ac:dyDescent="0.25">
      <c r="C420" s="17">
        <v>416</v>
      </c>
      <c r="D420" s="18" t="s">
        <v>460</v>
      </c>
      <c r="E420" s="19" t="s">
        <v>11</v>
      </c>
      <c r="F420" s="20">
        <v>85000</v>
      </c>
      <c r="G420" s="21">
        <v>461</v>
      </c>
      <c r="H420" s="27">
        <v>30095</v>
      </c>
      <c r="I420" s="28">
        <v>0.16600000000000001</v>
      </c>
      <c r="J420" s="29">
        <v>3229</v>
      </c>
      <c r="K420" s="30">
        <v>0.60199999999999998</v>
      </c>
      <c r="L420" s="31">
        <v>37653</v>
      </c>
      <c r="M420">
        <f>IF(ISNUMBER(H420/(1+I420)),H420/(1+I420),"")</f>
        <v>25810.46312178388</v>
      </c>
      <c r="N420">
        <f t="shared" si="43"/>
        <v>2015.6054931335832</v>
      </c>
      <c r="O420">
        <f t="shared" si="44"/>
        <v>449</v>
      </c>
      <c r="P420" s="58">
        <f t="shared" si="45"/>
        <v>30757.09</v>
      </c>
      <c r="Q420" s="59">
        <f t="shared" si="46"/>
        <v>26866</v>
      </c>
      <c r="R420">
        <f t="shared" si="47"/>
        <v>26468.96551724138</v>
      </c>
      <c r="S420" s="58">
        <f>$P420-$R420</f>
        <v>4288.1244827586197</v>
      </c>
      <c r="T420" s="58">
        <f t="shared" si="48"/>
        <v>2.2000000000000006</v>
      </c>
      <c r="U420">
        <f t="shared" si="49"/>
        <v>12</v>
      </c>
    </row>
    <row r="421" spans="3:21" x14ac:dyDescent="0.25">
      <c r="C421" s="17">
        <v>417</v>
      </c>
      <c r="D421" s="18" t="s">
        <v>461</v>
      </c>
      <c r="E421" s="19" t="s">
        <v>217</v>
      </c>
      <c r="F421" s="20">
        <v>12480</v>
      </c>
      <c r="G421" s="21">
        <v>476</v>
      </c>
      <c r="H421" s="27">
        <v>30081.4</v>
      </c>
      <c r="I421" s="28">
        <v>0.21299999999999999</v>
      </c>
      <c r="J421" s="29">
        <v>2540.9</v>
      </c>
      <c r="K421" s="30">
        <v>-0.26</v>
      </c>
      <c r="L421" s="31">
        <v>65596.800000000003</v>
      </c>
      <c r="M421">
        <f>IF(ISNUMBER(H421/(1+I421)),H421/(1+I421),"")</f>
        <v>24799.175597691672</v>
      </c>
      <c r="N421">
        <f t="shared" si="43"/>
        <v>3433.6486486486488</v>
      </c>
      <c r="O421">
        <f t="shared" si="44"/>
        <v>463</v>
      </c>
      <c r="P421" s="58">
        <f t="shared" si="45"/>
        <v>30743.1908</v>
      </c>
      <c r="Q421" s="59">
        <f t="shared" si="46"/>
        <v>27540.5</v>
      </c>
      <c r="R421">
        <f t="shared" si="47"/>
        <v>27133.497536945815</v>
      </c>
      <c r="S421" s="58">
        <f>$P421-$R421</f>
        <v>3609.6932630541851</v>
      </c>
      <c r="T421" s="58">
        <f t="shared" si="48"/>
        <v>2.1999999999999962</v>
      </c>
      <c r="U421">
        <f t="shared" si="49"/>
        <v>18</v>
      </c>
    </row>
    <row r="422" spans="3:21" x14ac:dyDescent="0.25">
      <c r="C422" s="17">
        <v>418</v>
      </c>
      <c r="D422" s="18" t="s">
        <v>462</v>
      </c>
      <c r="E422" s="19" t="s">
        <v>217</v>
      </c>
      <c r="F422" s="20">
        <v>34000</v>
      </c>
      <c r="G422" s="21">
        <v>241</v>
      </c>
      <c r="H422" s="27">
        <v>30070.6</v>
      </c>
      <c r="I422" s="28">
        <v>-0.33100000000000002</v>
      </c>
      <c r="J422" s="29">
        <v>3703.7</v>
      </c>
      <c r="K422" s="30">
        <v>1.284</v>
      </c>
      <c r="L422" s="31">
        <v>549407.6</v>
      </c>
      <c r="M422">
        <f>IF(ISNUMBER(H422/(1+I422)),H422/(1+I422),"")</f>
        <v>44948.579970104627</v>
      </c>
      <c r="N422">
        <f t="shared" si="43"/>
        <v>1621.584938704028</v>
      </c>
      <c r="O422">
        <f t="shared" si="44"/>
        <v>238</v>
      </c>
      <c r="P422" s="58">
        <f t="shared" si="45"/>
        <v>30732.153200000001</v>
      </c>
      <c r="Q422" s="59">
        <f t="shared" si="46"/>
        <v>26366.899999999998</v>
      </c>
      <c r="R422">
        <f t="shared" si="47"/>
        <v>25977.241379310344</v>
      </c>
      <c r="S422" s="58">
        <f>$P422-$R422</f>
        <v>4754.9118206896565</v>
      </c>
      <c r="T422" s="58">
        <f t="shared" si="48"/>
        <v>2.2000000000000073</v>
      </c>
      <c r="U422">
        <f t="shared" si="49"/>
        <v>9</v>
      </c>
    </row>
    <row r="423" spans="3:21" x14ac:dyDescent="0.25">
      <c r="C423" s="17">
        <v>419</v>
      </c>
      <c r="D423" s="18" t="s">
        <v>463</v>
      </c>
      <c r="E423" s="19" t="s">
        <v>340</v>
      </c>
      <c r="F423" s="20">
        <v>98003</v>
      </c>
      <c r="G423" s="21">
        <v>396</v>
      </c>
      <c r="H423" s="27">
        <v>29953</v>
      </c>
      <c r="I423" s="28">
        <v>8.0000000000000002E-3</v>
      </c>
      <c r="J423" s="29">
        <v>3104</v>
      </c>
      <c r="K423" s="30">
        <v>-0.22900000000000001</v>
      </c>
      <c r="L423" s="31">
        <v>91393</v>
      </c>
      <c r="M423">
        <f>IF(ISNUMBER(H423/(1+I423)),H423/(1+I423),"")</f>
        <v>29715.277777777777</v>
      </c>
      <c r="N423">
        <f t="shared" si="43"/>
        <v>4025.9403372243837</v>
      </c>
      <c r="O423">
        <f t="shared" si="44"/>
        <v>388</v>
      </c>
      <c r="P423" s="58">
        <f t="shared" si="45"/>
        <v>30611.966</v>
      </c>
      <c r="Q423" s="59">
        <f t="shared" si="46"/>
        <v>26849</v>
      </c>
      <c r="R423">
        <f t="shared" si="47"/>
        <v>26452.216748768475</v>
      </c>
      <c r="S423" s="58">
        <f>$P423-$R423</f>
        <v>4159.7492512315257</v>
      </c>
      <c r="T423" s="58">
        <f t="shared" si="48"/>
        <v>2.2000000000000011</v>
      </c>
      <c r="U423">
        <f t="shared" si="49"/>
        <v>12</v>
      </c>
    </row>
    <row r="424" spans="3:21" x14ac:dyDescent="0.25">
      <c r="C424" s="17">
        <v>420</v>
      </c>
      <c r="D424" s="18" t="s">
        <v>464</v>
      </c>
      <c r="E424" s="19" t="s">
        <v>28</v>
      </c>
      <c r="F424" s="20">
        <v>32597</v>
      </c>
      <c r="G424" s="21">
        <v>420</v>
      </c>
      <c r="H424" s="27">
        <v>29832.5</v>
      </c>
      <c r="I424" s="28">
        <v>5.5E-2</v>
      </c>
      <c r="J424" s="29">
        <v>1037.9000000000001</v>
      </c>
      <c r="K424" s="30">
        <v>-0.24299999999999999</v>
      </c>
      <c r="L424" s="31">
        <v>65576.600000000006</v>
      </c>
      <c r="M424">
        <f>IF(ISNUMBER(H424/(1+I424)),H424/(1+I424),"")</f>
        <v>28277.251184834124</v>
      </c>
      <c r="N424">
        <f t="shared" si="43"/>
        <v>1371.0700132100396</v>
      </c>
      <c r="O424">
        <f t="shared" si="44"/>
        <v>411</v>
      </c>
      <c r="P424" s="58">
        <f t="shared" si="45"/>
        <v>30488.815000000002</v>
      </c>
      <c r="Q424" s="59">
        <f t="shared" si="46"/>
        <v>28794.6</v>
      </c>
      <c r="R424">
        <f t="shared" si="47"/>
        <v>28369.06403940887</v>
      </c>
      <c r="S424" s="58">
        <f>$P424-$R424</f>
        <v>2119.7509605911328</v>
      </c>
      <c r="T424" s="58">
        <f t="shared" si="48"/>
        <v>2.2000000000000077</v>
      </c>
      <c r="U424">
        <f t="shared" si="49"/>
        <v>37</v>
      </c>
    </row>
    <row r="425" spans="3:21" x14ac:dyDescent="0.25">
      <c r="C425" s="17">
        <v>421</v>
      </c>
      <c r="D425" s="18" t="s">
        <v>465</v>
      </c>
      <c r="E425" s="19" t="s">
        <v>11</v>
      </c>
      <c r="F425" s="20">
        <v>20100</v>
      </c>
      <c r="G425" s="21">
        <v>440</v>
      </c>
      <c r="H425" s="27">
        <v>29676.799999999999</v>
      </c>
      <c r="I425" s="28">
        <v>0.107</v>
      </c>
      <c r="J425" s="29">
        <v>716.2</v>
      </c>
      <c r="K425" s="30">
        <v>0.78200000000000003</v>
      </c>
      <c r="L425" s="31">
        <v>17784.400000000001</v>
      </c>
      <c r="M425">
        <f>IF(ISNUMBER(H425/(1+I425)),H425/(1+I425),"")</f>
        <v>26808.310749774166</v>
      </c>
      <c r="N425">
        <f t="shared" si="43"/>
        <v>401.90796857463528</v>
      </c>
      <c r="O425">
        <f t="shared" si="44"/>
        <v>429</v>
      </c>
      <c r="P425" s="58">
        <f t="shared" si="45"/>
        <v>30329.689600000002</v>
      </c>
      <c r="Q425" s="59">
        <f t="shared" si="46"/>
        <v>28960.6</v>
      </c>
      <c r="R425">
        <f t="shared" si="47"/>
        <v>28532.610837438424</v>
      </c>
      <c r="S425" s="58">
        <f>$P425-$R425</f>
        <v>1797.0787625615776</v>
      </c>
      <c r="T425" s="58">
        <f t="shared" si="48"/>
        <v>2.2000000000000073</v>
      </c>
      <c r="U425">
        <f t="shared" si="49"/>
        <v>44</v>
      </c>
    </row>
    <row r="426" spans="3:21" x14ac:dyDescent="0.25">
      <c r="C426" s="17">
        <v>422</v>
      </c>
      <c r="D426" s="18" t="s">
        <v>466</v>
      </c>
      <c r="E426" s="19" t="s">
        <v>11</v>
      </c>
      <c r="F426" s="20">
        <v>77400</v>
      </c>
      <c r="G426" s="21">
        <v>411</v>
      </c>
      <c r="H426" s="27">
        <v>29625</v>
      </c>
      <c r="I426" s="28">
        <v>3.1E-2</v>
      </c>
      <c r="J426" s="29">
        <v>7911</v>
      </c>
      <c r="K426" s="30">
        <v>0.311</v>
      </c>
      <c r="L426" s="31">
        <v>39801</v>
      </c>
      <c r="M426">
        <f>IF(ISNUMBER(H426/(1+I426)),H426/(1+I426),"")</f>
        <v>28734.23860329777</v>
      </c>
      <c r="N426">
        <f t="shared" si="43"/>
        <v>6034.3249427917626</v>
      </c>
      <c r="O426">
        <f t="shared" si="44"/>
        <v>403</v>
      </c>
      <c r="P426" s="58">
        <f t="shared" si="45"/>
        <v>30276.75</v>
      </c>
      <c r="Q426" s="59">
        <f t="shared" si="46"/>
        <v>21714</v>
      </c>
      <c r="R426">
        <f t="shared" si="47"/>
        <v>21393.103448275862</v>
      </c>
      <c r="S426" s="58">
        <f>$P426-$R426</f>
        <v>8883.6465517241377</v>
      </c>
      <c r="T426" s="58">
        <f t="shared" si="48"/>
        <v>2.1999999999999997</v>
      </c>
      <c r="U426">
        <f t="shared" si="49"/>
        <v>1</v>
      </c>
    </row>
    <row r="427" spans="3:21" x14ac:dyDescent="0.25">
      <c r="C427" s="17">
        <v>423</v>
      </c>
      <c r="D427" s="18" t="s">
        <v>467</v>
      </c>
      <c r="E427" s="19" t="s">
        <v>468</v>
      </c>
      <c r="F427" s="20">
        <v>92631</v>
      </c>
      <c r="G427" s="21">
        <v>435</v>
      </c>
      <c r="H427" s="27">
        <v>29592.3</v>
      </c>
      <c r="I427" s="28">
        <v>9.1999999999999998E-2</v>
      </c>
      <c r="J427" s="29">
        <v>1143.8</v>
      </c>
      <c r="K427" s="30">
        <v>-0.15</v>
      </c>
      <c r="L427" s="31">
        <v>23570.7</v>
      </c>
      <c r="M427">
        <f>IF(ISNUMBER(H427/(1+I427)),H427/(1+I427),"")</f>
        <v>27099.175824175822</v>
      </c>
      <c r="N427">
        <f t="shared" si="43"/>
        <v>1345.6470588235295</v>
      </c>
      <c r="O427">
        <f t="shared" si="44"/>
        <v>426</v>
      </c>
      <c r="P427" s="58">
        <f t="shared" si="45"/>
        <v>30243.330600000001</v>
      </c>
      <c r="Q427" s="59">
        <f t="shared" si="46"/>
        <v>28448.5</v>
      </c>
      <c r="R427">
        <f t="shared" si="47"/>
        <v>28028.078817733993</v>
      </c>
      <c r="S427" s="58">
        <f>$P427-$R427</f>
        <v>2215.2517822660084</v>
      </c>
      <c r="T427" s="58">
        <f t="shared" si="48"/>
        <v>2.2000000000000064</v>
      </c>
      <c r="U427">
        <f t="shared" si="49"/>
        <v>33</v>
      </c>
    </row>
    <row r="428" spans="3:21" x14ac:dyDescent="0.25">
      <c r="C428" s="17">
        <v>424</v>
      </c>
      <c r="D428" s="18" t="s">
        <v>469</v>
      </c>
      <c r="E428" s="19" t="s">
        <v>46</v>
      </c>
      <c r="F428" s="20">
        <v>82955</v>
      </c>
      <c r="G428" s="21">
        <v>432</v>
      </c>
      <c r="H428" s="27">
        <v>29509.5</v>
      </c>
      <c r="I428" s="28">
        <v>7.3999999999999996E-2</v>
      </c>
      <c r="J428" s="29">
        <v>162.80000000000001</v>
      </c>
      <c r="K428" s="30">
        <v>0.27500000000000002</v>
      </c>
      <c r="L428" s="31">
        <v>11032.7</v>
      </c>
      <c r="M428">
        <f>IF(ISNUMBER(H428/(1+I428)),H428/(1+I428),"")</f>
        <v>27476.256983240222</v>
      </c>
      <c r="N428">
        <f t="shared" si="43"/>
        <v>127.68627450980394</v>
      </c>
      <c r="O428">
        <f t="shared" si="44"/>
        <v>422</v>
      </c>
      <c r="P428" s="58">
        <f t="shared" si="45"/>
        <v>30158.708999999999</v>
      </c>
      <c r="Q428" s="59">
        <f t="shared" si="46"/>
        <v>29346.7</v>
      </c>
      <c r="R428">
        <f t="shared" si="47"/>
        <v>28913.004926108377</v>
      </c>
      <c r="S428" s="58">
        <f>$P428-$R428</f>
        <v>1245.7040738916221</v>
      </c>
      <c r="T428" s="58">
        <f t="shared" si="48"/>
        <v>2.1999999999999966</v>
      </c>
      <c r="U428">
        <f t="shared" si="49"/>
        <v>53</v>
      </c>
    </row>
    <row r="429" spans="3:21" x14ac:dyDescent="0.25">
      <c r="C429" s="17">
        <v>425</v>
      </c>
      <c r="D429" s="18" t="s">
        <v>470</v>
      </c>
      <c r="E429" s="19" t="s">
        <v>48</v>
      </c>
      <c r="F429" s="20">
        <v>86786</v>
      </c>
      <c r="G429" s="21">
        <v>402</v>
      </c>
      <c r="H429" s="27">
        <v>29332.3</v>
      </c>
      <c r="I429" s="28">
        <v>3.0000000000000001E-3</v>
      </c>
      <c r="J429" s="29">
        <v>4593.7</v>
      </c>
      <c r="K429" s="30">
        <v>-0.255</v>
      </c>
      <c r="L429" s="31">
        <v>950368.8</v>
      </c>
      <c r="M429">
        <f>IF(ISNUMBER(H429/(1+I429)),H429/(1+I429),"")</f>
        <v>29244.566301096711</v>
      </c>
      <c r="N429">
        <f t="shared" si="43"/>
        <v>6166.040268456376</v>
      </c>
      <c r="O429">
        <f t="shared" si="44"/>
        <v>395</v>
      </c>
      <c r="P429" s="58">
        <f t="shared" si="45"/>
        <v>29977.6106</v>
      </c>
      <c r="Q429" s="59">
        <f t="shared" si="46"/>
        <v>24738.6</v>
      </c>
      <c r="R429">
        <f t="shared" si="47"/>
        <v>24373.004926108377</v>
      </c>
      <c r="S429" s="58">
        <f>$P429-$R429</f>
        <v>5604.6056738916232</v>
      </c>
      <c r="T429" s="58">
        <f t="shared" si="48"/>
        <v>2.2000000000000024</v>
      </c>
      <c r="U429">
        <f t="shared" si="49"/>
        <v>5</v>
      </c>
    </row>
    <row r="430" spans="3:21" x14ac:dyDescent="0.25">
      <c r="C430" s="17">
        <v>426</v>
      </c>
      <c r="D430" s="18" t="s">
        <v>471</v>
      </c>
      <c r="E430" s="19" t="s">
        <v>34</v>
      </c>
      <c r="F430" s="20">
        <v>5420</v>
      </c>
      <c r="G430" s="21">
        <v>421</v>
      </c>
      <c r="H430" s="27">
        <v>29305.8</v>
      </c>
      <c r="I430" s="28">
        <v>3.6999999999999998E-2</v>
      </c>
      <c r="J430" s="29">
        <v>1512.9</v>
      </c>
      <c r="K430" s="30">
        <v>0.46700000000000003</v>
      </c>
      <c r="L430" s="31">
        <v>259413.5</v>
      </c>
      <c r="M430">
        <f>IF(ISNUMBER(H430/(1+I430)),H430/(1+I430),"")</f>
        <v>28260.173577627775</v>
      </c>
      <c r="N430">
        <f t="shared" si="43"/>
        <v>1031.2883435582821</v>
      </c>
      <c r="O430">
        <f t="shared" si="44"/>
        <v>412</v>
      </c>
      <c r="P430" s="58">
        <f t="shared" si="45"/>
        <v>29950.527600000001</v>
      </c>
      <c r="Q430" s="59">
        <f t="shared" si="46"/>
        <v>27792.899999999998</v>
      </c>
      <c r="R430">
        <f t="shared" si="47"/>
        <v>27382.167487684728</v>
      </c>
      <c r="S430" s="58">
        <f>$P430-$R430</f>
        <v>2568.360112315273</v>
      </c>
      <c r="T430" s="58">
        <f t="shared" si="48"/>
        <v>2.2000000000000068</v>
      </c>
      <c r="U430">
        <f t="shared" si="49"/>
        <v>25</v>
      </c>
    </row>
    <row r="431" spans="3:21" x14ac:dyDescent="0.25">
      <c r="C431" s="17">
        <v>427</v>
      </c>
      <c r="D431" s="18" t="s">
        <v>472</v>
      </c>
      <c r="E431" s="19" t="s">
        <v>26</v>
      </c>
      <c r="F431" s="20">
        <v>96498</v>
      </c>
      <c r="G431" s="21">
        <v>446</v>
      </c>
      <c r="H431" s="27">
        <v>29159.599999999999</v>
      </c>
      <c r="I431" s="28">
        <v>0.10299999999999999</v>
      </c>
      <c r="J431" s="29">
        <v>4818.6000000000004</v>
      </c>
      <c r="K431" s="30">
        <v>6.4000000000000001E-2</v>
      </c>
      <c r="L431" s="31">
        <v>58854.2</v>
      </c>
      <c r="M431">
        <f>IF(ISNUMBER(H431/(1+I431)),H431/(1+I431),"")</f>
        <v>26436.627379873073</v>
      </c>
      <c r="N431">
        <f t="shared" si="43"/>
        <v>4528.7593984962405</v>
      </c>
      <c r="O431">
        <f t="shared" si="44"/>
        <v>435</v>
      </c>
      <c r="P431" s="58">
        <f t="shared" si="45"/>
        <v>29801.111199999999</v>
      </c>
      <c r="Q431" s="59">
        <f t="shared" si="46"/>
        <v>24341</v>
      </c>
      <c r="R431">
        <f t="shared" si="47"/>
        <v>23981.280788177341</v>
      </c>
      <c r="S431" s="58">
        <f>$P431-$R431</f>
        <v>5819.8304118226588</v>
      </c>
      <c r="T431" s="58">
        <f t="shared" si="48"/>
        <v>2.2000000000000028</v>
      </c>
      <c r="U431">
        <f t="shared" si="49"/>
        <v>3</v>
      </c>
    </row>
    <row r="432" spans="3:21" x14ac:dyDescent="0.25">
      <c r="C432" s="17">
        <v>428</v>
      </c>
      <c r="D432" s="18" t="s">
        <v>473</v>
      </c>
      <c r="E432" s="19" t="s">
        <v>41</v>
      </c>
      <c r="F432" s="20">
        <v>233076</v>
      </c>
      <c r="G432" s="21">
        <v>434</v>
      </c>
      <c r="H432" s="27">
        <v>29149</v>
      </c>
      <c r="I432" s="28">
        <v>7.2999999999999995E-2</v>
      </c>
      <c r="J432" s="29">
        <v>941.8</v>
      </c>
      <c r="K432" s="30">
        <v>-1.7999999999999999E-2</v>
      </c>
      <c r="L432" s="31">
        <v>298904.8</v>
      </c>
      <c r="M432">
        <f>IF(ISNUMBER(H432/(1+I432)),H432/(1+I432),"")</f>
        <v>27165.890027958994</v>
      </c>
      <c r="N432">
        <f t="shared" si="43"/>
        <v>959.06313645621174</v>
      </c>
      <c r="O432">
        <f t="shared" si="44"/>
        <v>424</v>
      </c>
      <c r="P432" s="58">
        <f t="shared" si="45"/>
        <v>29790.278000000002</v>
      </c>
      <c r="Q432" s="59">
        <f t="shared" si="46"/>
        <v>28207.200000000001</v>
      </c>
      <c r="R432">
        <f t="shared" si="47"/>
        <v>27790.34482758621</v>
      </c>
      <c r="S432" s="58">
        <f>$P432-$R432</f>
        <v>1999.9331724137919</v>
      </c>
      <c r="T432" s="58">
        <f t="shared" si="48"/>
        <v>2.2000000000000073</v>
      </c>
      <c r="U432">
        <f t="shared" si="49"/>
        <v>35</v>
      </c>
    </row>
    <row r="433" spans="3:21" x14ac:dyDescent="0.25">
      <c r="C433" s="17">
        <v>429</v>
      </c>
      <c r="D433" s="18" t="s">
        <v>474</v>
      </c>
      <c r="E433" s="19" t="s">
        <v>11</v>
      </c>
      <c r="F433" s="20">
        <v>5870</v>
      </c>
      <c r="G433" s="21">
        <v>401</v>
      </c>
      <c r="H433" s="27">
        <v>29124</v>
      </c>
      <c r="I433" s="28">
        <v>-7.0000000000000001E-3</v>
      </c>
      <c r="J433" s="29">
        <v>783</v>
      </c>
      <c r="K433" s="30">
        <v>-0.23</v>
      </c>
      <c r="L433" s="31">
        <v>272167</v>
      </c>
      <c r="M433">
        <f>IF(ISNUMBER(H433/(1+I433)),H433/(1+I433),"")</f>
        <v>29329.305135951661</v>
      </c>
      <c r="N433">
        <f t="shared" si="43"/>
        <v>1016.8831168831168</v>
      </c>
      <c r="O433">
        <f t="shared" si="44"/>
        <v>393</v>
      </c>
      <c r="P433" s="58">
        <f t="shared" si="45"/>
        <v>29764.727999999999</v>
      </c>
      <c r="Q433" s="59">
        <f t="shared" si="46"/>
        <v>28341</v>
      </c>
      <c r="R433">
        <f t="shared" si="47"/>
        <v>27922.167487684732</v>
      </c>
      <c r="S433" s="58">
        <f>$P433-$R433</f>
        <v>1842.5605123152673</v>
      </c>
      <c r="T433" s="58">
        <f t="shared" si="48"/>
        <v>2.1999999999999971</v>
      </c>
      <c r="U433">
        <f t="shared" si="49"/>
        <v>37</v>
      </c>
    </row>
    <row r="434" spans="3:21" x14ac:dyDescent="0.25">
      <c r="C434" s="17">
        <v>430</v>
      </c>
      <c r="D434" s="18" t="s">
        <v>475</v>
      </c>
      <c r="E434" s="19" t="s">
        <v>112</v>
      </c>
      <c r="F434" s="20">
        <v>13945</v>
      </c>
      <c r="G434" s="21">
        <v>429</v>
      </c>
      <c r="H434" s="27">
        <v>29123</v>
      </c>
      <c r="I434" s="28">
        <v>5.2999999999999999E-2</v>
      </c>
      <c r="J434" s="29">
        <v>-3330.4</v>
      </c>
      <c r="K434" s="30">
        <v>-3.1720000000000002</v>
      </c>
      <c r="L434" s="31">
        <v>46441.2</v>
      </c>
      <c r="M434">
        <f>IF(ISNUMBER(H434/(1+I434)),H434/(1+I434),"")</f>
        <v>27657.169990503324</v>
      </c>
      <c r="N434">
        <f t="shared" si="43"/>
        <v>1533.3333333333333</v>
      </c>
      <c r="O434">
        <f t="shared" si="44"/>
        <v>419</v>
      </c>
      <c r="P434" s="58">
        <f t="shared" si="45"/>
        <v>29763.706000000002</v>
      </c>
      <c r="Q434" s="59">
        <f t="shared" si="46"/>
        <v>32453.4</v>
      </c>
      <c r="R434">
        <f t="shared" si="47"/>
        <v>31973.793103448279</v>
      </c>
      <c r="S434" s="58">
        <f>$P434-$R434</f>
        <v>-2210.087103448277</v>
      </c>
      <c r="T434" s="58">
        <f t="shared" si="48"/>
        <v>2.2000000000000068</v>
      </c>
      <c r="U434">
        <f t="shared" si="49"/>
        <v>68</v>
      </c>
    </row>
    <row r="435" spans="3:21" x14ac:dyDescent="0.25">
      <c r="C435" s="17">
        <v>431</v>
      </c>
      <c r="D435" s="18" t="s">
        <v>476</v>
      </c>
      <c r="E435" s="19" t="s">
        <v>36</v>
      </c>
      <c r="F435" s="20">
        <v>79913</v>
      </c>
      <c r="G435" s="21">
        <v>415</v>
      </c>
      <c r="H435" s="27">
        <v>29098.2</v>
      </c>
      <c r="I435" s="28">
        <v>0.02</v>
      </c>
      <c r="J435" s="29">
        <v>511.3</v>
      </c>
      <c r="K435" s="30">
        <v>-2.5000000000000001E-2</v>
      </c>
      <c r="L435" s="31">
        <v>67587.8</v>
      </c>
      <c r="M435">
        <f>IF(ISNUMBER(H435/(1+I435)),H435/(1+I435),"")</f>
        <v>28527.647058823528</v>
      </c>
      <c r="N435">
        <f t="shared" si="43"/>
        <v>524.41025641025647</v>
      </c>
      <c r="O435">
        <f t="shared" si="44"/>
        <v>407</v>
      </c>
      <c r="P435" s="58">
        <f t="shared" si="45"/>
        <v>29738.360400000001</v>
      </c>
      <c r="Q435" s="59">
        <f t="shared" si="46"/>
        <v>28586.9</v>
      </c>
      <c r="R435">
        <f t="shared" si="47"/>
        <v>28164.433497536949</v>
      </c>
      <c r="S435" s="58">
        <f>$P435-$R435</f>
        <v>1573.9269024630521</v>
      </c>
      <c r="T435" s="58">
        <f t="shared" si="48"/>
        <v>2.2000000000000024</v>
      </c>
      <c r="U435">
        <f t="shared" si="49"/>
        <v>39</v>
      </c>
    </row>
    <row r="436" spans="3:21" x14ac:dyDescent="0.25">
      <c r="C436" s="17">
        <v>432</v>
      </c>
      <c r="D436" s="18" t="s">
        <v>477</v>
      </c>
      <c r="E436" s="19" t="s">
        <v>41</v>
      </c>
      <c r="F436" s="20">
        <v>105783</v>
      </c>
      <c r="G436" s="21">
        <v>426</v>
      </c>
      <c r="H436" s="27">
        <v>29092.3</v>
      </c>
      <c r="I436" s="28">
        <v>4.5999999999999999E-2</v>
      </c>
      <c r="J436" s="29">
        <v>2772.2</v>
      </c>
      <c r="K436" s="30">
        <v>3.0000000000000001E-3</v>
      </c>
      <c r="L436" s="31">
        <v>50494.3</v>
      </c>
      <c r="M436">
        <f>IF(ISNUMBER(H436/(1+I436)),H436/(1+I436),"")</f>
        <v>27812.906309751434</v>
      </c>
      <c r="N436">
        <f t="shared" si="43"/>
        <v>2763.9082751744768</v>
      </c>
      <c r="O436">
        <f t="shared" si="44"/>
        <v>416</v>
      </c>
      <c r="P436" s="58">
        <f t="shared" si="45"/>
        <v>29732.330600000001</v>
      </c>
      <c r="Q436" s="59">
        <f t="shared" si="46"/>
        <v>26320.1</v>
      </c>
      <c r="R436">
        <f t="shared" si="47"/>
        <v>25931.133004926109</v>
      </c>
      <c r="S436" s="58">
        <f>$P436-$R436</f>
        <v>3801.1975950738924</v>
      </c>
      <c r="T436" s="58">
        <f t="shared" si="48"/>
        <v>2.2000000000000064</v>
      </c>
      <c r="U436">
        <f t="shared" si="49"/>
        <v>11</v>
      </c>
    </row>
    <row r="437" spans="3:21" x14ac:dyDescent="0.25">
      <c r="C437" s="17">
        <v>433</v>
      </c>
      <c r="D437" s="18" t="s">
        <v>478</v>
      </c>
      <c r="E437" s="19" t="s">
        <v>234</v>
      </c>
      <c r="F437" s="20">
        <v>35029</v>
      </c>
      <c r="G437" s="21">
        <v>414</v>
      </c>
      <c r="H437" s="27">
        <v>29027.9</v>
      </c>
      <c r="I437" s="28">
        <v>1.6E-2</v>
      </c>
      <c r="J437" s="29">
        <v>6151.5</v>
      </c>
      <c r="K437" s="30">
        <v>1.0999999999999999E-2</v>
      </c>
      <c r="L437" s="31">
        <v>636296.9</v>
      </c>
      <c r="M437">
        <f>IF(ISNUMBER(H437/(1+I437)),H437/(1+I437),"")</f>
        <v>28570.767716535433</v>
      </c>
      <c r="N437">
        <f t="shared" si="43"/>
        <v>6084.5697329376862</v>
      </c>
      <c r="O437">
        <f t="shared" si="44"/>
        <v>405</v>
      </c>
      <c r="P437" s="58">
        <f t="shared" si="45"/>
        <v>29666.513800000001</v>
      </c>
      <c r="Q437" s="59">
        <f t="shared" si="46"/>
        <v>22876.400000000001</v>
      </c>
      <c r="R437">
        <f t="shared" si="47"/>
        <v>22538.325123152714</v>
      </c>
      <c r="S437" s="58">
        <f>$P437-$R437</f>
        <v>7128.1886768472868</v>
      </c>
      <c r="T437" s="58">
        <f t="shared" si="48"/>
        <v>2.1999999999999971</v>
      </c>
      <c r="U437">
        <f t="shared" si="49"/>
        <v>2</v>
      </c>
    </row>
    <row r="438" spans="3:21" x14ac:dyDescent="0.25">
      <c r="C438" s="17">
        <v>434</v>
      </c>
      <c r="D438" s="18" t="s">
        <v>479</v>
      </c>
      <c r="E438" s="19" t="s">
        <v>34</v>
      </c>
      <c r="F438" s="20">
        <v>27040</v>
      </c>
      <c r="G438" s="21">
        <v>471</v>
      </c>
      <c r="H438" s="27">
        <v>29000.9</v>
      </c>
      <c r="I438" s="28">
        <v>0.158</v>
      </c>
      <c r="J438" s="29">
        <v>2782.5</v>
      </c>
      <c r="K438" s="30">
        <v>-0.05</v>
      </c>
      <c r="L438" s="31">
        <v>429854.2</v>
      </c>
      <c r="M438">
        <f>IF(ISNUMBER(H438/(1+I438)),H438/(1+I438),"")</f>
        <v>25043.955094991368</v>
      </c>
      <c r="N438">
        <f t="shared" si="43"/>
        <v>2928.9473684210529</v>
      </c>
      <c r="O438">
        <f t="shared" si="44"/>
        <v>458</v>
      </c>
      <c r="P438" s="58">
        <f t="shared" si="45"/>
        <v>29638.919800000003</v>
      </c>
      <c r="Q438" s="59">
        <f t="shared" si="46"/>
        <v>26218.400000000001</v>
      </c>
      <c r="R438">
        <f t="shared" si="47"/>
        <v>25830.935960591138</v>
      </c>
      <c r="S438" s="58">
        <f>$P438-$R438</f>
        <v>3807.9838394088656</v>
      </c>
      <c r="T438" s="58">
        <f t="shared" si="48"/>
        <v>2.200000000000006</v>
      </c>
      <c r="U438">
        <f t="shared" si="49"/>
        <v>9</v>
      </c>
    </row>
    <row r="439" spans="3:21" x14ac:dyDescent="0.25">
      <c r="C439" s="17">
        <v>435</v>
      </c>
      <c r="D439" s="18" t="s">
        <v>480</v>
      </c>
      <c r="E439" s="19" t="s">
        <v>23</v>
      </c>
      <c r="F439" s="20">
        <v>64734</v>
      </c>
      <c r="G439" s="21">
        <v>460</v>
      </c>
      <c r="H439" s="27">
        <v>28803.200000000001</v>
      </c>
      <c r="I439" s="28">
        <v>0.112</v>
      </c>
      <c r="J439" s="29">
        <v>3404.8</v>
      </c>
      <c r="K439" s="30">
        <v>0.51</v>
      </c>
      <c r="L439" s="31">
        <v>32042.9</v>
      </c>
      <c r="M439">
        <f>IF(ISNUMBER(H439/(1+I439)),H439/(1+I439),"")</f>
        <v>25902.158273381294</v>
      </c>
      <c r="N439">
        <f t="shared" si="43"/>
        <v>2254.8344370860927</v>
      </c>
      <c r="O439">
        <f t="shared" si="44"/>
        <v>447</v>
      </c>
      <c r="P439" s="58">
        <f t="shared" si="45"/>
        <v>29436.8704</v>
      </c>
      <c r="Q439" s="59">
        <f t="shared" si="46"/>
        <v>25398.400000000001</v>
      </c>
      <c r="R439">
        <f t="shared" si="47"/>
        <v>25023.054187192123</v>
      </c>
      <c r="S439" s="58">
        <f>$P439-$R439</f>
        <v>4413.8162128078766</v>
      </c>
      <c r="T439" s="58">
        <f t="shared" si="48"/>
        <v>2.1999999999999966</v>
      </c>
      <c r="U439">
        <f t="shared" si="49"/>
        <v>6</v>
      </c>
    </row>
    <row r="440" spans="3:21" x14ac:dyDescent="0.25">
      <c r="C440" s="17">
        <v>436</v>
      </c>
      <c r="D440" s="18" t="s">
        <v>481</v>
      </c>
      <c r="E440" s="19" t="s">
        <v>28</v>
      </c>
      <c r="F440" s="20">
        <v>15623</v>
      </c>
      <c r="G440" s="21">
        <v>418</v>
      </c>
      <c r="H440" s="27">
        <v>28698.5</v>
      </c>
      <c r="I440" s="28">
        <v>1.0999999999999999E-2</v>
      </c>
      <c r="J440" s="29">
        <v>309.89999999999998</v>
      </c>
      <c r="K440" s="30">
        <v>-1.2999999999999999E-2</v>
      </c>
      <c r="L440" s="31">
        <v>14619.2</v>
      </c>
      <c r="M440">
        <f>IF(ISNUMBER(H440/(1+I440)),H440/(1+I440),"")</f>
        <v>28386.251236399607</v>
      </c>
      <c r="N440">
        <f t="shared" si="43"/>
        <v>313.98176291793311</v>
      </c>
      <c r="O440">
        <f t="shared" si="44"/>
        <v>409</v>
      </c>
      <c r="P440" s="58">
        <f t="shared" si="45"/>
        <v>29329.867000000002</v>
      </c>
      <c r="Q440" s="59">
        <f t="shared" si="46"/>
        <v>28388.6</v>
      </c>
      <c r="R440">
        <f t="shared" si="47"/>
        <v>27969.06403940887</v>
      </c>
      <c r="S440" s="58">
        <f>$P440-$R440</f>
        <v>1360.8029605911324</v>
      </c>
      <c r="T440" s="58">
        <f t="shared" si="48"/>
        <v>2.2000000000000073</v>
      </c>
      <c r="U440">
        <f t="shared" si="49"/>
        <v>40</v>
      </c>
    </row>
    <row r="441" spans="3:21" x14ac:dyDescent="0.25">
      <c r="C441" s="17">
        <v>437</v>
      </c>
      <c r="D441" s="18" t="s">
        <v>482</v>
      </c>
      <c r="E441" s="19" t="s">
        <v>28</v>
      </c>
      <c r="F441" s="20">
        <v>272796</v>
      </c>
      <c r="G441" s="21">
        <v>425</v>
      </c>
      <c r="H441" s="27">
        <v>28662.9</v>
      </c>
      <c r="I441" s="28">
        <v>0.03</v>
      </c>
      <c r="J441" s="29">
        <v>1064.8</v>
      </c>
      <c r="K441" s="30">
        <v>-0.02</v>
      </c>
      <c r="L441" s="31">
        <v>27588.9</v>
      </c>
      <c r="M441">
        <f>IF(ISNUMBER(H441/(1+I441)),H441/(1+I441),"")</f>
        <v>27828.058252427185</v>
      </c>
      <c r="N441">
        <f t="shared" si="43"/>
        <v>1086.5306122448978</v>
      </c>
      <c r="O441">
        <f t="shared" si="44"/>
        <v>415</v>
      </c>
      <c r="P441" s="58">
        <f t="shared" si="45"/>
        <v>29293.483800000002</v>
      </c>
      <c r="Q441" s="59">
        <f t="shared" si="46"/>
        <v>27598.100000000002</v>
      </c>
      <c r="R441">
        <f t="shared" si="47"/>
        <v>27190.246305418725</v>
      </c>
      <c r="S441" s="58">
        <f>$P441-$R441</f>
        <v>2103.2374945812771</v>
      </c>
      <c r="T441" s="58">
        <f t="shared" si="48"/>
        <v>2.2000000000000011</v>
      </c>
      <c r="U441">
        <f t="shared" si="49"/>
        <v>28</v>
      </c>
    </row>
    <row r="442" spans="3:21" x14ac:dyDescent="0.25">
      <c r="C442" s="17">
        <v>438</v>
      </c>
      <c r="D442" s="18" t="s">
        <v>483</v>
      </c>
      <c r="E442" s="19" t="s">
        <v>13</v>
      </c>
      <c r="F442" s="20">
        <v>93800</v>
      </c>
      <c r="G442" s="21">
        <v>468</v>
      </c>
      <c r="H442" s="27">
        <v>28654.9</v>
      </c>
      <c r="I442" s="28">
        <v>0.13300000000000001</v>
      </c>
      <c r="J442" s="29">
        <v>323.39999999999998</v>
      </c>
      <c r="K442" s="30">
        <v>-5.3999999999999999E-2</v>
      </c>
      <c r="L442" s="31">
        <v>108633.2</v>
      </c>
      <c r="M442">
        <f>IF(ISNUMBER(H442/(1+I442)),H442/(1+I442),"")</f>
        <v>25291.173874669021</v>
      </c>
      <c r="N442">
        <f t="shared" si="43"/>
        <v>341.86046511627904</v>
      </c>
      <c r="O442">
        <f t="shared" si="44"/>
        <v>456</v>
      </c>
      <c r="P442" s="58">
        <f t="shared" si="45"/>
        <v>29285.307800000002</v>
      </c>
      <c r="Q442" s="59">
        <f t="shared" si="46"/>
        <v>28331.5</v>
      </c>
      <c r="R442">
        <f t="shared" si="47"/>
        <v>27912.807881773402</v>
      </c>
      <c r="S442" s="58">
        <f>$P442-$R442</f>
        <v>1372.4999182266001</v>
      </c>
      <c r="T442" s="58">
        <f t="shared" si="48"/>
        <v>2.2000000000000028</v>
      </c>
      <c r="U442">
        <f t="shared" si="49"/>
        <v>38</v>
      </c>
    </row>
    <row r="443" spans="3:21" x14ac:dyDescent="0.25">
      <c r="C443" s="17">
        <v>439</v>
      </c>
      <c r="D443" s="18" t="s">
        <v>484</v>
      </c>
      <c r="E443" s="19" t="s">
        <v>13</v>
      </c>
      <c r="F443" s="20">
        <v>82175</v>
      </c>
      <c r="G443" s="21">
        <v>456</v>
      </c>
      <c r="H443" s="27">
        <v>28564</v>
      </c>
      <c r="I443" s="28">
        <v>9.4E-2</v>
      </c>
      <c r="J443" s="29">
        <v>137</v>
      </c>
      <c r="K443" s="30">
        <v>3.218</v>
      </c>
      <c r="L443" s="31">
        <v>38415.199999999997</v>
      </c>
      <c r="M443">
        <f>IF(ISNUMBER(H443/(1+I443)),H443/(1+I443),"")</f>
        <v>26109.689213893966</v>
      </c>
      <c r="N443">
        <f t="shared" si="43"/>
        <v>32.479848269321955</v>
      </c>
      <c r="O443">
        <f t="shared" si="44"/>
        <v>442</v>
      </c>
      <c r="P443" s="58">
        <f t="shared" si="45"/>
        <v>29192.407999999999</v>
      </c>
      <c r="Q443" s="59">
        <f t="shared" si="46"/>
        <v>28427</v>
      </c>
      <c r="R443">
        <f t="shared" si="47"/>
        <v>28006.896551724141</v>
      </c>
      <c r="S443" s="58">
        <f>$P443-$R443</f>
        <v>1185.5114482758581</v>
      </c>
      <c r="T443" s="58">
        <f t="shared" si="48"/>
        <v>2.199999999999998</v>
      </c>
      <c r="U443">
        <f t="shared" si="49"/>
        <v>43</v>
      </c>
    </row>
    <row r="444" spans="3:21" x14ac:dyDescent="0.25">
      <c r="C444" s="17">
        <v>440</v>
      </c>
      <c r="D444" s="18" t="s">
        <v>485</v>
      </c>
      <c r="E444" s="19" t="s">
        <v>28</v>
      </c>
      <c r="F444" s="20">
        <v>34200</v>
      </c>
      <c r="G444" s="21">
        <v>384</v>
      </c>
      <c r="H444" s="27">
        <v>28505.4</v>
      </c>
      <c r="I444" s="28">
        <v>-7.2999999999999995E-2</v>
      </c>
      <c r="J444" s="29">
        <v>1333.1</v>
      </c>
      <c r="K444" s="30">
        <v>-0.33</v>
      </c>
      <c r="L444" s="31">
        <v>26951.5</v>
      </c>
      <c r="M444">
        <f>IF(ISNUMBER(H444/(1+I444)),H444/(1+I444),"")</f>
        <v>30750.161812297734</v>
      </c>
      <c r="N444">
        <f t="shared" si="43"/>
        <v>1989.7014925373135</v>
      </c>
      <c r="O444">
        <f t="shared" si="44"/>
        <v>379</v>
      </c>
      <c r="P444" s="58">
        <f t="shared" si="45"/>
        <v>29132.518800000002</v>
      </c>
      <c r="Q444" s="59">
        <f t="shared" si="46"/>
        <v>27172.300000000003</v>
      </c>
      <c r="R444">
        <f t="shared" si="47"/>
        <v>26770.738916256163</v>
      </c>
      <c r="S444" s="58">
        <f>$P444-$R444</f>
        <v>2361.7798837438386</v>
      </c>
      <c r="T444" s="58">
        <f t="shared" si="48"/>
        <v>2.2000000000000006</v>
      </c>
      <c r="U444">
        <f t="shared" si="49"/>
        <v>24</v>
      </c>
    </row>
    <row r="445" spans="3:21" x14ac:dyDescent="0.25">
      <c r="C445" s="17">
        <v>441</v>
      </c>
      <c r="D445" s="18" t="s">
        <v>486</v>
      </c>
      <c r="E445" s="19" t="s">
        <v>13</v>
      </c>
      <c r="F445" s="20">
        <v>55380</v>
      </c>
      <c r="G445" s="21" t="s">
        <v>21</v>
      </c>
      <c r="H445" s="27">
        <v>28499</v>
      </c>
      <c r="I445" s="28">
        <v>1.4410000000000001</v>
      </c>
      <c r="J445" s="29">
        <v>1628.9</v>
      </c>
      <c r="K445" s="30">
        <v>0.92100000000000004</v>
      </c>
      <c r="L445" s="31">
        <v>27967.9</v>
      </c>
      <c r="M445">
        <f>IF(ISNUMBER(H445/(1+I445)),H445/(1+I445),"")</f>
        <v>11675.133142154855</v>
      </c>
      <c r="N445">
        <f t="shared" si="43"/>
        <v>847.94377928162419</v>
      </c>
      <c r="O445">
        <f t="shared" si="44"/>
        <v>497</v>
      </c>
      <c r="P445" s="58">
        <f t="shared" si="45"/>
        <v>29125.977999999999</v>
      </c>
      <c r="Q445" s="59">
        <f t="shared" si="46"/>
        <v>26870.1</v>
      </c>
      <c r="R445">
        <f t="shared" si="47"/>
        <v>26473.004926108377</v>
      </c>
      <c r="S445" s="58">
        <f>$P445-$R445</f>
        <v>2652.9730738916223</v>
      </c>
      <c r="T445" s="58">
        <f t="shared" si="48"/>
        <v>2.1999999999999971</v>
      </c>
      <c r="U445">
        <f t="shared" si="49"/>
        <v>18</v>
      </c>
    </row>
    <row r="446" spans="3:21" x14ac:dyDescent="0.25">
      <c r="C446" s="17">
        <v>442</v>
      </c>
      <c r="D446" s="18" t="s">
        <v>487</v>
      </c>
      <c r="E446" s="19" t="s">
        <v>13</v>
      </c>
      <c r="F446" s="20">
        <v>500000</v>
      </c>
      <c r="G446" s="21" t="s">
        <v>21</v>
      </c>
      <c r="H446" s="27">
        <v>28492.799999999999</v>
      </c>
      <c r="I446" s="28">
        <v>0.874</v>
      </c>
      <c r="J446" s="29">
        <v>398.8</v>
      </c>
      <c r="K446" s="30">
        <v>-0.33900000000000002</v>
      </c>
      <c r="L446" s="31">
        <v>74401.5</v>
      </c>
      <c r="M446">
        <f>IF(ISNUMBER(H446/(1+I446)),H446/(1+I446),"")</f>
        <v>15204.268943436498</v>
      </c>
      <c r="N446">
        <f t="shared" si="43"/>
        <v>603.32829046898632</v>
      </c>
      <c r="O446">
        <f t="shared" si="44"/>
        <v>496</v>
      </c>
      <c r="P446" s="58">
        <f t="shared" si="45"/>
        <v>29119.641599999999</v>
      </c>
      <c r="Q446" s="59">
        <f t="shared" si="46"/>
        <v>28094</v>
      </c>
      <c r="R446">
        <f t="shared" si="47"/>
        <v>27678.817733990152</v>
      </c>
      <c r="S446" s="58">
        <f>$P446-$R446</f>
        <v>1440.8238660098468</v>
      </c>
      <c r="T446" s="58">
        <f t="shared" si="48"/>
        <v>2.1999999999999993</v>
      </c>
      <c r="U446">
        <f t="shared" si="49"/>
        <v>33</v>
      </c>
    </row>
    <row r="447" spans="3:21" x14ac:dyDescent="0.25">
      <c r="C447" s="17">
        <v>443</v>
      </c>
      <c r="D447" s="18" t="s">
        <v>488</v>
      </c>
      <c r="E447" s="19" t="s">
        <v>123</v>
      </c>
      <c r="F447" s="20">
        <v>91369</v>
      </c>
      <c r="G447" s="21">
        <v>454</v>
      </c>
      <c r="H447" s="27">
        <v>28457.1</v>
      </c>
      <c r="I447" s="28">
        <v>0.09</v>
      </c>
      <c r="J447" s="29">
        <v>2322.3000000000002</v>
      </c>
      <c r="K447" s="30">
        <v>-0.59299999999999997</v>
      </c>
      <c r="L447" s="31">
        <v>84234.7</v>
      </c>
      <c r="M447">
        <f>IF(ISNUMBER(H447/(1+I447)),H447/(1+I447),"")</f>
        <v>26107.431192660548</v>
      </c>
      <c r="N447">
        <f t="shared" si="43"/>
        <v>5705.8968058968057</v>
      </c>
      <c r="O447">
        <f t="shared" si="44"/>
        <v>443</v>
      </c>
      <c r="P447" s="58">
        <f t="shared" si="45"/>
        <v>29083.156199999998</v>
      </c>
      <c r="Q447" s="59">
        <f t="shared" si="46"/>
        <v>26134.799999999999</v>
      </c>
      <c r="R447">
        <f t="shared" si="47"/>
        <v>25748.571428571431</v>
      </c>
      <c r="S447" s="58">
        <f>$P447-$R447</f>
        <v>3334.5847714285665</v>
      </c>
      <c r="T447" s="58">
        <f t="shared" si="48"/>
        <v>2.1999999999999966</v>
      </c>
      <c r="U447">
        <f t="shared" si="49"/>
        <v>9</v>
      </c>
    </row>
    <row r="448" spans="3:21" x14ac:dyDescent="0.25">
      <c r="C448" s="17">
        <v>444</v>
      </c>
      <c r="D448" s="18" t="s">
        <v>489</v>
      </c>
      <c r="E448" s="19" t="s">
        <v>34</v>
      </c>
      <c r="F448" s="20">
        <v>17274</v>
      </c>
      <c r="G448" s="21">
        <v>458</v>
      </c>
      <c r="H448" s="27">
        <v>28319.4</v>
      </c>
      <c r="I448" s="28">
        <v>9.2999999999999999E-2</v>
      </c>
      <c r="J448" s="29">
        <v>1556.9</v>
      </c>
      <c r="K448" s="30">
        <v>1.7509999999999999</v>
      </c>
      <c r="L448" s="31">
        <v>38009</v>
      </c>
      <c r="M448">
        <f>IF(ISNUMBER(H448/(1+I448)),H448/(1+I448),"")</f>
        <v>25909.789569990851</v>
      </c>
      <c r="N448">
        <f t="shared" si="43"/>
        <v>565.93965830607056</v>
      </c>
      <c r="O448">
        <f t="shared" si="44"/>
        <v>446</v>
      </c>
      <c r="P448" s="58">
        <f t="shared" si="45"/>
        <v>28942.426800000001</v>
      </c>
      <c r="Q448" s="59">
        <f t="shared" si="46"/>
        <v>26762.5</v>
      </c>
      <c r="R448">
        <f t="shared" si="47"/>
        <v>26366.995073891627</v>
      </c>
      <c r="S448" s="58">
        <f>$P448-$R448</f>
        <v>2575.4317261083743</v>
      </c>
      <c r="T448" s="58">
        <f t="shared" si="48"/>
        <v>2.1999999999999984</v>
      </c>
      <c r="U448">
        <f t="shared" si="49"/>
        <v>17</v>
      </c>
    </row>
    <row r="449" spans="3:21" x14ac:dyDescent="0.25">
      <c r="C449" s="17">
        <v>445</v>
      </c>
      <c r="D449" s="18" t="s">
        <v>490</v>
      </c>
      <c r="E449" s="19" t="s">
        <v>36</v>
      </c>
      <c r="F449" s="20">
        <v>34000</v>
      </c>
      <c r="G449" s="21">
        <v>441</v>
      </c>
      <c r="H449" s="27">
        <v>28167.1</v>
      </c>
      <c r="I449" s="28">
        <v>5.6000000000000001E-2</v>
      </c>
      <c r="J449" s="29">
        <v>540.5</v>
      </c>
      <c r="K449" s="30">
        <v>-0.39100000000000001</v>
      </c>
      <c r="L449" s="31">
        <v>11107.7</v>
      </c>
      <c r="M449">
        <f>IF(ISNUMBER(H449/(1+I449)),H449/(1+I449),"")</f>
        <v>26673.390151515148</v>
      </c>
      <c r="N449">
        <f t="shared" si="43"/>
        <v>887.52052545155993</v>
      </c>
      <c r="O449">
        <f t="shared" si="44"/>
        <v>431</v>
      </c>
      <c r="P449" s="58">
        <f t="shared" si="45"/>
        <v>28786.7762</v>
      </c>
      <c r="Q449" s="59">
        <f t="shared" si="46"/>
        <v>27626.6</v>
      </c>
      <c r="R449">
        <f t="shared" si="47"/>
        <v>27218.32512315271</v>
      </c>
      <c r="S449" s="58">
        <f>$P449-$R449</f>
        <v>1568.4510768472901</v>
      </c>
      <c r="T449" s="58">
        <f t="shared" si="48"/>
        <v>2.200000000000006</v>
      </c>
      <c r="U449">
        <f t="shared" si="49"/>
        <v>30</v>
      </c>
    </row>
    <row r="450" spans="3:21" x14ac:dyDescent="0.25">
      <c r="C450" s="17">
        <v>446</v>
      </c>
      <c r="D450" s="18" t="s">
        <v>491</v>
      </c>
      <c r="E450" s="19" t="s">
        <v>15</v>
      </c>
      <c r="F450" s="20">
        <v>38820</v>
      </c>
      <c r="G450" s="21">
        <v>450</v>
      </c>
      <c r="H450" s="27">
        <v>28102.2</v>
      </c>
      <c r="I450" s="28">
        <v>7.0999999999999994E-2</v>
      </c>
      <c r="J450" s="29">
        <v>830.8</v>
      </c>
      <c r="K450" s="30">
        <v>0.16700000000000001</v>
      </c>
      <c r="L450" s="31">
        <v>11359.1</v>
      </c>
      <c r="M450">
        <f>IF(ISNUMBER(H450/(1+I450)),H450/(1+I450),"")</f>
        <v>26239.215686274511</v>
      </c>
      <c r="N450">
        <f t="shared" si="43"/>
        <v>711.91088260496997</v>
      </c>
      <c r="O450">
        <f t="shared" si="44"/>
        <v>439</v>
      </c>
      <c r="P450" s="58">
        <f t="shared" si="45"/>
        <v>28720.448400000001</v>
      </c>
      <c r="Q450" s="59">
        <f t="shared" si="46"/>
        <v>27271.4</v>
      </c>
      <c r="R450">
        <f t="shared" si="47"/>
        <v>26868.374384236457</v>
      </c>
      <c r="S450" s="58">
        <f>$P450-$R450</f>
        <v>1852.0740157635446</v>
      </c>
      <c r="T450" s="58">
        <f t="shared" si="48"/>
        <v>2.2000000000000011</v>
      </c>
      <c r="U450">
        <f t="shared" si="49"/>
        <v>27</v>
      </c>
    </row>
    <row r="451" spans="3:21" x14ac:dyDescent="0.25">
      <c r="C451" s="17">
        <v>447</v>
      </c>
      <c r="D451" s="18" t="s">
        <v>492</v>
      </c>
      <c r="E451" s="19" t="s">
        <v>36</v>
      </c>
      <c r="F451" s="20">
        <v>77055</v>
      </c>
      <c r="G451" s="21">
        <v>444</v>
      </c>
      <c r="H451" s="27">
        <v>28088.799999999999</v>
      </c>
      <c r="I451" s="28">
        <v>5.8000000000000003E-2</v>
      </c>
      <c r="J451" s="29">
        <v>1536.1</v>
      </c>
      <c r="K451" s="30" t="s">
        <v>17</v>
      </c>
      <c r="L451" s="31">
        <v>60579.5</v>
      </c>
      <c r="M451">
        <f>IF(ISNUMBER(H451/(1+I451)),H451/(1+I451),"")</f>
        <v>26548.960302457464</v>
      </c>
      <c r="N451" t="str">
        <f t="shared" si="43"/>
        <v/>
      </c>
      <c r="O451">
        <f t="shared" si="44"/>
        <v>434</v>
      </c>
      <c r="P451" s="58">
        <f t="shared" si="45"/>
        <v>28706.7536</v>
      </c>
      <c r="Q451" s="59">
        <f t="shared" si="46"/>
        <v>26552.7</v>
      </c>
      <c r="R451">
        <f t="shared" si="47"/>
        <v>26160.295566502467</v>
      </c>
      <c r="S451" s="58">
        <f>$P451-$R451</f>
        <v>2546.4580334975326</v>
      </c>
      <c r="T451" s="58">
        <f t="shared" si="48"/>
        <v>2.2000000000000028</v>
      </c>
      <c r="U451">
        <f t="shared" si="49"/>
        <v>17</v>
      </c>
    </row>
    <row r="452" spans="3:21" x14ac:dyDescent="0.25">
      <c r="C452" s="17">
        <v>448</v>
      </c>
      <c r="D452" s="18" t="s">
        <v>493</v>
      </c>
      <c r="E452" s="19" t="s">
        <v>13</v>
      </c>
      <c r="F452" s="20">
        <v>87447</v>
      </c>
      <c r="G452" s="21">
        <v>499</v>
      </c>
      <c r="H452" s="27">
        <v>27713.599999999999</v>
      </c>
      <c r="I452" s="28">
        <v>0.17599999999999999</v>
      </c>
      <c r="J452" s="29">
        <v>1124.8</v>
      </c>
      <c r="K452" s="30">
        <v>9.8000000000000004E-2</v>
      </c>
      <c r="L452" s="31">
        <v>24280.1</v>
      </c>
      <c r="M452">
        <f>IF(ISNUMBER(H452/(1+I452)),H452/(1+I452),"")</f>
        <v>23565.986394557822</v>
      </c>
      <c r="N452">
        <f t="shared" si="43"/>
        <v>1024.4080145719488</v>
      </c>
      <c r="O452">
        <f t="shared" si="44"/>
        <v>480</v>
      </c>
      <c r="P452" s="58">
        <f t="shared" si="45"/>
        <v>28323.299199999998</v>
      </c>
      <c r="Q452" s="59">
        <f t="shared" si="46"/>
        <v>26588.799999999999</v>
      </c>
      <c r="R452">
        <f t="shared" si="47"/>
        <v>26195.862068965518</v>
      </c>
      <c r="S452" s="58">
        <f>$P452-$R452</f>
        <v>2127.4371310344795</v>
      </c>
      <c r="T452" s="58">
        <f t="shared" si="48"/>
        <v>2.1999999999999966</v>
      </c>
      <c r="U452">
        <f t="shared" si="49"/>
        <v>22</v>
      </c>
    </row>
    <row r="453" spans="3:21" x14ac:dyDescent="0.25">
      <c r="C453" s="17">
        <v>449</v>
      </c>
      <c r="D453" s="18" t="s">
        <v>494</v>
      </c>
      <c r="E453" s="19" t="s">
        <v>11</v>
      </c>
      <c r="F453" s="20">
        <v>1701</v>
      </c>
      <c r="G453" s="21">
        <v>400</v>
      </c>
      <c r="H453" s="27">
        <v>27622.7</v>
      </c>
      <c r="I453" s="28">
        <v>-6.0999999999999999E-2</v>
      </c>
      <c r="J453" s="29">
        <v>55.5</v>
      </c>
      <c r="K453" s="30">
        <v>7.6719999999999997</v>
      </c>
      <c r="L453" s="31">
        <v>7824.7</v>
      </c>
      <c r="M453">
        <f>IF(ISNUMBER(H453/(1+I453)),H453/(1+I453),"")</f>
        <v>29417.145899893501</v>
      </c>
      <c r="N453">
        <f t="shared" si="43"/>
        <v>6.3999077490774905</v>
      </c>
      <c r="O453">
        <f t="shared" si="44"/>
        <v>392</v>
      </c>
      <c r="P453" s="58">
        <f t="shared" si="45"/>
        <v>28230.399400000002</v>
      </c>
      <c r="Q453" s="59">
        <f t="shared" si="46"/>
        <v>27567.200000000001</v>
      </c>
      <c r="R453">
        <f t="shared" si="47"/>
        <v>27159.802955665029</v>
      </c>
      <c r="S453" s="58">
        <f>$P453-$R453</f>
        <v>1070.5964443349731</v>
      </c>
      <c r="T453" s="58">
        <f t="shared" si="48"/>
        <v>2.2000000000000046</v>
      </c>
      <c r="U453">
        <f t="shared" si="49"/>
        <v>38</v>
      </c>
    </row>
    <row r="454" spans="3:21" x14ac:dyDescent="0.25">
      <c r="C454" s="17">
        <v>450</v>
      </c>
      <c r="D454" s="18" t="s">
        <v>495</v>
      </c>
      <c r="E454" s="19" t="s">
        <v>23</v>
      </c>
      <c r="F454" s="20">
        <v>64000</v>
      </c>
      <c r="G454" s="21">
        <v>449</v>
      </c>
      <c r="H454" s="27">
        <v>27610</v>
      </c>
      <c r="I454" s="28">
        <v>5.1999999999999998E-2</v>
      </c>
      <c r="J454" s="29">
        <v>3549</v>
      </c>
      <c r="K454" s="30">
        <v>0.121</v>
      </c>
      <c r="L454" s="31">
        <v>52196</v>
      </c>
      <c r="M454">
        <f>IF(ISNUMBER(H454/(1+I454)),H454/(1+I454),"")</f>
        <v>26245.24714828897</v>
      </c>
      <c r="N454">
        <f t="shared" ref="N454:N504" si="50">IF(ISNUMBER(J454/(1+K454)),J454/(1+K454),"")</f>
        <v>3165.9232827832293</v>
      </c>
      <c r="O454">
        <f t="shared" ref="O454:O504" si="51">_xlfn.RANK.EQ(M454,$M$5:$M$504)</f>
        <v>438</v>
      </c>
      <c r="P454" s="58">
        <f t="shared" ref="P454:P504" si="52">$H454 *(1+0.022)</f>
        <v>28217.420000000002</v>
      </c>
      <c r="Q454" s="59">
        <f t="shared" ref="Q454:Q504" si="53">H454-J454</f>
        <v>24061</v>
      </c>
      <c r="R454">
        <f t="shared" ref="R454:R504" si="54">IF($H454 &gt;166000, $Q454/(1+0.04),$Q454/(1+0.015))</f>
        <v>23705.418719211826</v>
      </c>
      <c r="S454" s="58">
        <f>$P454-$R454</f>
        <v>4512.0012807881758</v>
      </c>
      <c r="T454" s="58">
        <f t="shared" ref="T454:T504" si="55">(P454-H454)/H454 * 100</f>
        <v>2.2000000000000068</v>
      </c>
      <c r="U454">
        <f t="shared" ref="U454:U504" si="56">_xlfn.RANK.EQ(S454, $S454:$S953)</f>
        <v>5</v>
      </c>
    </row>
    <row r="455" spans="3:21" x14ac:dyDescent="0.25">
      <c r="C455" s="17">
        <v>451</v>
      </c>
      <c r="D455" s="18" t="s">
        <v>496</v>
      </c>
      <c r="E455" s="19" t="s">
        <v>13</v>
      </c>
      <c r="F455" s="20">
        <v>75341</v>
      </c>
      <c r="G455" s="21">
        <v>465</v>
      </c>
      <c r="H455" s="27">
        <v>27485.8</v>
      </c>
      <c r="I455" s="28">
        <v>7.3999999999999996E-2</v>
      </c>
      <c r="J455" s="29">
        <v>434</v>
      </c>
      <c r="K455" s="30">
        <v>-3.4000000000000002E-2</v>
      </c>
      <c r="L455" s="31">
        <v>96189.1</v>
      </c>
      <c r="M455">
        <f>IF(ISNUMBER(H455/(1+I455)),H455/(1+I455),"")</f>
        <v>25591.992551210427</v>
      </c>
      <c r="N455">
        <f t="shared" si="50"/>
        <v>449.27536231884062</v>
      </c>
      <c r="O455">
        <f t="shared" si="51"/>
        <v>453</v>
      </c>
      <c r="P455" s="58">
        <f t="shared" si="52"/>
        <v>28090.4876</v>
      </c>
      <c r="Q455" s="59">
        <f t="shared" si="53"/>
        <v>27051.8</v>
      </c>
      <c r="R455">
        <f t="shared" si="54"/>
        <v>26652.0197044335</v>
      </c>
      <c r="S455" s="58">
        <f>$P455-$R455</f>
        <v>1438.4678955665004</v>
      </c>
      <c r="T455" s="58">
        <f t="shared" si="55"/>
        <v>2.2000000000000042</v>
      </c>
      <c r="U455">
        <f t="shared" si="56"/>
        <v>26</v>
      </c>
    </row>
    <row r="456" spans="3:21" x14ac:dyDescent="0.25">
      <c r="C456" s="17">
        <v>452</v>
      </c>
      <c r="D456" s="18" t="s">
        <v>497</v>
      </c>
      <c r="E456" s="19" t="s">
        <v>112</v>
      </c>
      <c r="F456" s="20">
        <v>35390</v>
      </c>
      <c r="G456" s="21">
        <v>439</v>
      </c>
      <c r="H456" s="27">
        <v>27423.5</v>
      </c>
      <c r="I456" s="28">
        <v>2.3E-2</v>
      </c>
      <c r="J456" s="29">
        <v>624.1</v>
      </c>
      <c r="K456" s="30">
        <v>-0.21</v>
      </c>
      <c r="L456" s="31">
        <v>76913.399999999994</v>
      </c>
      <c r="M456">
        <f>IF(ISNUMBER(H456/(1+I456)),H456/(1+I456),"")</f>
        <v>26806.940371456501</v>
      </c>
      <c r="N456">
        <f t="shared" si="50"/>
        <v>790</v>
      </c>
      <c r="O456">
        <f t="shared" si="51"/>
        <v>430</v>
      </c>
      <c r="P456" s="58">
        <f t="shared" si="52"/>
        <v>28026.816999999999</v>
      </c>
      <c r="Q456" s="59">
        <f t="shared" si="53"/>
        <v>26799.4</v>
      </c>
      <c r="R456">
        <f t="shared" si="54"/>
        <v>26403.349753694587</v>
      </c>
      <c r="S456" s="58">
        <f>$P456-$R456</f>
        <v>1623.4672463054121</v>
      </c>
      <c r="T456" s="58">
        <f t="shared" si="55"/>
        <v>2.1999999999999966</v>
      </c>
      <c r="U456">
        <f t="shared" si="56"/>
        <v>25</v>
      </c>
    </row>
    <row r="457" spans="3:21" x14ac:dyDescent="0.25">
      <c r="C457" s="17">
        <v>453</v>
      </c>
      <c r="D457" s="18" t="s">
        <v>498</v>
      </c>
      <c r="E457" s="19" t="s">
        <v>28</v>
      </c>
      <c r="F457" s="20">
        <v>30321</v>
      </c>
      <c r="G457" s="21">
        <v>462</v>
      </c>
      <c r="H457" s="27">
        <v>27374.1</v>
      </c>
      <c r="I457" s="28">
        <v>6.3E-2</v>
      </c>
      <c r="J457" s="29">
        <v>716.3</v>
      </c>
      <c r="K457" s="30">
        <v>6.7000000000000004E-2</v>
      </c>
      <c r="L457" s="31">
        <v>54102.5</v>
      </c>
      <c r="M457">
        <f>IF(ISNUMBER(H457/(1+I457)),H457/(1+I457),"")</f>
        <v>25751.740357478833</v>
      </c>
      <c r="N457">
        <f t="shared" si="50"/>
        <v>671.32146204311152</v>
      </c>
      <c r="O457">
        <f t="shared" si="51"/>
        <v>450</v>
      </c>
      <c r="P457" s="58">
        <f t="shared" si="52"/>
        <v>27976.3302</v>
      </c>
      <c r="Q457" s="59">
        <f t="shared" si="53"/>
        <v>26657.8</v>
      </c>
      <c r="R457">
        <f t="shared" si="54"/>
        <v>26263.842364532022</v>
      </c>
      <c r="S457" s="58">
        <f>$P457-$R457</f>
        <v>1712.4878354679786</v>
      </c>
      <c r="T457" s="58">
        <f t="shared" si="55"/>
        <v>2.2000000000000068</v>
      </c>
      <c r="U457">
        <f t="shared" si="56"/>
        <v>24</v>
      </c>
    </row>
    <row r="458" spans="3:21" x14ac:dyDescent="0.25">
      <c r="C458" s="17">
        <v>454</v>
      </c>
      <c r="D458" s="18" t="s">
        <v>499</v>
      </c>
      <c r="E458" s="19" t="s">
        <v>11</v>
      </c>
      <c r="F458" s="20">
        <v>3266</v>
      </c>
      <c r="G458" s="21" t="s">
        <v>21</v>
      </c>
      <c r="H458" s="27">
        <v>27186.1</v>
      </c>
      <c r="I458" s="28">
        <v>0.248</v>
      </c>
      <c r="J458" s="29">
        <v>128.30000000000001</v>
      </c>
      <c r="K458" s="30">
        <v>-0.69099999999999995</v>
      </c>
      <c r="L458" s="31">
        <v>8005.4</v>
      </c>
      <c r="M458">
        <f>IF(ISNUMBER(H458/(1+I458)),H458/(1+I458),"")</f>
        <v>21783.733974358973</v>
      </c>
      <c r="N458">
        <f t="shared" si="50"/>
        <v>415.21035598705498</v>
      </c>
      <c r="O458">
        <f t="shared" si="51"/>
        <v>488</v>
      </c>
      <c r="P458" s="58">
        <f t="shared" si="52"/>
        <v>27784.194199999998</v>
      </c>
      <c r="Q458" s="59">
        <f t="shared" si="53"/>
        <v>27057.8</v>
      </c>
      <c r="R458">
        <f t="shared" si="54"/>
        <v>26657.931034482761</v>
      </c>
      <c r="S458" s="58">
        <f>$P458-$R458</f>
        <v>1126.2631655172372</v>
      </c>
      <c r="T458" s="58">
        <f t="shared" si="55"/>
        <v>2.1999999999999984</v>
      </c>
      <c r="U458">
        <f t="shared" si="56"/>
        <v>31</v>
      </c>
    </row>
    <row r="459" spans="3:21" x14ac:dyDescent="0.25">
      <c r="C459" s="17">
        <v>455</v>
      </c>
      <c r="D459" s="18" t="s">
        <v>500</v>
      </c>
      <c r="E459" s="19" t="s">
        <v>46</v>
      </c>
      <c r="F459" s="20">
        <v>38694</v>
      </c>
      <c r="G459" s="21">
        <v>410</v>
      </c>
      <c r="H459" s="27">
        <v>27183.4</v>
      </c>
      <c r="I459" s="28">
        <v>-5.6000000000000001E-2</v>
      </c>
      <c r="J459" s="29">
        <v>1001.5</v>
      </c>
      <c r="K459" s="30">
        <v>-0.16</v>
      </c>
      <c r="L459" s="31">
        <v>207944.9</v>
      </c>
      <c r="M459">
        <f>IF(ISNUMBER(H459/(1+I459)),H459/(1+I459),"")</f>
        <v>28795.97457627119</v>
      </c>
      <c r="N459">
        <f t="shared" si="50"/>
        <v>1192.2619047619048</v>
      </c>
      <c r="O459">
        <f t="shared" si="51"/>
        <v>402</v>
      </c>
      <c r="P459" s="58">
        <f t="shared" si="52"/>
        <v>27781.434800000003</v>
      </c>
      <c r="Q459" s="59">
        <f t="shared" si="53"/>
        <v>26181.9</v>
      </c>
      <c r="R459">
        <f t="shared" si="54"/>
        <v>25794.97536945813</v>
      </c>
      <c r="S459" s="58">
        <f>$P459-$R459</f>
        <v>1986.4594305418723</v>
      </c>
      <c r="T459" s="58">
        <f t="shared" si="55"/>
        <v>2.2000000000000042</v>
      </c>
      <c r="U459">
        <f t="shared" si="56"/>
        <v>23</v>
      </c>
    </row>
    <row r="460" spans="3:21" x14ac:dyDescent="0.25">
      <c r="C460" s="17">
        <v>456</v>
      </c>
      <c r="D460" s="18" t="s">
        <v>501</v>
      </c>
      <c r="E460" s="19" t="s">
        <v>41</v>
      </c>
      <c r="F460" s="20">
        <v>81003</v>
      </c>
      <c r="G460" s="21" t="s">
        <v>21</v>
      </c>
      <c r="H460" s="27">
        <v>27172.7</v>
      </c>
      <c r="I460" s="28">
        <v>0.315</v>
      </c>
      <c r="J460" s="29">
        <v>144.1</v>
      </c>
      <c r="K460" s="30">
        <v>-0.65400000000000003</v>
      </c>
      <c r="L460" s="31">
        <v>61194.7</v>
      </c>
      <c r="M460">
        <f>IF(ISNUMBER(H460/(1+I460)),H460/(1+I460),"")</f>
        <v>20663.650190114069</v>
      </c>
      <c r="N460">
        <f t="shared" si="50"/>
        <v>416.47398843930637</v>
      </c>
      <c r="O460">
        <f t="shared" si="51"/>
        <v>490</v>
      </c>
      <c r="P460" s="58">
        <f t="shared" si="52"/>
        <v>27770.499400000001</v>
      </c>
      <c r="Q460" s="59">
        <f t="shared" si="53"/>
        <v>27028.600000000002</v>
      </c>
      <c r="R460">
        <f t="shared" si="54"/>
        <v>26629.162561576359</v>
      </c>
      <c r="S460" s="58">
        <f>$P460-$R460</f>
        <v>1141.3368384236419</v>
      </c>
      <c r="T460" s="58">
        <f t="shared" si="55"/>
        <v>2.1999999999999997</v>
      </c>
      <c r="U460">
        <f t="shared" si="56"/>
        <v>29</v>
      </c>
    </row>
    <row r="461" spans="3:21" x14ac:dyDescent="0.25">
      <c r="C461" s="17">
        <v>457</v>
      </c>
      <c r="D461" s="18" t="s">
        <v>502</v>
      </c>
      <c r="E461" s="19" t="s">
        <v>234</v>
      </c>
      <c r="F461" s="20">
        <v>39924</v>
      </c>
      <c r="G461" s="21">
        <v>448</v>
      </c>
      <c r="H461" s="27">
        <v>27147.9</v>
      </c>
      <c r="I461" s="28">
        <v>3.3000000000000002E-2</v>
      </c>
      <c r="J461" s="29">
        <v>4863.3999999999996</v>
      </c>
      <c r="K461" s="30">
        <v>-3.0000000000000001E-3</v>
      </c>
      <c r="L461" s="31">
        <v>681894.2</v>
      </c>
      <c r="M461">
        <f>IF(ISNUMBER(H461/(1+I461)),H461/(1+I461),"")</f>
        <v>26280.638915779287</v>
      </c>
      <c r="N461">
        <f t="shared" si="50"/>
        <v>4878.0341023069204</v>
      </c>
      <c r="O461">
        <f t="shared" si="51"/>
        <v>437</v>
      </c>
      <c r="P461" s="58">
        <f t="shared" si="52"/>
        <v>27745.153800000004</v>
      </c>
      <c r="Q461" s="59">
        <f t="shared" si="53"/>
        <v>22284.5</v>
      </c>
      <c r="R461">
        <f t="shared" si="54"/>
        <v>21955.172413793105</v>
      </c>
      <c r="S461" s="58">
        <f>$P461-$R461</f>
        <v>5789.9813862068986</v>
      </c>
      <c r="T461" s="58">
        <f t="shared" si="55"/>
        <v>2.2000000000000082</v>
      </c>
      <c r="U461">
        <f t="shared" si="56"/>
        <v>2</v>
      </c>
    </row>
    <row r="462" spans="3:21" x14ac:dyDescent="0.25">
      <c r="C462" s="17">
        <v>458</v>
      </c>
      <c r="D462" s="18" t="s">
        <v>503</v>
      </c>
      <c r="E462" s="19" t="s">
        <v>28</v>
      </c>
      <c r="F462" s="20">
        <v>85718</v>
      </c>
      <c r="G462" s="21">
        <v>443</v>
      </c>
      <c r="H462" s="27">
        <v>27076.1</v>
      </c>
      <c r="I462" s="28">
        <v>1.7000000000000001E-2</v>
      </c>
      <c r="J462" s="29">
        <v>2662.6</v>
      </c>
      <c r="K462" s="30">
        <v>2.1000000000000001E-2</v>
      </c>
      <c r="L462" s="31">
        <v>75537</v>
      </c>
      <c r="M462">
        <f>IF(ISNUMBER(H462/(1+I462)),H462/(1+I462),"")</f>
        <v>26623.500491642084</v>
      </c>
      <c r="N462">
        <f t="shared" si="50"/>
        <v>2607.8354554358475</v>
      </c>
      <c r="O462">
        <f t="shared" si="51"/>
        <v>433</v>
      </c>
      <c r="P462" s="58">
        <f t="shared" si="52"/>
        <v>27671.7742</v>
      </c>
      <c r="Q462" s="59">
        <f t="shared" si="53"/>
        <v>24413.5</v>
      </c>
      <c r="R462">
        <f t="shared" si="54"/>
        <v>24052.709359605913</v>
      </c>
      <c r="S462" s="58">
        <f>$P462-$R462</f>
        <v>3619.0648403940868</v>
      </c>
      <c r="T462" s="58">
        <f t="shared" si="55"/>
        <v>2.2000000000000046</v>
      </c>
      <c r="U462">
        <f t="shared" si="56"/>
        <v>6</v>
      </c>
    </row>
    <row r="463" spans="3:21" x14ac:dyDescent="0.25">
      <c r="C463" s="17">
        <v>459</v>
      </c>
      <c r="D463" s="18" t="s">
        <v>504</v>
      </c>
      <c r="E463" s="19" t="s">
        <v>234</v>
      </c>
      <c r="F463" s="20">
        <v>20231</v>
      </c>
      <c r="G463" s="21" t="s">
        <v>21</v>
      </c>
      <c r="H463" s="27">
        <v>27061.3</v>
      </c>
      <c r="I463" s="28">
        <v>0.187</v>
      </c>
      <c r="J463" s="29">
        <v>1789.1</v>
      </c>
      <c r="K463" s="30">
        <v>1.95</v>
      </c>
      <c r="L463" s="31">
        <v>42246.400000000001</v>
      </c>
      <c r="M463">
        <f>IF(ISNUMBER(H463/(1+I463)),H463/(1+I463),"")</f>
        <v>22798.062342038753</v>
      </c>
      <c r="N463">
        <f t="shared" si="50"/>
        <v>606.47457627118638</v>
      </c>
      <c r="O463">
        <f t="shared" si="51"/>
        <v>484</v>
      </c>
      <c r="P463" s="58">
        <f t="shared" si="52"/>
        <v>27656.6486</v>
      </c>
      <c r="Q463" s="59">
        <f t="shared" si="53"/>
        <v>25272.2</v>
      </c>
      <c r="R463">
        <f t="shared" si="54"/>
        <v>24898.719211822663</v>
      </c>
      <c r="S463" s="58">
        <f>$P463-$R463</f>
        <v>2757.9293881773374</v>
      </c>
      <c r="T463" s="58">
        <f t="shared" si="55"/>
        <v>2.2000000000000042</v>
      </c>
      <c r="U463">
        <f t="shared" si="56"/>
        <v>12</v>
      </c>
    </row>
    <row r="464" spans="3:21" x14ac:dyDescent="0.25">
      <c r="C464" s="17">
        <v>460</v>
      </c>
      <c r="D464" s="18" t="s">
        <v>505</v>
      </c>
      <c r="E464" s="19" t="s">
        <v>11</v>
      </c>
      <c r="F464" s="20">
        <v>67000</v>
      </c>
      <c r="G464" s="21">
        <v>467</v>
      </c>
      <c r="H464" s="27">
        <v>27058</v>
      </c>
      <c r="I464" s="28">
        <v>6.7000000000000004E-2</v>
      </c>
      <c r="J464" s="29">
        <v>2909</v>
      </c>
      <c r="K464" s="30">
        <v>0.437</v>
      </c>
      <c r="L464" s="31">
        <v>31864</v>
      </c>
      <c r="M464">
        <f>IF(ISNUMBER(H464/(1+I464)),H464/(1+I464),"")</f>
        <v>25358.950328022493</v>
      </c>
      <c r="N464">
        <f t="shared" si="50"/>
        <v>2024.3562978427278</v>
      </c>
      <c r="O464">
        <f t="shared" si="51"/>
        <v>455</v>
      </c>
      <c r="P464" s="58">
        <f t="shared" si="52"/>
        <v>27653.276000000002</v>
      </c>
      <c r="Q464" s="59">
        <f t="shared" si="53"/>
        <v>24149</v>
      </c>
      <c r="R464">
        <f t="shared" si="54"/>
        <v>23792.118226600989</v>
      </c>
      <c r="S464" s="58">
        <f>$P464-$R464</f>
        <v>3861.1577733990125</v>
      </c>
      <c r="T464" s="58">
        <f t="shared" si="55"/>
        <v>2.200000000000006</v>
      </c>
      <c r="U464">
        <f t="shared" si="56"/>
        <v>5</v>
      </c>
    </row>
    <row r="465" spans="3:21" x14ac:dyDescent="0.25">
      <c r="C465" s="17">
        <v>461</v>
      </c>
      <c r="D465" s="18" t="s">
        <v>506</v>
      </c>
      <c r="E465" s="19" t="s">
        <v>13</v>
      </c>
      <c r="F465" s="20">
        <v>24848</v>
      </c>
      <c r="G465" s="21" t="s">
        <v>21</v>
      </c>
      <c r="H465" s="27">
        <v>26846.7</v>
      </c>
      <c r="I465" s="28">
        <v>0.153</v>
      </c>
      <c r="J465" s="29">
        <v>-70.2</v>
      </c>
      <c r="K465" s="30" t="s">
        <v>17</v>
      </c>
      <c r="L465" s="31">
        <v>12668.5</v>
      </c>
      <c r="M465">
        <f>IF(ISNUMBER(H465/(1+I465)),H465/(1+I465),"")</f>
        <v>23284.215091066784</v>
      </c>
      <c r="N465" t="str">
        <f t="shared" si="50"/>
        <v/>
      </c>
      <c r="O465">
        <f t="shared" si="51"/>
        <v>482</v>
      </c>
      <c r="P465" s="58">
        <f t="shared" si="52"/>
        <v>27437.327400000002</v>
      </c>
      <c r="Q465" s="59">
        <f t="shared" si="53"/>
        <v>26916.9</v>
      </c>
      <c r="R465">
        <f t="shared" si="54"/>
        <v>26519.113300492616</v>
      </c>
      <c r="S465" s="58">
        <f>$P465-$R465</f>
        <v>918.21409950738598</v>
      </c>
      <c r="T465" s="58">
        <f t="shared" si="55"/>
        <v>2.2000000000000042</v>
      </c>
      <c r="U465">
        <f t="shared" si="56"/>
        <v>31</v>
      </c>
    </row>
    <row r="466" spans="3:21" x14ac:dyDescent="0.25">
      <c r="C466" s="17">
        <v>462</v>
      </c>
      <c r="D466" s="18" t="s">
        <v>507</v>
      </c>
      <c r="E466" s="19" t="s">
        <v>13</v>
      </c>
      <c r="F466" s="20">
        <v>100637</v>
      </c>
      <c r="G466" s="21">
        <v>495</v>
      </c>
      <c r="H466" s="27">
        <v>26840.5</v>
      </c>
      <c r="I466" s="28">
        <v>0.128</v>
      </c>
      <c r="J466" s="29">
        <v>1.2</v>
      </c>
      <c r="K466" s="30">
        <v>1.39</v>
      </c>
      <c r="L466" s="31">
        <v>35084.400000000001</v>
      </c>
      <c r="M466">
        <f>IF(ISNUMBER(H466/(1+I466)),H466/(1+I466),"")</f>
        <v>23794.769503546097</v>
      </c>
      <c r="N466">
        <f t="shared" si="50"/>
        <v>0.50209205020920511</v>
      </c>
      <c r="O466">
        <f t="shared" si="51"/>
        <v>475</v>
      </c>
      <c r="P466" s="58">
        <f t="shared" si="52"/>
        <v>27430.991000000002</v>
      </c>
      <c r="Q466" s="59">
        <f t="shared" si="53"/>
        <v>26839.3</v>
      </c>
      <c r="R466">
        <f t="shared" si="54"/>
        <v>26442.66009852217</v>
      </c>
      <c r="S466" s="58">
        <f>$P466-$R466</f>
        <v>988.3309014778315</v>
      </c>
      <c r="T466" s="58">
        <f t="shared" si="55"/>
        <v>2.2000000000000068</v>
      </c>
      <c r="U466">
        <f t="shared" si="56"/>
        <v>30</v>
      </c>
    </row>
    <row r="467" spans="3:21" x14ac:dyDescent="0.25">
      <c r="C467" s="17">
        <v>463</v>
      </c>
      <c r="D467" s="18" t="s">
        <v>508</v>
      </c>
      <c r="E467" s="19" t="s">
        <v>34</v>
      </c>
      <c r="F467" s="20">
        <v>64832</v>
      </c>
      <c r="G467" s="21">
        <v>493</v>
      </c>
      <c r="H467" s="27">
        <v>26835.7</v>
      </c>
      <c r="I467" s="28">
        <v>0.128</v>
      </c>
      <c r="J467" s="29">
        <v>250.9</v>
      </c>
      <c r="K467" s="30">
        <v>-0.38800000000000001</v>
      </c>
      <c r="L467" s="31">
        <v>28439.1</v>
      </c>
      <c r="M467">
        <f>IF(ISNUMBER(H467/(1+I467)),H467/(1+I467),"")</f>
        <v>23790.514184397161</v>
      </c>
      <c r="N467">
        <f t="shared" si="50"/>
        <v>409.96732026143792</v>
      </c>
      <c r="O467">
        <f t="shared" si="51"/>
        <v>477</v>
      </c>
      <c r="P467" s="58">
        <f t="shared" si="52"/>
        <v>27426.0854</v>
      </c>
      <c r="Q467" s="59">
        <f t="shared" si="53"/>
        <v>26584.799999999999</v>
      </c>
      <c r="R467">
        <f t="shared" si="54"/>
        <v>26191.921182266011</v>
      </c>
      <c r="S467" s="58">
        <f>$P467-$R467</f>
        <v>1234.1642177339891</v>
      </c>
      <c r="T467" s="58">
        <f t="shared" si="55"/>
        <v>2.1999999999999971</v>
      </c>
      <c r="U467">
        <f t="shared" si="56"/>
        <v>22</v>
      </c>
    </row>
    <row r="468" spans="3:21" x14ac:dyDescent="0.25">
      <c r="C468" s="17">
        <v>464</v>
      </c>
      <c r="D468" s="18" t="s">
        <v>509</v>
      </c>
      <c r="E468" s="19" t="s">
        <v>13</v>
      </c>
      <c r="F468" s="20">
        <v>156268</v>
      </c>
      <c r="G468" s="21">
        <v>497</v>
      </c>
      <c r="H468" s="27">
        <v>26697.599999999999</v>
      </c>
      <c r="I468" s="28">
        <v>0.127</v>
      </c>
      <c r="J468" s="29">
        <v>-181.8</v>
      </c>
      <c r="K468" s="30">
        <v>-3.72</v>
      </c>
      <c r="L468" s="31">
        <v>49898.2</v>
      </c>
      <c r="M468">
        <f>IF(ISNUMBER(H468/(1+I468)),H468/(1+I468),"")</f>
        <v>23689.086069210291</v>
      </c>
      <c r="N468">
        <f t="shared" si="50"/>
        <v>66.838235294117652</v>
      </c>
      <c r="O468">
        <f t="shared" si="51"/>
        <v>479</v>
      </c>
      <c r="P468" s="58">
        <f t="shared" si="52"/>
        <v>27284.947199999999</v>
      </c>
      <c r="Q468" s="59">
        <f t="shared" si="53"/>
        <v>26879.399999999998</v>
      </c>
      <c r="R468">
        <f t="shared" si="54"/>
        <v>26482.167487684728</v>
      </c>
      <c r="S468" s="58">
        <f>$P468-$R468</f>
        <v>802.77971231527044</v>
      </c>
      <c r="T468" s="58">
        <f t="shared" si="55"/>
        <v>2.2000000000000006</v>
      </c>
      <c r="U468">
        <f t="shared" si="56"/>
        <v>31</v>
      </c>
    </row>
    <row r="469" spans="3:21" x14ac:dyDescent="0.25">
      <c r="C469" s="17">
        <v>465</v>
      </c>
      <c r="D469" s="18" t="s">
        <v>510</v>
      </c>
      <c r="E469" s="19" t="s">
        <v>13</v>
      </c>
      <c r="F469" s="20">
        <v>199872</v>
      </c>
      <c r="G469" s="21" t="s">
        <v>21</v>
      </c>
      <c r="H469" s="27">
        <v>26692.799999999999</v>
      </c>
      <c r="I469" s="28">
        <v>0.182</v>
      </c>
      <c r="J469" s="29">
        <v>141.6</v>
      </c>
      <c r="K469" s="30">
        <v>0.193</v>
      </c>
      <c r="L469" s="31">
        <v>49288</v>
      </c>
      <c r="M469">
        <f>IF(ISNUMBER(H469/(1+I469)),H469/(1+I469),"")</f>
        <v>22582.741116751269</v>
      </c>
      <c r="N469">
        <f t="shared" si="50"/>
        <v>118.69237217099747</v>
      </c>
      <c r="O469">
        <f t="shared" si="51"/>
        <v>486</v>
      </c>
      <c r="P469" s="58">
        <f t="shared" si="52"/>
        <v>27280.0416</v>
      </c>
      <c r="Q469" s="59">
        <f t="shared" si="53"/>
        <v>26551.200000000001</v>
      </c>
      <c r="R469">
        <f t="shared" si="54"/>
        <v>26158.817733990152</v>
      </c>
      <c r="S469" s="58">
        <f>$P469-$R469</f>
        <v>1121.2238660098483</v>
      </c>
      <c r="T469" s="58">
        <f t="shared" si="55"/>
        <v>2.2000000000000042</v>
      </c>
      <c r="U469">
        <f t="shared" si="56"/>
        <v>24</v>
      </c>
    </row>
    <row r="470" spans="3:21" x14ac:dyDescent="0.25">
      <c r="C470" s="17">
        <v>466</v>
      </c>
      <c r="D470" s="18" t="s">
        <v>511</v>
      </c>
      <c r="E470" s="19" t="s">
        <v>512</v>
      </c>
      <c r="F470" s="20">
        <v>103083</v>
      </c>
      <c r="G470" s="21">
        <v>457</v>
      </c>
      <c r="H470" s="27">
        <v>26628.1</v>
      </c>
      <c r="I470" s="28">
        <v>2.1000000000000001E-2</v>
      </c>
      <c r="J470" s="29">
        <v>-401.3</v>
      </c>
      <c r="K470" s="30" t="s">
        <v>17</v>
      </c>
      <c r="L470" s="31">
        <v>45167.9</v>
      </c>
      <c r="M470">
        <f>IF(ISNUMBER(H470/(1+I470)),H470/(1+I470),"")</f>
        <v>26080.411361410384</v>
      </c>
      <c r="N470" t="str">
        <f t="shared" si="50"/>
        <v/>
      </c>
      <c r="O470">
        <f t="shared" si="51"/>
        <v>445</v>
      </c>
      <c r="P470" s="58">
        <f t="shared" si="52"/>
        <v>27213.9182</v>
      </c>
      <c r="Q470" s="59">
        <f t="shared" si="53"/>
        <v>27029.399999999998</v>
      </c>
      <c r="R470">
        <f t="shared" si="54"/>
        <v>26629.950738916257</v>
      </c>
      <c r="S470" s="58">
        <f>$P470-$R470</f>
        <v>583.96746108374282</v>
      </c>
      <c r="T470" s="58">
        <f t="shared" si="55"/>
        <v>2.200000000000006</v>
      </c>
      <c r="U470">
        <f t="shared" si="56"/>
        <v>31</v>
      </c>
    </row>
    <row r="471" spans="3:21" x14ac:dyDescent="0.25">
      <c r="C471" s="17">
        <v>467</v>
      </c>
      <c r="D471" s="18" t="s">
        <v>513</v>
      </c>
      <c r="E471" s="19" t="s">
        <v>15</v>
      </c>
      <c r="F471" s="20">
        <v>85610</v>
      </c>
      <c r="G471" s="21">
        <v>475</v>
      </c>
      <c r="H471" s="27">
        <v>26608.1</v>
      </c>
      <c r="I471" s="28">
        <v>7.1999999999999995E-2</v>
      </c>
      <c r="J471" s="29">
        <v>1134.0999999999999</v>
      </c>
      <c r="K471" s="30">
        <v>0.03</v>
      </c>
      <c r="L471" s="31">
        <v>47955.7</v>
      </c>
      <c r="M471">
        <f>IF(ISNUMBER(H471/(1+I471)),H471/(1+I471),"")</f>
        <v>24820.988805970148</v>
      </c>
      <c r="N471">
        <f t="shared" si="50"/>
        <v>1101.0679611650485</v>
      </c>
      <c r="O471">
        <f t="shared" si="51"/>
        <v>462</v>
      </c>
      <c r="P471" s="58">
        <f t="shared" si="52"/>
        <v>27193.478199999998</v>
      </c>
      <c r="Q471" s="59">
        <f t="shared" si="53"/>
        <v>25474</v>
      </c>
      <c r="R471">
        <f t="shared" si="54"/>
        <v>25097.536945812812</v>
      </c>
      <c r="S471" s="58">
        <f>$P471-$R471</f>
        <v>2095.9412541871861</v>
      </c>
      <c r="T471" s="58">
        <f t="shared" si="55"/>
        <v>2.1999999999999971</v>
      </c>
      <c r="U471">
        <f t="shared" si="56"/>
        <v>17</v>
      </c>
    </row>
    <row r="472" spans="3:21" x14ac:dyDescent="0.25">
      <c r="C472" s="17">
        <v>468</v>
      </c>
      <c r="D472" s="18" t="s">
        <v>514</v>
      </c>
      <c r="E472" s="19" t="s">
        <v>13</v>
      </c>
      <c r="F472" s="20">
        <v>16683</v>
      </c>
      <c r="G472" s="21" t="s">
        <v>21</v>
      </c>
      <c r="H472" s="27">
        <v>26443.5</v>
      </c>
      <c r="I472" s="28">
        <v>0.55900000000000005</v>
      </c>
      <c r="J472" s="29">
        <v>2049.1</v>
      </c>
      <c r="K472" s="30" t="s">
        <v>17</v>
      </c>
      <c r="L472" s="31">
        <v>21152.7</v>
      </c>
      <c r="M472">
        <f>IF(ISNUMBER(H472/(1+I472)),H472/(1+I472),"")</f>
        <v>16961.834509300832</v>
      </c>
      <c r="N472" t="str">
        <f t="shared" si="50"/>
        <v/>
      </c>
      <c r="O472">
        <f t="shared" si="51"/>
        <v>495</v>
      </c>
      <c r="P472" s="58">
        <f t="shared" si="52"/>
        <v>27025.257000000001</v>
      </c>
      <c r="Q472" s="59">
        <f t="shared" si="53"/>
        <v>24394.400000000001</v>
      </c>
      <c r="R472">
        <f t="shared" si="54"/>
        <v>24033.891625615768</v>
      </c>
      <c r="S472" s="58">
        <f>$P472-$R472</f>
        <v>2991.3653743842333</v>
      </c>
      <c r="T472" s="58">
        <f t="shared" si="55"/>
        <v>2.2000000000000055</v>
      </c>
      <c r="U472">
        <f t="shared" si="56"/>
        <v>7</v>
      </c>
    </row>
    <row r="473" spans="3:21" x14ac:dyDescent="0.25">
      <c r="C473" s="17">
        <v>469</v>
      </c>
      <c r="D473" s="18" t="s">
        <v>515</v>
      </c>
      <c r="E473" s="19" t="s">
        <v>13</v>
      </c>
      <c r="F473" s="20">
        <v>129150</v>
      </c>
      <c r="G473" s="21">
        <v>494</v>
      </c>
      <c r="H473" s="27">
        <v>26290.1</v>
      </c>
      <c r="I473" s="28">
        <v>0.105</v>
      </c>
      <c r="J473" s="29">
        <v>-131.1</v>
      </c>
      <c r="K473" s="30" t="s">
        <v>17</v>
      </c>
      <c r="L473" s="31">
        <v>34909.5</v>
      </c>
      <c r="M473">
        <f>IF(ISNUMBER(H473/(1+I473)),H473/(1+I473),"")</f>
        <v>23791.945701357465</v>
      </c>
      <c r="N473" t="str">
        <f t="shared" si="50"/>
        <v/>
      </c>
      <c r="O473">
        <f t="shared" si="51"/>
        <v>476</v>
      </c>
      <c r="P473" s="58">
        <f t="shared" si="52"/>
        <v>26868.482199999999</v>
      </c>
      <c r="Q473" s="59">
        <f t="shared" si="53"/>
        <v>26421.199999999997</v>
      </c>
      <c r="R473">
        <f t="shared" si="54"/>
        <v>26030.738916256156</v>
      </c>
      <c r="S473" s="58">
        <f>$P473-$R473</f>
        <v>837.74328374384277</v>
      </c>
      <c r="T473" s="58">
        <f t="shared" si="55"/>
        <v>2.2000000000000002</v>
      </c>
      <c r="U473">
        <f t="shared" si="56"/>
        <v>26</v>
      </c>
    </row>
    <row r="474" spans="3:21" x14ac:dyDescent="0.25">
      <c r="C474" s="17">
        <v>470</v>
      </c>
      <c r="D474" s="18" t="s">
        <v>516</v>
      </c>
      <c r="E474" s="19" t="s">
        <v>28</v>
      </c>
      <c r="F474" s="20">
        <v>110595</v>
      </c>
      <c r="G474" s="21">
        <v>463</v>
      </c>
      <c r="H474" s="27">
        <v>26277</v>
      </c>
      <c r="I474" s="28">
        <v>2.4E-2</v>
      </c>
      <c r="J474" s="29">
        <v>362.5</v>
      </c>
      <c r="K474" s="30">
        <v>-0.124</v>
      </c>
      <c r="L474" s="31">
        <v>26661.599999999999</v>
      </c>
      <c r="M474">
        <f>IF(ISNUMBER(H474/(1+I474)),H474/(1+I474),"")</f>
        <v>25661.1328125</v>
      </c>
      <c r="N474">
        <f t="shared" si="50"/>
        <v>413.81278538812785</v>
      </c>
      <c r="O474">
        <f t="shared" si="51"/>
        <v>451</v>
      </c>
      <c r="P474" s="58">
        <f t="shared" si="52"/>
        <v>26855.094000000001</v>
      </c>
      <c r="Q474" s="59">
        <f t="shared" si="53"/>
        <v>25914.5</v>
      </c>
      <c r="R474">
        <f t="shared" si="54"/>
        <v>25531.527093596062</v>
      </c>
      <c r="S474" s="58">
        <f>$P474-$R474</f>
        <v>1323.5669064039394</v>
      </c>
      <c r="T474" s="58">
        <f t="shared" si="55"/>
        <v>2.2000000000000037</v>
      </c>
      <c r="U474">
        <f t="shared" si="56"/>
        <v>18</v>
      </c>
    </row>
    <row r="475" spans="3:21" x14ac:dyDescent="0.25">
      <c r="C475" s="17">
        <v>471</v>
      </c>
      <c r="D475" s="18" t="s">
        <v>517</v>
      </c>
      <c r="E475" s="19" t="s">
        <v>46</v>
      </c>
      <c r="F475" s="20">
        <v>45174</v>
      </c>
      <c r="G475" s="21">
        <v>479</v>
      </c>
      <c r="H475" s="27">
        <v>26276.5</v>
      </c>
      <c r="I475" s="28">
        <v>6.4000000000000001E-2</v>
      </c>
      <c r="J475" s="29">
        <v>1583.4</v>
      </c>
      <c r="K475" s="30">
        <v>-0.11</v>
      </c>
      <c r="L475" s="31">
        <v>251010.5</v>
      </c>
      <c r="M475">
        <f>IF(ISNUMBER(H475/(1+I475)),H475/(1+I475),"")</f>
        <v>24695.958646616538</v>
      </c>
      <c r="N475">
        <f t="shared" si="50"/>
        <v>1779.1011235955057</v>
      </c>
      <c r="O475">
        <f t="shared" si="51"/>
        <v>465</v>
      </c>
      <c r="P475" s="58">
        <f t="shared" si="52"/>
        <v>26854.582999999999</v>
      </c>
      <c r="Q475" s="59">
        <f t="shared" si="53"/>
        <v>24693.1</v>
      </c>
      <c r="R475">
        <f t="shared" si="54"/>
        <v>24328.177339901478</v>
      </c>
      <c r="S475" s="58">
        <f>$P475-$R475</f>
        <v>2526.4056600985205</v>
      </c>
      <c r="T475" s="58">
        <f t="shared" si="55"/>
        <v>2.1999999999999948</v>
      </c>
      <c r="U475">
        <f t="shared" si="56"/>
        <v>11</v>
      </c>
    </row>
    <row r="476" spans="3:21" x14ac:dyDescent="0.25">
      <c r="C476" s="17">
        <v>472</v>
      </c>
      <c r="D476" s="18" t="s">
        <v>518</v>
      </c>
      <c r="E476" s="19" t="s">
        <v>11</v>
      </c>
      <c r="F476" s="20">
        <v>38000</v>
      </c>
      <c r="G476" s="21">
        <v>451</v>
      </c>
      <c r="H476" s="27">
        <v>26268</v>
      </c>
      <c r="I476" s="28">
        <v>7.0000000000000001E-3</v>
      </c>
      <c r="J476" s="29">
        <v>-10192</v>
      </c>
      <c r="K476" s="30">
        <v>-1.9319999999999999</v>
      </c>
      <c r="L476" s="31">
        <v>103461</v>
      </c>
      <c r="M476">
        <f>IF(ISNUMBER(H476/(1+I476)),H476/(1+I476),"")</f>
        <v>26085.402184707054</v>
      </c>
      <c r="N476">
        <f t="shared" si="50"/>
        <v>10935.622317596568</v>
      </c>
      <c r="O476">
        <f t="shared" si="51"/>
        <v>444</v>
      </c>
      <c r="P476" s="58">
        <f t="shared" si="52"/>
        <v>26845.896000000001</v>
      </c>
      <c r="Q476" s="59">
        <f t="shared" si="53"/>
        <v>36460</v>
      </c>
      <c r="R476">
        <f t="shared" si="54"/>
        <v>35921.182266009855</v>
      </c>
      <c r="S476" s="58">
        <f>$P476-$R476</f>
        <v>-9075.2862660098544</v>
      </c>
      <c r="T476" s="58">
        <f t="shared" si="55"/>
        <v>2.2000000000000024</v>
      </c>
      <c r="U476">
        <f t="shared" si="56"/>
        <v>27</v>
      </c>
    </row>
    <row r="477" spans="3:21" x14ac:dyDescent="0.25">
      <c r="C477" s="17">
        <v>473</v>
      </c>
      <c r="D477" s="18" t="s">
        <v>519</v>
      </c>
      <c r="E477" s="19" t="s">
        <v>13</v>
      </c>
      <c r="F477" s="20">
        <v>19510</v>
      </c>
      <c r="G477" s="21" t="s">
        <v>21</v>
      </c>
      <c r="H477" s="27">
        <v>26251</v>
      </c>
      <c r="I477" s="28">
        <v>9.0999999999999998E-2</v>
      </c>
      <c r="J477" s="29">
        <v>237.6</v>
      </c>
      <c r="K477" s="30">
        <v>-0.115</v>
      </c>
      <c r="L477" s="31">
        <v>8036.4</v>
      </c>
      <c r="M477">
        <f>IF(ISNUMBER(H477/(1+I477)),H477/(1+I477),"")</f>
        <v>24061.411549037581</v>
      </c>
      <c r="N477">
        <f t="shared" si="50"/>
        <v>268.47457627118644</v>
      </c>
      <c r="O477">
        <f t="shared" si="51"/>
        <v>471</v>
      </c>
      <c r="P477" s="58">
        <f t="shared" si="52"/>
        <v>26828.522000000001</v>
      </c>
      <c r="Q477" s="59">
        <f t="shared" si="53"/>
        <v>26013.4</v>
      </c>
      <c r="R477">
        <f t="shared" si="54"/>
        <v>25628.965517241384</v>
      </c>
      <c r="S477" s="58">
        <f>$P477-$R477</f>
        <v>1199.5564827586168</v>
      </c>
      <c r="T477" s="58">
        <f t="shared" si="55"/>
        <v>2.2000000000000033</v>
      </c>
      <c r="U477">
        <f t="shared" si="56"/>
        <v>18</v>
      </c>
    </row>
    <row r="478" spans="3:21" x14ac:dyDescent="0.25">
      <c r="C478" s="17">
        <v>474</v>
      </c>
      <c r="D478" s="18" t="s">
        <v>520</v>
      </c>
      <c r="E478" s="19" t="s">
        <v>44</v>
      </c>
      <c r="F478" s="20">
        <v>200000</v>
      </c>
      <c r="G478" s="21">
        <v>466</v>
      </c>
      <c r="H478" s="27">
        <v>26210.5</v>
      </c>
      <c r="I478" s="28">
        <v>0.03</v>
      </c>
      <c r="J478" s="29">
        <v>93.4</v>
      </c>
      <c r="K478" s="30">
        <v>-0.78200000000000003</v>
      </c>
      <c r="L478" s="31">
        <v>13499.4</v>
      </c>
      <c r="M478">
        <f>IF(ISNUMBER(H478/(1+I478)),H478/(1+I478),"")</f>
        <v>25447.087378640776</v>
      </c>
      <c r="N478">
        <f t="shared" si="50"/>
        <v>428.44036697247714</v>
      </c>
      <c r="O478">
        <f t="shared" si="51"/>
        <v>454</v>
      </c>
      <c r="P478" s="58">
        <f t="shared" si="52"/>
        <v>26787.131000000001</v>
      </c>
      <c r="Q478" s="59">
        <f t="shared" si="53"/>
        <v>26117.1</v>
      </c>
      <c r="R478">
        <f t="shared" si="54"/>
        <v>25731.133004926109</v>
      </c>
      <c r="S478" s="58">
        <f>$P478-$R478</f>
        <v>1055.9979950738925</v>
      </c>
      <c r="T478" s="58">
        <f t="shared" si="55"/>
        <v>2.2000000000000046</v>
      </c>
      <c r="U478">
        <f t="shared" si="56"/>
        <v>21</v>
      </c>
    </row>
    <row r="479" spans="3:21" x14ac:dyDescent="0.25">
      <c r="C479" s="17">
        <v>475</v>
      </c>
      <c r="D479" s="18" t="s">
        <v>521</v>
      </c>
      <c r="E479" s="19" t="s">
        <v>13</v>
      </c>
      <c r="F479" s="20">
        <v>52024</v>
      </c>
      <c r="G479" s="21">
        <v>381</v>
      </c>
      <c r="H479" s="27">
        <v>26207.9</v>
      </c>
      <c r="I479" s="28">
        <v>-0.157</v>
      </c>
      <c r="J479" s="29">
        <v>103.6</v>
      </c>
      <c r="K479" s="30">
        <v>-0.76400000000000001</v>
      </c>
      <c r="L479" s="31">
        <v>20671.3</v>
      </c>
      <c r="M479">
        <f>IF(ISNUMBER(H479/(1+I479)),H479/(1+I479),"")</f>
        <v>31088.849347568212</v>
      </c>
      <c r="N479">
        <f t="shared" si="50"/>
        <v>438.9830508474576</v>
      </c>
      <c r="O479">
        <f t="shared" si="51"/>
        <v>375</v>
      </c>
      <c r="P479" s="58">
        <f t="shared" si="52"/>
        <v>26784.473800000003</v>
      </c>
      <c r="Q479" s="59">
        <f t="shared" si="53"/>
        <v>26104.300000000003</v>
      </c>
      <c r="R479">
        <f t="shared" si="54"/>
        <v>25718.522167487688</v>
      </c>
      <c r="S479" s="58">
        <f>$P479-$R479</f>
        <v>1065.951632512315</v>
      </c>
      <c r="T479" s="58">
        <f t="shared" si="55"/>
        <v>2.2000000000000073</v>
      </c>
      <c r="U479">
        <f t="shared" si="56"/>
        <v>20</v>
      </c>
    </row>
    <row r="480" spans="3:21" x14ac:dyDescent="0.25">
      <c r="C480" s="17">
        <v>476</v>
      </c>
      <c r="D480" s="18" t="s">
        <v>522</v>
      </c>
      <c r="E480" s="19" t="s">
        <v>523</v>
      </c>
      <c r="F480" s="20">
        <v>60282</v>
      </c>
      <c r="G480" s="21">
        <v>474</v>
      </c>
      <c r="H480" s="27">
        <v>26147.7</v>
      </c>
      <c r="I480" s="28">
        <v>5.2999999999999999E-2</v>
      </c>
      <c r="J480" s="29">
        <v>237.1</v>
      </c>
      <c r="K480" s="30">
        <v>-0.68799999999999994</v>
      </c>
      <c r="L480" s="31">
        <v>34687.800000000003</v>
      </c>
      <c r="M480">
        <f>IF(ISNUMBER(H480/(1+I480)),H480/(1+I480),"")</f>
        <v>24831.623931623933</v>
      </c>
      <c r="N480">
        <f t="shared" si="50"/>
        <v>759.93589743589723</v>
      </c>
      <c r="O480">
        <f t="shared" si="51"/>
        <v>461</v>
      </c>
      <c r="P480" s="58">
        <f t="shared" si="52"/>
        <v>26722.949400000001</v>
      </c>
      <c r="Q480" s="59">
        <f t="shared" si="53"/>
        <v>25910.600000000002</v>
      </c>
      <c r="R480">
        <f t="shared" si="54"/>
        <v>25527.684729064043</v>
      </c>
      <c r="S480" s="58">
        <f>$P480-$R480</f>
        <v>1195.2646709359578</v>
      </c>
      <c r="T480" s="58">
        <f t="shared" si="55"/>
        <v>2.2000000000000024</v>
      </c>
      <c r="U480">
        <f t="shared" si="56"/>
        <v>18</v>
      </c>
    </row>
    <row r="481" spans="3:21" x14ac:dyDescent="0.25">
      <c r="C481" s="17">
        <v>477</v>
      </c>
      <c r="D481" s="18" t="s">
        <v>524</v>
      </c>
      <c r="E481" s="19" t="s">
        <v>26</v>
      </c>
      <c r="F481" s="20">
        <v>53954</v>
      </c>
      <c r="G481" s="21">
        <v>486</v>
      </c>
      <c r="H481" s="27">
        <v>26129.4</v>
      </c>
      <c r="I481" s="28">
        <v>6.9000000000000006E-2</v>
      </c>
      <c r="J481" s="29">
        <v>-252.2</v>
      </c>
      <c r="K481" s="30">
        <v>-1.208</v>
      </c>
      <c r="L481" s="31">
        <v>9842.9</v>
      </c>
      <c r="M481">
        <f>IF(ISNUMBER(H481/(1+I481)),H481/(1+I481),"")</f>
        <v>24442.843779232931</v>
      </c>
      <c r="N481">
        <f t="shared" si="50"/>
        <v>1212.5000000000002</v>
      </c>
      <c r="O481">
        <f t="shared" si="51"/>
        <v>469</v>
      </c>
      <c r="P481" s="58">
        <f t="shared" si="52"/>
        <v>26704.246800000001</v>
      </c>
      <c r="Q481" s="59">
        <f t="shared" si="53"/>
        <v>26381.600000000002</v>
      </c>
      <c r="R481">
        <f t="shared" si="54"/>
        <v>25991.72413793104</v>
      </c>
      <c r="S481" s="58">
        <f>$P481-$R481</f>
        <v>712.52266206896093</v>
      </c>
      <c r="T481" s="58">
        <f t="shared" si="55"/>
        <v>2.1999999999999975</v>
      </c>
      <c r="U481">
        <f t="shared" si="56"/>
        <v>21</v>
      </c>
    </row>
    <row r="482" spans="3:21" x14ac:dyDescent="0.25">
      <c r="C482" s="17">
        <v>478</v>
      </c>
      <c r="D482" s="18" t="s">
        <v>525</v>
      </c>
      <c r="E482" s="19" t="s">
        <v>41</v>
      </c>
      <c r="F482" s="20">
        <v>111117</v>
      </c>
      <c r="G482" s="21">
        <v>478</v>
      </c>
      <c r="H482" s="27">
        <v>25996.7</v>
      </c>
      <c r="I482" s="28">
        <v>0.05</v>
      </c>
      <c r="J482" s="29">
        <v>1979.1</v>
      </c>
      <c r="K482" s="30">
        <v>3.3000000000000002E-2</v>
      </c>
      <c r="L482" s="31">
        <v>33659.1</v>
      </c>
      <c r="M482">
        <f>IF(ISNUMBER(H482/(1+I482)),H482/(1+I482),"")</f>
        <v>24758.761904761905</v>
      </c>
      <c r="N482">
        <f t="shared" si="50"/>
        <v>1915.8760890609874</v>
      </c>
      <c r="O482">
        <f t="shared" si="51"/>
        <v>464</v>
      </c>
      <c r="P482" s="58">
        <f t="shared" si="52"/>
        <v>26568.627400000001</v>
      </c>
      <c r="Q482" s="59">
        <f t="shared" si="53"/>
        <v>24017.600000000002</v>
      </c>
      <c r="R482">
        <f t="shared" si="54"/>
        <v>23662.66009852217</v>
      </c>
      <c r="S482" s="58">
        <f>$P482-$R482</f>
        <v>2905.9673014778309</v>
      </c>
      <c r="T482" s="58">
        <f t="shared" si="55"/>
        <v>2.200000000000002</v>
      </c>
      <c r="U482">
        <f t="shared" si="56"/>
        <v>8</v>
      </c>
    </row>
    <row r="483" spans="3:21" x14ac:dyDescent="0.25">
      <c r="C483" s="17">
        <v>479</v>
      </c>
      <c r="D483" s="18" t="s">
        <v>526</v>
      </c>
      <c r="E483" s="19" t="s">
        <v>234</v>
      </c>
      <c r="F483" s="20">
        <v>33283</v>
      </c>
      <c r="G483" s="21">
        <v>485</v>
      </c>
      <c r="H483" s="27">
        <v>25942.7</v>
      </c>
      <c r="I483" s="28">
        <v>5.7000000000000002E-2</v>
      </c>
      <c r="J483" s="29">
        <v>4220.6000000000004</v>
      </c>
      <c r="K483" s="30">
        <v>4.9000000000000002E-2</v>
      </c>
      <c r="L483" s="31">
        <v>583429.30000000005</v>
      </c>
      <c r="M483">
        <f>IF(ISNUMBER(H483/(1+I483)),H483/(1+I483),"")</f>
        <v>24543.708609271525</v>
      </c>
      <c r="N483">
        <f t="shared" si="50"/>
        <v>4023.4509056244046</v>
      </c>
      <c r="O483">
        <f t="shared" si="51"/>
        <v>468</v>
      </c>
      <c r="P483" s="58">
        <f t="shared" si="52"/>
        <v>26513.439400000003</v>
      </c>
      <c r="Q483" s="59">
        <f t="shared" si="53"/>
        <v>21722.1</v>
      </c>
      <c r="R483">
        <f t="shared" si="54"/>
        <v>21401.083743842366</v>
      </c>
      <c r="S483" s="58">
        <f>$P483-$R483</f>
        <v>5112.355656157637</v>
      </c>
      <c r="T483" s="58">
        <f t="shared" si="55"/>
        <v>2.2000000000000086</v>
      </c>
      <c r="U483">
        <f t="shared" si="56"/>
        <v>2</v>
      </c>
    </row>
    <row r="484" spans="3:21" x14ac:dyDescent="0.25">
      <c r="C484" s="17">
        <v>480</v>
      </c>
      <c r="D484" s="18" t="s">
        <v>527</v>
      </c>
      <c r="E484" s="19" t="s">
        <v>11</v>
      </c>
      <c r="F484" s="20">
        <v>80000</v>
      </c>
      <c r="G484" s="21">
        <v>459</v>
      </c>
      <c r="H484" s="27">
        <v>25938</v>
      </c>
      <c r="I484" s="28">
        <v>2E-3</v>
      </c>
      <c r="J484" s="29">
        <v>3381</v>
      </c>
      <c r="K484" s="30">
        <v>0.157</v>
      </c>
      <c r="L484" s="31">
        <v>62729</v>
      </c>
      <c r="M484">
        <f>IF(ISNUMBER(H484/(1+I484)),H484/(1+I484),"")</f>
        <v>25886.22754491018</v>
      </c>
      <c r="N484">
        <f t="shared" si="50"/>
        <v>2922.2126188418324</v>
      </c>
      <c r="O484">
        <f t="shared" si="51"/>
        <v>448</v>
      </c>
      <c r="P484" s="58">
        <f t="shared" si="52"/>
        <v>26508.636000000002</v>
      </c>
      <c r="Q484" s="59">
        <f t="shared" si="53"/>
        <v>22557</v>
      </c>
      <c r="R484">
        <f t="shared" si="54"/>
        <v>22223.645320197047</v>
      </c>
      <c r="S484" s="58">
        <f>$P484-$R484</f>
        <v>4284.9906798029551</v>
      </c>
      <c r="T484" s="58">
        <f t="shared" si="55"/>
        <v>2.2000000000000086</v>
      </c>
      <c r="U484">
        <f t="shared" si="56"/>
        <v>3</v>
      </c>
    </row>
    <row r="485" spans="3:21" x14ac:dyDescent="0.25">
      <c r="C485" s="17">
        <v>481</v>
      </c>
      <c r="D485" s="18" t="s">
        <v>528</v>
      </c>
      <c r="E485" s="19" t="s">
        <v>26</v>
      </c>
      <c r="F485" s="20">
        <v>57016</v>
      </c>
      <c r="G485" s="21">
        <v>480</v>
      </c>
      <c r="H485" s="27">
        <v>25920</v>
      </c>
      <c r="I485" s="28">
        <v>5.0999999999999997E-2</v>
      </c>
      <c r="J485" s="29">
        <v>2008.6</v>
      </c>
      <c r="K485" s="30">
        <v>0.624</v>
      </c>
      <c r="L485" s="31">
        <v>17844.5</v>
      </c>
      <c r="M485">
        <f>IF(ISNUMBER(H485/(1+I485)),H485/(1+I485),"")</f>
        <v>24662.226450999049</v>
      </c>
      <c r="N485">
        <f t="shared" si="50"/>
        <v>1236.822660098522</v>
      </c>
      <c r="O485">
        <f t="shared" si="51"/>
        <v>466</v>
      </c>
      <c r="P485" s="58">
        <f t="shared" si="52"/>
        <v>26490.240000000002</v>
      </c>
      <c r="Q485" s="59">
        <f t="shared" si="53"/>
        <v>23911.4</v>
      </c>
      <c r="R485">
        <f t="shared" si="54"/>
        <v>23558.02955665025</v>
      </c>
      <c r="S485" s="58">
        <f>$P485-$R485</f>
        <v>2932.2104433497516</v>
      </c>
      <c r="T485" s="58">
        <f t="shared" si="55"/>
        <v>2.200000000000006</v>
      </c>
      <c r="U485">
        <f t="shared" si="56"/>
        <v>5</v>
      </c>
    </row>
    <row r="486" spans="3:21" x14ac:dyDescent="0.25">
      <c r="C486" s="17">
        <v>482</v>
      </c>
      <c r="D486" s="18" t="s">
        <v>529</v>
      </c>
      <c r="E486" s="19" t="s">
        <v>13</v>
      </c>
      <c r="F486" s="20">
        <v>128795</v>
      </c>
      <c r="G486" s="21">
        <v>481</v>
      </c>
      <c r="H486" s="27">
        <v>25844.7</v>
      </c>
      <c r="I486" s="28">
        <v>4.8000000000000001E-2</v>
      </c>
      <c r="J486" s="29">
        <v>52.6</v>
      </c>
      <c r="K486" s="30">
        <v>-8.2000000000000003E-2</v>
      </c>
      <c r="L486" s="31">
        <v>40137.800000000003</v>
      </c>
      <c r="M486">
        <f>IF(ISNUMBER(H486/(1+I486)),H486/(1+I486),"")</f>
        <v>24660.973282442748</v>
      </c>
      <c r="N486">
        <f t="shared" si="50"/>
        <v>57.298474945533769</v>
      </c>
      <c r="O486">
        <f t="shared" si="51"/>
        <v>467</v>
      </c>
      <c r="P486" s="58">
        <f t="shared" si="52"/>
        <v>26413.2834</v>
      </c>
      <c r="Q486" s="59">
        <f t="shared" si="53"/>
        <v>25792.100000000002</v>
      </c>
      <c r="R486">
        <f t="shared" si="54"/>
        <v>25410.935960591138</v>
      </c>
      <c r="S486" s="58">
        <f>$P486-$R486</f>
        <v>1002.3474394088626</v>
      </c>
      <c r="T486" s="58">
        <f t="shared" si="55"/>
        <v>2.199999999999998</v>
      </c>
      <c r="U486">
        <f t="shared" si="56"/>
        <v>15</v>
      </c>
    </row>
    <row r="487" spans="3:21" x14ac:dyDescent="0.25">
      <c r="C487" s="17">
        <v>483</v>
      </c>
      <c r="D487" s="18" t="s">
        <v>530</v>
      </c>
      <c r="E487" s="19" t="s">
        <v>15</v>
      </c>
      <c r="F487" s="20">
        <v>41861</v>
      </c>
      <c r="G487" s="21">
        <v>492</v>
      </c>
      <c r="H487" s="27">
        <v>25823.3</v>
      </c>
      <c r="I487" s="28">
        <v>8.4000000000000005E-2</v>
      </c>
      <c r="J487" s="29">
        <v>2235.1999999999998</v>
      </c>
      <c r="K487" s="30">
        <v>0.314</v>
      </c>
      <c r="L487" s="31">
        <v>674869.5</v>
      </c>
      <c r="M487">
        <f>IF(ISNUMBER(H487/(1+I487)),H487/(1+I487),"")</f>
        <v>23822.232472324722</v>
      </c>
      <c r="N487">
        <f t="shared" si="50"/>
        <v>1701.0654490106542</v>
      </c>
      <c r="O487">
        <f t="shared" si="51"/>
        <v>474</v>
      </c>
      <c r="P487" s="58">
        <f t="shared" si="52"/>
        <v>26391.4126</v>
      </c>
      <c r="Q487" s="59">
        <f t="shared" si="53"/>
        <v>23588.1</v>
      </c>
      <c r="R487">
        <f t="shared" si="54"/>
        <v>23239.507389162562</v>
      </c>
      <c r="S487" s="58">
        <f>$P487-$R487</f>
        <v>3151.9052108374381</v>
      </c>
      <c r="T487" s="58">
        <f t="shared" si="55"/>
        <v>2.2000000000000015</v>
      </c>
      <c r="U487">
        <f t="shared" si="56"/>
        <v>4</v>
      </c>
    </row>
    <row r="488" spans="3:21" x14ac:dyDescent="0.25">
      <c r="C488" s="17">
        <v>484</v>
      </c>
      <c r="D488" s="18" t="s">
        <v>531</v>
      </c>
      <c r="E488" s="19" t="s">
        <v>13</v>
      </c>
      <c r="F488" s="20">
        <v>171334</v>
      </c>
      <c r="G488" s="21">
        <v>496</v>
      </c>
      <c r="H488" s="27">
        <v>25781.9</v>
      </c>
      <c r="I488" s="28">
        <v>8.7999999999999995E-2</v>
      </c>
      <c r="J488" s="29">
        <v>-133.30000000000001</v>
      </c>
      <c r="K488" s="30" t="s">
        <v>17</v>
      </c>
      <c r="L488" s="31">
        <v>39328.400000000001</v>
      </c>
      <c r="M488">
        <f>IF(ISNUMBER(H488/(1+I488)),H488/(1+I488),"")</f>
        <v>23696.599264705881</v>
      </c>
      <c r="N488" t="str">
        <f t="shared" si="50"/>
        <v/>
      </c>
      <c r="O488">
        <f t="shared" si="51"/>
        <v>478</v>
      </c>
      <c r="P488" s="58">
        <f t="shared" si="52"/>
        <v>26349.1018</v>
      </c>
      <c r="Q488" s="59">
        <f t="shared" si="53"/>
        <v>25915.200000000001</v>
      </c>
      <c r="R488">
        <f t="shared" si="54"/>
        <v>25532.216748768475</v>
      </c>
      <c r="S488" s="58">
        <f>$P488-$R488</f>
        <v>816.88505123152572</v>
      </c>
      <c r="T488" s="58">
        <f t="shared" si="55"/>
        <v>2.1999999999999957</v>
      </c>
      <c r="U488">
        <f t="shared" si="56"/>
        <v>14</v>
      </c>
    </row>
    <row r="489" spans="3:21" x14ac:dyDescent="0.25">
      <c r="C489" s="17">
        <v>485</v>
      </c>
      <c r="D489" s="18" t="s">
        <v>532</v>
      </c>
      <c r="E489" s="19" t="s">
        <v>13</v>
      </c>
      <c r="F489" s="20">
        <v>34752</v>
      </c>
      <c r="G489" s="21" t="s">
        <v>21</v>
      </c>
      <c r="H489" s="27">
        <v>25779.1</v>
      </c>
      <c r="I489" s="28">
        <v>0.11</v>
      </c>
      <c r="J489" s="29">
        <v>442.7</v>
      </c>
      <c r="K489" s="30">
        <v>7.8E-2</v>
      </c>
      <c r="L489" s="31">
        <v>25230.799999999999</v>
      </c>
      <c r="M489">
        <f>IF(ISNUMBER(H489/(1+I489)),H489/(1+I489),"")</f>
        <v>23224.414414414412</v>
      </c>
      <c r="N489">
        <f t="shared" si="50"/>
        <v>410.66790352504637</v>
      </c>
      <c r="O489">
        <f t="shared" si="51"/>
        <v>483</v>
      </c>
      <c r="P489" s="58">
        <f t="shared" si="52"/>
        <v>26346.2402</v>
      </c>
      <c r="Q489" s="59">
        <f t="shared" si="53"/>
        <v>25336.399999999998</v>
      </c>
      <c r="R489">
        <f t="shared" si="54"/>
        <v>24961.970443349754</v>
      </c>
      <c r="S489" s="58">
        <f>$P489-$R489</f>
        <v>1384.2697566502466</v>
      </c>
      <c r="T489" s="58">
        <f t="shared" si="55"/>
        <v>2.2000000000000064</v>
      </c>
      <c r="U489">
        <f t="shared" si="56"/>
        <v>11</v>
      </c>
    </row>
    <row r="490" spans="3:21" x14ac:dyDescent="0.25">
      <c r="C490" s="17">
        <v>486</v>
      </c>
      <c r="D490" s="18" t="s">
        <v>533</v>
      </c>
      <c r="E490" s="19" t="s">
        <v>11</v>
      </c>
      <c r="F490" s="20">
        <v>75772</v>
      </c>
      <c r="G490" s="21">
        <v>490</v>
      </c>
      <c r="H490" s="27">
        <v>25775</v>
      </c>
      <c r="I490" s="28">
        <v>7.3999999999999996E-2</v>
      </c>
      <c r="J490" s="29">
        <v>7096</v>
      </c>
      <c r="K490" s="30">
        <v>0.14099999999999999</v>
      </c>
      <c r="L490" s="31">
        <v>467374</v>
      </c>
      <c r="M490">
        <f>IF(ISNUMBER(H490/(1+I490)),H490/(1+I490),"")</f>
        <v>23999.068901303537</v>
      </c>
      <c r="N490">
        <f t="shared" si="50"/>
        <v>6219.1060473269063</v>
      </c>
      <c r="O490">
        <f t="shared" si="51"/>
        <v>472</v>
      </c>
      <c r="P490" s="58">
        <f t="shared" si="52"/>
        <v>26342.05</v>
      </c>
      <c r="Q490" s="59">
        <f t="shared" si="53"/>
        <v>18679</v>
      </c>
      <c r="R490">
        <f t="shared" si="54"/>
        <v>18402.955665024634</v>
      </c>
      <c r="S490" s="58">
        <f>$P490-$R490</f>
        <v>7939.0943349753652</v>
      </c>
      <c r="T490" s="58">
        <f t="shared" si="55"/>
        <v>2.1999999999999971</v>
      </c>
      <c r="U490">
        <f t="shared" si="56"/>
        <v>1</v>
      </c>
    </row>
    <row r="491" spans="3:21" x14ac:dyDescent="0.25">
      <c r="C491" s="17">
        <v>487</v>
      </c>
      <c r="D491" s="18" t="s">
        <v>534</v>
      </c>
      <c r="E491" s="19" t="s">
        <v>11</v>
      </c>
      <c r="F491" s="20">
        <v>130000</v>
      </c>
      <c r="G491" s="21">
        <v>473</v>
      </c>
      <c r="H491" s="27">
        <v>25739</v>
      </c>
      <c r="I491" s="28">
        <v>3.5999999999999997E-2</v>
      </c>
      <c r="J491" s="29">
        <v>1108</v>
      </c>
      <c r="K491" s="30">
        <v>-0.28399999999999997</v>
      </c>
      <c r="L491" s="31">
        <v>19194</v>
      </c>
      <c r="M491">
        <f>IF(ISNUMBER(H491/(1+I491)),H491/(1+I491),"")</f>
        <v>24844.594594594593</v>
      </c>
      <c r="N491">
        <f t="shared" si="50"/>
        <v>1547.4860335195531</v>
      </c>
      <c r="O491">
        <f t="shared" si="51"/>
        <v>460</v>
      </c>
      <c r="P491" s="58">
        <f t="shared" si="52"/>
        <v>26305.258000000002</v>
      </c>
      <c r="Q491" s="59">
        <f t="shared" si="53"/>
        <v>24631</v>
      </c>
      <c r="R491">
        <f t="shared" si="54"/>
        <v>24266.995073891627</v>
      </c>
      <c r="S491" s="58">
        <f>$P491-$R491</f>
        <v>2038.2629261083748</v>
      </c>
      <c r="T491" s="58">
        <f t="shared" si="55"/>
        <v>2.2000000000000064</v>
      </c>
      <c r="U491">
        <f t="shared" si="56"/>
        <v>9</v>
      </c>
    </row>
    <row r="492" spans="3:21" x14ac:dyDescent="0.25">
      <c r="C492" s="17">
        <v>488</v>
      </c>
      <c r="D492" s="18" t="s">
        <v>535</v>
      </c>
      <c r="E492" s="19" t="s">
        <v>123</v>
      </c>
      <c r="F492" s="20">
        <v>297073</v>
      </c>
      <c r="G492" s="21">
        <v>487</v>
      </c>
      <c r="H492" s="27">
        <v>25679</v>
      </c>
      <c r="I492" s="28">
        <v>5.5E-2</v>
      </c>
      <c r="J492" s="29">
        <v>1247.3</v>
      </c>
      <c r="K492" s="30">
        <v>-0.44400000000000001</v>
      </c>
      <c r="L492" s="31">
        <v>29270.3</v>
      </c>
      <c r="M492">
        <f>IF(ISNUMBER(H492/(1+I492)),H492/(1+I492),"")</f>
        <v>24340.284360189577</v>
      </c>
      <c r="N492">
        <f t="shared" si="50"/>
        <v>2243.3453237410067</v>
      </c>
      <c r="O492">
        <f t="shared" si="51"/>
        <v>470</v>
      </c>
      <c r="P492" s="58">
        <f t="shared" si="52"/>
        <v>26243.938000000002</v>
      </c>
      <c r="Q492" s="59">
        <f t="shared" si="53"/>
        <v>24431.7</v>
      </c>
      <c r="R492">
        <f t="shared" si="54"/>
        <v>24070.640394088674</v>
      </c>
      <c r="S492" s="58">
        <f>$P492-$R492</f>
        <v>2173.297605911328</v>
      </c>
      <c r="T492" s="58">
        <f t="shared" si="55"/>
        <v>2.2000000000000073</v>
      </c>
      <c r="U492">
        <f t="shared" si="56"/>
        <v>8</v>
      </c>
    </row>
    <row r="493" spans="3:21" x14ac:dyDescent="0.25">
      <c r="C493" s="17">
        <v>489</v>
      </c>
      <c r="D493" s="18" t="s">
        <v>536</v>
      </c>
      <c r="E493" s="19" t="s">
        <v>11</v>
      </c>
      <c r="F493" s="20">
        <v>135000</v>
      </c>
      <c r="G493" s="21" t="s">
        <v>21</v>
      </c>
      <c r="H493" s="27">
        <v>25625</v>
      </c>
      <c r="I493" s="28">
        <v>9.1999999999999998E-2</v>
      </c>
      <c r="J493" s="29">
        <v>1589.5</v>
      </c>
      <c r="K493" s="30">
        <v>3.3000000000000002E-2</v>
      </c>
      <c r="L493" s="31">
        <v>13204</v>
      </c>
      <c r="M493">
        <f>IF(ISNUMBER(H493/(1+I493)),H493/(1+I493),"")</f>
        <v>23466.117216117214</v>
      </c>
      <c r="N493">
        <f t="shared" si="50"/>
        <v>1538.7221684414328</v>
      </c>
      <c r="O493">
        <f t="shared" si="51"/>
        <v>481</v>
      </c>
      <c r="P493" s="58">
        <f t="shared" si="52"/>
        <v>26188.75</v>
      </c>
      <c r="Q493" s="59">
        <f t="shared" si="53"/>
        <v>24035.5</v>
      </c>
      <c r="R493">
        <f t="shared" si="54"/>
        <v>23680.295566502464</v>
      </c>
      <c r="S493" s="58">
        <f>$P493-$R493</f>
        <v>2508.4544334975362</v>
      </c>
      <c r="T493" s="58">
        <f t="shared" si="55"/>
        <v>2.1999999999999997</v>
      </c>
      <c r="U493">
        <f t="shared" si="56"/>
        <v>5</v>
      </c>
    </row>
    <row r="494" spans="3:21" x14ac:dyDescent="0.25">
      <c r="C494" s="17">
        <v>490</v>
      </c>
      <c r="D494" s="18" t="s">
        <v>537</v>
      </c>
      <c r="E494" s="19" t="s">
        <v>34</v>
      </c>
      <c r="F494" s="20">
        <v>33694</v>
      </c>
      <c r="G494" s="21" t="s">
        <v>21</v>
      </c>
      <c r="H494" s="27">
        <v>25617.3</v>
      </c>
      <c r="I494" s="28">
        <v>0.127</v>
      </c>
      <c r="J494" s="29">
        <v>1338.5</v>
      </c>
      <c r="K494" s="30">
        <v>-0.222</v>
      </c>
      <c r="L494" s="31">
        <v>25942.6</v>
      </c>
      <c r="M494">
        <f>IF(ISNUMBER(H494/(1+I494)),H494/(1+I494),"")</f>
        <v>22730.523513753327</v>
      </c>
      <c r="N494">
        <f t="shared" si="50"/>
        <v>1720.4370179948585</v>
      </c>
      <c r="O494">
        <f t="shared" si="51"/>
        <v>485</v>
      </c>
      <c r="P494" s="58">
        <f t="shared" si="52"/>
        <v>26180.8806</v>
      </c>
      <c r="Q494" s="59">
        <f t="shared" si="53"/>
        <v>24278.799999999999</v>
      </c>
      <c r="R494">
        <f t="shared" si="54"/>
        <v>23920</v>
      </c>
      <c r="S494" s="58">
        <f>$P494-$R494</f>
        <v>2260.8806000000004</v>
      </c>
      <c r="T494" s="58">
        <f t="shared" si="55"/>
        <v>2.2000000000000042</v>
      </c>
      <c r="U494">
        <f t="shared" si="56"/>
        <v>6</v>
      </c>
    </row>
    <row r="495" spans="3:21" x14ac:dyDescent="0.25">
      <c r="C495" s="17">
        <v>491</v>
      </c>
      <c r="D495" s="18" t="s">
        <v>538</v>
      </c>
      <c r="E495" s="19" t="s">
        <v>217</v>
      </c>
      <c r="F495" s="20">
        <v>217000</v>
      </c>
      <c r="G495" s="21">
        <v>447</v>
      </c>
      <c r="H495" s="27">
        <v>25606</v>
      </c>
      <c r="I495" s="28">
        <v>-2.5999999999999999E-2</v>
      </c>
      <c r="J495" s="29">
        <v>-663</v>
      </c>
      <c r="K495" s="30">
        <v>-1.2769999999999999</v>
      </c>
      <c r="L495" s="31">
        <v>45417</v>
      </c>
      <c r="M495">
        <f>IF(ISNUMBER(H495/(1+I495)),H495/(1+I495),"")</f>
        <v>26289.527720739221</v>
      </c>
      <c r="N495">
        <f t="shared" si="50"/>
        <v>2393.5018050541526</v>
      </c>
      <c r="O495">
        <f t="shared" si="51"/>
        <v>436</v>
      </c>
      <c r="P495" s="58">
        <f t="shared" si="52"/>
        <v>26169.332000000002</v>
      </c>
      <c r="Q495" s="59">
        <f t="shared" si="53"/>
        <v>26269</v>
      </c>
      <c r="R495">
        <f t="shared" si="54"/>
        <v>25880.788177339902</v>
      </c>
      <c r="S495" s="58">
        <f>$P495-$R495</f>
        <v>288.54382266009998</v>
      </c>
      <c r="T495" s="58">
        <f t="shared" si="55"/>
        <v>2.2000000000000086</v>
      </c>
      <c r="U495">
        <f t="shared" si="56"/>
        <v>8</v>
      </c>
    </row>
    <row r="496" spans="3:21" x14ac:dyDescent="0.25">
      <c r="C496" s="17">
        <v>492</v>
      </c>
      <c r="D496" s="18" t="s">
        <v>539</v>
      </c>
      <c r="E496" s="19" t="s">
        <v>46</v>
      </c>
      <c r="F496" s="20">
        <v>5285</v>
      </c>
      <c r="G496" s="21" t="s">
        <v>21</v>
      </c>
      <c r="H496" s="27">
        <v>25462.799999999999</v>
      </c>
      <c r="I496" s="28">
        <v>0.24099999999999999</v>
      </c>
      <c r="J496" s="29">
        <v>1993.4</v>
      </c>
      <c r="K496" s="30">
        <v>-0.24299999999999999</v>
      </c>
      <c r="L496" s="31">
        <v>13201.8</v>
      </c>
      <c r="M496">
        <f>IF(ISNUMBER(H496/(1+I496)),H496/(1+I496),"")</f>
        <v>20517.969379532631</v>
      </c>
      <c r="N496">
        <f t="shared" si="50"/>
        <v>2633.2892998678999</v>
      </c>
      <c r="O496">
        <f t="shared" si="51"/>
        <v>491</v>
      </c>
      <c r="P496" s="58">
        <f t="shared" si="52"/>
        <v>26022.981599999999</v>
      </c>
      <c r="Q496" s="59">
        <f t="shared" si="53"/>
        <v>23469.399999999998</v>
      </c>
      <c r="R496">
        <f t="shared" si="54"/>
        <v>23122.561576354681</v>
      </c>
      <c r="S496" s="58">
        <f>$P496-$R496</f>
        <v>2900.420023645318</v>
      </c>
      <c r="T496" s="58">
        <f t="shared" si="55"/>
        <v>2.1999999999999997</v>
      </c>
      <c r="U496">
        <f t="shared" si="56"/>
        <v>3</v>
      </c>
    </row>
    <row r="497" spans="3:21" x14ac:dyDescent="0.25">
      <c r="C497" s="17">
        <v>493</v>
      </c>
      <c r="D497" s="18" t="s">
        <v>540</v>
      </c>
      <c r="E497" s="19" t="s">
        <v>41</v>
      </c>
      <c r="F497" s="20">
        <v>92639</v>
      </c>
      <c r="G497" s="21" t="s">
        <v>21</v>
      </c>
      <c r="H497" s="27">
        <v>25191.9</v>
      </c>
      <c r="I497" s="28">
        <v>0.24399999999999999</v>
      </c>
      <c r="J497" s="29">
        <v>1514.2</v>
      </c>
      <c r="K497" s="30">
        <v>-0.72</v>
      </c>
      <c r="L497" s="31">
        <v>46428.7</v>
      </c>
      <c r="M497">
        <f>IF(ISNUMBER(H497/(1+I497)),H497/(1+I497),"")</f>
        <v>20250.723472668811</v>
      </c>
      <c r="N497">
        <f t="shared" si="50"/>
        <v>5407.8571428571422</v>
      </c>
      <c r="O497">
        <f t="shared" si="51"/>
        <v>493</v>
      </c>
      <c r="P497" s="58">
        <f t="shared" si="52"/>
        <v>25746.121800000001</v>
      </c>
      <c r="Q497" s="59">
        <f t="shared" si="53"/>
        <v>23677.7</v>
      </c>
      <c r="R497">
        <f t="shared" si="54"/>
        <v>23327.783251231529</v>
      </c>
      <c r="S497" s="58">
        <f>$P497-$R497</f>
        <v>2418.3385487684718</v>
      </c>
      <c r="T497" s="58">
        <f t="shared" si="55"/>
        <v>2.1999999999999975</v>
      </c>
      <c r="U497">
        <f t="shared" si="56"/>
        <v>4</v>
      </c>
    </row>
    <row r="498" spans="3:21" x14ac:dyDescent="0.25">
      <c r="C498" s="17">
        <v>494</v>
      </c>
      <c r="D498" s="18" t="s">
        <v>541</v>
      </c>
      <c r="E498" s="19" t="s">
        <v>15</v>
      </c>
      <c r="F498" s="20">
        <v>13714</v>
      </c>
      <c r="G498" s="21">
        <v>472</v>
      </c>
      <c r="H498" s="27">
        <v>25180.1</v>
      </c>
      <c r="I498" s="28">
        <v>1.2E-2</v>
      </c>
      <c r="J498" s="29">
        <v>370.6</v>
      </c>
      <c r="K498" s="30">
        <v>0.52900000000000003</v>
      </c>
      <c r="L498" s="31">
        <v>93515.7</v>
      </c>
      <c r="M498">
        <f>IF(ISNUMBER(H498/(1+I498)),H498/(1+I498),"")</f>
        <v>24881.521739130432</v>
      </c>
      <c r="N498">
        <f t="shared" si="50"/>
        <v>242.38064094179205</v>
      </c>
      <c r="O498">
        <f t="shared" si="51"/>
        <v>459</v>
      </c>
      <c r="P498" s="58">
        <f t="shared" si="52"/>
        <v>25734.0622</v>
      </c>
      <c r="Q498" s="59">
        <f t="shared" si="53"/>
        <v>24809.5</v>
      </c>
      <c r="R498">
        <f t="shared" si="54"/>
        <v>24442.857142857145</v>
      </c>
      <c r="S498" s="58">
        <f>$P498-$R498</f>
        <v>1291.2050571428554</v>
      </c>
      <c r="T498" s="58">
        <f t="shared" si="55"/>
        <v>2.2000000000000073</v>
      </c>
      <c r="U498">
        <f t="shared" si="56"/>
        <v>4</v>
      </c>
    </row>
    <row r="499" spans="3:21" x14ac:dyDescent="0.25">
      <c r="C499" s="17">
        <v>495</v>
      </c>
      <c r="D499" s="18" t="s">
        <v>542</v>
      </c>
      <c r="E499" s="19" t="s">
        <v>135</v>
      </c>
      <c r="F499" s="20">
        <v>383000</v>
      </c>
      <c r="G499" s="21">
        <v>405</v>
      </c>
      <c r="H499" s="27">
        <v>25142.6</v>
      </c>
      <c r="I499" s="28">
        <v>-0.13700000000000001</v>
      </c>
      <c r="J499" s="29">
        <v>184.8</v>
      </c>
      <c r="K499" s="30">
        <v>-5.8999999999999997E-2</v>
      </c>
      <c r="L499" s="31">
        <v>4163.8</v>
      </c>
      <c r="M499">
        <f>IF(ISNUMBER(H499/(1+I499)),H499/(1+I499),"")</f>
        <v>29133.951332560831</v>
      </c>
      <c r="N499">
        <f t="shared" si="50"/>
        <v>196.38682252922422</v>
      </c>
      <c r="O499">
        <f t="shared" si="51"/>
        <v>397</v>
      </c>
      <c r="P499" s="58">
        <f t="shared" si="52"/>
        <v>25695.7372</v>
      </c>
      <c r="Q499" s="59">
        <f t="shared" si="53"/>
        <v>24957.8</v>
      </c>
      <c r="R499">
        <f t="shared" si="54"/>
        <v>24588.96551724138</v>
      </c>
      <c r="S499" s="58">
        <f>$P499-$R499</f>
        <v>1106.7716827586191</v>
      </c>
      <c r="T499" s="58">
        <f t="shared" si="55"/>
        <v>2.2000000000000042</v>
      </c>
      <c r="U499">
        <f t="shared" si="56"/>
        <v>4</v>
      </c>
    </row>
    <row r="500" spans="3:21" x14ac:dyDescent="0.25">
      <c r="C500" s="17">
        <v>496</v>
      </c>
      <c r="D500" s="18" t="s">
        <v>543</v>
      </c>
      <c r="E500" s="19" t="s">
        <v>11</v>
      </c>
      <c r="F500" s="20">
        <v>26300</v>
      </c>
      <c r="G500" s="21" t="s">
        <v>21</v>
      </c>
      <c r="H500" s="27">
        <v>25067.3</v>
      </c>
      <c r="I500" s="28">
        <v>0.23799999999999999</v>
      </c>
      <c r="J500" s="29">
        <v>2360.8000000000002</v>
      </c>
      <c r="K500" s="30">
        <v>0.79</v>
      </c>
      <c r="L500" s="31">
        <v>17920.599999999999</v>
      </c>
      <c r="M500">
        <f>IF(ISNUMBER(H500/(1+I500)),H500/(1+I500),"")</f>
        <v>20248.222940226169</v>
      </c>
      <c r="N500">
        <f t="shared" si="50"/>
        <v>1318.8826815642458</v>
      </c>
      <c r="O500">
        <f t="shared" si="51"/>
        <v>494</v>
      </c>
      <c r="P500" s="58">
        <f t="shared" si="52"/>
        <v>25618.780599999998</v>
      </c>
      <c r="Q500" s="59">
        <f t="shared" si="53"/>
        <v>22706.5</v>
      </c>
      <c r="R500">
        <f t="shared" si="54"/>
        <v>22370.935960591134</v>
      </c>
      <c r="S500" s="58">
        <f>$P500-$R500</f>
        <v>3247.8446394088642</v>
      </c>
      <c r="T500" s="58">
        <f t="shared" si="55"/>
        <v>2.1999999999999962</v>
      </c>
      <c r="U500">
        <f t="shared" si="56"/>
        <v>2</v>
      </c>
    </row>
    <row r="501" spans="3:21" x14ac:dyDescent="0.25">
      <c r="C501" s="17">
        <v>497</v>
      </c>
      <c r="D501" s="18" t="s">
        <v>544</v>
      </c>
      <c r="E501" s="19" t="s">
        <v>217</v>
      </c>
      <c r="F501" s="20">
        <v>45454</v>
      </c>
      <c r="G501" s="21" t="s">
        <v>21</v>
      </c>
      <c r="H501" s="27">
        <v>25002.7</v>
      </c>
      <c r="I501" s="28">
        <v>0.16500000000000001</v>
      </c>
      <c r="J501" s="29">
        <v>4235.1000000000004</v>
      </c>
      <c r="K501" s="30">
        <v>3.5999999999999997E-2</v>
      </c>
      <c r="L501" s="31">
        <v>589481.4</v>
      </c>
      <c r="M501">
        <f>IF(ISNUMBER(H501/(1+I501)),H501/(1+I501),"")</f>
        <v>21461.545064377682</v>
      </c>
      <c r="N501">
        <f t="shared" si="50"/>
        <v>4087.934362934363</v>
      </c>
      <c r="O501">
        <f t="shared" si="51"/>
        <v>489</v>
      </c>
      <c r="P501" s="58">
        <f t="shared" si="52"/>
        <v>25552.759400000003</v>
      </c>
      <c r="Q501" s="59">
        <f t="shared" si="53"/>
        <v>20767.599999999999</v>
      </c>
      <c r="R501">
        <f t="shared" si="54"/>
        <v>20460.689655172413</v>
      </c>
      <c r="S501" s="58">
        <f>$P501-$R501</f>
        <v>5092.0697448275896</v>
      </c>
      <c r="T501" s="58">
        <f t="shared" si="55"/>
        <v>2.2000000000000073</v>
      </c>
      <c r="U501">
        <f t="shared" si="56"/>
        <v>1</v>
      </c>
    </row>
    <row r="502" spans="3:21" x14ac:dyDescent="0.25">
      <c r="C502" s="17">
        <v>498</v>
      </c>
      <c r="D502" s="18" t="s">
        <v>545</v>
      </c>
      <c r="E502" s="19" t="s">
        <v>13</v>
      </c>
      <c r="F502" s="20">
        <v>57406</v>
      </c>
      <c r="G502" s="21">
        <v>489</v>
      </c>
      <c r="H502" s="27">
        <v>24931.7</v>
      </c>
      <c r="I502" s="28">
        <v>3.5999999999999997E-2</v>
      </c>
      <c r="J502" s="29">
        <v>1794.6</v>
      </c>
      <c r="K502" s="30">
        <v>6.6000000000000003E-2</v>
      </c>
      <c r="L502" s="31">
        <v>117398.3</v>
      </c>
      <c r="N502">
        <f t="shared" si="50"/>
        <v>1683.4896810506564</v>
      </c>
      <c r="O502" t="e">
        <f t="shared" si="51"/>
        <v>#N/A</v>
      </c>
      <c r="P502" s="58">
        <f t="shared" si="52"/>
        <v>25480.197400000001</v>
      </c>
      <c r="Q502" s="59">
        <f t="shared" si="53"/>
        <v>23137.100000000002</v>
      </c>
      <c r="R502">
        <f t="shared" si="54"/>
        <v>22795.172413793109</v>
      </c>
      <c r="S502" s="58">
        <f>$P502-$R502</f>
        <v>2685.0249862068922</v>
      </c>
      <c r="T502" s="58">
        <f t="shared" si="55"/>
        <v>2.2000000000000006</v>
      </c>
      <c r="U502">
        <f t="shared" si="56"/>
        <v>1</v>
      </c>
    </row>
    <row r="503" spans="3:21" x14ac:dyDescent="0.25">
      <c r="C503" s="17">
        <v>499</v>
      </c>
      <c r="D503" s="18" t="s">
        <v>546</v>
      </c>
      <c r="E503" s="19" t="s">
        <v>100</v>
      </c>
      <c r="F503" s="20">
        <v>17034</v>
      </c>
      <c r="G503" s="21">
        <v>470</v>
      </c>
      <c r="H503" s="27">
        <v>24816</v>
      </c>
      <c r="I503" s="28">
        <v>-0.01</v>
      </c>
      <c r="J503" s="29">
        <v>314.8</v>
      </c>
      <c r="K503" s="30">
        <v>-0.36199999999999999</v>
      </c>
      <c r="L503" s="31">
        <v>7870.2</v>
      </c>
      <c r="N503">
        <f t="shared" si="50"/>
        <v>493.41692789968653</v>
      </c>
      <c r="O503" t="e">
        <f t="shared" si="51"/>
        <v>#N/A</v>
      </c>
      <c r="P503" s="58">
        <f t="shared" si="52"/>
        <v>25361.952000000001</v>
      </c>
      <c r="Q503" s="59">
        <f t="shared" si="53"/>
        <v>24501.200000000001</v>
      </c>
      <c r="R503">
        <f t="shared" si="54"/>
        <v>24139.113300492612</v>
      </c>
      <c r="T503" s="58">
        <f t="shared" si="55"/>
        <v>2.2000000000000046</v>
      </c>
      <c r="U503" t="e">
        <f t="shared" si="56"/>
        <v>#N/A</v>
      </c>
    </row>
    <row r="504" spans="3:21" x14ac:dyDescent="0.25">
      <c r="C504" s="32">
        <v>500</v>
      </c>
      <c r="D504" s="33" t="s">
        <v>547</v>
      </c>
      <c r="E504" s="34" t="s">
        <v>41</v>
      </c>
      <c r="F504" s="35">
        <v>66000</v>
      </c>
      <c r="G504" s="36" t="s">
        <v>21</v>
      </c>
      <c r="H504" s="37">
        <v>24796.6</v>
      </c>
      <c r="I504" s="38">
        <v>7.0999999999999994E-2</v>
      </c>
      <c r="J504" s="39">
        <v>2494.1999999999998</v>
      </c>
      <c r="K504" s="40">
        <v>6.0000000000000001E-3</v>
      </c>
      <c r="L504" s="41">
        <v>47983.8</v>
      </c>
      <c r="N504">
        <f t="shared" si="50"/>
        <v>2479.3240556660039</v>
      </c>
      <c r="O504" t="e">
        <f t="shared" si="51"/>
        <v>#N/A</v>
      </c>
      <c r="P504" s="58">
        <f t="shared" si="52"/>
        <v>25342.125199999999</v>
      </c>
      <c r="Q504" s="59">
        <f t="shared" si="53"/>
        <v>22302.399999999998</v>
      </c>
      <c r="R504">
        <f t="shared" si="54"/>
        <v>21972.807881773399</v>
      </c>
      <c r="T504" s="58">
        <f t="shared" si="55"/>
        <v>2.2000000000000002</v>
      </c>
      <c r="U504" t="e">
        <f t="shared" si="56"/>
        <v>#N/A</v>
      </c>
    </row>
  </sheetData>
  <sortState ref="S2:S504">
    <sortCondition descending="1" ref="S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J35"/>
  <sheetViews>
    <sheetView topLeftCell="A5" workbookViewId="0">
      <selection activeCell="E8" sqref="E8"/>
    </sheetView>
  </sheetViews>
  <sheetFormatPr defaultColWidth="11" defaultRowHeight="15.75" x14ac:dyDescent="0.25"/>
  <cols>
    <col min="4" max="4" width="16.375" bestFit="1" customWidth="1"/>
    <col min="9" max="9" width="20.875" customWidth="1"/>
  </cols>
  <sheetData>
    <row r="1" spans="2:10" x14ac:dyDescent="0.25">
      <c r="B1" s="50" t="s">
        <v>570</v>
      </c>
      <c r="C1" s="44"/>
      <c r="D1" s="44"/>
      <c r="E1" s="44"/>
      <c r="F1" s="44"/>
      <c r="G1" s="44"/>
      <c r="H1" s="44"/>
      <c r="I1" s="44"/>
      <c r="J1" s="44"/>
    </row>
    <row r="7" spans="2:10" x14ac:dyDescent="0.25">
      <c r="B7" s="45" t="s">
        <v>571</v>
      </c>
      <c r="C7" s="45" t="s">
        <v>572</v>
      </c>
      <c r="D7" s="45" t="s">
        <v>573</v>
      </c>
      <c r="E7" s="45" t="s">
        <v>574</v>
      </c>
      <c r="F7" s="56"/>
    </row>
    <row r="8" spans="2:10" x14ac:dyDescent="0.25">
      <c r="B8" s="46">
        <v>40308</v>
      </c>
      <c r="C8" s="47" t="s">
        <v>575</v>
      </c>
      <c r="D8" s="47">
        <v>73</v>
      </c>
      <c r="E8" s="48">
        <f>VLOOKUP($D8,$I$17:$J$21,2,TRUE)</f>
        <v>40</v>
      </c>
      <c r="F8" s="57"/>
    </row>
    <row r="9" spans="2:10" x14ac:dyDescent="0.25">
      <c r="B9" s="46">
        <v>40308</v>
      </c>
      <c r="C9" s="47" t="s">
        <v>576</v>
      </c>
      <c r="D9" s="47">
        <v>220</v>
      </c>
      <c r="E9" s="48">
        <f t="shared" ref="E9:E32" si="0">VLOOKUP($D9,$I$17:$J$21,2,TRUE)</f>
        <v>100</v>
      </c>
      <c r="F9" s="57"/>
    </row>
    <row r="10" spans="2:10" x14ac:dyDescent="0.25">
      <c r="B10" s="46">
        <v>40308</v>
      </c>
      <c r="C10" s="47" t="s">
        <v>577</v>
      </c>
      <c r="D10" s="47">
        <v>92</v>
      </c>
      <c r="E10" s="48">
        <f t="shared" si="0"/>
        <v>75</v>
      </c>
      <c r="F10" s="57"/>
    </row>
    <row r="11" spans="2:10" x14ac:dyDescent="0.25">
      <c r="B11" s="46">
        <v>40308</v>
      </c>
      <c r="C11" s="47" t="s">
        <v>578</v>
      </c>
      <c r="D11" s="47">
        <v>77</v>
      </c>
      <c r="E11" s="48">
        <f t="shared" si="0"/>
        <v>40</v>
      </c>
      <c r="F11" s="57"/>
    </row>
    <row r="12" spans="2:10" x14ac:dyDescent="0.25">
      <c r="B12" s="46">
        <v>40308</v>
      </c>
      <c r="C12" s="47" t="s">
        <v>579</v>
      </c>
      <c r="D12" s="47">
        <v>20</v>
      </c>
      <c r="E12" s="48">
        <f t="shared" si="0"/>
        <v>0</v>
      </c>
      <c r="F12" s="57"/>
    </row>
    <row r="13" spans="2:10" x14ac:dyDescent="0.25">
      <c r="B13" s="46">
        <v>40308</v>
      </c>
      <c r="C13" s="47" t="s">
        <v>580</v>
      </c>
      <c r="D13" s="47">
        <v>93</v>
      </c>
      <c r="E13" s="48">
        <f t="shared" si="0"/>
        <v>75</v>
      </c>
      <c r="F13" s="57"/>
    </row>
    <row r="14" spans="2:10" x14ac:dyDescent="0.25">
      <c r="B14" s="46">
        <v>40308</v>
      </c>
      <c r="C14" s="47" t="s">
        <v>581</v>
      </c>
      <c r="D14" s="47">
        <v>90</v>
      </c>
      <c r="E14" s="48">
        <f t="shared" si="0"/>
        <v>75</v>
      </c>
      <c r="F14" s="57"/>
    </row>
    <row r="15" spans="2:10" x14ac:dyDescent="0.25">
      <c r="B15" s="46">
        <v>40308</v>
      </c>
      <c r="C15" s="47" t="s">
        <v>582</v>
      </c>
      <c r="D15" s="47">
        <v>88</v>
      </c>
      <c r="E15" s="48">
        <f t="shared" si="0"/>
        <v>40</v>
      </c>
      <c r="F15" s="57"/>
    </row>
    <row r="16" spans="2:10" x14ac:dyDescent="0.25">
      <c r="B16" s="46">
        <v>40308</v>
      </c>
      <c r="C16" s="47" t="s">
        <v>583</v>
      </c>
      <c r="D16" s="47">
        <v>77</v>
      </c>
      <c r="E16" s="48">
        <f t="shared" si="0"/>
        <v>40</v>
      </c>
      <c r="F16" s="57"/>
    </row>
    <row r="17" spans="2:10" x14ac:dyDescent="0.25">
      <c r="B17" s="46">
        <v>40308</v>
      </c>
      <c r="C17" s="47" t="s">
        <v>584</v>
      </c>
      <c r="D17" s="47">
        <v>81</v>
      </c>
      <c r="E17" s="48">
        <f t="shared" si="0"/>
        <v>40</v>
      </c>
      <c r="F17" s="57"/>
      <c r="I17" s="45" t="s">
        <v>573</v>
      </c>
      <c r="J17" s="45" t="s">
        <v>574</v>
      </c>
    </row>
    <row r="18" spans="2:10" x14ac:dyDescent="0.25">
      <c r="B18" s="46">
        <v>40308</v>
      </c>
      <c r="C18" s="47" t="s">
        <v>585</v>
      </c>
      <c r="D18" s="47">
        <v>81</v>
      </c>
      <c r="E18" s="48">
        <f t="shared" si="0"/>
        <v>40</v>
      </c>
      <c r="F18" s="57"/>
      <c r="I18" s="47">
        <v>0</v>
      </c>
      <c r="J18" s="49">
        <v>0</v>
      </c>
    </row>
    <row r="19" spans="2:10" x14ac:dyDescent="0.25">
      <c r="B19" s="46">
        <v>40308</v>
      </c>
      <c r="C19" s="47" t="s">
        <v>586</v>
      </c>
      <c r="D19" s="47">
        <v>86</v>
      </c>
      <c r="E19" s="48">
        <f t="shared" si="0"/>
        <v>40</v>
      </c>
      <c r="F19" s="57"/>
      <c r="I19" s="47">
        <v>45</v>
      </c>
      <c r="J19" s="49">
        <v>40</v>
      </c>
    </row>
    <row r="20" spans="2:10" x14ac:dyDescent="0.25">
      <c r="B20" s="46">
        <v>40308</v>
      </c>
      <c r="C20" s="47" t="s">
        <v>587</v>
      </c>
      <c r="D20" s="47">
        <v>91</v>
      </c>
      <c r="E20" s="48">
        <f t="shared" si="0"/>
        <v>75</v>
      </c>
      <c r="F20" s="57"/>
      <c r="I20" s="47">
        <v>90</v>
      </c>
      <c r="J20" s="49">
        <v>75</v>
      </c>
    </row>
    <row r="21" spans="2:10" x14ac:dyDescent="0.25">
      <c r="B21" s="46">
        <v>40308</v>
      </c>
      <c r="C21" s="47" t="s">
        <v>588</v>
      </c>
      <c r="D21" s="47">
        <v>84</v>
      </c>
      <c r="E21" s="48">
        <f t="shared" si="0"/>
        <v>40</v>
      </c>
      <c r="F21" s="57"/>
      <c r="I21" s="47">
        <v>150</v>
      </c>
      <c r="J21" s="49">
        <v>100</v>
      </c>
    </row>
    <row r="22" spans="2:10" x14ac:dyDescent="0.25">
      <c r="B22" s="46">
        <v>40308</v>
      </c>
      <c r="C22" s="47" t="s">
        <v>589</v>
      </c>
      <c r="D22" s="47">
        <v>89</v>
      </c>
      <c r="E22" s="48">
        <f t="shared" si="0"/>
        <v>40</v>
      </c>
      <c r="F22" s="57"/>
    </row>
    <row r="23" spans="2:10" x14ac:dyDescent="0.25">
      <c r="B23" s="46">
        <v>40308</v>
      </c>
      <c r="C23" s="47" t="s">
        <v>590</v>
      </c>
      <c r="D23" s="47">
        <v>74</v>
      </c>
      <c r="E23" s="48">
        <f t="shared" si="0"/>
        <v>40</v>
      </c>
      <c r="F23" s="57"/>
    </row>
    <row r="24" spans="2:10" x14ac:dyDescent="0.25">
      <c r="B24" s="46">
        <v>40308</v>
      </c>
      <c r="C24" s="47" t="s">
        <v>591</v>
      </c>
      <c r="D24" s="47">
        <v>86</v>
      </c>
      <c r="E24" s="48">
        <f t="shared" si="0"/>
        <v>40</v>
      </c>
      <c r="F24" s="57"/>
    </row>
    <row r="25" spans="2:10" x14ac:dyDescent="0.25">
      <c r="B25" s="46">
        <v>40308</v>
      </c>
      <c r="C25" s="47" t="s">
        <v>592</v>
      </c>
      <c r="D25" s="47">
        <v>94</v>
      </c>
      <c r="E25" s="48">
        <f t="shared" si="0"/>
        <v>75</v>
      </c>
      <c r="F25" s="57"/>
    </row>
    <row r="26" spans="2:10" x14ac:dyDescent="0.25">
      <c r="B26" s="46">
        <v>40308</v>
      </c>
      <c r="C26" s="47" t="s">
        <v>593</v>
      </c>
      <c r="D26" s="47">
        <v>70</v>
      </c>
      <c r="E26" s="48">
        <f t="shared" si="0"/>
        <v>40</v>
      </c>
      <c r="F26" s="57"/>
    </row>
    <row r="27" spans="2:10" x14ac:dyDescent="0.25">
      <c r="B27" s="46">
        <v>40308</v>
      </c>
      <c r="C27" s="47" t="s">
        <v>594</v>
      </c>
      <c r="D27" s="47">
        <v>0</v>
      </c>
      <c r="E27" s="48">
        <f t="shared" si="0"/>
        <v>0</v>
      </c>
      <c r="F27" s="57"/>
    </row>
    <row r="28" spans="2:10" x14ac:dyDescent="0.25">
      <c r="B28" s="46">
        <v>40308</v>
      </c>
      <c r="C28" s="47" t="s">
        <v>595</v>
      </c>
      <c r="D28" s="47">
        <v>30</v>
      </c>
      <c r="E28" s="48">
        <f t="shared" si="0"/>
        <v>0</v>
      </c>
      <c r="F28" s="57"/>
    </row>
    <row r="29" spans="2:10" x14ac:dyDescent="0.25">
      <c r="B29" s="46">
        <v>40308</v>
      </c>
      <c r="C29" s="47" t="s">
        <v>596</v>
      </c>
      <c r="D29" s="47">
        <v>88</v>
      </c>
      <c r="E29" s="48">
        <f t="shared" si="0"/>
        <v>40</v>
      </c>
      <c r="F29" s="57"/>
    </row>
    <row r="30" spans="2:10" x14ac:dyDescent="0.25">
      <c r="B30" s="46">
        <v>40308</v>
      </c>
      <c r="C30" s="47" t="s">
        <v>597</v>
      </c>
      <c r="D30" s="47">
        <v>94</v>
      </c>
      <c r="E30" s="48">
        <f t="shared" si="0"/>
        <v>75</v>
      </c>
      <c r="F30" s="57"/>
    </row>
    <row r="31" spans="2:10" x14ac:dyDescent="0.25">
      <c r="B31" s="46">
        <v>40308</v>
      </c>
      <c r="C31" s="47" t="s">
        <v>598</v>
      </c>
      <c r="D31" s="47">
        <v>84</v>
      </c>
      <c r="E31" s="48">
        <f t="shared" si="0"/>
        <v>40</v>
      </c>
      <c r="F31" s="57"/>
    </row>
    <row r="32" spans="2:10" x14ac:dyDescent="0.25">
      <c r="B32" s="46">
        <v>40308</v>
      </c>
      <c r="C32" s="47" t="s">
        <v>599</v>
      </c>
      <c r="D32" s="47">
        <v>79</v>
      </c>
      <c r="E32" s="48">
        <f t="shared" si="0"/>
        <v>40</v>
      </c>
      <c r="F32" s="57"/>
    </row>
    <row r="35" spans="2:2" x14ac:dyDescent="0.25">
      <c r="B35" t="s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A1:N24"/>
  <sheetViews>
    <sheetView topLeftCell="A4" workbookViewId="0">
      <selection activeCell="O12" sqref="O12"/>
    </sheetView>
  </sheetViews>
  <sheetFormatPr defaultColWidth="11" defaultRowHeight="15.75" x14ac:dyDescent="0.25"/>
  <cols>
    <col min="13" max="13" width="15.375" customWidth="1"/>
    <col min="14" max="14" width="12.5" bestFit="1" customWidth="1"/>
  </cols>
  <sheetData>
    <row r="1" spans="1:14" ht="31.5" x14ac:dyDescent="0.25">
      <c r="C1" s="55" t="s">
        <v>629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7" spans="1:14" x14ac:dyDescent="0.25">
      <c r="A7" t="e">
        <f>MATCH($K8,$C$7:$N$24,)</f>
        <v>#N/A</v>
      </c>
      <c r="C7" s="51" t="s">
        <v>601</v>
      </c>
      <c r="D7" s="52" t="s">
        <v>602</v>
      </c>
      <c r="E7" s="52" t="s">
        <v>603</v>
      </c>
      <c r="F7" s="52" t="s">
        <v>604</v>
      </c>
      <c r="G7" s="52" t="s">
        <v>605</v>
      </c>
      <c r="H7" s="52" t="s">
        <v>606</v>
      </c>
      <c r="I7" s="52" t="s">
        <v>607</v>
      </c>
      <c r="J7" s="52" t="s">
        <v>608</v>
      </c>
      <c r="K7" s="51" t="s">
        <v>609</v>
      </c>
      <c r="L7" s="51" t="s">
        <v>610</v>
      </c>
      <c r="M7" s="51" t="s">
        <v>628</v>
      </c>
      <c r="N7" s="51" t="s">
        <v>610</v>
      </c>
    </row>
    <row r="8" spans="1:14" x14ac:dyDescent="0.25">
      <c r="C8" s="52" t="s">
        <v>611</v>
      </c>
      <c r="D8" s="53">
        <v>57.97</v>
      </c>
      <c r="E8" s="53">
        <v>72.2</v>
      </c>
      <c r="F8" s="53">
        <v>60</v>
      </c>
      <c r="G8" s="53">
        <v>60.33</v>
      </c>
      <c r="H8" s="53">
        <v>71.400000000000006</v>
      </c>
      <c r="I8" s="53">
        <v>72.819999999999993</v>
      </c>
      <c r="J8" s="53">
        <v>60.93</v>
      </c>
      <c r="K8" s="54">
        <f>MIN($D8:$J8)</f>
        <v>57.97</v>
      </c>
      <c r="L8" s="54" t="str">
        <f>INDEX($D$7:$J$7,,MATCH(MIN($D8:$J8),$D8:$J8,0))</f>
        <v>Supplier 1</v>
      </c>
      <c r="M8" s="54">
        <f>MAX($D8:$J8)</f>
        <v>72.819999999999993</v>
      </c>
      <c r="N8" s="48" t="str">
        <f>INDEX($D$7:$J$7,,MATCH(MAX($D8:$J8),$D8:$J8,0))</f>
        <v>Supplier 6</v>
      </c>
    </row>
    <row r="9" spans="1:14" x14ac:dyDescent="0.25">
      <c r="C9" s="52" t="s">
        <v>612</v>
      </c>
      <c r="D9" s="53">
        <v>51.67</v>
      </c>
      <c r="E9" s="53">
        <v>29.87</v>
      </c>
      <c r="F9" s="53">
        <v>20</v>
      </c>
      <c r="G9" s="53">
        <v>48.34</v>
      </c>
      <c r="H9" s="53">
        <v>51.37</v>
      </c>
      <c r="I9" s="53">
        <v>52.58</v>
      </c>
      <c r="J9" s="53">
        <v>51.64</v>
      </c>
      <c r="K9" s="54">
        <f t="shared" ref="K9:K24" si="0">MIN($D9:$J9)</f>
        <v>20</v>
      </c>
      <c r="L9" s="54" t="str">
        <f t="shared" ref="L9:L24" si="1">INDEX($D$7:$J$7,,MATCH(MIN($D9:$J9),$D9:$J9,0))</f>
        <v>Supplier 3</v>
      </c>
      <c r="M9" s="54">
        <f t="shared" ref="M9:M24" si="2">MAX($D9:$J9)</f>
        <v>52.58</v>
      </c>
      <c r="N9" s="48" t="str">
        <f t="shared" ref="N9:N24" si="3">INDEX($D$7:$J$7,,MATCH(MAX($D9:$J9),$D9:$J9,0))</f>
        <v>Supplier 6</v>
      </c>
    </row>
    <row r="10" spans="1:14" x14ac:dyDescent="0.25">
      <c r="C10" s="52" t="s">
        <v>613</v>
      </c>
      <c r="D10" s="53">
        <v>64.73</v>
      </c>
      <c r="E10" s="53">
        <v>40.590000000000003</v>
      </c>
      <c r="F10" s="53">
        <v>50</v>
      </c>
      <c r="G10" s="53">
        <v>35.56</v>
      </c>
      <c r="H10" s="53">
        <v>28.81</v>
      </c>
      <c r="I10" s="53">
        <v>74.77</v>
      </c>
      <c r="J10" s="53">
        <v>64.55</v>
      </c>
      <c r="K10" s="54">
        <f t="shared" si="0"/>
        <v>28.81</v>
      </c>
      <c r="L10" s="54" t="str">
        <f t="shared" si="1"/>
        <v>Supplier 5</v>
      </c>
      <c r="M10" s="54">
        <f t="shared" si="2"/>
        <v>74.77</v>
      </c>
      <c r="N10" s="48" t="str">
        <f t="shared" si="3"/>
        <v>Supplier 6</v>
      </c>
    </row>
    <row r="11" spans="1:14" x14ac:dyDescent="0.25">
      <c r="C11" s="52" t="s">
        <v>614</v>
      </c>
      <c r="D11" s="53">
        <v>73.02</v>
      </c>
      <c r="E11" s="53">
        <v>64.98</v>
      </c>
      <c r="F11" s="53">
        <v>200</v>
      </c>
      <c r="G11" s="53">
        <v>62.14</v>
      </c>
      <c r="H11" s="53">
        <v>29.69</v>
      </c>
      <c r="I11" s="53">
        <v>50.67</v>
      </c>
      <c r="J11" s="53">
        <v>48.59</v>
      </c>
      <c r="K11" s="54">
        <f t="shared" si="0"/>
        <v>29.69</v>
      </c>
      <c r="L11" s="54" t="str">
        <f t="shared" si="1"/>
        <v>Supplier 5</v>
      </c>
      <c r="M11" s="54">
        <f t="shared" si="2"/>
        <v>200</v>
      </c>
      <c r="N11" s="48" t="str">
        <f t="shared" si="3"/>
        <v>Supplier 3</v>
      </c>
    </row>
    <row r="12" spans="1:14" x14ac:dyDescent="0.25">
      <c r="C12" s="52" t="s">
        <v>615</v>
      </c>
      <c r="D12" s="53">
        <v>72.36</v>
      </c>
      <c r="E12" s="53">
        <v>32.44</v>
      </c>
      <c r="F12" s="53">
        <v>65.069999999999993</v>
      </c>
      <c r="G12" s="53">
        <v>35.71</v>
      </c>
      <c r="H12" s="53">
        <v>52.5</v>
      </c>
      <c r="I12" s="53">
        <v>52.86</v>
      </c>
      <c r="J12" s="53">
        <v>43</v>
      </c>
      <c r="K12" s="54">
        <f t="shared" si="0"/>
        <v>32.44</v>
      </c>
      <c r="L12" s="54" t="str">
        <f t="shared" si="1"/>
        <v>Supplier 2</v>
      </c>
      <c r="M12" s="54">
        <f t="shared" si="2"/>
        <v>72.36</v>
      </c>
      <c r="N12" s="48" t="str">
        <f t="shared" si="3"/>
        <v>Supplier 1</v>
      </c>
    </row>
    <row r="13" spans="1:14" x14ac:dyDescent="0.25">
      <c r="C13" s="52" t="s">
        <v>616</v>
      </c>
      <c r="D13" s="53">
        <v>47.52</v>
      </c>
      <c r="E13" s="53">
        <v>47.39</v>
      </c>
      <c r="F13" s="53">
        <v>26.32</v>
      </c>
      <c r="G13" s="53">
        <v>47.34</v>
      </c>
      <c r="H13" s="53">
        <v>49.11</v>
      </c>
      <c r="I13" s="53">
        <v>56.24</v>
      </c>
      <c r="J13" s="53">
        <v>73.069999999999993</v>
      </c>
      <c r="K13" s="54">
        <f t="shared" si="0"/>
        <v>26.32</v>
      </c>
      <c r="L13" s="54" t="str">
        <f t="shared" si="1"/>
        <v>Supplier 3</v>
      </c>
      <c r="M13" s="54">
        <f t="shared" si="2"/>
        <v>73.069999999999993</v>
      </c>
      <c r="N13" s="48" t="str">
        <f t="shared" si="3"/>
        <v>Supplier 7</v>
      </c>
    </row>
    <row r="14" spans="1:14" x14ac:dyDescent="0.25">
      <c r="C14" s="52" t="s">
        <v>617</v>
      </c>
      <c r="D14" s="53">
        <v>66.02</v>
      </c>
      <c r="E14" s="53">
        <v>68.8</v>
      </c>
      <c r="F14" s="53">
        <v>33.14</v>
      </c>
      <c r="G14" s="53">
        <v>60.98</v>
      </c>
      <c r="H14" s="53">
        <v>28.11</v>
      </c>
      <c r="I14" s="53">
        <v>54.45</v>
      </c>
      <c r="J14" s="53">
        <v>56.33</v>
      </c>
      <c r="K14" s="54">
        <f t="shared" si="0"/>
        <v>28.11</v>
      </c>
      <c r="L14" s="54" t="str">
        <f t="shared" si="1"/>
        <v>Supplier 5</v>
      </c>
      <c r="M14" s="54">
        <f t="shared" si="2"/>
        <v>68.8</v>
      </c>
      <c r="N14" s="48" t="str">
        <f t="shared" si="3"/>
        <v>Supplier 2</v>
      </c>
    </row>
    <row r="15" spans="1:14" x14ac:dyDescent="0.25">
      <c r="C15" s="52" t="s">
        <v>618</v>
      </c>
      <c r="D15" s="53">
        <v>74.569999999999993</v>
      </c>
      <c r="E15" s="53">
        <v>43.65</v>
      </c>
      <c r="F15" s="53">
        <v>41.36</v>
      </c>
      <c r="G15" s="53">
        <v>39.86</v>
      </c>
      <c r="H15" s="53">
        <v>39.22</v>
      </c>
      <c r="I15" s="53">
        <v>58.92</v>
      </c>
      <c r="J15" s="53">
        <v>67.209999999999994</v>
      </c>
      <c r="K15" s="54">
        <f t="shared" si="0"/>
        <v>39.22</v>
      </c>
      <c r="L15" s="54" t="str">
        <f t="shared" si="1"/>
        <v>Supplier 5</v>
      </c>
      <c r="M15" s="54">
        <f t="shared" si="2"/>
        <v>74.569999999999993</v>
      </c>
      <c r="N15" s="48" t="str">
        <f t="shared" si="3"/>
        <v>Supplier 1</v>
      </c>
    </row>
    <row r="16" spans="1:14" x14ac:dyDescent="0.25">
      <c r="C16" s="52" t="s">
        <v>619</v>
      </c>
      <c r="D16" s="53">
        <v>71.55</v>
      </c>
      <c r="E16" s="53">
        <v>55.67</v>
      </c>
      <c r="F16" s="53">
        <v>57.99</v>
      </c>
      <c r="G16" s="53">
        <v>69.540000000000006</v>
      </c>
      <c r="H16" s="53">
        <v>47.16</v>
      </c>
      <c r="I16" s="53">
        <v>72.78</v>
      </c>
      <c r="J16" s="53">
        <v>48.83</v>
      </c>
      <c r="K16" s="54">
        <f t="shared" si="0"/>
        <v>47.16</v>
      </c>
      <c r="L16" s="54" t="str">
        <f t="shared" si="1"/>
        <v>Supplier 5</v>
      </c>
      <c r="M16" s="54">
        <f t="shared" si="2"/>
        <v>72.78</v>
      </c>
      <c r="N16" s="48" t="str">
        <f t="shared" si="3"/>
        <v>Supplier 6</v>
      </c>
    </row>
    <row r="17" spans="3:14" x14ac:dyDescent="0.25">
      <c r="C17" s="52" t="s">
        <v>620</v>
      </c>
      <c r="D17" s="53">
        <v>50.06</v>
      </c>
      <c r="E17" s="53">
        <v>70.11</v>
      </c>
      <c r="F17" s="53">
        <v>41.98</v>
      </c>
      <c r="G17" s="53">
        <v>63.71</v>
      </c>
      <c r="H17" s="53">
        <v>51.05</v>
      </c>
      <c r="I17" s="53">
        <v>26.44</v>
      </c>
      <c r="J17" s="53">
        <v>30.49</v>
      </c>
      <c r="K17" s="54">
        <f t="shared" si="0"/>
        <v>26.44</v>
      </c>
      <c r="L17" s="54" t="str">
        <f t="shared" si="1"/>
        <v>Supplier 6</v>
      </c>
      <c r="M17" s="54">
        <f t="shared" si="2"/>
        <v>70.11</v>
      </c>
      <c r="N17" s="48" t="str">
        <f t="shared" si="3"/>
        <v>Supplier 2</v>
      </c>
    </row>
    <row r="18" spans="3:14" x14ac:dyDescent="0.25">
      <c r="C18" s="52" t="s">
        <v>621</v>
      </c>
      <c r="D18" s="53">
        <v>39.92</v>
      </c>
      <c r="E18" s="53">
        <v>69.05</v>
      </c>
      <c r="F18" s="53">
        <v>71.14</v>
      </c>
      <c r="G18" s="53">
        <v>62.54</v>
      </c>
      <c r="H18" s="53">
        <v>59.59</v>
      </c>
      <c r="I18" s="53">
        <v>55.17</v>
      </c>
      <c r="J18" s="53">
        <v>65.290000000000006</v>
      </c>
      <c r="K18" s="54">
        <f t="shared" si="0"/>
        <v>39.92</v>
      </c>
      <c r="L18" s="54" t="str">
        <f t="shared" si="1"/>
        <v>Supplier 1</v>
      </c>
      <c r="M18" s="54">
        <f t="shared" si="2"/>
        <v>71.14</v>
      </c>
      <c r="N18" s="48" t="str">
        <f t="shared" si="3"/>
        <v>Supplier 3</v>
      </c>
    </row>
    <row r="19" spans="3:14" x14ac:dyDescent="0.25">
      <c r="C19" s="52" t="s">
        <v>622</v>
      </c>
      <c r="D19" s="53">
        <v>31.03</v>
      </c>
      <c r="E19" s="53">
        <v>60.19</v>
      </c>
      <c r="F19" s="53">
        <v>31.82</v>
      </c>
      <c r="G19" s="53">
        <v>30.53</v>
      </c>
      <c r="H19" s="53">
        <v>62.71</v>
      </c>
      <c r="I19" s="53">
        <v>46.56</v>
      </c>
      <c r="J19" s="53">
        <v>44.78</v>
      </c>
      <c r="K19" s="54">
        <f t="shared" si="0"/>
        <v>30.53</v>
      </c>
      <c r="L19" s="54" t="str">
        <f t="shared" si="1"/>
        <v>Supplier 4</v>
      </c>
      <c r="M19" s="54">
        <f t="shared" si="2"/>
        <v>62.71</v>
      </c>
      <c r="N19" s="48" t="str">
        <f t="shared" si="3"/>
        <v>Supplier 5</v>
      </c>
    </row>
    <row r="20" spans="3:14" x14ac:dyDescent="0.25">
      <c r="C20" s="52" t="s">
        <v>623</v>
      </c>
      <c r="D20" s="53">
        <v>65.98</v>
      </c>
      <c r="E20" s="53">
        <v>49.93</v>
      </c>
      <c r="F20" s="53">
        <v>60.68</v>
      </c>
      <c r="G20" s="53">
        <v>72.040000000000006</v>
      </c>
      <c r="H20" s="53">
        <v>68.239999999999995</v>
      </c>
      <c r="I20" s="53">
        <v>55.82</v>
      </c>
      <c r="J20" s="53">
        <v>34.57</v>
      </c>
      <c r="K20" s="54">
        <f t="shared" si="0"/>
        <v>34.57</v>
      </c>
      <c r="L20" s="54" t="str">
        <f t="shared" si="1"/>
        <v>Supplier 7</v>
      </c>
      <c r="M20" s="54">
        <f t="shared" si="2"/>
        <v>72.040000000000006</v>
      </c>
      <c r="N20" s="48" t="str">
        <f t="shared" si="3"/>
        <v>Supplier 4</v>
      </c>
    </row>
    <row r="21" spans="3:14" x14ac:dyDescent="0.25">
      <c r="C21" s="52" t="s">
        <v>624</v>
      </c>
      <c r="D21" s="53">
        <v>40.090000000000003</v>
      </c>
      <c r="E21" s="53">
        <v>27.33</v>
      </c>
      <c r="F21" s="53">
        <v>62.3</v>
      </c>
      <c r="G21" s="53">
        <v>41.04</v>
      </c>
      <c r="H21" s="53">
        <v>44.3</v>
      </c>
      <c r="I21" s="53">
        <v>40.67</v>
      </c>
      <c r="J21" s="53">
        <v>26.93</v>
      </c>
      <c r="K21" s="54">
        <f t="shared" si="0"/>
        <v>26.93</v>
      </c>
      <c r="L21" s="54" t="str">
        <f t="shared" si="1"/>
        <v>Supplier 7</v>
      </c>
      <c r="M21" s="54">
        <f t="shared" si="2"/>
        <v>62.3</v>
      </c>
      <c r="N21" s="48" t="str">
        <f t="shared" si="3"/>
        <v>Supplier 3</v>
      </c>
    </row>
    <row r="22" spans="3:14" x14ac:dyDescent="0.25">
      <c r="C22" s="52" t="s">
        <v>625</v>
      </c>
      <c r="D22" s="53">
        <v>73.59</v>
      </c>
      <c r="E22" s="53">
        <v>58.8</v>
      </c>
      <c r="F22" s="53">
        <v>56.93</v>
      </c>
      <c r="G22" s="53">
        <v>47.5</v>
      </c>
      <c r="H22" s="53">
        <v>43.76</v>
      </c>
      <c r="I22" s="53">
        <v>27.49</v>
      </c>
      <c r="J22" s="53">
        <v>58.85</v>
      </c>
      <c r="K22" s="54">
        <f t="shared" si="0"/>
        <v>27.49</v>
      </c>
      <c r="L22" s="54" t="str">
        <f t="shared" si="1"/>
        <v>Supplier 6</v>
      </c>
      <c r="M22" s="54">
        <f t="shared" si="2"/>
        <v>73.59</v>
      </c>
      <c r="N22" s="48" t="str">
        <f t="shared" si="3"/>
        <v>Supplier 1</v>
      </c>
    </row>
    <row r="23" spans="3:14" x14ac:dyDescent="0.25">
      <c r="C23" s="52" t="s">
        <v>626</v>
      </c>
      <c r="D23" s="53">
        <v>57.86</v>
      </c>
      <c r="E23" s="53">
        <v>62.93</v>
      </c>
      <c r="F23" s="53">
        <v>48.05</v>
      </c>
      <c r="G23" s="53">
        <v>37.69</v>
      </c>
      <c r="H23" s="53">
        <v>32.81</v>
      </c>
      <c r="I23" s="53">
        <v>50.7</v>
      </c>
      <c r="J23" s="53">
        <v>46.65</v>
      </c>
      <c r="K23" s="54">
        <f t="shared" si="0"/>
        <v>32.81</v>
      </c>
      <c r="L23" s="54" t="str">
        <f t="shared" si="1"/>
        <v>Supplier 5</v>
      </c>
      <c r="M23" s="54">
        <f t="shared" si="2"/>
        <v>62.93</v>
      </c>
      <c r="N23" s="48" t="str">
        <f t="shared" si="3"/>
        <v>Supplier 2</v>
      </c>
    </row>
    <row r="24" spans="3:14" x14ac:dyDescent="0.25">
      <c r="C24" s="52" t="s">
        <v>627</v>
      </c>
      <c r="D24" s="53">
        <v>59.02</v>
      </c>
      <c r="E24" s="53">
        <v>42.07</v>
      </c>
      <c r="F24" s="53">
        <v>45.23</v>
      </c>
      <c r="G24" s="53">
        <v>62.1</v>
      </c>
      <c r="H24" s="53">
        <v>60.28</v>
      </c>
      <c r="I24" s="53">
        <v>52.26</v>
      </c>
      <c r="J24" s="53">
        <v>36.049999999999997</v>
      </c>
      <c r="K24" s="54">
        <f t="shared" si="0"/>
        <v>36.049999999999997</v>
      </c>
      <c r="L24" s="54" t="str">
        <f t="shared" si="1"/>
        <v>Supplier 7</v>
      </c>
      <c r="M24" s="54">
        <f t="shared" si="2"/>
        <v>62.1</v>
      </c>
      <c r="N24" s="48" t="str">
        <f t="shared" si="3"/>
        <v>Supplier 4</v>
      </c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"/>
  <sheetViews>
    <sheetView topLeftCell="A9" workbookViewId="0">
      <selection activeCell="C43" sqref="C43"/>
    </sheetView>
  </sheetViews>
  <sheetFormatPr defaultColWidth="11" defaultRowHeight="15.75" x14ac:dyDescent="0.25"/>
  <sheetData>
    <row r="1" spans="1:1" ht="18.75" x14ac:dyDescent="0.3">
      <c r="A1" s="42" t="s">
        <v>548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12B6-D07F-4F19-A1BD-D3297A2EFB1B}">
  <dimension ref="A1:K11"/>
  <sheetViews>
    <sheetView workbookViewId="0">
      <selection activeCell="F17" sqref="F17"/>
    </sheetView>
  </sheetViews>
  <sheetFormatPr defaultRowHeight="15.75" x14ac:dyDescent="0.25"/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1</v>
      </c>
      <c r="B2">
        <f>$A2 * B$1</f>
        <v>1</v>
      </c>
      <c r="C2">
        <f t="shared" ref="C2:K2" si="0">$A2 * C$1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</row>
    <row r="3" spans="1:11" x14ac:dyDescent="0.25">
      <c r="A3">
        <v>2</v>
      </c>
      <c r="B3">
        <f t="shared" ref="B3:K11" si="1">$A3 * B$1</f>
        <v>2</v>
      </c>
      <c r="C3">
        <f t="shared" si="1"/>
        <v>4</v>
      </c>
      <c r="D3">
        <f t="shared" si="1"/>
        <v>6</v>
      </c>
      <c r="E3">
        <f t="shared" si="1"/>
        <v>8</v>
      </c>
      <c r="F3">
        <f t="shared" si="1"/>
        <v>10</v>
      </c>
      <c r="G3">
        <f t="shared" si="1"/>
        <v>12</v>
      </c>
      <c r="H3">
        <f t="shared" si="1"/>
        <v>14</v>
      </c>
      <c r="I3">
        <f t="shared" si="1"/>
        <v>16</v>
      </c>
      <c r="J3">
        <f t="shared" si="1"/>
        <v>18</v>
      </c>
      <c r="K3">
        <f t="shared" si="1"/>
        <v>20</v>
      </c>
    </row>
    <row r="4" spans="1:11" x14ac:dyDescent="0.25">
      <c r="A4">
        <v>3</v>
      </c>
      <c r="B4">
        <f t="shared" si="1"/>
        <v>3</v>
      </c>
      <c r="C4">
        <f t="shared" si="1"/>
        <v>6</v>
      </c>
      <c r="D4">
        <f t="shared" si="1"/>
        <v>9</v>
      </c>
      <c r="E4">
        <f t="shared" si="1"/>
        <v>12</v>
      </c>
      <c r="F4">
        <f t="shared" si="1"/>
        <v>15</v>
      </c>
      <c r="G4">
        <f t="shared" si="1"/>
        <v>18</v>
      </c>
      <c r="H4">
        <f t="shared" si="1"/>
        <v>21</v>
      </c>
      <c r="I4">
        <f t="shared" si="1"/>
        <v>24</v>
      </c>
      <c r="J4">
        <f t="shared" si="1"/>
        <v>27</v>
      </c>
      <c r="K4">
        <f t="shared" si="1"/>
        <v>30</v>
      </c>
    </row>
    <row r="5" spans="1:11" x14ac:dyDescent="0.25">
      <c r="A5">
        <v>4</v>
      </c>
      <c r="B5">
        <f t="shared" si="1"/>
        <v>4</v>
      </c>
      <c r="C5">
        <f t="shared" si="1"/>
        <v>8</v>
      </c>
      <c r="D5">
        <f t="shared" si="1"/>
        <v>12</v>
      </c>
      <c r="E5">
        <f t="shared" si="1"/>
        <v>16</v>
      </c>
      <c r="F5">
        <f t="shared" si="1"/>
        <v>20</v>
      </c>
      <c r="G5">
        <f t="shared" si="1"/>
        <v>24</v>
      </c>
      <c r="H5">
        <f t="shared" si="1"/>
        <v>28</v>
      </c>
      <c r="I5">
        <f t="shared" si="1"/>
        <v>32</v>
      </c>
      <c r="J5">
        <f t="shared" si="1"/>
        <v>36</v>
      </c>
      <c r="K5">
        <f t="shared" si="1"/>
        <v>40</v>
      </c>
    </row>
    <row r="6" spans="1:11" x14ac:dyDescent="0.25">
      <c r="A6">
        <v>5</v>
      </c>
      <c r="B6">
        <f t="shared" si="1"/>
        <v>5</v>
      </c>
      <c r="C6">
        <f t="shared" si="1"/>
        <v>10</v>
      </c>
      <c r="D6">
        <f t="shared" si="1"/>
        <v>15</v>
      </c>
      <c r="E6">
        <f t="shared" si="1"/>
        <v>20</v>
      </c>
      <c r="F6">
        <f t="shared" si="1"/>
        <v>25</v>
      </c>
      <c r="G6">
        <f t="shared" si="1"/>
        <v>30</v>
      </c>
      <c r="H6">
        <f t="shared" si="1"/>
        <v>35</v>
      </c>
      <c r="I6">
        <f t="shared" si="1"/>
        <v>40</v>
      </c>
      <c r="J6">
        <f t="shared" si="1"/>
        <v>45</v>
      </c>
      <c r="K6">
        <f t="shared" si="1"/>
        <v>50</v>
      </c>
    </row>
    <row r="7" spans="1:11" x14ac:dyDescent="0.25">
      <c r="A7">
        <v>6</v>
      </c>
      <c r="B7">
        <f t="shared" si="1"/>
        <v>6</v>
      </c>
      <c r="C7">
        <f t="shared" si="1"/>
        <v>12</v>
      </c>
      <c r="D7">
        <f t="shared" si="1"/>
        <v>18</v>
      </c>
      <c r="E7">
        <f t="shared" si="1"/>
        <v>24</v>
      </c>
      <c r="F7">
        <f t="shared" si="1"/>
        <v>30</v>
      </c>
      <c r="G7">
        <f t="shared" si="1"/>
        <v>36</v>
      </c>
      <c r="H7">
        <f t="shared" si="1"/>
        <v>42</v>
      </c>
      <c r="I7">
        <f t="shared" si="1"/>
        <v>48</v>
      </c>
      <c r="J7">
        <f t="shared" si="1"/>
        <v>54</v>
      </c>
      <c r="K7">
        <f t="shared" si="1"/>
        <v>60</v>
      </c>
    </row>
    <row r="8" spans="1:11" x14ac:dyDescent="0.25">
      <c r="A8">
        <v>7</v>
      </c>
      <c r="B8">
        <f t="shared" si="1"/>
        <v>7</v>
      </c>
      <c r="C8">
        <f t="shared" si="1"/>
        <v>14</v>
      </c>
      <c r="D8">
        <f t="shared" si="1"/>
        <v>21</v>
      </c>
      <c r="E8">
        <f t="shared" si="1"/>
        <v>28</v>
      </c>
      <c r="F8">
        <f t="shared" si="1"/>
        <v>35</v>
      </c>
      <c r="G8">
        <f t="shared" si="1"/>
        <v>42</v>
      </c>
      <c r="H8">
        <f t="shared" si="1"/>
        <v>49</v>
      </c>
      <c r="I8">
        <f t="shared" si="1"/>
        <v>56</v>
      </c>
      <c r="J8">
        <f t="shared" si="1"/>
        <v>63</v>
      </c>
      <c r="K8">
        <f t="shared" si="1"/>
        <v>70</v>
      </c>
    </row>
    <row r="9" spans="1:11" x14ac:dyDescent="0.25">
      <c r="A9">
        <v>8</v>
      </c>
      <c r="B9">
        <f t="shared" si="1"/>
        <v>8</v>
      </c>
      <c r="C9">
        <f t="shared" si="1"/>
        <v>16</v>
      </c>
      <c r="D9">
        <f t="shared" si="1"/>
        <v>24</v>
      </c>
      <c r="E9">
        <f t="shared" si="1"/>
        <v>32</v>
      </c>
      <c r="F9">
        <f t="shared" si="1"/>
        <v>40</v>
      </c>
      <c r="G9">
        <f t="shared" si="1"/>
        <v>48</v>
      </c>
      <c r="H9">
        <f t="shared" si="1"/>
        <v>56</v>
      </c>
      <c r="I9">
        <f t="shared" si="1"/>
        <v>64</v>
      </c>
      <c r="J9">
        <f t="shared" si="1"/>
        <v>72</v>
      </c>
      <c r="K9">
        <f t="shared" si="1"/>
        <v>80</v>
      </c>
    </row>
    <row r="10" spans="1:11" x14ac:dyDescent="0.25">
      <c r="A10">
        <v>9</v>
      </c>
      <c r="B10">
        <f t="shared" si="1"/>
        <v>9</v>
      </c>
      <c r="C10">
        <f t="shared" si="1"/>
        <v>18</v>
      </c>
      <c r="D10">
        <f t="shared" si="1"/>
        <v>27</v>
      </c>
      <c r="E10">
        <f t="shared" si="1"/>
        <v>36</v>
      </c>
      <c r="F10">
        <f t="shared" si="1"/>
        <v>45</v>
      </c>
      <c r="G10">
        <f t="shared" si="1"/>
        <v>54</v>
      </c>
      <c r="H10">
        <f t="shared" si="1"/>
        <v>63</v>
      </c>
      <c r="I10">
        <f t="shared" si="1"/>
        <v>72</v>
      </c>
      <c r="J10">
        <f t="shared" si="1"/>
        <v>81</v>
      </c>
      <c r="K10">
        <f t="shared" si="1"/>
        <v>90</v>
      </c>
    </row>
    <row r="11" spans="1:11" x14ac:dyDescent="0.25">
      <c r="A11">
        <v>10</v>
      </c>
      <c r="B11">
        <f t="shared" si="1"/>
        <v>10</v>
      </c>
      <c r="C11">
        <f t="shared" si="1"/>
        <v>20</v>
      </c>
      <c r="D11">
        <f t="shared" si="1"/>
        <v>30</v>
      </c>
      <c r="E11">
        <f t="shared" si="1"/>
        <v>40</v>
      </c>
      <c r="F11">
        <f t="shared" si="1"/>
        <v>50</v>
      </c>
      <c r="G11">
        <f t="shared" si="1"/>
        <v>60</v>
      </c>
      <c r="H11">
        <f t="shared" si="1"/>
        <v>70</v>
      </c>
      <c r="I11">
        <f t="shared" si="1"/>
        <v>80</v>
      </c>
      <c r="J11">
        <f t="shared" si="1"/>
        <v>90</v>
      </c>
      <c r="K11">
        <f t="shared" si="1"/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C8"/>
  <sheetViews>
    <sheetView workbookViewId="0">
      <selection activeCell="A11" sqref="A11"/>
    </sheetView>
  </sheetViews>
  <sheetFormatPr defaultColWidth="10.875" defaultRowHeight="18.75" x14ac:dyDescent="0.3"/>
  <cols>
    <col min="1" max="1" width="42" style="42" customWidth="1"/>
    <col min="2" max="2" width="17" style="42" customWidth="1"/>
    <col min="3" max="3" width="22" style="42" customWidth="1"/>
    <col min="4" max="16384" width="10.875" style="42"/>
  </cols>
  <sheetData>
    <row r="1" spans="1:3" x14ac:dyDescent="0.3">
      <c r="A1" s="42" t="s">
        <v>549</v>
      </c>
    </row>
    <row r="3" spans="1:3" x14ac:dyDescent="0.3">
      <c r="A3" s="42" t="s">
        <v>550</v>
      </c>
      <c r="C3" s="42" t="s">
        <v>551</v>
      </c>
    </row>
    <row r="4" spans="1:3" x14ac:dyDescent="0.3">
      <c r="A4" s="42" t="s">
        <v>552</v>
      </c>
      <c r="C4" s="42" t="s">
        <v>553</v>
      </c>
    </row>
    <row r="5" spans="1:3" x14ac:dyDescent="0.3">
      <c r="A5" s="42" t="s">
        <v>554</v>
      </c>
      <c r="C5" s="42" t="s">
        <v>555</v>
      </c>
    </row>
    <row r="7" spans="1:3" x14ac:dyDescent="0.3">
      <c r="A7" s="42" t="s">
        <v>556</v>
      </c>
    </row>
    <row r="8" spans="1:3" x14ac:dyDescent="0.3">
      <c r="A8" s="42" t="s">
        <v>557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3F54D-71A5-4FB5-98F4-6935996B3978}">
  <dimension ref="B6:G12"/>
  <sheetViews>
    <sheetView workbookViewId="0">
      <selection activeCell="G7" sqref="G7"/>
    </sheetView>
  </sheetViews>
  <sheetFormatPr defaultRowHeight="15.75" x14ac:dyDescent="0.25"/>
  <sheetData>
    <row r="6" spans="2:7" x14ac:dyDescent="0.25">
      <c r="G6">
        <v>2001</v>
      </c>
    </row>
    <row r="9" spans="2:7" x14ac:dyDescent="0.25">
      <c r="B9" t="s">
        <v>638</v>
      </c>
      <c r="C9">
        <v>1000</v>
      </c>
      <c r="E9">
        <v>53</v>
      </c>
      <c r="G9">
        <f>MIN($G$6,$C$9)</f>
        <v>1000</v>
      </c>
    </row>
    <row r="10" spans="2:7" x14ac:dyDescent="0.25">
      <c r="B10" t="s">
        <v>639</v>
      </c>
      <c r="C10">
        <v>1000</v>
      </c>
      <c r="E10">
        <v>52</v>
      </c>
      <c r="G10">
        <f>MAX(IF($G$6 &lt; $C$9+$C$10, G6-$C$9, $C$10),0)</f>
        <v>1000</v>
      </c>
    </row>
    <row r="11" spans="2:7" x14ac:dyDescent="0.25">
      <c r="B11" t="s">
        <v>640</v>
      </c>
      <c r="C11">
        <v>2000</v>
      </c>
      <c r="E11">
        <v>51</v>
      </c>
      <c r="G11">
        <f>IF(G6&gt; 2000, G6-2000,0)</f>
        <v>1</v>
      </c>
    </row>
    <row r="12" spans="2:7" x14ac:dyDescent="0.25">
      <c r="G12">
        <f>SUMPRODUCT(E9:$E$11, G9:G11)</f>
        <v>105051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Problem1-Questions</vt:lpstr>
      <vt:lpstr>Problem1-DATA</vt:lpstr>
      <vt:lpstr>Problem2-1</vt:lpstr>
      <vt:lpstr>Problem2-2</vt:lpstr>
      <vt:lpstr>Problem3</vt:lpstr>
      <vt:lpstr>3 Answers</vt:lpstr>
      <vt:lpstr>Problem4</vt:lpstr>
      <vt:lpstr>4Answer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Kerry Benjamin</cp:lastModifiedBy>
  <dcterms:created xsi:type="dcterms:W3CDTF">2019-10-10T12:41:36Z</dcterms:created>
  <dcterms:modified xsi:type="dcterms:W3CDTF">2019-10-10T15:50:27Z</dcterms:modified>
</cp:coreProperties>
</file>