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Advanced\Week 3\"/>
    </mc:Choice>
  </mc:AlternateContent>
  <xr:revisionPtr revIDLastSave="0" documentId="13_ncr:1_{F18C427A-325D-49EF-82D7-3C10F0C17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ions " sheetId="2" r:id="rId1"/>
    <sheet name="Student database" sheetId="1" r:id="rId2"/>
    <sheet name="Database Edit" sheetId="3" r:id="rId3"/>
    <sheet name="Students by Campus" sheetId="5" r:id="rId4"/>
    <sheet name="Month" sheetId="6" r:id="rId5"/>
    <sheet name="Workshop" sheetId="7" r:id="rId6"/>
    <sheet name="Age" sheetId="8" r:id="rId7"/>
  </sheets>
  <definedNames>
    <definedName name="_xlnm._FilterDatabase" localSheetId="2" hidden="1">'Database Edit'!$A$1:$J$154</definedName>
    <definedName name="_xlnm._FilterDatabase" localSheetId="1" hidden="1">'Student database'!$A$1:$I$154</definedName>
  </definedNames>
  <calcPr calcId="191029" concurrentCalc="0"/>
  <pivotCaches>
    <pivotCache cacheId="22" r:id="rId8"/>
    <pivotCache cacheId="28" r:id="rId9"/>
    <pivotCache cacheId="33" r:id="rId10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55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2" i="3"/>
  <c r="M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2" i="3"/>
  <c r="F3" i="3" a="1"/>
  <c r="F3" i="3"/>
  <c r="F4" i="3" a="1"/>
  <c r="F4" i="3"/>
  <c r="F5" i="3" a="1"/>
  <c r="F5" i="3"/>
  <c r="F6" i="3" a="1"/>
  <c r="F6" i="3"/>
  <c r="F7" i="3" a="1"/>
  <c r="F7" i="3"/>
  <c r="F8" i="3" a="1"/>
  <c r="F8" i="3"/>
  <c r="F9" i="3" a="1"/>
  <c r="F9" i="3"/>
  <c r="F10" i="3" a="1"/>
  <c r="F10" i="3"/>
  <c r="F11" i="3" a="1"/>
  <c r="F11" i="3"/>
  <c r="F12" i="3" a="1"/>
  <c r="F12" i="3"/>
  <c r="F13" i="3" a="1"/>
  <c r="F13" i="3"/>
  <c r="F14" i="3" a="1"/>
  <c r="F14" i="3"/>
  <c r="F15" i="3" a="1"/>
  <c r="F15" i="3"/>
  <c r="F16" i="3" a="1"/>
  <c r="F16" i="3"/>
  <c r="F17" i="3" a="1"/>
  <c r="F17" i="3"/>
  <c r="F18" i="3" a="1"/>
  <c r="F18" i="3"/>
  <c r="F19" i="3" a="1"/>
  <c r="F19" i="3"/>
  <c r="F20" i="3" a="1"/>
  <c r="F20" i="3"/>
  <c r="F21" i="3" a="1"/>
  <c r="F21" i="3"/>
  <c r="F22" i="3" a="1"/>
  <c r="F22" i="3"/>
  <c r="F23" i="3" a="1"/>
  <c r="F23" i="3"/>
  <c r="F24" i="3" a="1"/>
  <c r="F24" i="3"/>
  <c r="F25" i="3" a="1"/>
  <c r="F25" i="3"/>
  <c r="F26" i="3" a="1"/>
  <c r="F26" i="3"/>
  <c r="F27" i="3" a="1"/>
  <c r="F27" i="3"/>
  <c r="F28" i="3" a="1"/>
  <c r="F28" i="3"/>
  <c r="F29" i="3" a="1"/>
  <c r="F29" i="3"/>
  <c r="F30" i="3" a="1"/>
  <c r="F30" i="3"/>
  <c r="F31" i="3" a="1"/>
  <c r="F31" i="3"/>
  <c r="F32" i="3" a="1"/>
  <c r="F32" i="3"/>
  <c r="F33" i="3" a="1"/>
  <c r="F33" i="3"/>
  <c r="F34" i="3" a="1"/>
  <c r="F34" i="3"/>
  <c r="F35" i="3" a="1"/>
  <c r="F35" i="3"/>
  <c r="F36" i="3" a="1"/>
  <c r="F36" i="3"/>
  <c r="F37" i="3" a="1"/>
  <c r="F37" i="3"/>
  <c r="F38" i="3" a="1"/>
  <c r="F38" i="3"/>
  <c r="F39" i="3" a="1"/>
  <c r="F39" i="3"/>
  <c r="F40" i="3" a="1"/>
  <c r="F40" i="3"/>
  <c r="F41" i="3" a="1"/>
  <c r="F41" i="3"/>
  <c r="F42" i="3" a="1"/>
  <c r="F42" i="3"/>
  <c r="F43" i="3" a="1"/>
  <c r="F43" i="3"/>
  <c r="F44" i="3" a="1"/>
  <c r="F44" i="3"/>
  <c r="F45" i="3" a="1"/>
  <c r="F45" i="3"/>
  <c r="F46" i="3" a="1"/>
  <c r="F46" i="3"/>
  <c r="F47" i="3" a="1"/>
  <c r="F47" i="3"/>
  <c r="F48" i="3" a="1"/>
  <c r="F48" i="3"/>
  <c r="F49" i="3" a="1"/>
  <c r="F49" i="3"/>
  <c r="F50" i="3" a="1"/>
  <c r="F50" i="3"/>
  <c r="F51" i="3" a="1"/>
  <c r="F51" i="3"/>
  <c r="F52" i="3" a="1"/>
  <c r="F52" i="3"/>
  <c r="F53" i="3" a="1"/>
  <c r="F53" i="3"/>
  <c r="F54" i="3" a="1"/>
  <c r="F54" i="3"/>
  <c r="F55" i="3" a="1"/>
  <c r="F55" i="3"/>
  <c r="F56" i="3" a="1"/>
  <c r="F56" i="3"/>
  <c r="F57" i="3" a="1"/>
  <c r="F57" i="3"/>
  <c r="F58" i="3" a="1"/>
  <c r="F58" i="3"/>
  <c r="F59" i="3" a="1"/>
  <c r="F59" i="3"/>
  <c r="F60" i="3" a="1"/>
  <c r="F60" i="3"/>
  <c r="F61" i="3" a="1"/>
  <c r="F61" i="3"/>
  <c r="F62" i="3" a="1"/>
  <c r="F62" i="3"/>
  <c r="F63" i="3" a="1"/>
  <c r="F63" i="3"/>
  <c r="F64" i="3" a="1"/>
  <c r="F64" i="3"/>
  <c r="F65" i="3" a="1"/>
  <c r="F65" i="3"/>
  <c r="F66" i="3" a="1"/>
  <c r="F66" i="3"/>
  <c r="F67" i="3" a="1"/>
  <c r="F67" i="3"/>
  <c r="F68" i="3" a="1"/>
  <c r="F68" i="3"/>
  <c r="F69" i="3" a="1"/>
  <c r="F69" i="3"/>
  <c r="F70" i="3" a="1"/>
  <c r="F70" i="3"/>
  <c r="F71" i="3" a="1"/>
  <c r="F71" i="3"/>
  <c r="F72" i="3" a="1"/>
  <c r="F72" i="3"/>
  <c r="F73" i="3" a="1"/>
  <c r="F73" i="3"/>
  <c r="F74" i="3" a="1"/>
  <c r="F74" i="3"/>
  <c r="F75" i="3" a="1"/>
  <c r="F75" i="3"/>
  <c r="F76" i="3" a="1"/>
  <c r="F76" i="3"/>
  <c r="F77" i="3" a="1"/>
  <c r="F77" i="3"/>
  <c r="F78" i="3" a="1"/>
  <c r="F78" i="3"/>
  <c r="F79" i="3" a="1"/>
  <c r="F79" i="3"/>
  <c r="F80" i="3" a="1"/>
  <c r="F80" i="3"/>
  <c r="F81" i="3" a="1"/>
  <c r="F81" i="3"/>
  <c r="F82" i="3" a="1"/>
  <c r="F82" i="3"/>
  <c r="F83" i="3" a="1"/>
  <c r="F83" i="3"/>
  <c r="F84" i="3" a="1"/>
  <c r="F84" i="3"/>
  <c r="F85" i="3" a="1"/>
  <c r="F85" i="3"/>
  <c r="F86" i="3" a="1"/>
  <c r="F86" i="3"/>
  <c r="F87" i="3" a="1"/>
  <c r="F87" i="3"/>
  <c r="F88" i="3" a="1"/>
  <c r="F88" i="3"/>
  <c r="F89" i="3" a="1"/>
  <c r="F89" i="3"/>
  <c r="F90" i="3" a="1"/>
  <c r="F90" i="3"/>
  <c r="F91" i="3" a="1"/>
  <c r="F91" i="3"/>
  <c r="F92" i="3" a="1"/>
  <c r="F92" i="3"/>
  <c r="F93" i="3" a="1"/>
  <c r="F93" i="3"/>
  <c r="F94" i="3" a="1"/>
  <c r="F94" i="3"/>
  <c r="F95" i="3" a="1"/>
  <c r="F95" i="3"/>
  <c r="F96" i="3" a="1"/>
  <c r="F96" i="3"/>
  <c r="F97" i="3" a="1"/>
  <c r="F97" i="3"/>
  <c r="F98" i="3" a="1"/>
  <c r="F98" i="3"/>
  <c r="F99" i="3" a="1"/>
  <c r="F99" i="3"/>
  <c r="F100" i="3" a="1"/>
  <c r="F100" i="3"/>
  <c r="F101" i="3" a="1"/>
  <c r="F101" i="3"/>
  <c r="F102" i="3" a="1"/>
  <c r="F102" i="3"/>
  <c r="F103" i="3" a="1"/>
  <c r="F103" i="3"/>
  <c r="F104" i="3" a="1"/>
  <c r="F104" i="3"/>
  <c r="F105" i="3" a="1"/>
  <c r="F105" i="3"/>
  <c r="F106" i="3" a="1"/>
  <c r="F106" i="3"/>
  <c r="F107" i="3" a="1"/>
  <c r="F107" i="3"/>
  <c r="F108" i="3" a="1"/>
  <c r="F108" i="3"/>
  <c r="F109" i="3" a="1"/>
  <c r="F109" i="3"/>
  <c r="F110" i="3" a="1"/>
  <c r="F110" i="3"/>
  <c r="F111" i="3" a="1"/>
  <c r="F111" i="3"/>
  <c r="F112" i="3" a="1"/>
  <c r="F112" i="3"/>
  <c r="F113" i="3" a="1"/>
  <c r="F113" i="3"/>
  <c r="F114" i="3" a="1"/>
  <c r="F114" i="3"/>
  <c r="F115" i="3" a="1"/>
  <c r="F115" i="3"/>
  <c r="F116" i="3" a="1"/>
  <c r="F116" i="3"/>
  <c r="F117" i="3" a="1"/>
  <c r="F117" i="3"/>
  <c r="F118" i="3" a="1"/>
  <c r="F118" i="3"/>
  <c r="F119" i="3" a="1"/>
  <c r="F119" i="3"/>
  <c r="F120" i="3" a="1"/>
  <c r="F120" i="3"/>
  <c r="F121" i="3" a="1"/>
  <c r="F121" i="3"/>
  <c r="F122" i="3" a="1"/>
  <c r="F122" i="3"/>
  <c r="F123" i="3" a="1"/>
  <c r="F123" i="3"/>
  <c r="F124" i="3" a="1"/>
  <c r="F124" i="3"/>
  <c r="F125" i="3" a="1"/>
  <c r="F125" i="3"/>
  <c r="F126" i="3" a="1"/>
  <c r="F126" i="3"/>
  <c r="F127" i="3" a="1"/>
  <c r="F127" i="3"/>
  <c r="F128" i="3" a="1"/>
  <c r="F128" i="3"/>
  <c r="F129" i="3" a="1"/>
  <c r="F129" i="3"/>
  <c r="F130" i="3" a="1"/>
  <c r="F130" i="3"/>
  <c r="F131" i="3" a="1"/>
  <c r="F131" i="3"/>
  <c r="F132" i="3" a="1"/>
  <c r="F132" i="3"/>
  <c r="F133" i="3" a="1"/>
  <c r="F133" i="3"/>
  <c r="F134" i="3" a="1"/>
  <c r="F134" i="3"/>
  <c r="F135" i="3" a="1"/>
  <c r="F135" i="3"/>
  <c r="F136" i="3" a="1"/>
  <c r="F136" i="3"/>
  <c r="F137" i="3" a="1"/>
  <c r="F137" i="3"/>
  <c r="F138" i="3" a="1"/>
  <c r="F138" i="3"/>
  <c r="F139" i="3" a="1"/>
  <c r="F139" i="3"/>
  <c r="F140" i="3" a="1"/>
  <c r="F140" i="3"/>
  <c r="F141" i="3" a="1"/>
  <c r="F141" i="3"/>
  <c r="F142" i="3" a="1"/>
  <c r="F142" i="3"/>
  <c r="F143" i="3" a="1"/>
  <c r="F143" i="3"/>
  <c r="F144" i="3" a="1"/>
  <c r="F144" i="3"/>
  <c r="F145" i="3" a="1"/>
  <c r="F145" i="3"/>
  <c r="F146" i="3" a="1"/>
  <c r="F146" i="3"/>
  <c r="F147" i="3" a="1"/>
  <c r="F147" i="3"/>
  <c r="F148" i="3" a="1"/>
  <c r="F148" i="3"/>
  <c r="F149" i="3" a="1"/>
  <c r="F149" i="3"/>
  <c r="F150" i="3" a="1"/>
  <c r="F150" i="3"/>
  <c r="F151" i="3" a="1"/>
  <c r="F151" i="3"/>
  <c r="F152" i="3" a="1"/>
  <c r="F152" i="3"/>
  <c r="F153" i="3" a="1"/>
  <c r="F153" i="3"/>
  <c r="F154" i="3" a="1"/>
  <c r="F154" i="3"/>
  <c r="F2" i="3" a="1"/>
  <c r="F2" i="3"/>
  <c r="J151" i="3"/>
  <c r="J152" i="3"/>
  <c r="J153" i="3"/>
  <c r="J154" i="3"/>
  <c r="J148" i="3"/>
  <c r="J149" i="3"/>
  <c r="J150" i="3"/>
  <c r="J147" i="3"/>
  <c r="J144" i="3"/>
  <c r="J145" i="3"/>
  <c r="J146" i="3"/>
  <c r="J142" i="3"/>
  <c r="J143" i="3"/>
  <c r="J141" i="3"/>
  <c r="J139" i="3"/>
  <c r="J140" i="3"/>
  <c r="J138" i="3"/>
  <c r="J135" i="3"/>
  <c r="J136" i="3"/>
  <c r="J137" i="3"/>
  <c r="J133" i="3"/>
  <c r="J134" i="3"/>
  <c r="J129" i="3"/>
  <c r="J130" i="3"/>
  <c r="J131" i="3"/>
  <c r="J132" i="3"/>
  <c r="J128" i="3"/>
  <c r="J127" i="3"/>
  <c r="J123" i="3"/>
  <c r="J124" i="3"/>
  <c r="J125" i="3"/>
  <c r="J126" i="3"/>
  <c r="J121" i="3"/>
  <c r="J122" i="3"/>
  <c r="J120" i="3"/>
  <c r="J116" i="3"/>
  <c r="J117" i="3"/>
  <c r="J118" i="3"/>
  <c r="J119" i="3"/>
  <c r="J114" i="3"/>
  <c r="J115" i="3"/>
  <c r="J110" i="3"/>
  <c r="J111" i="3"/>
  <c r="J112" i="3"/>
  <c r="J113" i="3"/>
  <c r="J107" i="3"/>
  <c r="J108" i="3"/>
  <c r="J109" i="3"/>
  <c r="J103" i="3"/>
  <c r="J104" i="3"/>
  <c r="J105" i="3"/>
  <c r="J106" i="3"/>
  <c r="J102" i="3"/>
  <c r="J98" i="3"/>
  <c r="J99" i="3"/>
  <c r="J100" i="3"/>
  <c r="J101" i="3"/>
  <c r="J94" i="3"/>
  <c r="J95" i="3"/>
  <c r="J96" i="3"/>
  <c r="J97" i="3"/>
  <c r="J90" i="3"/>
  <c r="J91" i="3"/>
  <c r="J92" i="3"/>
  <c r="J93" i="3"/>
  <c r="J86" i="3"/>
  <c r="J87" i="3"/>
  <c r="J88" i="3"/>
  <c r="J89" i="3"/>
  <c r="J85" i="3"/>
  <c r="J83" i="3"/>
  <c r="J84" i="3"/>
  <c r="J81" i="3"/>
  <c r="J82" i="3"/>
  <c r="J73" i="3"/>
  <c r="J74" i="3"/>
  <c r="J75" i="3"/>
  <c r="J76" i="3"/>
  <c r="J77" i="3"/>
  <c r="J78" i="3"/>
  <c r="J79" i="3"/>
  <c r="J80" i="3"/>
  <c r="J71" i="3"/>
  <c r="J72" i="3"/>
  <c r="J69" i="3"/>
  <c r="J70" i="3"/>
  <c r="J66" i="3"/>
  <c r="J67" i="3"/>
  <c r="J68" i="3"/>
  <c r="J65" i="3"/>
  <c r="J63" i="3"/>
  <c r="J64" i="3"/>
  <c r="J61" i="3"/>
  <c r="J62" i="3"/>
  <c r="J60" i="3"/>
  <c r="J58" i="3"/>
  <c r="J59" i="3"/>
  <c r="J54" i="3"/>
  <c r="J55" i="3"/>
  <c r="J56" i="3"/>
  <c r="J57" i="3"/>
  <c r="J51" i="3"/>
  <c r="J52" i="3"/>
  <c r="J53" i="3"/>
  <c r="J50" i="3"/>
  <c r="J48" i="3"/>
  <c r="J49" i="3"/>
  <c r="J47" i="3"/>
  <c r="J45" i="3"/>
  <c r="J46" i="3"/>
  <c r="J43" i="3"/>
  <c r="J44" i="3"/>
  <c r="J42" i="3"/>
  <c r="J40" i="3"/>
  <c r="J41" i="3"/>
  <c r="J39" i="3"/>
  <c r="J38" i="3"/>
  <c r="J37" i="3"/>
  <c r="J36" i="3"/>
  <c r="J33" i="3"/>
  <c r="J34" i="3"/>
  <c r="J35" i="3"/>
  <c r="J32" i="3"/>
  <c r="J30" i="3"/>
  <c r="J31" i="3"/>
  <c r="J26" i="3"/>
  <c r="J27" i="3"/>
  <c r="J28" i="3"/>
  <c r="J29" i="3"/>
  <c r="J24" i="3"/>
  <c r="J25" i="3"/>
  <c r="J22" i="3"/>
  <c r="J23" i="3"/>
  <c r="J21" i="3"/>
  <c r="J19" i="3"/>
  <c r="J20" i="3"/>
  <c r="J17" i="3"/>
  <c r="J18" i="3"/>
  <c r="J15" i="3"/>
  <c r="J16" i="3"/>
  <c r="J13" i="3"/>
  <c r="J14" i="3"/>
  <c r="J11" i="3"/>
  <c r="J12" i="3"/>
  <c r="J10" i="3"/>
  <c r="J6" i="3"/>
  <c r="J7" i="3"/>
  <c r="J8" i="3"/>
  <c r="J9" i="3"/>
  <c r="J4" i="3"/>
  <c r="J5" i="3"/>
  <c r="J2" i="3"/>
  <c r="J3" i="3"/>
  <c r="C3" i="3"/>
  <c r="E3" i="3"/>
  <c r="H3" i="3"/>
  <c r="I3" i="3"/>
  <c r="C4" i="3"/>
  <c r="E4" i="3"/>
  <c r="H4" i="3"/>
  <c r="I4" i="3"/>
  <c r="C5" i="3"/>
  <c r="E5" i="3"/>
  <c r="H5" i="3"/>
  <c r="I5" i="3"/>
  <c r="C6" i="3"/>
  <c r="E6" i="3"/>
  <c r="H6" i="3"/>
  <c r="I6" i="3"/>
  <c r="C7" i="3"/>
  <c r="E7" i="3"/>
  <c r="H7" i="3"/>
  <c r="I7" i="3"/>
  <c r="C8" i="3"/>
  <c r="E8" i="3"/>
  <c r="H8" i="3"/>
  <c r="I8" i="3"/>
  <c r="C9" i="3"/>
  <c r="E9" i="3"/>
  <c r="H9" i="3"/>
  <c r="I9" i="3"/>
  <c r="C10" i="3"/>
  <c r="E10" i="3"/>
  <c r="H10" i="3"/>
  <c r="I10" i="3"/>
  <c r="C11" i="3"/>
  <c r="E11" i="3"/>
  <c r="H11" i="3"/>
  <c r="I11" i="3"/>
  <c r="C12" i="3"/>
  <c r="E12" i="3"/>
  <c r="H12" i="3"/>
  <c r="I12" i="3"/>
  <c r="C13" i="3"/>
  <c r="E13" i="3"/>
  <c r="H13" i="3"/>
  <c r="I13" i="3"/>
  <c r="C14" i="3"/>
  <c r="E14" i="3"/>
  <c r="H14" i="3"/>
  <c r="I14" i="3"/>
  <c r="C15" i="3"/>
  <c r="E15" i="3"/>
  <c r="H15" i="3"/>
  <c r="I15" i="3"/>
  <c r="C16" i="3"/>
  <c r="E16" i="3"/>
  <c r="H16" i="3"/>
  <c r="I16" i="3"/>
  <c r="C17" i="3"/>
  <c r="E17" i="3"/>
  <c r="H17" i="3"/>
  <c r="I17" i="3"/>
  <c r="C18" i="3"/>
  <c r="E18" i="3"/>
  <c r="H18" i="3"/>
  <c r="I18" i="3"/>
  <c r="C19" i="3"/>
  <c r="E19" i="3"/>
  <c r="H19" i="3"/>
  <c r="I19" i="3"/>
  <c r="C20" i="3"/>
  <c r="E20" i="3"/>
  <c r="H20" i="3"/>
  <c r="I20" i="3"/>
  <c r="C21" i="3"/>
  <c r="E21" i="3"/>
  <c r="H21" i="3"/>
  <c r="I21" i="3"/>
  <c r="C22" i="3"/>
  <c r="E22" i="3"/>
  <c r="H22" i="3"/>
  <c r="I22" i="3"/>
  <c r="C23" i="3"/>
  <c r="E23" i="3"/>
  <c r="H23" i="3"/>
  <c r="I23" i="3"/>
  <c r="C24" i="3"/>
  <c r="E24" i="3"/>
  <c r="H24" i="3"/>
  <c r="I24" i="3"/>
  <c r="C25" i="3"/>
  <c r="E25" i="3"/>
  <c r="H25" i="3"/>
  <c r="I25" i="3"/>
  <c r="C26" i="3"/>
  <c r="E26" i="3"/>
  <c r="H26" i="3"/>
  <c r="I26" i="3"/>
  <c r="C27" i="3"/>
  <c r="E27" i="3"/>
  <c r="H27" i="3"/>
  <c r="I27" i="3"/>
  <c r="C28" i="3"/>
  <c r="E28" i="3"/>
  <c r="H28" i="3"/>
  <c r="I28" i="3"/>
  <c r="C29" i="3"/>
  <c r="E29" i="3"/>
  <c r="H29" i="3"/>
  <c r="I29" i="3"/>
  <c r="C30" i="3"/>
  <c r="E30" i="3"/>
  <c r="H30" i="3"/>
  <c r="I30" i="3"/>
  <c r="C31" i="3"/>
  <c r="E31" i="3"/>
  <c r="H31" i="3"/>
  <c r="I31" i="3"/>
  <c r="C32" i="3"/>
  <c r="E32" i="3"/>
  <c r="H32" i="3"/>
  <c r="I32" i="3"/>
  <c r="C33" i="3"/>
  <c r="E33" i="3"/>
  <c r="H33" i="3"/>
  <c r="I33" i="3"/>
  <c r="C34" i="3"/>
  <c r="E34" i="3"/>
  <c r="H34" i="3"/>
  <c r="I34" i="3"/>
  <c r="C35" i="3"/>
  <c r="E35" i="3"/>
  <c r="H35" i="3"/>
  <c r="I35" i="3"/>
  <c r="C36" i="3"/>
  <c r="E36" i="3"/>
  <c r="H36" i="3"/>
  <c r="I36" i="3"/>
  <c r="C37" i="3"/>
  <c r="E37" i="3"/>
  <c r="H37" i="3"/>
  <c r="I37" i="3"/>
  <c r="C38" i="3"/>
  <c r="E38" i="3"/>
  <c r="H38" i="3"/>
  <c r="I38" i="3"/>
  <c r="C39" i="3"/>
  <c r="E39" i="3"/>
  <c r="H39" i="3"/>
  <c r="I39" i="3"/>
  <c r="C40" i="3"/>
  <c r="E40" i="3"/>
  <c r="H40" i="3"/>
  <c r="I40" i="3"/>
  <c r="C41" i="3"/>
  <c r="E41" i="3"/>
  <c r="H41" i="3"/>
  <c r="I41" i="3"/>
  <c r="C42" i="3"/>
  <c r="E42" i="3"/>
  <c r="H42" i="3"/>
  <c r="I42" i="3"/>
  <c r="C43" i="3"/>
  <c r="E43" i="3"/>
  <c r="H43" i="3"/>
  <c r="I43" i="3"/>
  <c r="C44" i="3"/>
  <c r="E44" i="3"/>
  <c r="H44" i="3"/>
  <c r="I44" i="3"/>
  <c r="C45" i="3"/>
  <c r="E45" i="3"/>
  <c r="H45" i="3"/>
  <c r="I45" i="3"/>
  <c r="C46" i="3"/>
  <c r="E46" i="3"/>
  <c r="H46" i="3"/>
  <c r="I46" i="3"/>
  <c r="C47" i="3"/>
  <c r="E47" i="3"/>
  <c r="H47" i="3"/>
  <c r="I47" i="3"/>
  <c r="C48" i="3"/>
  <c r="E48" i="3"/>
  <c r="H48" i="3"/>
  <c r="I48" i="3"/>
  <c r="C49" i="3"/>
  <c r="E49" i="3"/>
  <c r="H49" i="3"/>
  <c r="I49" i="3"/>
  <c r="C50" i="3"/>
  <c r="E50" i="3"/>
  <c r="H50" i="3"/>
  <c r="I50" i="3"/>
  <c r="C51" i="3"/>
  <c r="E51" i="3"/>
  <c r="H51" i="3"/>
  <c r="I51" i="3"/>
  <c r="C52" i="3"/>
  <c r="E52" i="3"/>
  <c r="H52" i="3"/>
  <c r="I52" i="3"/>
  <c r="C53" i="3"/>
  <c r="E53" i="3"/>
  <c r="H53" i="3"/>
  <c r="I53" i="3"/>
  <c r="C54" i="3"/>
  <c r="E54" i="3"/>
  <c r="H54" i="3"/>
  <c r="I54" i="3"/>
  <c r="C55" i="3"/>
  <c r="E55" i="3"/>
  <c r="H55" i="3"/>
  <c r="I55" i="3"/>
  <c r="C56" i="3"/>
  <c r="E56" i="3"/>
  <c r="H56" i="3"/>
  <c r="I56" i="3"/>
  <c r="C57" i="3"/>
  <c r="E57" i="3"/>
  <c r="H57" i="3"/>
  <c r="I57" i="3"/>
  <c r="C58" i="3"/>
  <c r="E58" i="3"/>
  <c r="H58" i="3"/>
  <c r="I58" i="3"/>
  <c r="C59" i="3"/>
  <c r="E59" i="3"/>
  <c r="H59" i="3"/>
  <c r="I59" i="3"/>
  <c r="C60" i="3"/>
  <c r="E60" i="3"/>
  <c r="H60" i="3"/>
  <c r="I60" i="3"/>
  <c r="C61" i="3"/>
  <c r="E61" i="3"/>
  <c r="H61" i="3"/>
  <c r="I61" i="3"/>
  <c r="C62" i="3"/>
  <c r="E62" i="3"/>
  <c r="H62" i="3"/>
  <c r="I62" i="3"/>
  <c r="C63" i="3"/>
  <c r="E63" i="3"/>
  <c r="H63" i="3"/>
  <c r="I63" i="3"/>
  <c r="C64" i="3"/>
  <c r="E64" i="3"/>
  <c r="H64" i="3"/>
  <c r="I64" i="3"/>
  <c r="C65" i="3"/>
  <c r="E65" i="3"/>
  <c r="H65" i="3"/>
  <c r="I65" i="3"/>
  <c r="C66" i="3"/>
  <c r="E66" i="3"/>
  <c r="H66" i="3"/>
  <c r="I66" i="3"/>
  <c r="C67" i="3"/>
  <c r="E67" i="3"/>
  <c r="H67" i="3"/>
  <c r="I67" i="3"/>
  <c r="C68" i="3"/>
  <c r="E68" i="3"/>
  <c r="H68" i="3"/>
  <c r="I68" i="3"/>
  <c r="C69" i="3"/>
  <c r="E69" i="3"/>
  <c r="H69" i="3"/>
  <c r="I69" i="3"/>
  <c r="C70" i="3"/>
  <c r="E70" i="3"/>
  <c r="H70" i="3"/>
  <c r="I70" i="3"/>
  <c r="C71" i="3"/>
  <c r="E71" i="3"/>
  <c r="H71" i="3"/>
  <c r="I71" i="3"/>
  <c r="C72" i="3"/>
  <c r="E72" i="3"/>
  <c r="H72" i="3"/>
  <c r="I72" i="3"/>
  <c r="C73" i="3"/>
  <c r="E73" i="3"/>
  <c r="H73" i="3"/>
  <c r="I73" i="3"/>
  <c r="C74" i="3"/>
  <c r="E74" i="3"/>
  <c r="H74" i="3"/>
  <c r="I74" i="3"/>
  <c r="C75" i="3"/>
  <c r="E75" i="3"/>
  <c r="H75" i="3"/>
  <c r="I75" i="3"/>
  <c r="C76" i="3"/>
  <c r="E76" i="3"/>
  <c r="H76" i="3"/>
  <c r="I76" i="3"/>
  <c r="C77" i="3"/>
  <c r="E77" i="3"/>
  <c r="H77" i="3"/>
  <c r="I77" i="3"/>
  <c r="C78" i="3"/>
  <c r="E78" i="3"/>
  <c r="H78" i="3"/>
  <c r="I78" i="3"/>
  <c r="C79" i="3"/>
  <c r="E79" i="3"/>
  <c r="H79" i="3"/>
  <c r="I79" i="3"/>
  <c r="C80" i="3"/>
  <c r="E80" i="3"/>
  <c r="H80" i="3"/>
  <c r="I80" i="3"/>
  <c r="C81" i="3"/>
  <c r="E81" i="3"/>
  <c r="H81" i="3"/>
  <c r="I81" i="3"/>
  <c r="C82" i="3"/>
  <c r="E82" i="3"/>
  <c r="H82" i="3"/>
  <c r="I82" i="3"/>
  <c r="C83" i="3"/>
  <c r="E83" i="3"/>
  <c r="H83" i="3"/>
  <c r="I83" i="3"/>
  <c r="C84" i="3"/>
  <c r="E84" i="3"/>
  <c r="H84" i="3"/>
  <c r="I84" i="3"/>
  <c r="C85" i="3"/>
  <c r="E85" i="3"/>
  <c r="H85" i="3"/>
  <c r="I85" i="3"/>
  <c r="C86" i="3"/>
  <c r="E86" i="3"/>
  <c r="H86" i="3"/>
  <c r="I86" i="3"/>
  <c r="C87" i="3"/>
  <c r="E87" i="3"/>
  <c r="H87" i="3"/>
  <c r="I87" i="3"/>
  <c r="C88" i="3"/>
  <c r="E88" i="3"/>
  <c r="H88" i="3"/>
  <c r="I88" i="3"/>
  <c r="C89" i="3"/>
  <c r="E89" i="3"/>
  <c r="H89" i="3"/>
  <c r="I89" i="3"/>
  <c r="C90" i="3"/>
  <c r="E90" i="3"/>
  <c r="H90" i="3"/>
  <c r="I90" i="3"/>
  <c r="C91" i="3"/>
  <c r="E91" i="3"/>
  <c r="H91" i="3"/>
  <c r="I91" i="3"/>
  <c r="C92" i="3"/>
  <c r="E92" i="3"/>
  <c r="H92" i="3"/>
  <c r="I92" i="3"/>
  <c r="C93" i="3"/>
  <c r="E93" i="3"/>
  <c r="H93" i="3"/>
  <c r="I93" i="3"/>
  <c r="C94" i="3"/>
  <c r="E94" i="3"/>
  <c r="H94" i="3"/>
  <c r="I94" i="3"/>
  <c r="C95" i="3"/>
  <c r="E95" i="3"/>
  <c r="H95" i="3"/>
  <c r="I95" i="3"/>
  <c r="C96" i="3"/>
  <c r="E96" i="3"/>
  <c r="H96" i="3"/>
  <c r="I96" i="3"/>
  <c r="C97" i="3"/>
  <c r="E97" i="3"/>
  <c r="H97" i="3"/>
  <c r="I97" i="3"/>
  <c r="C98" i="3"/>
  <c r="E98" i="3"/>
  <c r="H98" i="3"/>
  <c r="I98" i="3"/>
  <c r="C99" i="3"/>
  <c r="E99" i="3"/>
  <c r="H99" i="3"/>
  <c r="I99" i="3"/>
  <c r="C100" i="3"/>
  <c r="E100" i="3"/>
  <c r="H100" i="3"/>
  <c r="I100" i="3"/>
  <c r="C101" i="3"/>
  <c r="E101" i="3"/>
  <c r="H101" i="3"/>
  <c r="I101" i="3"/>
  <c r="C102" i="3"/>
  <c r="E102" i="3"/>
  <c r="H102" i="3"/>
  <c r="I102" i="3"/>
  <c r="C103" i="3"/>
  <c r="E103" i="3"/>
  <c r="H103" i="3"/>
  <c r="I103" i="3"/>
  <c r="C104" i="3"/>
  <c r="E104" i="3"/>
  <c r="H104" i="3"/>
  <c r="I104" i="3"/>
  <c r="C105" i="3"/>
  <c r="E105" i="3"/>
  <c r="H105" i="3"/>
  <c r="I105" i="3"/>
  <c r="C106" i="3"/>
  <c r="E106" i="3"/>
  <c r="H106" i="3"/>
  <c r="I106" i="3"/>
  <c r="C107" i="3"/>
  <c r="E107" i="3"/>
  <c r="H107" i="3"/>
  <c r="I107" i="3"/>
  <c r="C108" i="3"/>
  <c r="E108" i="3"/>
  <c r="H108" i="3"/>
  <c r="I108" i="3"/>
  <c r="C109" i="3"/>
  <c r="E109" i="3"/>
  <c r="H109" i="3"/>
  <c r="I109" i="3"/>
  <c r="C110" i="3"/>
  <c r="E110" i="3"/>
  <c r="H110" i="3"/>
  <c r="I110" i="3"/>
  <c r="C111" i="3"/>
  <c r="E111" i="3"/>
  <c r="H111" i="3"/>
  <c r="I111" i="3"/>
  <c r="C112" i="3"/>
  <c r="E112" i="3"/>
  <c r="H112" i="3"/>
  <c r="I112" i="3"/>
  <c r="C113" i="3"/>
  <c r="E113" i="3"/>
  <c r="H113" i="3"/>
  <c r="I113" i="3"/>
  <c r="C114" i="3"/>
  <c r="E114" i="3"/>
  <c r="H114" i="3"/>
  <c r="I114" i="3"/>
  <c r="C115" i="3"/>
  <c r="E115" i="3"/>
  <c r="H115" i="3"/>
  <c r="I115" i="3"/>
  <c r="C116" i="3"/>
  <c r="E116" i="3"/>
  <c r="H116" i="3"/>
  <c r="I116" i="3"/>
  <c r="C117" i="3"/>
  <c r="E117" i="3"/>
  <c r="H117" i="3"/>
  <c r="I117" i="3"/>
  <c r="C118" i="3"/>
  <c r="E118" i="3"/>
  <c r="H118" i="3"/>
  <c r="I118" i="3"/>
  <c r="C119" i="3"/>
  <c r="E119" i="3"/>
  <c r="H119" i="3"/>
  <c r="I119" i="3"/>
  <c r="C120" i="3"/>
  <c r="E120" i="3"/>
  <c r="H120" i="3"/>
  <c r="I120" i="3"/>
  <c r="C121" i="3"/>
  <c r="E121" i="3"/>
  <c r="H121" i="3"/>
  <c r="I121" i="3"/>
  <c r="C122" i="3"/>
  <c r="E122" i="3"/>
  <c r="H122" i="3"/>
  <c r="I122" i="3"/>
  <c r="C123" i="3"/>
  <c r="E123" i="3"/>
  <c r="H123" i="3"/>
  <c r="I123" i="3"/>
  <c r="C124" i="3"/>
  <c r="E124" i="3"/>
  <c r="H124" i="3"/>
  <c r="I124" i="3"/>
  <c r="C125" i="3"/>
  <c r="E125" i="3"/>
  <c r="H125" i="3"/>
  <c r="I125" i="3"/>
  <c r="C126" i="3"/>
  <c r="E126" i="3"/>
  <c r="H126" i="3"/>
  <c r="I126" i="3"/>
  <c r="C127" i="3"/>
  <c r="E127" i="3"/>
  <c r="H127" i="3"/>
  <c r="I127" i="3"/>
  <c r="C128" i="3"/>
  <c r="E128" i="3"/>
  <c r="H128" i="3"/>
  <c r="I128" i="3"/>
  <c r="C129" i="3"/>
  <c r="E129" i="3"/>
  <c r="H129" i="3"/>
  <c r="I129" i="3"/>
  <c r="C130" i="3"/>
  <c r="E130" i="3"/>
  <c r="H130" i="3"/>
  <c r="I130" i="3"/>
  <c r="C131" i="3"/>
  <c r="E131" i="3"/>
  <c r="H131" i="3"/>
  <c r="I131" i="3"/>
  <c r="C132" i="3"/>
  <c r="E132" i="3"/>
  <c r="H132" i="3"/>
  <c r="I132" i="3"/>
  <c r="C133" i="3"/>
  <c r="E133" i="3"/>
  <c r="H133" i="3"/>
  <c r="I133" i="3"/>
  <c r="C134" i="3"/>
  <c r="E134" i="3"/>
  <c r="H134" i="3"/>
  <c r="I134" i="3"/>
  <c r="C135" i="3"/>
  <c r="E135" i="3"/>
  <c r="H135" i="3"/>
  <c r="I135" i="3"/>
  <c r="C136" i="3"/>
  <c r="E136" i="3"/>
  <c r="H136" i="3"/>
  <c r="I136" i="3"/>
  <c r="C137" i="3"/>
  <c r="E137" i="3"/>
  <c r="H137" i="3"/>
  <c r="I137" i="3"/>
  <c r="C138" i="3"/>
  <c r="E138" i="3"/>
  <c r="H138" i="3"/>
  <c r="I138" i="3"/>
  <c r="C139" i="3"/>
  <c r="E139" i="3"/>
  <c r="H139" i="3"/>
  <c r="I139" i="3"/>
  <c r="C140" i="3"/>
  <c r="E140" i="3"/>
  <c r="H140" i="3"/>
  <c r="I140" i="3"/>
  <c r="C141" i="3"/>
  <c r="E141" i="3"/>
  <c r="H141" i="3"/>
  <c r="I141" i="3"/>
  <c r="C142" i="3"/>
  <c r="E142" i="3"/>
  <c r="H142" i="3"/>
  <c r="I142" i="3"/>
  <c r="C143" i="3"/>
  <c r="E143" i="3"/>
  <c r="H143" i="3"/>
  <c r="I143" i="3"/>
  <c r="C144" i="3"/>
  <c r="E144" i="3"/>
  <c r="H144" i="3"/>
  <c r="I144" i="3"/>
  <c r="C145" i="3"/>
  <c r="E145" i="3"/>
  <c r="H145" i="3"/>
  <c r="I145" i="3"/>
  <c r="C146" i="3"/>
  <c r="E146" i="3"/>
  <c r="H146" i="3"/>
  <c r="I146" i="3"/>
  <c r="C147" i="3"/>
  <c r="E147" i="3"/>
  <c r="H147" i="3"/>
  <c r="I147" i="3"/>
  <c r="C148" i="3"/>
  <c r="E148" i="3"/>
  <c r="H148" i="3"/>
  <c r="I148" i="3"/>
  <c r="C149" i="3"/>
  <c r="E149" i="3"/>
  <c r="H149" i="3"/>
  <c r="I149" i="3"/>
  <c r="C150" i="3"/>
  <c r="E150" i="3"/>
  <c r="H150" i="3"/>
  <c r="I150" i="3"/>
  <c r="C151" i="3"/>
  <c r="E151" i="3"/>
  <c r="H151" i="3"/>
  <c r="I151" i="3"/>
  <c r="C152" i="3"/>
  <c r="E152" i="3"/>
  <c r="H152" i="3"/>
  <c r="I152" i="3"/>
  <c r="C153" i="3"/>
  <c r="E153" i="3"/>
  <c r="H153" i="3"/>
  <c r="I153" i="3"/>
  <c r="C154" i="3"/>
  <c r="E154" i="3"/>
  <c r="H154" i="3"/>
  <c r="I154" i="3"/>
  <c r="C2" i="3"/>
  <c r="E2" i="3"/>
  <c r="H2" i="3"/>
  <c r="I2" i="3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<sst xmlns="http://schemas.openxmlformats.org/spreadsheetml/2006/main" count="1267" uniqueCount="509">
  <si>
    <t>Name</t>
  </si>
  <si>
    <t>Unit</t>
  </si>
  <si>
    <t>Campus</t>
  </si>
  <si>
    <t>Course</t>
  </si>
  <si>
    <t>AgentName</t>
  </si>
  <si>
    <t>Intro to ECommerce</t>
  </si>
  <si>
    <t xml:space="preserve">Mgmt Principles </t>
  </si>
  <si>
    <t>Bus Acct</t>
  </si>
  <si>
    <t>Bachelor of Accounting</t>
  </si>
  <si>
    <t xml:space="preserve">Quant Methods </t>
  </si>
  <si>
    <t xml:space="preserve">Bus Comm </t>
  </si>
  <si>
    <t>Bachelor of Business</t>
  </si>
  <si>
    <t>HRM</t>
  </si>
  <si>
    <t>Corp Resp Ethics</t>
  </si>
  <si>
    <t xml:space="preserve">Bus Law </t>
  </si>
  <si>
    <t>ALTEC</t>
  </si>
  <si>
    <t>Corp Law</t>
  </si>
  <si>
    <t xml:space="preserve">Int Mgmt </t>
  </si>
  <si>
    <t>Bus Economics</t>
  </si>
  <si>
    <t>Mktg Principles</t>
  </si>
  <si>
    <t>K150121</t>
  </si>
  <si>
    <t>K150125</t>
  </si>
  <si>
    <t>Bachelor of Business </t>
  </si>
  <si>
    <t>Unilink Overseas Study Consulting Ltd</t>
  </si>
  <si>
    <t>Org Beh</t>
  </si>
  <si>
    <t xml:space="preserve">Fin Acct </t>
  </si>
  <si>
    <t>Auditing</t>
  </si>
  <si>
    <t>Bus Info Analysis</t>
  </si>
  <si>
    <t>Bus Strategy</t>
  </si>
  <si>
    <r>
      <t>Bachelor of Accounting</t>
    </r>
    <r>
      <rPr>
        <sz val="9"/>
        <color rgb="FF333333"/>
        <rFont val="Arial"/>
        <family val="2"/>
      </rPr>
      <t> </t>
    </r>
  </si>
  <si>
    <t>Fin mgmt</t>
  </si>
  <si>
    <t>Fin Reporting</t>
  </si>
  <si>
    <t>iae GLOBAL - Melbourne</t>
  </si>
  <si>
    <t>Connect Overseas</t>
  </si>
  <si>
    <t>New World Education</t>
  </si>
  <si>
    <t>V STAR Immigration &amp; Education Services</t>
  </si>
  <si>
    <t xml:space="preserve">Cost Acct </t>
  </si>
  <si>
    <t xml:space="preserve">Leadership </t>
  </si>
  <si>
    <t>Mktg Strategy</t>
  </si>
  <si>
    <t>Acc info Sys</t>
  </si>
  <si>
    <t>AECC Global - Cebu</t>
  </si>
  <si>
    <t>Student World Pty Ltd</t>
  </si>
  <si>
    <t xml:space="preserve">Mr. Ardeshir  ao HE   </t>
  </si>
  <si>
    <t xml:space="preserve">Mr. Sholeh  Mohan   </t>
  </si>
  <si>
    <t xml:space="preserve">Mr. Farangis  pkota   </t>
  </si>
  <si>
    <t xml:space="preserve">Mr. Sheeva  ZAFAR   </t>
  </si>
  <si>
    <t xml:space="preserve">Mr. Asal  MUKHI   </t>
  </si>
  <si>
    <t xml:space="preserve">Mr. Zari  SINGH   </t>
  </si>
  <si>
    <t xml:space="preserve">Mr. Mozhgan  PKOTA   </t>
  </si>
  <si>
    <t xml:space="preserve">Mr. Dadbeh  sh KC   </t>
  </si>
  <si>
    <t xml:space="preserve">Mr. Soudabeh  AKLEE   </t>
  </si>
  <si>
    <t xml:space="preserve">Mr. Mahdokht  Singh   </t>
  </si>
  <si>
    <t xml:space="preserve">Ms. Pareevash   KAUR   </t>
  </si>
  <si>
    <t xml:space="preserve">Mr. Afsoon  KUMAR   </t>
  </si>
  <si>
    <t xml:space="preserve">Mr. Bardia   YOON   </t>
  </si>
  <si>
    <t xml:space="preserve">Mr. Golbanoo   DEOL   </t>
  </si>
  <si>
    <t xml:space="preserve">Mr. Sasan  MAHAN   </t>
  </si>
  <si>
    <t xml:space="preserve">Mr. Pasha   WONG   </t>
  </si>
  <si>
    <t xml:space="preserve">Mr. Shaheen  SINGH   </t>
  </si>
  <si>
    <t xml:space="preserve">Mr. Salomeh  AHMAD   </t>
  </si>
  <si>
    <t xml:space="preserve">Ms. Shokouh  SHAHI   </t>
  </si>
  <si>
    <t xml:space="preserve">Mr. Nazafarin  SABIR   </t>
  </si>
  <si>
    <t xml:space="preserve">Mr. Sarvenaz  AMMED   </t>
  </si>
  <si>
    <t xml:space="preserve">Mr. Bahram  AMEED   </t>
  </si>
  <si>
    <t xml:space="preserve">Mr. Hooshang  ASHTE   </t>
  </si>
  <si>
    <t xml:space="preserve">Mr. Aryan  ULAKH   </t>
  </si>
  <si>
    <t xml:space="preserve">Mr. Ladan  GUYEN   </t>
  </si>
  <si>
    <t xml:space="preserve">Mr. Pezhman  AKRAM   </t>
  </si>
  <si>
    <t xml:space="preserve">Mr. Gisou  UZAIR   </t>
  </si>
  <si>
    <t xml:space="preserve">Ms. Farhoud  hi VO   </t>
  </si>
  <si>
    <t xml:space="preserve">Ms. Koosha  an XI   </t>
  </si>
  <si>
    <t xml:space="preserve">Mr. Ramesh  GUYEN   </t>
  </si>
  <si>
    <t xml:space="preserve">Ms. Sohrab  oc DO   </t>
  </si>
  <si>
    <t xml:space="preserve">Ms. Farbod  HOANG   </t>
  </si>
  <si>
    <t xml:space="preserve">Ms  Afsar  ga LE   </t>
  </si>
  <si>
    <t xml:space="preserve">Ms. Sanjar  TTEGE   </t>
  </si>
  <si>
    <t xml:space="preserve">Ms. Farid  My HA   </t>
  </si>
  <si>
    <t xml:space="preserve">Mr. Atoosa  SINGH   </t>
  </si>
  <si>
    <t xml:space="preserve">Mr. Shaya   TRAN   </t>
  </si>
  <si>
    <t xml:space="preserve">Mr. Kamshad  SINGH   </t>
  </si>
  <si>
    <t xml:space="preserve">Mr. Mandana  SINGH   </t>
  </si>
  <si>
    <t xml:space="preserve">Mr. Golbahar  GUYEN   </t>
  </si>
  <si>
    <t xml:space="preserve">Mr. Sami  SINGH   </t>
  </si>
  <si>
    <t xml:space="preserve">Mr. Golbahar  OUSUF   </t>
  </si>
  <si>
    <t xml:space="preserve">Mr. Naheed   TRAN   </t>
  </si>
  <si>
    <t xml:space="preserve">Mr. Tahmineh  AMMED   </t>
  </si>
  <si>
    <t xml:space="preserve">Mr. Pirooz  KARIM   </t>
  </si>
  <si>
    <t xml:space="preserve">Ms. Maheen   PHAM   </t>
  </si>
  <si>
    <t xml:space="preserve">Mr. Cirrus  REYES   </t>
  </si>
  <si>
    <t xml:space="preserve">Ms. Rakhshan  GUYEN   </t>
  </si>
  <si>
    <t xml:space="preserve">Mr. Rima  ARCIA   </t>
  </si>
  <si>
    <t xml:space="preserve">Mr. Firouz  DHURY   </t>
  </si>
  <si>
    <t xml:space="preserve">Mr. Shadi  a NAW   </t>
  </si>
  <si>
    <t xml:space="preserve">Ms. Firouz  GUYEN   </t>
  </si>
  <si>
    <t xml:space="preserve">Mr. Sita  ANSUR   </t>
  </si>
  <si>
    <t xml:space="preserve">Mr. Siamak  RAMOS   </t>
  </si>
  <si>
    <t xml:space="preserve">Mr. Shadan  ARGAS   </t>
  </si>
  <si>
    <t xml:space="preserve">Mr. Shahab  JAVED   </t>
  </si>
  <si>
    <t xml:space="preserve">Mr. Atash  GUYEN   </t>
  </si>
  <si>
    <t xml:space="preserve">Ms. Tirdad  GUYEN   </t>
  </si>
  <si>
    <t xml:space="preserve">Mr  Goli  VERIO   </t>
  </si>
  <si>
    <t xml:space="preserve">Mr  Khosrow  VERIO   </t>
  </si>
  <si>
    <t xml:space="preserve">Mr  Ramin  LONIA   </t>
  </si>
  <si>
    <t xml:space="preserve">Mr  Keyvan   NAGY   </t>
  </si>
  <si>
    <t xml:space="preserve">Mr  Vanda  MANEC   </t>
  </si>
  <si>
    <t xml:space="preserve">Mr  Kourosh  KORBA   </t>
  </si>
  <si>
    <t xml:space="preserve">Mr  Rambod  KORBA   </t>
  </si>
  <si>
    <t xml:space="preserve">Mr  Pouran  EMETH   </t>
  </si>
  <si>
    <t xml:space="preserve">Ms  Artan  GAUNA   </t>
  </si>
  <si>
    <t xml:space="preserve">Mr. Hooshyar  pkota   </t>
  </si>
  <si>
    <t xml:space="preserve">Mis Afshar  GUYEN   </t>
  </si>
  <si>
    <t xml:space="preserve">Mr. Golbanoo  INTAL   </t>
  </si>
  <si>
    <t xml:space="preserve">Mr. Pouneh   SYED   </t>
  </si>
  <si>
    <t xml:space="preserve">Mr. Behnaz  AKHAR   </t>
  </si>
  <si>
    <t xml:space="preserve">Mr. Azin  AKHAR   </t>
  </si>
  <si>
    <t xml:space="preserve">Mr. Ara  AKHAR   </t>
  </si>
  <si>
    <t xml:space="preserve">Mr. Touraj  AROOQ   </t>
  </si>
  <si>
    <t xml:space="preserve">Mr. Ardavan   AWAN   </t>
  </si>
  <si>
    <t xml:space="preserve">Mr. Esfandyar  SINGH   </t>
  </si>
  <si>
    <t xml:space="preserve">Mr. Poupak  SINGH   </t>
  </si>
  <si>
    <t xml:space="preserve">Mr. Yeganeh  SINGH   </t>
  </si>
  <si>
    <t xml:space="preserve">Mr. Rima  SINGH   </t>
  </si>
  <si>
    <t xml:space="preserve">Mr. Ghobad   PHAM   </t>
  </si>
  <si>
    <t xml:space="preserve">Mr. Pareeya   PHAM   </t>
  </si>
  <si>
    <t xml:space="preserve">Mr. Saman   PHAM   </t>
  </si>
  <si>
    <t xml:space="preserve">Mr. Bahar   PHAM   </t>
  </si>
  <si>
    <t xml:space="preserve">Mr. Touran  SAWAN   </t>
  </si>
  <si>
    <t xml:space="preserve">Mr. Mahdokht   DANG   </t>
  </si>
  <si>
    <t xml:space="preserve">Mr. Farhad   DANG   </t>
  </si>
  <si>
    <t xml:space="preserve">Ms. Farshad  PHUNG   </t>
  </si>
  <si>
    <t xml:space="preserve">Mr. Shahrnaz  AHMAN   </t>
  </si>
  <si>
    <t xml:space="preserve">Ms. Nazy   TRAN   </t>
  </si>
  <si>
    <t xml:space="preserve">Ms. Foroud  GUYEN   </t>
  </si>
  <si>
    <t xml:space="preserve">Ms. Banooe  GUYEN   </t>
  </si>
  <si>
    <t xml:space="preserve">Ms. Saman  GUYEN   </t>
  </si>
  <si>
    <t xml:space="preserve">Ms. Niloufar   PHAM   </t>
  </si>
  <si>
    <t xml:space="preserve">Ms. Nazhin   PHAM   </t>
  </si>
  <si>
    <t xml:space="preserve">Ms. Banooe   PHAM   </t>
  </si>
  <si>
    <t xml:space="preserve">Ms. Bahman  GUYEN   </t>
  </si>
  <si>
    <t xml:space="preserve">Ms. Tarsa  GUYEN   </t>
  </si>
  <si>
    <t xml:space="preserve">Ms. Bardia  GUYEN   </t>
  </si>
  <si>
    <t xml:space="preserve">Ms. Ferdows  GUYEN   </t>
  </si>
  <si>
    <t xml:space="preserve">Mr. Marmar  AHMAN   </t>
  </si>
  <si>
    <t xml:space="preserve">Mr. Hootan  DHURY   </t>
  </si>
  <si>
    <t xml:space="preserve">Mr. Vida  a NAW   </t>
  </si>
  <si>
    <t xml:space="preserve">Mr. Arezoo  a NAW   </t>
  </si>
  <si>
    <t xml:space="preserve">Mr. Sara  a NAW   </t>
  </si>
  <si>
    <t xml:space="preserve">Mr. Aryan  SINGH   </t>
  </si>
  <si>
    <t xml:space="preserve">Mr. Meshia  SINGH   </t>
  </si>
  <si>
    <t xml:space="preserve">Ms. Golpari   KAUR   </t>
  </si>
  <si>
    <t xml:space="preserve">Mr. Khorsheed  KUMAR   </t>
  </si>
  <si>
    <t xml:space="preserve">Mr. Shahrdad  SINGH   </t>
  </si>
  <si>
    <t xml:space="preserve">Ms. Khojassteh  GUYEN   </t>
  </si>
  <si>
    <t xml:space="preserve">Mr. Danush  SINGH   </t>
  </si>
  <si>
    <t xml:space="preserve">Mr. Shahzadeh  AKRAM   </t>
  </si>
  <si>
    <t xml:space="preserve">Mr. Arsalan   RAZA   </t>
  </si>
  <si>
    <t xml:space="preserve">Mr. Farzaneh  SINGH   </t>
  </si>
  <si>
    <t xml:space="preserve">Mr. Cirrus  ohaib   </t>
  </si>
  <si>
    <t xml:space="preserve">Mr. Kouros  ANDEL   </t>
  </si>
  <si>
    <t xml:space="preserve">Mr. Mehran  ANDEL   </t>
  </si>
  <si>
    <t xml:space="preserve">Mr. Rakhshan  ANDEL   </t>
  </si>
  <si>
    <t xml:space="preserve">Mr. Afsaneh  ANDEL   </t>
  </si>
  <si>
    <t xml:space="preserve">Mr. Iraj  JIANG   </t>
  </si>
  <si>
    <t xml:space="preserve">Mr. Yashar  JIANG   </t>
  </si>
  <si>
    <t xml:space="preserve">Mr. Pareeya  JIANG   </t>
  </si>
  <si>
    <t xml:space="preserve">Mr. Nazanin  ng TA   </t>
  </si>
  <si>
    <t xml:space="preserve">Mr. Javeed  AIKE*   </t>
  </si>
  <si>
    <t xml:space="preserve">Mr. Farhad  SINGH   </t>
  </si>
  <si>
    <t xml:space="preserve">Mr. Kia  HENDI   </t>
  </si>
  <si>
    <t xml:space="preserve">Mr. Tahereh   HARMA   </t>
  </si>
  <si>
    <t xml:space="preserve">Mr. Behrad  HARMA   </t>
  </si>
  <si>
    <t xml:space="preserve">Mr. Nahal  SINGH   </t>
  </si>
  <si>
    <t xml:space="preserve">Mr. Jahanshah  SINGH   </t>
  </si>
  <si>
    <t xml:space="preserve">Mr. Nargess  SINGH   </t>
  </si>
  <si>
    <t xml:space="preserve">Mr. Goshtasb   SYED   </t>
  </si>
  <si>
    <t xml:space="preserve">Mr. Negeen   SYED   </t>
  </si>
  <si>
    <t xml:space="preserve">Mr. Pareerou   SYED   </t>
  </si>
  <si>
    <t xml:space="preserve">Mr. Mehrangiz  AKRAM   </t>
  </si>
  <si>
    <t xml:space="preserve">Mr. Tahmineh  r ALI   </t>
  </si>
  <si>
    <t xml:space="preserve">Mr. Tarsa  r ALI   </t>
  </si>
  <si>
    <t xml:space="preserve">Mr. Zal  r ALI   </t>
  </si>
  <si>
    <t xml:space="preserve">Mr. Mahyar  SAWAN   </t>
  </si>
  <si>
    <t xml:space="preserve">Mr. Danush  SAWAN   </t>
  </si>
  <si>
    <t xml:space="preserve">Mr. Arsham  SAWAN   </t>
  </si>
  <si>
    <t xml:space="preserve">Ms. Rakhshan  SAPNA   </t>
  </si>
  <si>
    <t xml:space="preserve">Ms. Hooman  SAPNA   </t>
  </si>
  <si>
    <t>Information Agency</t>
  </si>
  <si>
    <t xml:space="preserve">International Educational </t>
  </si>
  <si>
    <t>ALTECA Agency</t>
  </si>
  <si>
    <t>Hope Agency</t>
  </si>
  <si>
    <t>IDPM Education</t>
  </si>
  <si>
    <t>Uni Education</t>
  </si>
  <si>
    <t>International Migration &amp; Education Services</t>
  </si>
  <si>
    <t>Expert Education Services</t>
  </si>
  <si>
    <t>Study GLOBAL - Auckland</t>
  </si>
  <si>
    <t xml:space="preserve">Road to Success </t>
  </si>
  <si>
    <t xml:space="preserve">Visa Consultants Pty Ltd </t>
  </si>
  <si>
    <t>MIM Education</t>
  </si>
  <si>
    <t>ISEMS Education</t>
  </si>
  <si>
    <t>BlueSky Student Consultancy Services</t>
  </si>
  <si>
    <t xml:space="preserve"> International Cooperation</t>
  </si>
  <si>
    <t>IDPI Education</t>
  </si>
  <si>
    <t>Song Study Advisory</t>
  </si>
  <si>
    <t xml:space="preserve">International Edification Development </t>
  </si>
  <si>
    <t>Bao International Education</t>
  </si>
  <si>
    <t xml:space="preserve">Pathway Education </t>
  </si>
  <si>
    <t xml:space="preserve">Expert Education and Visa Services </t>
  </si>
  <si>
    <t>PEP International Education Services</t>
  </si>
  <si>
    <t xml:space="preserve">Prime Consultant </t>
  </si>
  <si>
    <t xml:space="preserve">Can- Able Immigration Consultants </t>
  </si>
  <si>
    <t>T2-2015</t>
  </si>
  <si>
    <t>T1-2014</t>
  </si>
  <si>
    <t>T2-2016</t>
  </si>
  <si>
    <t>T3-2016</t>
  </si>
  <si>
    <t>T2-2017</t>
  </si>
  <si>
    <t>T3-2015</t>
  </si>
  <si>
    <t>T1-2017</t>
  </si>
  <si>
    <t>T3-2014</t>
  </si>
  <si>
    <t>T3-2017</t>
  </si>
  <si>
    <t>T1-2016</t>
  </si>
  <si>
    <t>T2-2014</t>
  </si>
  <si>
    <t>T1-2015</t>
  </si>
  <si>
    <t>1  </t>
  </si>
  <si>
    <t>22  </t>
  </si>
  <si>
    <t>18  </t>
  </si>
  <si>
    <t>36  </t>
  </si>
  <si>
    <t>3  </t>
  </si>
  <si>
    <t>11  </t>
  </si>
  <si>
    <t>30  </t>
  </si>
  <si>
    <t>12  </t>
  </si>
  <si>
    <t>5  </t>
  </si>
  <si>
    <t>8  </t>
  </si>
  <si>
    <t>13  </t>
  </si>
  <si>
    <t>28  </t>
  </si>
  <si>
    <t>14  </t>
  </si>
  <si>
    <t>15  </t>
  </si>
  <si>
    <t>2  </t>
  </si>
  <si>
    <t>4  </t>
  </si>
  <si>
    <t>7  </t>
  </si>
  <si>
    <t>10  </t>
  </si>
  <si>
    <t>6  </t>
  </si>
  <si>
    <t>9  </t>
  </si>
  <si>
    <t>21  </t>
  </si>
  <si>
    <t>19  </t>
  </si>
  <si>
    <t>25  </t>
  </si>
  <si>
    <t>17  </t>
  </si>
  <si>
    <t xml:space="preserve">1  </t>
  </si>
  <si>
    <t>16  </t>
  </si>
  <si>
    <t>23  </t>
  </si>
  <si>
    <t>26  </t>
  </si>
  <si>
    <t>Glob Consultancy</t>
  </si>
  <si>
    <t xml:space="preserve">Bridgeagency </t>
  </si>
  <si>
    <t>BrightwayConsultants</t>
  </si>
  <si>
    <t>Practice Challenge</t>
  </si>
  <si>
    <t>Scenario</t>
  </si>
  <si>
    <t>Well done! Don't forget to save your workbook.</t>
  </si>
  <si>
    <t>Excel Skills for Business: Advanced</t>
  </si>
  <si>
    <t>Week 3: Data cleaning and preparation</t>
  </si>
  <si>
    <t>Week 3: Learning Objectives</t>
  </si>
  <si>
    <t>Trimester1 (T1)</t>
  </si>
  <si>
    <t>Trimester2 (T2)</t>
  </si>
  <si>
    <t>Start date</t>
  </si>
  <si>
    <t>Number of workshop hours</t>
  </si>
  <si>
    <t>K150100</t>
  </si>
  <si>
    <t>K150101</t>
  </si>
  <si>
    <t>K150102</t>
  </si>
  <si>
    <t>K150103</t>
  </si>
  <si>
    <t>K150104</t>
  </si>
  <si>
    <t>K150105</t>
  </si>
  <si>
    <t>K150106</t>
  </si>
  <si>
    <t>K150107</t>
  </si>
  <si>
    <t>K150108</t>
  </si>
  <si>
    <t>K150109</t>
  </si>
  <si>
    <t>K150110</t>
  </si>
  <si>
    <t>K150111</t>
  </si>
  <si>
    <t>K150112</t>
  </si>
  <si>
    <t>K150113</t>
  </si>
  <si>
    <t>K150114</t>
  </si>
  <si>
    <t>K150115</t>
  </si>
  <si>
    <t>K150116</t>
  </si>
  <si>
    <t>K150117</t>
  </si>
  <si>
    <t>K150118</t>
  </si>
  <si>
    <t>K150119</t>
  </si>
  <si>
    <t>K150120</t>
  </si>
  <si>
    <t>K150122</t>
  </si>
  <si>
    <t>K150123</t>
  </si>
  <si>
    <t>K150124</t>
  </si>
  <si>
    <t>Sydney</t>
  </si>
  <si>
    <t>Melbourne</t>
  </si>
  <si>
    <t>Brisbane</t>
  </si>
  <si>
    <t xml:space="preserve">Sydney     </t>
  </si>
  <si>
    <t xml:space="preserve">   Brisbane</t>
  </si>
  <si>
    <t xml:space="preserve">Brisbane     </t>
  </si>
  <si>
    <t xml:space="preserve">   Sydney</t>
  </si>
  <si>
    <t xml:space="preserve">Melbourne     </t>
  </si>
  <si>
    <t xml:space="preserve">   Melbourne</t>
  </si>
  <si>
    <t>Date of Birth</t>
  </si>
  <si>
    <t>1995-10-24</t>
  </si>
  <si>
    <t>1993-01-05</t>
  </si>
  <si>
    <t>1988-09-13</t>
  </si>
  <si>
    <t>1988-12-29</t>
  </si>
  <si>
    <t>1996-09-26</t>
  </si>
  <si>
    <t>1993-06-05</t>
  </si>
  <si>
    <t>1990-07-17</t>
  </si>
  <si>
    <t>1992-03-04</t>
  </si>
  <si>
    <t>1998-11-06</t>
  </si>
  <si>
    <t>1994-03-23</t>
  </si>
  <si>
    <t>1996-12-02</t>
  </si>
  <si>
    <t>1996-01-13</t>
  </si>
  <si>
    <t>1997-01-29</t>
  </si>
  <si>
    <t>1995-02-24</t>
  </si>
  <si>
    <t>1992-12-07</t>
  </si>
  <si>
    <t>1994-09-22</t>
  </si>
  <si>
    <t>1987-10-10</t>
  </si>
  <si>
    <t>1989-03-29</t>
  </si>
  <si>
    <t>1993-08-03</t>
  </si>
  <si>
    <t>1994-12-28</t>
  </si>
  <si>
    <t>1990-06-12</t>
  </si>
  <si>
    <t>1991-07-17</t>
  </si>
  <si>
    <t>1996-06-08</t>
  </si>
  <si>
    <t>1995-06-26</t>
  </si>
  <si>
    <t>1997-05-22</t>
  </si>
  <si>
    <t>1995-02-11</t>
  </si>
  <si>
    <t>1997-11-27</t>
  </si>
  <si>
    <t>1993-07-19</t>
  </si>
  <si>
    <t>1987-08-27</t>
  </si>
  <si>
    <t>1998-06-25</t>
  </si>
  <si>
    <t>1998-12-14</t>
  </si>
  <si>
    <t>1995-03-15</t>
  </si>
  <si>
    <t>1989-10-22</t>
  </si>
  <si>
    <t>1992-09-22</t>
  </si>
  <si>
    <t>1989-12-13</t>
  </si>
  <si>
    <t>1988-04-08</t>
  </si>
  <si>
    <t>1993-05-02</t>
  </si>
  <si>
    <t>1992-07-17</t>
  </si>
  <si>
    <t>1997-10-29</t>
  </si>
  <si>
    <t>1995-06-19</t>
  </si>
  <si>
    <t>1989-03-11</t>
  </si>
  <si>
    <t>1991-12-03</t>
  </si>
  <si>
    <t>1992-11-28</t>
  </si>
  <si>
    <t>1996-09-28</t>
  </si>
  <si>
    <t>1991-10-25</t>
  </si>
  <si>
    <t>1987-10-14</t>
  </si>
  <si>
    <t>1993-05-26</t>
  </si>
  <si>
    <t>1997-10-20</t>
  </si>
  <si>
    <t>1990-11-21</t>
  </si>
  <si>
    <t>1992-06-09</t>
  </si>
  <si>
    <t>1995-09-26</t>
  </si>
  <si>
    <t>1995-09-02</t>
  </si>
  <si>
    <t>1994-04-29</t>
  </si>
  <si>
    <t>1988-12-12</t>
  </si>
  <si>
    <t>1990-04-02</t>
  </si>
  <si>
    <t>1987-11-01</t>
  </si>
  <si>
    <t>1994-05-27</t>
  </si>
  <si>
    <t>1990-02-25</t>
  </si>
  <si>
    <t>1995-03-29</t>
  </si>
  <si>
    <t>1989-03-30</t>
  </si>
  <si>
    <t>1992-11-29</t>
  </si>
  <si>
    <t>1994-11-16</t>
  </si>
  <si>
    <t>1993-01-13</t>
  </si>
  <si>
    <t>1988-06-07</t>
  </si>
  <si>
    <t>1992-12-03</t>
  </si>
  <si>
    <t>1995-11-02</t>
  </si>
  <si>
    <t>1993-08-29</t>
  </si>
  <si>
    <t>1987-07-10</t>
  </si>
  <si>
    <t>1997-03-08</t>
  </si>
  <si>
    <t>1988-03-11</t>
  </si>
  <si>
    <t>1994-04-18</t>
  </si>
  <si>
    <t>1993-12-17</t>
  </si>
  <si>
    <t>1998-08-01</t>
  </si>
  <si>
    <t>1993-12-29</t>
  </si>
  <si>
    <t>1991-02-01</t>
  </si>
  <si>
    <t>1993-10-07</t>
  </si>
  <si>
    <t>1991-12-02</t>
  </si>
  <si>
    <t>1992-08-28</t>
  </si>
  <si>
    <t>1987-08-20</t>
  </si>
  <si>
    <t>1993-07-09</t>
  </si>
  <si>
    <t>1991-08-10</t>
  </si>
  <si>
    <t>1990-04-21</t>
  </si>
  <si>
    <t>1995-09-29</t>
  </si>
  <si>
    <t>1994-01-29</t>
  </si>
  <si>
    <t>1993-01-06</t>
  </si>
  <si>
    <t>1991-07-24</t>
  </si>
  <si>
    <t>1993-02-14</t>
  </si>
  <si>
    <t>1995-08-10</t>
  </si>
  <si>
    <t>1998-02-19</t>
  </si>
  <si>
    <t>1990-03-11</t>
  </si>
  <si>
    <t>1998-08-16</t>
  </si>
  <si>
    <t>1988-12-15</t>
  </si>
  <si>
    <t>1997-02-25</t>
  </si>
  <si>
    <t>1994-08-25</t>
  </si>
  <si>
    <t>1994-06-02</t>
  </si>
  <si>
    <t>1987-04-13</t>
  </si>
  <si>
    <t>1993-10-18</t>
  </si>
  <si>
    <t>1993-08-14</t>
  </si>
  <si>
    <t>1987-06-06</t>
  </si>
  <si>
    <t>1987-10-21</t>
  </si>
  <si>
    <t>1994-11-10</t>
  </si>
  <si>
    <t>1988-11-17</t>
  </si>
  <si>
    <t>1988-08-05</t>
  </si>
  <si>
    <t>1995-08-04</t>
  </si>
  <si>
    <t>1996-09-05</t>
  </si>
  <si>
    <t>1992-12-10</t>
  </si>
  <si>
    <t>1994-04-24</t>
  </si>
  <si>
    <t>1987-03-07</t>
  </si>
  <si>
    <t>1987-09-16</t>
  </si>
  <si>
    <t>1995-01-02</t>
  </si>
  <si>
    <t>1990-06-19</t>
  </si>
  <si>
    <t>1990-04-06</t>
  </si>
  <si>
    <t>1989-07-10</t>
  </si>
  <si>
    <t>1988-04-22</t>
  </si>
  <si>
    <t>1995-06-07</t>
  </si>
  <si>
    <t>1993-11-19</t>
  </si>
  <si>
    <t>1997-02-23</t>
  </si>
  <si>
    <t>1997-02-08</t>
  </si>
  <si>
    <t>1993-12-02</t>
  </si>
  <si>
    <t>1992-02-08</t>
  </si>
  <si>
    <t>1989-12-06</t>
  </si>
  <si>
    <t>1991-12-01</t>
  </si>
  <si>
    <t>1993-02-24</t>
  </si>
  <si>
    <t>1997-08-02</t>
  </si>
  <si>
    <t>1993-10-12</t>
  </si>
  <si>
    <t>1991-12-22</t>
  </si>
  <si>
    <t>1994-02-12</t>
  </si>
  <si>
    <t>1991-06-14</t>
  </si>
  <si>
    <t>1996-08-27</t>
  </si>
  <si>
    <t>1998-10-16</t>
  </si>
  <si>
    <t>1990-10-20</t>
  </si>
  <si>
    <t>1993-05-21</t>
  </si>
  <si>
    <t>1994-10-27</t>
  </si>
  <si>
    <t>1987-08-26</t>
  </si>
  <si>
    <t>1998-08-10</t>
  </si>
  <si>
    <t>1990-09-07</t>
  </si>
  <si>
    <t>1990-04-17</t>
  </si>
  <si>
    <t>1987-01-04</t>
  </si>
  <si>
    <t>1987-05-24</t>
  </si>
  <si>
    <t>1993-05-13</t>
  </si>
  <si>
    <t>1993-06-25</t>
  </si>
  <si>
    <t>1987-10-13</t>
  </si>
  <si>
    <t>1998-03-09</t>
  </si>
  <si>
    <t>1996-11-12</t>
  </si>
  <si>
    <t>1991-04-16</t>
  </si>
  <si>
    <t>1992-02-04</t>
  </si>
  <si>
    <t>1990-12-12</t>
  </si>
  <si>
    <t>1997-04-23</t>
  </si>
  <si>
    <t>1996-07-05</t>
  </si>
  <si>
    <t>1989-02-13</t>
  </si>
  <si>
    <t>1993-11-12</t>
  </si>
  <si>
    <t xml:space="preserve">
Sydney
</t>
  </si>
  <si>
    <t xml:space="preserve">Mr.  Behrouz  COURT   </t>
  </si>
  <si>
    <t xml:space="preserve">Mr.  Hootan  VERIO   </t>
  </si>
  <si>
    <t xml:space="preserve">Ms.  Kaveh  RVATH   </t>
  </si>
  <si>
    <t xml:space="preserve">Mr.  Fardin  KORBA   </t>
  </si>
  <si>
    <t xml:space="preserve">Mr.  Mehrab  ILYAS   </t>
  </si>
  <si>
    <t xml:space="preserve">Mr.  Aram  HALID   </t>
  </si>
  <si>
    <t xml:space="preserve">Mr.  Nazilla  AYYAB   </t>
  </si>
  <si>
    <t xml:space="preserve">Mr.  Shahrbanou  ANDIO   </t>
  </si>
  <si>
    <t xml:space="preserve">Hint: </t>
  </si>
  <si>
    <t>Most popular month of enrolment on Sydney Campus:</t>
  </si>
  <si>
    <t>Total number of workshop hours needed for Brisbane campus:</t>
  </si>
  <si>
    <t>Best target age of students for marketing:</t>
  </si>
  <si>
    <t>Student ID</t>
  </si>
  <si>
    <t>First enrolment trimester</t>
  </si>
  <si>
    <t>Answer the following questions by making required Pivot tables:</t>
  </si>
  <si>
    <t>2- Find the Codes of nonprinting characters</t>
  </si>
  <si>
    <r>
      <t xml:space="preserve">You have been asked to prepare Pivot Tables based on the </t>
    </r>
    <r>
      <rPr>
        <b/>
        <sz val="11"/>
        <color theme="1"/>
        <rFont val="Calibri"/>
        <family val="2"/>
        <scheme val="minor"/>
      </rPr>
      <t>Student database</t>
    </r>
    <r>
      <rPr>
        <sz val="11"/>
        <color theme="1"/>
        <rFont val="Calibri"/>
        <family val="2"/>
        <scheme val="minor"/>
      </rPr>
      <t xml:space="preserve"> sheet.</t>
    </r>
  </si>
  <si>
    <t>You will need to complete the following tasks:</t>
  </si>
  <si>
    <r>
      <t xml:space="preserve">Go to the </t>
    </r>
    <r>
      <rPr>
        <b/>
        <sz val="11"/>
        <color theme="1"/>
        <rFont val="Calibri"/>
        <family val="2"/>
        <scheme val="minor"/>
      </rPr>
      <t>Student database</t>
    </r>
    <r>
      <rPr>
        <sz val="11"/>
        <color theme="1"/>
        <rFont val="Calibri"/>
        <family val="2"/>
        <scheme val="minor"/>
      </rPr>
      <t xml:space="preserve"> sheet and fill the blank cells of </t>
    </r>
    <r>
      <rPr>
        <b/>
        <sz val="11"/>
        <color theme="1"/>
        <rFont val="Calibri"/>
        <family val="2"/>
        <scheme val="minor"/>
      </rPr>
      <t>column G (Course)</t>
    </r>
    <r>
      <rPr>
        <sz val="11"/>
        <color theme="1"/>
        <rFont val="Calibri"/>
        <family val="2"/>
        <scheme val="minor"/>
      </rPr>
      <t xml:space="preserve"> from the cell above using the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Go To Special</t>
    </r>
    <r>
      <rPr>
        <sz val="11"/>
        <color theme="1"/>
        <rFont val="Calibri"/>
        <family val="2"/>
        <scheme val="minor"/>
      </rPr>
      <t xml:space="preserve"> approach. Make sure you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Paste Values</t>
    </r>
    <r>
      <rPr>
        <sz val="11"/>
        <color theme="1"/>
        <rFont val="Calibri"/>
        <family val="2"/>
        <scheme val="minor"/>
      </rPr>
      <t xml:space="preserve"> at the end.</t>
    </r>
  </si>
  <si>
    <r>
      <t xml:space="preserve">Make a copy of the sheet </t>
    </r>
    <r>
      <rPr>
        <b/>
        <sz val="11"/>
        <color theme="1"/>
        <rFont val="Calibri"/>
        <family val="2"/>
        <scheme val="minor"/>
      </rPr>
      <t>Student database</t>
    </r>
    <r>
      <rPr>
        <sz val="11"/>
        <color theme="1"/>
        <rFont val="Calibri"/>
        <family val="2"/>
        <scheme val="minor"/>
      </rPr>
      <t xml:space="preserve"> and name it </t>
    </r>
    <r>
      <rPr>
        <b/>
        <sz val="11"/>
        <color theme="1"/>
        <rFont val="Calibri"/>
        <family val="2"/>
        <scheme val="minor"/>
      </rPr>
      <t>Database edit</t>
    </r>
    <r>
      <rPr>
        <sz val="11"/>
        <color theme="1"/>
        <rFont val="Calibri"/>
        <family val="2"/>
        <scheme val="minor"/>
      </rPr>
      <t xml:space="preserve">. Link all cells of the new sheet to the </t>
    </r>
    <r>
      <rPr>
        <b/>
        <sz val="11"/>
        <color theme="1"/>
        <rFont val="Calibri"/>
        <family val="2"/>
        <scheme val="minor"/>
      </rPr>
      <t>Student database</t>
    </r>
    <r>
      <rPr>
        <sz val="11"/>
        <color theme="1"/>
        <rFont val="Calibri"/>
        <family val="2"/>
        <scheme val="minor"/>
      </rPr>
      <t xml:space="preserve"> sheet.</t>
    </r>
  </si>
  <si>
    <r>
      <t xml:space="preserve">In </t>
    </r>
    <r>
      <rPr>
        <b/>
        <sz val="11"/>
        <color theme="1"/>
        <rFont val="Calibri"/>
        <family val="2"/>
        <scheme val="minor"/>
      </rPr>
      <t>column I (Agent Name)</t>
    </r>
    <r>
      <rPr>
        <sz val="11"/>
        <color theme="1"/>
        <rFont val="Calibri"/>
        <family val="2"/>
        <scheme val="minor"/>
      </rPr>
      <t xml:space="preserve">, if the agent name is not provided, the agent should be the same as the one from the row above. 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ISBLANK</t>
    </r>
    <r>
      <rPr>
        <sz val="11"/>
        <color theme="1"/>
        <rFont val="Calibri"/>
        <family val="2"/>
        <scheme val="minor"/>
      </rPr>
      <t xml:space="preserve"> functions.</t>
    </r>
  </si>
  <si>
    <r>
      <t xml:space="preserve">3- Use </t>
    </r>
    <r>
      <rPr>
        <b/>
        <sz val="11"/>
        <color theme="1"/>
        <rFont val="Calibri"/>
        <family val="2"/>
        <scheme val="minor"/>
      </rPr>
      <t>CHAR, SUBSTITUTE, TRIM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functions</t>
    </r>
  </si>
  <si>
    <t>1- You may check the number of characters in the cells</t>
  </si>
  <si>
    <r>
      <t xml:space="preserve">1- Use the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function</t>
    </r>
  </si>
  <si>
    <r>
      <t xml:space="preserve">3- For the </t>
    </r>
    <r>
      <rPr>
        <b/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, use </t>
    </r>
    <r>
      <rPr>
        <b/>
        <sz val="11"/>
        <color theme="1"/>
        <rFont val="Calibri"/>
        <family val="2"/>
        <scheme val="minor"/>
      </rPr>
      <t xml:space="preserve">IF, MID, LEFT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functions</t>
    </r>
  </si>
  <si>
    <r>
      <t xml:space="preserve">(Use the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on the left to show)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</si>
  <si>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find number of workshop hours needed to be done. But due to the text format of workshop hours you will find all values equal to zero.</t>
    </r>
  </si>
  <si>
    <t>Hint:</t>
  </si>
  <si>
    <r>
      <t xml:space="preserve">Remove any unwanted spaces in the student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column (</t>
    </r>
    <r>
      <rPr>
        <b/>
        <sz val="11"/>
        <color theme="1"/>
        <rFont val="Calibri"/>
        <family val="2"/>
        <scheme val="minor"/>
      </rPr>
      <t>column B</t>
    </r>
    <r>
      <rPr>
        <sz val="11"/>
        <color theme="1"/>
        <rFont val="Calibri"/>
        <family val="2"/>
        <scheme val="minor"/>
      </rPr>
      <t>)</t>
    </r>
  </si>
  <si>
    <t>The first day of each trimester is given in the following table:</t>
  </si>
  <si>
    <t>Trimester3 (T3)</t>
  </si>
  <si>
    <r>
      <t xml:space="preserve">Insert a column to the right of </t>
    </r>
    <r>
      <rPr>
        <b/>
        <sz val="11"/>
        <color theme="1"/>
        <rFont val="Calibri"/>
        <family val="2"/>
        <scheme val="minor"/>
      </rPr>
      <t>column E (First enrolment trimester)</t>
    </r>
    <r>
      <rPr>
        <sz val="11"/>
        <color theme="1"/>
        <rFont val="Calibri"/>
        <family val="2"/>
        <scheme val="minor"/>
      </rPr>
      <t xml:space="preserve"> and name it </t>
    </r>
    <r>
      <rPr>
        <b/>
        <sz val="11"/>
        <color theme="1"/>
        <rFont val="Calibri"/>
        <family val="2"/>
        <scheme val="minor"/>
      </rPr>
      <t>First enrolment date</t>
    </r>
    <r>
      <rPr>
        <sz val="11"/>
        <color theme="1"/>
        <rFont val="Calibri"/>
        <family val="2"/>
        <scheme val="minor"/>
      </rPr>
      <t xml:space="preserve">. In this new column, calculate the first day of the enrolment trimester in </t>
    </r>
    <r>
      <rPr>
        <b/>
        <sz val="11"/>
        <color theme="1"/>
        <rFont val="Calibri"/>
        <family val="2"/>
        <scheme val="minor"/>
      </rPr>
      <t>column E</t>
    </r>
    <r>
      <rPr>
        <sz val="11"/>
        <color theme="1"/>
        <rFont val="Calibri"/>
        <family val="2"/>
        <scheme val="minor"/>
      </rPr>
      <t>.</t>
    </r>
  </si>
  <si>
    <r>
      <t xml:space="preserve">For example, </t>
    </r>
    <r>
      <rPr>
        <b/>
        <sz val="11"/>
        <color theme="1"/>
        <rFont val="Calibri"/>
        <family val="2"/>
        <scheme val="minor"/>
      </rPr>
      <t>T2-2015</t>
    </r>
    <r>
      <rPr>
        <sz val="11"/>
        <color theme="1"/>
        <rFont val="Calibri"/>
        <family val="2"/>
        <scheme val="minor"/>
      </rPr>
      <t xml:space="preserve"> (trimester 2, 2015) started on 2015-07-10.</t>
    </r>
  </si>
  <si>
    <r>
      <t xml:space="preserve">2- For the 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, use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function to extract the year from </t>
    </r>
    <r>
      <rPr>
        <b/>
        <sz val="11"/>
        <color theme="1"/>
        <rFont val="Calibri"/>
        <family val="2"/>
        <scheme val="minor"/>
      </rPr>
      <t>column E</t>
    </r>
  </si>
  <si>
    <r>
      <t xml:space="preserve">Make a Pivot Table in a new worksheet, rename the sheet to </t>
    </r>
    <r>
      <rPr>
        <b/>
        <sz val="11"/>
        <color theme="1"/>
        <rFont val="Calibri"/>
        <family val="2"/>
        <scheme val="minor"/>
      </rPr>
      <t>Students by Campus</t>
    </r>
    <r>
      <rPr>
        <sz val="11"/>
        <color theme="1"/>
        <rFont val="Calibri"/>
        <family val="2"/>
        <scheme val="minor"/>
      </rPr>
      <t xml:space="preserve"> to find the number of students in each campus.</t>
    </r>
  </si>
  <si>
    <r>
      <t xml:space="preserve">For HR department requirements, insert a new column at the end of the table </t>
    </r>
    <r>
      <rPr>
        <b/>
        <sz val="11"/>
        <color theme="1"/>
        <rFont val="Calibri"/>
        <family val="2"/>
        <scheme val="minor"/>
      </rPr>
      <t>(Enrolment month)</t>
    </r>
    <r>
      <rPr>
        <sz val="11"/>
        <color theme="1"/>
        <rFont val="Calibri"/>
        <family val="2"/>
        <scheme val="minor"/>
      </rPr>
      <t xml:space="preserve"> containing the first 3 letters of the month of enrolment.</t>
    </r>
  </si>
  <si>
    <r>
      <t xml:space="preserve">Use the date of enrolment and the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function.</t>
    </r>
  </si>
  <si>
    <r>
      <t>The age of students in first day of enrolment is interesting for the Marketing group to target potential students. Insert a column at the end of the table, name it</t>
    </r>
    <r>
      <rPr>
        <b/>
        <sz val="11"/>
        <color theme="1"/>
        <rFont val="Calibri"/>
        <family val="2"/>
        <scheme val="minor"/>
      </rPr>
      <t xml:space="preserve"> Age at first enrolment </t>
    </r>
    <r>
      <rPr>
        <sz val="11"/>
        <color theme="1"/>
        <rFont val="Calibri"/>
        <family val="2"/>
        <scheme val="minor"/>
      </rPr>
      <t xml:space="preserve">and calculate the values. </t>
    </r>
  </si>
  <si>
    <r>
      <t xml:space="preserve">Use the </t>
    </r>
    <r>
      <rPr>
        <b/>
        <sz val="11"/>
        <color theme="1"/>
        <rFont val="Calibri"/>
        <family val="2"/>
        <scheme val="minor"/>
      </rPr>
      <t>YEARFRAC</t>
    </r>
    <r>
      <rPr>
        <sz val="11"/>
        <color theme="1"/>
        <rFont val="Calibri"/>
        <family val="2"/>
        <scheme val="minor"/>
      </rPr>
      <t xml:space="preserve"> function for the calculation</t>
    </r>
  </si>
  <si>
    <r>
      <t xml:space="preserve">You will find Campus names more than once in the Pivot Table which is because of unwanted spaces. Use </t>
    </r>
    <r>
      <rPr>
        <b/>
        <sz val="11"/>
        <color theme="1"/>
        <rFont val="Calibri"/>
        <family val="2"/>
        <scheme val="minor"/>
      </rPr>
      <t>TRIM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functions, to get ride of extra spaces in the </t>
    </r>
    <r>
      <rPr>
        <b/>
        <sz val="11"/>
        <color theme="1"/>
        <rFont val="Calibri"/>
        <family val="2"/>
        <scheme val="minor"/>
      </rPr>
      <t>Campus</t>
    </r>
    <r>
      <rPr>
        <sz val="11"/>
        <color theme="1"/>
        <rFont val="Calibri"/>
        <family val="2"/>
        <scheme val="minor"/>
      </rPr>
      <t xml:space="preserve"> column and update the Pivot Table.</t>
    </r>
  </si>
  <si>
    <r>
      <t xml:space="preserve">Use the SUBSTITUTE function get ride of the unwanted 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s.</t>
    </r>
  </si>
  <si>
    <r>
      <t xml:space="preserve">Some of the student IDs start with 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. The Student Administration has decided to remove them from the beginning of the student IDs. Do this.</t>
    </r>
  </si>
  <si>
    <r>
      <t xml:space="preserve">Make another column at the end of database edit sheet with the name of </t>
    </r>
    <r>
      <rPr>
        <b/>
        <sz val="11"/>
        <color theme="1"/>
        <rFont val="Calibri"/>
        <family val="2"/>
        <scheme val="minor"/>
      </rPr>
      <t>Remaining workshop hours</t>
    </r>
    <r>
      <rPr>
        <sz val="11"/>
        <color theme="1"/>
        <rFont val="Calibri"/>
        <family val="2"/>
        <scheme val="minor"/>
      </rPr>
      <t xml:space="preserve">. Each student needs to do at least 20 hours of workshop. </t>
    </r>
  </si>
  <si>
    <r>
      <t xml:space="preserve">Comparing with the </t>
    </r>
    <r>
      <rPr>
        <b/>
        <sz val="11"/>
        <color theme="1"/>
        <rFont val="Calibri"/>
        <family val="2"/>
        <scheme val="minor"/>
      </rPr>
      <t>Number of workshop hours</t>
    </r>
    <r>
      <rPr>
        <sz val="11"/>
        <color theme="1"/>
        <rFont val="Calibri"/>
        <family val="2"/>
        <scheme val="minor"/>
      </rPr>
      <t>, calculate how many hours each student still needs to do to complete this requirement. If they have already done more than 20 hours then the remaining hours should be 0.</t>
    </r>
  </si>
  <si>
    <r>
      <t xml:space="preserve">Solve the calculation problem by changing the </t>
    </r>
    <r>
      <rPr>
        <b/>
        <sz val="11"/>
        <color theme="1"/>
        <rFont val="Calibri"/>
        <family val="2"/>
        <scheme val="minor"/>
      </rPr>
      <t>Number of workshop hours</t>
    </r>
    <r>
      <rPr>
        <sz val="11"/>
        <color theme="1"/>
        <rFont val="Calibri"/>
        <family val="2"/>
        <scheme val="minor"/>
      </rPr>
      <t xml:space="preserve"> values from text to numbers.</t>
    </r>
  </si>
  <si>
    <t>Fix dates with the help of functions
Replace blanks with repeating values
Remove unwanted spaces and characters from data</t>
  </si>
  <si>
    <t>First enrolment date</t>
  </si>
  <si>
    <t>Enrolment month</t>
  </si>
  <si>
    <t>Age at first enrolment</t>
  </si>
  <si>
    <t>Row Labels</t>
  </si>
  <si>
    <t>Grand Total</t>
  </si>
  <si>
    <t>Count of Student ID</t>
  </si>
  <si>
    <t>Remaining workshop hours</t>
  </si>
  <si>
    <t>Mar</t>
  </si>
  <si>
    <t>Jul</t>
  </si>
  <si>
    <t>Oct</t>
  </si>
  <si>
    <t>Column Labels</t>
  </si>
  <si>
    <t>July</t>
  </si>
  <si>
    <t>Sum of Remaining workshop hours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</si>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</sst>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3" applyNumberFormat="0" applyFill="0" applyAlignment="0" applyProtection="0"/>
  </cellStyleXfs>
  <cellXfs count="60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0" fillId="0" borderId="2" xfId="0" applyFill="1" applyBorder="1" applyAlignment="1"/>
    <xf numFmtId="0" fontId="0" fillId="0" borderId="2" xfId="0" applyNumberFormat="1" applyFont="1" applyFill="1" applyBorder="1" applyAlignment="1"/>
    <xf numFmtId="0" fontId="4" fillId="0" borderId="2" xfId="1" applyNumberFormat="1" applyFont="1" applyFill="1" applyBorder="1" applyAlignment="1"/>
    <xf numFmtId="0" fontId="4" fillId="0" borderId="2" xfId="2" applyNumberFormat="1" applyFont="1" applyFill="1" applyBorder="1" applyAlignment="1"/>
    <xf numFmtId="0" fontId="0" fillId="0" borderId="2" xfId="0" applyBorder="1" applyAlignment="1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/>
    <xf numFmtId="0" fontId="10" fillId="3" borderId="2" xfId="0" applyNumberFormat="1" applyFont="1" applyFill="1" applyBorder="1" applyAlignment="1">
      <alignment horizontal="center" vertical="center" wrapText="1"/>
    </xf>
    <xf numFmtId="0" fontId="10" fillId="3" borderId="2" xfId="0" applyNumberFormat="1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1" fillId="0" borderId="0" xfId="4" applyFont="1"/>
    <xf numFmtId="0" fontId="11" fillId="0" borderId="4" xfId="4" applyFont="1" applyBorder="1"/>
    <xf numFmtId="0" fontId="15" fillId="0" borderId="0" xfId="6" applyFont="1"/>
    <xf numFmtId="0" fontId="11" fillId="0" borderId="0" xfId="0" applyFont="1"/>
    <xf numFmtId="0" fontId="16" fillId="0" borderId="0" xfId="7" applyFont="1" applyBorder="1"/>
    <xf numFmtId="0" fontId="17" fillId="0" borderId="8" xfId="4" applyFont="1" applyBorder="1"/>
    <xf numFmtId="0" fontId="18" fillId="0" borderId="0" xfId="4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center" indent="5"/>
    </xf>
    <xf numFmtId="0" fontId="11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16" fontId="11" fillId="0" borderId="2" xfId="0" applyNumberFormat="1" applyFont="1" applyBorder="1" applyAlignment="1">
      <alignment horizontal="center"/>
    </xf>
    <xf numFmtId="0" fontId="11" fillId="0" borderId="0" xfId="4" applyFont="1" applyAlignment="1">
      <alignment horizontal="right"/>
    </xf>
    <xf numFmtId="0" fontId="11" fillId="0" borderId="0" xfId="0" applyFont="1" applyAlignment="1">
      <alignment horizontal="right"/>
    </xf>
    <xf numFmtId="0" fontId="11" fillId="4" borderId="2" xfId="0" applyFont="1" applyFill="1" applyBorder="1"/>
    <xf numFmtId="0" fontId="1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9" fillId="2" borderId="2" xfId="0" applyFont="1" applyFill="1" applyBorder="1" applyAlignment="1">
      <alignment horizontal="center"/>
    </xf>
    <xf numFmtId="0" fontId="0" fillId="0" borderId="0" xfId="4" applyFont="1"/>
    <xf numFmtId="0" fontId="20" fillId="0" borderId="0" xfId="0" applyFont="1"/>
    <xf numFmtId="0" fontId="1" fillId="0" borderId="8" xfId="4" applyFont="1" applyBorder="1" applyAlignment="1">
      <alignment vertical="center" wrapText="1"/>
    </xf>
    <xf numFmtId="0" fontId="11" fillId="0" borderId="9" xfId="0" applyFont="1" applyBorder="1" applyAlignment="1"/>
    <xf numFmtId="0" fontId="11" fillId="0" borderId="10" xfId="0" applyFont="1" applyBorder="1" applyAlignment="1"/>
    <xf numFmtId="0" fontId="11" fillId="0" borderId="11" xfId="0" applyFont="1" applyBorder="1" applyAlignment="1"/>
    <xf numFmtId="0" fontId="12" fillId="0" borderId="4" xfId="4" applyFont="1" applyBorder="1" applyAlignment="1">
      <alignment horizontal="center"/>
    </xf>
    <xf numFmtId="0" fontId="12" fillId="0" borderId="0" xfId="4" applyFont="1" applyAlignment="1">
      <alignment horizontal="center"/>
    </xf>
    <xf numFmtId="0" fontId="13" fillId="0" borderId="4" xfId="4" applyFont="1" applyBorder="1" applyAlignment="1">
      <alignment horizontal="center"/>
    </xf>
    <xf numFmtId="0" fontId="13" fillId="0" borderId="0" xfId="4" applyFont="1" applyAlignment="1">
      <alignment horizontal="center"/>
    </xf>
    <xf numFmtId="0" fontId="14" fillId="2" borderId="5" xfId="5" applyFont="1" applyFill="1" applyBorder="1" applyAlignment="1">
      <alignment horizontal="center"/>
    </xf>
    <xf numFmtId="0" fontId="14" fillId="2" borderId="6" xfId="5" applyFont="1" applyFill="1" applyBorder="1" applyAlignment="1">
      <alignment horizontal="center"/>
    </xf>
    <xf numFmtId="0" fontId="14" fillId="2" borderId="7" xfId="5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2" xfId="0" applyFont="1" applyFill="1" applyBorder="1" applyAlignment="1">
      <alignment horizontal="center"/>
    </xf>
    <xf numFmtId="0" fontId="0" fillId="4" borderId="2" xfId="0" applyFont="1" applyFill="1" applyBorder="1"/>
  </cellXfs>
  <cellStyles count="8">
    <cellStyle name="MQ Heading 1" xfId="7" xr:uid="{00000000-0005-0000-0000-000000000000}"/>
    <cellStyle name="Normal" xfId="0" builtinId="0"/>
    <cellStyle name="Normal 2" xfId="1" xr:uid="{00000000-0005-0000-0000-000002000000}"/>
    <cellStyle name="Normal 2 2" xfId="2" xr:uid="{00000000-0005-0000-0000-000003000000}"/>
    <cellStyle name="Normal 2 2 2" xfId="4" xr:uid="{00000000-0005-0000-0000-000004000000}"/>
    <cellStyle name="Normal 3" xfId="3" xr:uid="{00000000-0005-0000-0000-000005000000}"/>
    <cellStyle name="Normal 4" xfId="6" xr:uid="{00000000-0005-0000-0000-000006000000}"/>
    <cellStyle name="Title 2" xfId="5" xr:uid="{00000000-0005-0000-0000-000007000000}"/>
  </cellStyles>
  <dxfs count="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888</xdr:colOff>
      <xdr:row>5</xdr:row>
      <xdr:rowOff>255246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1F1D3CF-CE12-4CAD-9BBA-7398B2CB39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5347870" cy="168046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gos Pavel" refreshedDate="44843.032128472223" createdVersion="8" refreshedVersion="8" minRefreshableVersion="3" recordCount="153" xr:uid="{82F30195-AEAF-42FF-8F17-E531A0020517}">
  <cacheSource type="worksheet">
    <worksheetSource ref="A1:L154" sheet="Database Edit"/>
  </cacheSource>
  <cacheFields count="12">
    <cacheField name="Student ID" numFmtId="0">
      <sharedItems count="153">
        <s v="150100"/>
        <s v="150101"/>
        <s v="150102"/>
        <s v="150103"/>
        <s v="150104"/>
        <s v="150105"/>
        <s v="150106"/>
        <s v="150107"/>
        <s v="150108"/>
        <s v="150109"/>
        <s v="150110"/>
        <s v="150111"/>
        <s v="150112"/>
        <s v="150113"/>
        <s v="150114"/>
        <s v="150115"/>
        <s v="150116"/>
        <s v="150117"/>
        <s v="150118"/>
        <s v="150119"/>
        <s v="150120"/>
        <s v="150121"/>
        <s v="150122"/>
        <s v="150123"/>
        <s v="150124"/>
        <s v="150125"/>
        <s v="150126"/>
        <s v="150127"/>
        <s v="150128"/>
        <s v="150129"/>
        <s v="150130"/>
        <s v="150131"/>
        <s v="150132"/>
        <s v="150133"/>
        <s v="150134"/>
        <s v="150135"/>
        <s v="150136"/>
        <s v="150137"/>
        <s v="150138"/>
        <s v="150139"/>
        <s v="150140"/>
        <s v="150141"/>
        <s v="150142"/>
        <s v="150143"/>
        <s v="150144"/>
        <s v="150145"/>
        <s v="150146"/>
        <s v="150147"/>
        <s v="150148"/>
        <s v="150149"/>
        <s v="150150"/>
        <s v="150151"/>
        <s v="150152"/>
        <s v="150153"/>
        <s v="150154"/>
        <s v="150155"/>
        <s v="150156"/>
        <s v="150157"/>
        <s v="150158"/>
        <s v="150159"/>
        <s v="150160"/>
        <s v="150161"/>
        <s v="150162"/>
        <s v="150163"/>
        <s v="150164"/>
        <s v="150165"/>
        <s v="150166"/>
        <s v="150167"/>
        <s v="150168"/>
        <s v="150169"/>
        <s v="150170"/>
        <s v="150171"/>
        <s v="150172"/>
        <s v="150173"/>
        <s v="150174"/>
        <s v="150175"/>
        <s v="150176"/>
        <s v="150177"/>
        <s v="150178"/>
        <s v="150179"/>
        <s v="150180"/>
        <s v="150181"/>
        <s v="150182"/>
        <s v="150183"/>
        <s v="150184"/>
        <s v="150185"/>
        <s v="150186"/>
        <s v="150187"/>
        <s v="150188"/>
        <s v="150189"/>
        <s v="150190"/>
        <s v="150191"/>
        <s v="150192"/>
        <s v="150193"/>
        <s v="150194"/>
        <s v="150195"/>
        <s v="150196"/>
        <s v="150197"/>
        <s v="150198"/>
        <s v="150199"/>
        <s v="150200"/>
        <s v="150201"/>
        <s v="150202"/>
        <s v="150203"/>
        <s v="150204"/>
        <s v="150205"/>
        <s v="150206"/>
        <s v="150207"/>
        <s v="150208"/>
        <s v="150209"/>
        <s v="150210"/>
        <s v="150211"/>
        <s v="150212"/>
        <s v="150213"/>
        <s v="150214"/>
        <s v="150215"/>
        <s v="150216"/>
        <s v="150217"/>
        <s v="150218"/>
        <s v="150219"/>
        <s v="150220"/>
        <s v="150221"/>
        <s v="150222"/>
        <s v="150223"/>
        <s v="150224"/>
        <s v="150225"/>
        <s v="150226"/>
        <s v="150227"/>
        <s v="150228"/>
        <s v="150229"/>
        <s v="150230"/>
        <s v="150231"/>
        <s v="150232"/>
        <s v="150233"/>
        <s v="150234"/>
        <s v="150235"/>
        <s v="150236"/>
        <s v="150237"/>
        <s v="150238"/>
        <s v="150239"/>
        <s v="150240"/>
        <s v="150241"/>
        <s v="150242"/>
        <s v="150243"/>
        <s v="150244"/>
        <s v="150245"/>
        <s v="150246"/>
        <s v="150247"/>
        <s v="150248"/>
        <s v="150249"/>
        <s v="150250"/>
        <s v="150251"/>
        <s v="150252"/>
      </sharedItems>
    </cacheField>
    <cacheField name="Name" numFmtId="0">
      <sharedItems/>
    </cacheField>
    <cacheField name="Unit" numFmtId="0">
      <sharedItems/>
    </cacheField>
    <cacheField name="Campus" numFmtId="0">
      <sharedItems count="10">
        <s v="Sydney"/>
        <s v="Brisbane"/>
        <s v="Melbourne"/>
        <s v="   Brisbane" u="1"/>
        <s v="_x000a_Sydney_x000a_" u="1"/>
        <s v="   Sydney" u="1"/>
        <s v="   Melbourne" u="1"/>
        <s v="Sydney     " u="1"/>
        <s v="Melbourne     " u="1"/>
        <s v="Brisbane     " u="1"/>
      </sharedItems>
    </cacheField>
    <cacheField name="First enrolment trimester" numFmtId="0">
      <sharedItems/>
    </cacheField>
    <cacheField name="First enrolment date" numFmtId="14">
      <sharedItems containsSemiMixedTypes="0" containsNonDate="0" containsDate="1" containsString="0" minDate="2014-03-13T00:00:00" maxDate="2017-10-07T00:00:00"/>
    </cacheField>
    <cacheField name="Number of workshop hours" numFmtId="0">
      <sharedItems containsSemiMixedTypes="0" containsString="0" containsNumber="1" containsInteger="1" minValue="1" maxValue="36" count="27">
        <n v="1"/>
        <n v="22"/>
        <n v="18"/>
        <n v="36"/>
        <n v="3"/>
        <n v="11"/>
        <n v="30"/>
        <n v="12"/>
        <n v="5"/>
        <n v="8"/>
        <n v="13"/>
        <n v="28"/>
        <n v="14"/>
        <n v="15"/>
        <n v="2"/>
        <n v="4"/>
        <n v="7"/>
        <n v="10"/>
        <n v="6"/>
        <n v="9"/>
        <n v="21"/>
        <n v="19"/>
        <n v="25"/>
        <n v="17"/>
        <n v="16"/>
        <n v="23"/>
        <n v="26"/>
      </sharedItems>
    </cacheField>
    <cacheField name="Course" numFmtId="0">
      <sharedItems/>
    </cacheField>
    <cacheField name="Date of Birth" numFmtId="0">
      <sharedItems/>
    </cacheField>
    <cacheField name="AgentName" numFmtId="0">
      <sharedItems/>
    </cacheField>
    <cacheField name="Enrolment month" numFmtId="0">
      <sharedItems count="3">
        <s v="Jul"/>
        <s v="Mar"/>
        <s v="Oct"/>
      </sharedItems>
    </cacheField>
    <cacheField name="Age at first enrolment" numFmtId="0">
      <sharedItems containsSemiMixedTypes="0" containsString="0" containsNumber="1" containsInteger="1" minValue="15" maxValue="30" count="16">
        <n v="19"/>
        <n v="21"/>
        <n v="26"/>
        <n v="27"/>
        <n v="20"/>
        <n v="22"/>
        <n v="24"/>
        <n v="16"/>
        <n v="23"/>
        <n v="18"/>
        <n v="28"/>
        <n v="25"/>
        <n v="17"/>
        <n v="29"/>
        <n v="15"/>
        <n v="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gos Pavel" refreshedDate="44843.035407175928" createdVersion="8" refreshedVersion="8" minRefreshableVersion="3" recordCount="153" xr:uid="{F0A81C6E-D5A4-4FD8-817E-57AB8026D069}">
  <cacheSource type="worksheet">
    <worksheetSource ref="A1:M154" sheet="Database Edit"/>
  </cacheSource>
  <cacheFields count="13">
    <cacheField name="Student ID" numFmtId="0">
      <sharedItems/>
    </cacheField>
    <cacheField name="Name" numFmtId="0">
      <sharedItems/>
    </cacheField>
    <cacheField name="Unit" numFmtId="0">
      <sharedItems/>
    </cacheField>
    <cacheField name="Campus" numFmtId="0">
      <sharedItems count="3">
        <s v="Sydney"/>
        <s v="Brisbane"/>
        <s v="Melbourne"/>
      </sharedItems>
    </cacheField>
    <cacheField name="First enrolment trimester" numFmtId="0">
      <sharedItems/>
    </cacheField>
    <cacheField name="First enrolment date" numFmtId="14">
      <sharedItems containsSemiMixedTypes="0" containsNonDate="0" containsDate="1" containsString="0" minDate="2014-03-13T00:00:00" maxDate="2017-10-07T00:00:00"/>
    </cacheField>
    <cacheField name="Number of workshop hours" numFmtId="0">
      <sharedItems containsSemiMixedTypes="0" containsString="0" containsNumber="1" containsInteger="1" minValue="1" maxValue="36" count="27">
        <n v="1"/>
        <n v="22"/>
        <n v="18"/>
        <n v="36"/>
        <n v="3"/>
        <n v="11"/>
        <n v="30"/>
        <n v="12"/>
        <n v="5"/>
        <n v="8"/>
        <n v="13"/>
        <n v="28"/>
        <n v="14"/>
        <n v="15"/>
        <n v="2"/>
        <n v="4"/>
        <n v="7"/>
        <n v="10"/>
        <n v="6"/>
        <n v="9"/>
        <n v="21"/>
        <n v="19"/>
        <n v="25"/>
        <n v="17"/>
        <n v="16"/>
        <n v="23"/>
        <n v="26"/>
      </sharedItems>
    </cacheField>
    <cacheField name="Course" numFmtId="0">
      <sharedItems/>
    </cacheField>
    <cacheField name="Date of Birth" numFmtId="0">
      <sharedItems/>
    </cacheField>
    <cacheField name="AgentName" numFmtId="0">
      <sharedItems/>
    </cacheField>
    <cacheField name="Enrolment month" numFmtId="0">
      <sharedItems count="3">
        <s v="Jul"/>
        <s v="Mar"/>
        <s v="Oct"/>
      </sharedItems>
    </cacheField>
    <cacheField name="Age at first enrolment" numFmtId="0">
      <sharedItems containsSemiMixedTypes="0" containsString="0" containsNumber="1" containsInteger="1" minValue="15" maxValue="30"/>
    </cacheField>
    <cacheField name="Remaining workshop hours" numFmtId="0">
      <sharedItems containsSemiMixedTypes="0" containsString="0" containsNumber="1" containsInteger="1" minValue="0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gos Pavel" refreshedDate="44843.038833217593" createdVersion="8" refreshedVersion="8" minRefreshableVersion="3" recordCount="154" xr:uid="{4B19BE1F-B1CB-419D-AF79-01576A4863A8}">
  <cacheSource type="worksheet">
    <worksheetSource ref="A1:M155" sheet="Database Edit"/>
  </cacheSource>
  <cacheFields count="13">
    <cacheField name="Student ID" numFmtId="0">
      <sharedItems containsBlank="1"/>
    </cacheField>
    <cacheField name="Name" numFmtId="0">
      <sharedItems containsBlank="1"/>
    </cacheField>
    <cacheField name="Unit" numFmtId="0">
      <sharedItems containsBlank="1"/>
    </cacheField>
    <cacheField name="Campus" numFmtId="0">
      <sharedItems containsBlank="1"/>
    </cacheField>
    <cacheField name="First enrolment trimester" numFmtId="0">
      <sharedItems containsBlank="1"/>
    </cacheField>
    <cacheField name="First enrolment date" numFmtId="0">
      <sharedItems containsNonDate="0" containsDate="1" containsString="0" containsBlank="1" minDate="2014-03-13T00:00:00" maxDate="2017-10-07T00:00:00"/>
    </cacheField>
    <cacheField name="Number of workshop hours" numFmtId="0">
      <sharedItems containsString="0" containsBlank="1" containsNumber="1" containsInteger="1" minValue="1" maxValue="36"/>
    </cacheField>
    <cacheField name="Course" numFmtId="0">
      <sharedItems containsBlank="1"/>
    </cacheField>
    <cacheField name="Date of Birth" numFmtId="0">
      <sharedItems containsBlank="1"/>
    </cacheField>
    <cacheField name="AgentName" numFmtId="0">
      <sharedItems containsBlank="1"/>
    </cacheField>
    <cacheField name="Enrolment month" numFmtId="0">
      <sharedItems containsBlank="1"/>
    </cacheField>
    <cacheField name="Age at first enrolment" numFmtId="0">
      <sharedItems containsString="0" containsBlank="1" containsNumber="1" containsInteger="1" minValue="15" maxValue="30" count="17">
        <n v="19"/>
        <n v="21"/>
        <n v="26"/>
        <n v="27"/>
        <n v="20"/>
        <n v="22"/>
        <n v="24"/>
        <n v="16"/>
        <n v="23"/>
        <n v="18"/>
        <n v="28"/>
        <n v="25"/>
        <n v="17"/>
        <n v="29"/>
        <n v="15"/>
        <n v="30"/>
        <m/>
      </sharedItems>
    </cacheField>
    <cacheField name="Remaining workshop hours" numFmtId="0">
      <sharedItems containsSemiMixedTypes="0" containsString="0" containsNumber="1" containsInteger="1" minValue="0" maxValue="19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s v="Mr. Behrouz COURT"/>
    <s v="Intro to ECommerce"/>
    <x v="0"/>
    <s v="T2-2015"/>
    <d v="2015-07-10T00:00:00"/>
    <x v="0"/>
    <s v="Bachelor of Business"/>
    <s v="1995-10-24"/>
    <s v="Pathway Education "/>
    <x v="0"/>
    <x v="0"/>
  </r>
  <r>
    <x v="1"/>
    <s v="Mr. Hootan VERIO"/>
    <s v="Mgmt Principles "/>
    <x v="1"/>
    <s v="T1-2014"/>
    <d v="2014-03-13T00:00:00"/>
    <x v="0"/>
    <s v="Bachelor of Business"/>
    <s v="1993-01-05"/>
    <s v="Pathway Education "/>
    <x v="1"/>
    <x v="1"/>
  </r>
  <r>
    <x v="2"/>
    <s v="Ms. Kaveh RVATH"/>
    <s v="Bus Acct"/>
    <x v="2"/>
    <s v="T2-2015"/>
    <d v="2015-07-10T00:00:00"/>
    <x v="1"/>
    <s v="Bachelor of Accounting"/>
    <s v="1988-09-13"/>
    <s v="Glob Consultancy"/>
    <x v="0"/>
    <x v="2"/>
  </r>
  <r>
    <x v="3"/>
    <s v="Mr. Fardin KORBA"/>
    <s v="Quant Methods "/>
    <x v="1"/>
    <s v="T2-2016"/>
    <d v="2016-07-10T00:00:00"/>
    <x v="2"/>
    <s v="Bachelor of Business"/>
    <s v="1988-12-29"/>
    <s v="Glob Consultancy"/>
    <x v="0"/>
    <x v="3"/>
  </r>
  <r>
    <x v="4"/>
    <s v="Mr. Mehrab ILYAS"/>
    <s v="Bus Comm "/>
    <x v="0"/>
    <s v="T3-2016"/>
    <d v="2016-10-06T00:00:00"/>
    <x v="3"/>
    <s v="Bachelor of Business"/>
    <s v="1996-09-26"/>
    <s v="Bridgeagency "/>
    <x v="2"/>
    <x v="4"/>
  </r>
  <r>
    <x v="5"/>
    <s v="Mr. Aram HALID"/>
    <s v="Intro to ECommerce"/>
    <x v="0"/>
    <s v="T2-2015"/>
    <d v="2015-07-10T00:00:00"/>
    <x v="4"/>
    <s v="Bachelor of Business"/>
    <s v="1993-06-05"/>
    <s v="Bridgeagency "/>
    <x v="0"/>
    <x v="5"/>
  </r>
  <r>
    <x v="6"/>
    <s v="Mr. Nazilla AYYAB"/>
    <s v="Mgmt Principles "/>
    <x v="0"/>
    <s v="T2-2015"/>
    <d v="2015-07-10T00:00:00"/>
    <x v="5"/>
    <s v="Bachelor of Business"/>
    <s v="1990-07-17"/>
    <s v="Bridgeagency "/>
    <x v="0"/>
    <x v="6"/>
  </r>
  <r>
    <x v="7"/>
    <s v="Mr. Shahrbanou ANDIO"/>
    <s v="Mgmt Principles "/>
    <x v="0"/>
    <s v="T3-2016"/>
    <d v="2016-10-06T00:00:00"/>
    <x v="6"/>
    <s v="Bachelor of Business"/>
    <s v="1992-03-04"/>
    <s v="Bridgeagency "/>
    <x v="2"/>
    <x v="6"/>
  </r>
  <r>
    <x v="8"/>
    <s v="Mr. Sholeh Mohan"/>
    <s v="HRM"/>
    <x v="0"/>
    <s v="T2-2015"/>
    <d v="2015-07-10T00:00:00"/>
    <x v="7"/>
    <s v="Bachelor of Business"/>
    <s v="1998-11-06"/>
    <s v="BrightwayConsultants"/>
    <x v="0"/>
    <x v="7"/>
  </r>
  <r>
    <x v="9"/>
    <s v="Mr. Farangis pkota"/>
    <s v="Bus Acct"/>
    <x v="2"/>
    <s v="T2-2017"/>
    <d v="2017-07-10T00:00:00"/>
    <x v="8"/>
    <s v="Bachelor of Business"/>
    <s v="1994-03-23"/>
    <s v="Information Agency"/>
    <x v="0"/>
    <x v="8"/>
  </r>
  <r>
    <x v="10"/>
    <s v="Mr. Sheeva ZAFAR"/>
    <s v="Quant Methods "/>
    <x v="0"/>
    <s v="T2-2015"/>
    <d v="2015-07-10T00:00:00"/>
    <x v="9"/>
    <s v="Bachelor of Business"/>
    <s v="1996-12-02"/>
    <s v="Information Agency"/>
    <x v="0"/>
    <x v="9"/>
  </r>
  <r>
    <x v="11"/>
    <s v="Mr. Asal MUKHI"/>
    <s v="Bus Acct"/>
    <x v="0"/>
    <s v="T3-2016"/>
    <d v="2016-10-06T00:00:00"/>
    <x v="10"/>
    <s v="Bachelor of Business"/>
    <s v="1996-01-13"/>
    <s v="International Educational "/>
    <x v="2"/>
    <x v="4"/>
  </r>
  <r>
    <x v="12"/>
    <s v="Mr. Zari SINGH"/>
    <s v="Corp Resp Ethics"/>
    <x v="1"/>
    <s v="T3-2015"/>
    <d v="2015-10-06T00:00:00"/>
    <x v="11"/>
    <s v="Bachelor of Business"/>
    <s v="1997-01-29"/>
    <s v="International Educational "/>
    <x v="2"/>
    <x v="9"/>
  </r>
  <r>
    <x v="13"/>
    <s v="Mr. Mozhgan PKOTA"/>
    <s v="Bus Law "/>
    <x v="2"/>
    <s v="T1-2017"/>
    <d v="2017-03-13T00:00:00"/>
    <x v="8"/>
    <s v="Bachelor of Business"/>
    <s v="1995-02-24"/>
    <s v="ALTECA Agency"/>
    <x v="1"/>
    <x v="5"/>
  </r>
  <r>
    <x v="14"/>
    <s v="Mr. Dadbeh sh KC"/>
    <s v="Corp Law"/>
    <x v="0"/>
    <s v="T3-2014"/>
    <d v="2014-10-06T00:00:00"/>
    <x v="7"/>
    <s v="Bachelor of Business"/>
    <s v="1992-12-07"/>
    <s v="ALTECA Agency"/>
    <x v="2"/>
    <x v="1"/>
  </r>
  <r>
    <x v="15"/>
    <s v="Mr. Soudabeh AKLEE"/>
    <s v="Bus Comm "/>
    <x v="0"/>
    <s v="T3-2017"/>
    <d v="2017-10-06T00:00:00"/>
    <x v="12"/>
    <s v="Bachelor of Business"/>
    <s v="1994-09-22"/>
    <s v="Information Agency"/>
    <x v="2"/>
    <x v="8"/>
  </r>
  <r>
    <x v="16"/>
    <s v="Mr. Mahdokht Singh"/>
    <s v="Quant Methods "/>
    <x v="1"/>
    <s v="T3-2014"/>
    <d v="2014-10-06T00:00:00"/>
    <x v="13"/>
    <s v="Bachelor of Business"/>
    <s v="1987-10-10"/>
    <s v="Information Agency"/>
    <x v="2"/>
    <x v="2"/>
  </r>
  <r>
    <x v="17"/>
    <s v="Ms. Pareevash KAUR"/>
    <s v="Bus Acct"/>
    <x v="2"/>
    <s v="T3-2017"/>
    <d v="2017-10-06T00:00:00"/>
    <x v="4"/>
    <s v="Bachelor of Business"/>
    <s v="1989-03-29"/>
    <s v="Bridgeagency "/>
    <x v="2"/>
    <x v="10"/>
  </r>
  <r>
    <x v="18"/>
    <s v="Mr. Afsoon KUMAR"/>
    <s v="Bus Law "/>
    <x v="0"/>
    <s v="T2-2017"/>
    <d v="2017-07-10T00:00:00"/>
    <x v="7"/>
    <s v="Bachelor of Business"/>
    <s v="1993-08-03"/>
    <s v="Bridgeagency "/>
    <x v="0"/>
    <x v="8"/>
  </r>
  <r>
    <x v="19"/>
    <s v="Mr. Bardia YOON"/>
    <s v="Int Mgmt "/>
    <x v="0"/>
    <s v="T1-2016"/>
    <d v="2016-03-13T00:00:00"/>
    <x v="0"/>
    <s v="Bachelor of Business"/>
    <s v="1994-12-28"/>
    <s v="Can- Able Immigration Consultants "/>
    <x v="1"/>
    <x v="1"/>
  </r>
  <r>
    <x v="20"/>
    <s v="Mr. Golbanoo DEOL"/>
    <s v="Bus Comm "/>
    <x v="0"/>
    <s v="T1-2016"/>
    <d v="2016-03-13T00:00:00"/>
    <x v="14"/>
    <s v="Bachelor of Business"/>
    <s v="1990-06-12"/>
    <s v="Expert Education and Visa Services "/>
    <x v="1"/>
    <x v="11"/>
  </r>
  <r>
    <x v="21"/>
    <s v="Mr. Sasan MAHAN"/>
    <s v="Mgmt Principles "/>
    <x v="0"/>
    <s v="T1-2016"/>
    <d v="2016-03-13T00:00:00"/>
    <x v="14"/>
    <s v="Bachelor of Business"/>
    <s v="1991-07-17"/>
    <s v="Expert Education and Visa Services "/>
    <x v="1"/>
    <x v="6"/>
  </r>
  <r>
    <x v="22"/>
    <s v="Mr. Pasha WONG"/>
    <s v="Bus Economics"/>
    <x v="2"/>
    <s v="T2-2015"/>
    <d v="2015-07-10T00:00:00"/>
    <x v="9"/>
    <s v="Bachelor of Business"/>
    <s v="1996-06-08"/>
    <s v="BrightwayConsultants"/>
    <x v="0"/>
    <x v="0"/>
  </r>
  <r>
    <x v="23"/>
    <s v="Mr. Shaheen SINGH"/>
    <s v="Bus Law "/>
    <x v="0"/>
    <s v="T2-2014"/>
    <d v="2014-07-10T00:00:00"/>
    <x v="12"/>
    <s v="Bachelor of Business"/>
    <s v="1995-06-26"/>
    <s v="BrightwayConsultants"/>
    <x v="0"/>
    <x v="0"/>
  </r>
  <r>
    <x v="24"/>
    <s v="Mr. Salomeh AHMAD"/>
    <s v="Bus Comm "/>
    <x v="0"/>
    <s v="T3-2014"/>
    <d v="2014-10-06T00:00:00"/>
    <x v="4"/>
    <s v="Bachelor of Business"/>
    <s v="1997-05-22"/>
    <s v="PEP International Education Services"/>
    <x v="2"/>
    <x v="12"/>
  </r>
  <r>
    <x v="25"/>
    <s v="Ms. Shokouh SHAHI"/>
    <s v="Intro to ECommerce"/>
    <x v="2"/>
    <s v="T2-2017"/>
    <d v="2017-07-10T00:00:00"/>
    <x v="15"/>
    <s v="Bachelor of Business"/>
    <s v="1995-02-11"/>
    <s v="PEP International Education Services"/>
    <x v="0"/>
    <x v="5"/>
  </r>
  <r>
    <x v="26"/>
    <s v="Mr. Nazafarin SABIR"/>
    <s v="Mgmt Principles "/>
    <x v="0"/>
    <s v="T2-2014"/>
    <d v="2014-07-10T00:00:00"/>
    <x v="16"/>
    <s v="Bachelor of Business"/>
    <s v="1997-11-27"/>
    <s v="PEP International Education Services"/>
    <x v="0"/>
    <x v="7"/>
  </r>
  <r>
    <x v="27"/>
    <s v="Mr. Sarvenaz AMMED"/>
    <s v="Quant Methods "/>
    <x v="1"/>
    <s v="T3-2016"/>
    <d v="2016-10-06T00:00:00"/>
    <x v="4"/>
    <s v="Bachelor of Business"/>
    <s v="1993-07-19"/>
    <s v="PEP International Education Services"/>
    <x v="2"/>
    <x v="8"/>
  </r>
  <r>
    <x v="28"/>
    <s v="Mr. Bahram AMEED"/>
    <s v="Corp Resp Ethics"/>
    <x v="0"/>
    <s v="T2-2016"/>
    <d v="2016-07-10T00:00:00"/>
    <x v="16"/>
    <s v="Bachelor of Business"/>
    <s v="1987-08-27"/>
    <s v="International Educational "/>
    <x v="0"/>
    <x v="10"/>
  </r>
  <r>
    <x v="29"/>
    <s v="Mr. Hooshang ASHTE"/>
    <s v="Quant Methods "/>
    <x v="2"/>
    <s v="T1-2016"/>
    <d v="2016-03-13T00:00:00"/>
    <x v="17"/>
    <s v="Bachelor of Business"/>
    <s v="1998-06-25"/>
    <s v="International Educational "/>
    <x v="1"/>
    <x v="12"/>
  </r>
  <r>
    <x v="30"/>
    <s v="Mr. Aryan ULAKH"/>
    <s v="Corp Resp Ethics"/>
    <x v="2"/>
    <s v="T2-2017"/>
    <d v="2017-07-10T00:00:00"/>
    <x v="14"/>
    <s v="Bachelor of Business"/>
    <s v="1998-12-14"/>
    <s v="Hope Agency"/>
    <x v="0"/>
    <x v="9"/>
  </r>
  <r>
    <x v="31"/>
    <s v="Mr. Ladan GUYEN"/>
    <s v="Bus Acct"/>
    <x v="0"/>
    <s v="T1-2016"/>
    <d v="2016-03-13T00:00:00"/>
    <x v="8"/>
    <s v="Bachelor of Business"/>
    <s v="1995-03-15"/>
    <s v="Prime Consultant "/>
    <x v="1"/>
    <x v="4"/>
  </r>
  <r>
    <x v="32"/>
    <s v="Mr. Zari SINGH"/>
    <s v="Corp Resp Ethics"/>
    <x v="2"/>
    <s v="T1-2016"/>
    <d v="2016-03-13T00:00:00"/>
    <x v="0"/>
    <s v="Bachelor of Business"/>
    <s v="1989-10-22"/>
    <s v="Prime Consultant "/>
    <x v="1"/>
    <x v="2"/>
  </r>
  <r>
    <x v="33"/>
    <s v="Mr. Pezhman AKRAM"/>
    <s v="Mktg Principles"/>
    <x v="1"/>
    <s v="T2-2017"/>
    <d v="2017-07-10T00:00:00"/>
    <x v="18"/>
    <s v="Bachelor of Business"/>
    <s v="1992-09-22"/>
    <s v="Prime Consultant "/>
    <x v="0"/>
    <x v="6"/>
  </r>
  <r>
    <x v="34"/>
    <s v="Mr. Gisou UZAIR"/>
    <s v="Quant Methods "/>
    <x v="2"/>
    <s v="T2-2014"/>
    <d v="2014-07-10T00:00:00"/>
    <x v="7"/>
    <s v="Bachelor of Business"/>
    <s v="1989-12-13"/>
    <s v="Hope Agency"/>
    <x v="0"/>
    <x v="6"/>
  </r>
  <r>
    <x v="35"/>
    <s v="Ms. Farhoud hi VO"/>
    <s v="HRM"/>
    <x v="1"/>
    <s v="T1-2016"/>
    <d v="2016-03-13T00:00:00"/>
    <x v="9"/>
    <s v="Bachelor of Business"/>
    <s v="1988-04-08"/>
    <s v="International Educational "/>
    <x v="1"/>
    <x v="3"/>
  </r>
  <r>
    <x v="36"/>
    <s v="Mr. Ardeshir ao HE"/>
    <s v="Bus Economics"/>
    <x v="1"/>
    <s v="T2-2016"/>
    <d v="2016-07-10T00:00:00"/>
    <x v="0"/>
    <s v="Bachelor of Business"/>
    <s v="1993-05-02"/>
    <s v="Visa Consultants Pty Ltd "/>
    <x v="0"/>
    <x v="8"/>
  </r>
  <r>
    <x v="37"/>
    <s v="Ms. Koosha an XI"/>
    <s v="Bus Comm "/>
    <x v="0"/>
    <s v="T3-2016"/>
    <d v="2016-10-06T00:00:00"/>
    <x v="4"/>
    <s v="Bachelor of Business"/>
    <s v="1992-07-17"/>
    <s v="ISEMS Education"/>
    <x v="2"/>
    <x v="6"/>
  </r>
  <r>
    <x v="38"/>
    <s v="Mr. Ramesh GUYEN"/>
    <s v="Bus Comm "/>
    <x v="1"/>
    <s v="T3-2017"/>
    <d v="2017-10-06T00:00:00"/>
    <x v="18"/>
    <s v="Bachelor of Business"/>
    <s v="1997-10-29"/>
    <s v="Unilink Overseas Study Consulting Ltd"/>
    <x v="2"/>
    <x v="0"/>
  </r>
  <r>
    <x v="39"/>
    <s v="Ms. Sohrab oc DO"/>
    <s v="Org Beh"/>
    <x v="2"/>
    <s v="T2-2016"/>
    <d v="2016-07-10T00:00:00"/>
    <x v="15"/>
    <s v="Bachelor of Business"/>
    <s v="1995-06-19"/>
    <s v="Unilink Overseas Study Consulting Ltd"/>
    <x v="0"/>
    <x v="1"/>
  </r>
  <r>
    <x v="40"/>
    <s v="Ms. Farbod HOANG"/>
    <s v="Fin Acct "/>
    <x v="0"/>
    <s v="T3-2014"/>
    <d v="2014-10-06T00:00:00"/>
    <x v="0"/>
    <s v="Bachelor of Business"/>
    <s v="1989-03-11"/>
    <s v="Bridgeagency "/>
    <x v="2"/>
    <x v="11"/>
  </r>
  <r>
    <x v="41"/>
    <s v="Ms Afsar ga LE"/>
    <s v="Intro to ECommerce"/>
    <x v="1"/>
    <s v="T1-2016"/>
    <d v="2016-03-13T00:00:00"/>
    <x v="0"/>
    <s v="Bachelor of Business"/>
    <s v="1991-12-03"/>
    <s v="IDPM Education"/>
    <x v="1"/>
    <x v="6"/>
  </r>
  <r>
    <x v="42"/>
    <s v="Ms. Sanjar TTEGE"/>
    <s v="Mgmt Principles "/>
    <x v="1"/>
    <s v="T3-2015"/>
    <d v="2015-10-06T00:00:00"/>
    <x v="8"/>
    <s v="Bachelor of Business"/>
    <s v="1992-11-28"/>
    <s v="IDPM Education"/>
    <x v="2"/>
    <x v="5"/>
  </r>
  <r>
    <x v="43"/>
    <s v="Ms. Farid My HA"/>
    <s v="Auditing"/>
    <x v="0"/>
    <s v="T1-2015"/>
    <d v="2015-03-13T00:00:00"/>
    <x v="8"/>
    <s v="Bachelor of Business"/>
    <s v="1996-09-28"/>
    <s v="ALTEC"/>
    <x v="1"/>
    <x v="9"/>
  </r>
  <r>
    <x v="44"/>
    <s v="Mr. Atoosa SINGH"/>
    <s v="Bus Info Analysis"/>
    <x v="1"/>
    <s v="T2-2015"/>
    <d v="2015-07-10T00:00:00"/>
    <x v="14"/>
    <s v="Bachelor of Business"/>
    <s v="1991-10-25"/>
    <s v="ALTEC"/>
    <x v="0"/>
    <x v="8"/>
  </r>
  <r>
    <x v="45"/>
    <s v="Mr. Shaya TRAN"/>
    <s v="Bus Economics"/>
    <x v="1"/>
    <s v="T3-2016"/>
    <d v="2016-10-06T00:00:00"/>
    <x v="19"/>
    <s v="Bachelor of Business"/>
    <s v="1987-10-14"/>
    <s v="Visa Consultants Pty Ltd "/>
    <x v="2"/>
    <x v="10"/>
  </r>
  <r>
    <x v="46"/>
    <s v="Mr. Kamshad SINGH"/>
    <s v="Bus Strategy"/>
    <x v="0"/>
    <s v="T3-2016"/>
    <d v="2016-10-06T00:00:00"/>
    <x v="17"/>
    <s v="Bachelor of Accounting "/>
    <s v="1993-05-26"/>
    <s v="International Educational "/>
    <x v="2"/>
    <x v="8"/>
  </r>
  <r>
    <x v="47"/>
    <s v="Mr. Mandana SINGH"/>
    <s v="Fin mgmt"/>
    <x v="2"/>
    <s v="T1-2014"/>
    <d v="2014-03-13T00:00:00"/>
    <x v="15"/>
    <s v="Bachelor of Business"/>
    <s v="1997-10-20"/>
    <s v="International Educational "/>
    <x v="1"/>
    <x v="7"/>
  </r>
  <r>
    <x v="48"/>
    <s v="Mr. Golbahar GUYEN"/>
    <s v="Bus Economics"/>
    <x v="1"/>
    <s v="T2-2017"/>
    <d v="2017-07-10T00:00:00"/>
    <x v="4"/>
    <s v="Bachelor of Business"/>
    <s v="1990-11-21"/>
    <s v="ALTEC"/>
    <x v="0"/>
    <x v="2"/>
  </r>
  <r>
    <x v="49"/>
    <s v="Mr. Sami SINGH"/>
    <s v="Fin Acct "/>
    <x v="0"/>
    <s v="T1-2014"/>
    <d v="2014-03-13T00:00:00"/>
    <x v="4"/>
    <s v="Bachelor of Accounting"/>
    <s v="1992-06-09"/>
    <s v="International Educational "/>
    <x v="1"/>
    <x v="1"/>
  </r>
  <r>
    <x v="50"/>
    <s v="Mr. Golbahar OUSUF"/>
    <s v="Intro to ECommerce"/>
    <x v="2"/>
    <s v="T2-2015"/>
    <d v="2015-07-10T00:00:00"/>
    <x v="0"/>
    <s v="Bachelor of Business"/>
    <s v="1995-09-26"/>
    <s v="International Educational "/>
    <x v="0"/>
    <x v="0"/>
  </r>
  <r>
    <x v="51"/>
    <s v="Mr. Naheed TRAN"/>
    <s v="Mgmt Principles "/>
    <x v="2"/>
    <s v="T2-2015"/>
    <d v="2015-07-10T00:00:00"/>
    <x v="0"/>
    <s v="Bachelor of Business"/>
    <s v="1995-09-02"/>
    <s v="International Educational "/>
    <x v="0"/>
    <x v="0"/>
  </r>
  <r>
    <x v="52"/>
    <s v="Mr. Tahmineh AMMED"/>
    <s v="Bus Comm "/>
    <x v="1"/>
    <s v="T2-2015"/>
    <d v="2015-07-10T00:00:00"/>
    <x v="4"/>
    <s v="Bachelor of Business"/>
    <s v="1994-04-29"/>
    <s v="MIM Education"/>
    <x v="0"/>
    <x v="1"/>
  </r>
  <r>
    <x v="53"/>
    <s v="Mr. Pirooz KARIM"/>
    <s v="Intro to ECommerce"/>
    <x v="2"/>
    <s v="T1-2016"/>
    <d v="2016-03-13T00:00:00"/>
    <x v="16"/>
    <s v="Bachelor of Business"/>
    <s v="1988-12-12"/>
    <s v="MIM Education"/>
    <x v="1"/>
    <x v="3"/>
  </r>
  <r>
    <x v="54"/>
    <s v="Ms. Maheen PHAM"/>
    <s v="Mktg Principles"/>
    <x v="0"/>
    <s v="T3-2017"/>
    <d v="2017-10-06T00:00:00"/>
    <x v="20"/>
    <s v="Bachelor of Business"/>
    <s v="1990-04-02"/>
    <s v="MIM Education"/>
    <x v="2"/>
    <x v="3"/>
  </r>
  <r>
    <x v="55"/>
    <s v="Mr. Cirrus REYES"/>
    <s v="Quant Methods "/>
    <x v="2"/>
    <s v="T2-2017"/>
    <d v="2017-07-10T00:00:00"/>
    <x v="15"/>
    <s v="Bachelor of Business"/>
    <s v="1987-11-01"/>
    <s v="MIM Education"/>
    <x v="0"/>
    <x v="13"/>
  </r>
  <r>
    <x v="56"/>
    <s v="Ms. Rakhshan GUYEN"/>
    <s v="Auditing"/>
    <x v="0"/>
    <s v="T2-2016"/>
    <d v="2016-07-10T00:00:00"/>
    <x v="4"/>
    <s v="Bachelor of Business"/>
    <s v="1994-05-27"/>
    <s v="MIM Education"/>
    <x v="0"/>
    <x v="5"/>
  </r>
  <r>
    <x v="57"/>
    <s v="Mr. Rima ARCIA"/>
    <s v="Fin Reporting"/>
    <x v="1"/>
    <s v="T1-2017"/>
    <d v="2017-03-13T00:00:00"/>
    <x v="15"/>
    <s v="Bachelor of Business"/>
    <s v="1990-02-25"/>
    <s v="MIM Education"/>
    <x v="1"/>
    <x v="3"/>
  </r>
  <r>
    <x v="58"/>
    <s v="Mr. Firouz DHURY"/>
    <s v="Bus Acct"/>
    <x v="1"/>
    <s v="T1-2016"/>
    <d v="2016-03-13T00:00:00"/>
    <x v="14"/>
    <s v="Bachelor of Business"/>
    <s v="1995-03-29"/>
    <s v="iae GLOBAL - Melbourne"/>
    <x v="1"/>
    <x v="4"/>
  </r>
  <r>
    <x v="59"/>
    <s v="Mr. Shadi a NAW"/>
    <s v="Bus Economics"/>
    <x v="1"/>
    <s v="T1-2014"/>
    <d v="2014-03-13T00:00:00"/>
    <x v="9"/>
    <s v="Bachelor of Business"/>
    <s v="1989-03-30"/>
    <s v="Visa Consultants Pty Ltd "/>
    <x v="1"/>
    <x v="6"/>
  </r>
  <r>
    <x v="60"/>
    <s v="Ms. Firouz GUYEN"/>
    <s v="Quant Methods "/>
    <x v="0"/>
    <s v="T2-2014"/>
    <d v="2014-07-10T00:00:00"/>
    <x v="4"/>
    <s v="Bachelor of Business"/>
    <s v="1996-12-02"/>
    <s v="Visa Consultants Pty Ltd "/>
    <x v="0"/>
    <x v="12"/>
  </r>
  <r>
    <x v="61"/>
    <s v="Mr. Sita ANSUR"/>
    <s v="Bus Acct"/>
    <x v="2"/>
    <s v="T2-2014"/>
    <d v="2014-07-10T00:00:00"/>
    <x v="14"/>
    <s v="Bachelor of Business"/>
    <s v="1992-11-29"/>
    <s v="Hope Agency"/>
    <x v="0"/>
    <x v="1"/>
  </r>
  <r>
    <x v="62"/>
    <s v="Mr. Siamak RAMOS"/>
    <s v="Mktg Principles"/>
    <x v="2"/>
    <s v="T1-2014"/>
    <d v="2014-03-13T00:00:00"/>
    <x v="4"/>
    <s v="Bachelor of Business"/>
    <s v="1994-11-16"/>
    <s v="Hope Agency"/>
    <x v="1"/>
    <x v="0"/>
  </r>
  <r>
    <x v="63"/>
    <s v="Mr. Shadan ARGAS"/>
    <s v="Corp Resp Ethics"/>
    <x v="1"/>
    <s v="T2-2016"/>
    <d v="2016-07-10T00:00:00"/>
    <x v="8"/>
    <s v="Bachelor of Business"/>
    <s v="1993-01-13"/>
    <s v="Connect Overseas"/>
    <x v="0"/>
    <x v="8"/>
  </r>
  <r>
    <x v="64"/>
    <s v="Mr. Shahab JAVED"/>
    <s v="Bus Comm "/>
    <x v="2"/>
    <s v="T3-2016"/>
    <d v="2016-10-06T00:00:00"/>
    <x v="5"/>
    <s v="Bachelor of Accounting"/>
    <s v="1988-06-07"/>
    <s v="International Educational "/>
    <x v="2"/>
    <x v="10"/>
  </r>
  <r>
    <x v="65"/>
    <s v="Mr. Atash GUYEN"/>
    <s v="Intro to ECommerce"/>
    <x v="2"/>
    <s v="T1-2016"/>
    <d v="2016-03-13T00:00:00"/>
    <x v="15"/>
    <s v="Bachelor of Business"/>
    <s v="1992-12-03"/>
    <s v="International Educational "/>
    <x v="1"/>
    <x v="8"/>
  </r>
  <r>
    <x v="66"/>
    <s v="Ms. Tirdad GUYEN"/>
    <s v="Mgmt Principles "/>
    <x v="1"/>
    <s v="T3-2016"/>
    <d v="2016-10-06T00:00:00"/>
    <x v="14"/>
    <s v="Bachelor of Business"/>
    <s v="1995-11-02"/>
    <s v="International Educational "/>
    <x v="2"/>
    <x v="4"/>
  </r>
  <r>
    <x v="67"/>
    <s v="Mr Goli VERIO"/>
    <s v="Bus Comm "/>
    <x v="2"/>
    <s v="T1-2014"/>
    <d v="2014-03-13T00:00:00"/>
    <x v="15"/>
    <s v="Bachelor of Accounting "/>
    <s v="1993-08-29"/>
    <s v="ISEMS Education"/>
    <x v="1"/>
    <x v="4"/>
  </r>
  <r>
    <x v="68"/>
    <s v="Mr Khosrow VERIO"/>
    <s v="Mgmt Principles "/>
    <x v="0"/>
    <s v="T1-2017"/>
    <d v="2017-03-13T00:00:00"/>
    <x v="16"/>
    <s v="Bachelor of Business"/>
    <s v="1987-07-10"/>
    <s v="ISEMS Education"/>
    <x v="1"/>
    <x v="13"/>
  </r>
  <r>
    <x v="69"/>
    <s v="Mr Ramin LONIA"/>
    <s v="Bus Comm "/>
    <x v="0"/>
    <s v="T3-2017"/>
    <d v="2017-10-06T00:00:00"/>
    <x v="7"/>
    <s v="Bachelor of Business"/>
    <s v="1992-03-04"/>
    <s v="New World Education"/>
    <x v="2"/>
    <x v="11"/>
  </r>
  <r>
    <x v="70"/>
    <s v="Mr Keyvan NAGY"/>
    <s v="Intro to ECommerce"/>
    <x v="2"/>
    <s v="T2-2016"/>
    <d v="2016-07-10T00:00:00"/>
    <x v="3"/>
    <s v="Bachelor of Business"/>
    <s v="1997-03-08"/>
    <s v="New World Education"/>
    <x v="0"/>
    <x v="0"/>
  </r>
  <r>
    <x v="71"/>
    <s v="Mr Vanda MANEC"/>
    <s v="Auditing"/>
    <x v="2"/>
    <s v="T3-2017"/>
    <d v="2017-10-06T00:00:00"/>
    <x v="4"/>
    <s v="Bachelor of Business"/>
    <s v="1988-03-11"/>
    <s v="V STAR Immigration &amp; Education Services"/>
    <x v="2"/>
    <x v="13"/>
  </r>
  <r>
    <x v="72"/>
    <s v="Mr Kourosh KORBA"/>
    <s v="Auditing"/>
    <x v="0"/>
    <s v="T3-2016"/>
    <d v="2016-10-06T00:00:00"/>
    <x v="15"/>
    <s v="Bachelor of Business"/>
    <s v="1994-04-18"/>
    <s v="V STAR Immigration &amp; Education Services"/>
    <x v="2"/>
    <x v="5"/>
  </r>
  <r>
    <x v="73"/>
    <s v="Mr Rambod KORBA"/>
    <s v="Corp Law"/>
    <x v="0"/>
    <s v="T2-2017"/>
    <d v="2017-07-10T00:00:00"/>
    <x v="18"/>
    <s v="Bachelor of Business"/>
    <s v="1993-12-17"/>
    <s v="V STAR Immigration &amp; Education Services"/>
    <x v="0"/>
    <x v="8"/>
  </r>
  <r>
    <x v="74"/>
    <s v="Mr Pouran EMETH"/>
    <s v="Corp Law"/>
    <x v="0"/>
    <s v="T1-2015"/>
    <d v="2015-03-13T00:00:00"/>
    <x v="16"/>
    <s v="Bachelor of Business"/>
    <s v="1998-08-01"/>
    <s v="V STAR Immigration &amp; Education Services"/>
    <x v="1"/>
    <x v="7"/>
  </r>
  <r>
    <x v="75"/>
    <s v="Ms Artan GAUNA"/>
    <s v="Cost Acct "/>
    <x v="2"/>
    <s v="T1-2016"/>
    <d v="2016-03-13T00:00:00"/>
    <x v="15"/>
    <s v="Bachelor of Business"/>
    <s v="1993-12-29"/>
    <s v="V STAR Immigration &amp; Education Services"/>
    <x v="1"/>
    <x v="5"/>
  </r>
  <r>
    <x v="76"/>
    <s v="Mr. Hooshyar pkota"/>
    <s v="Fin Acct "/>
    <x v="0"/>
    <s v="T1-2017"/>
    <d v="2017-03-13T00:00:00"/>
    <x v="0"/>
    <s v="Bachelor of Business"/>
    <s v="1991-02-01"/>
    <s v="V STAR Immigration &amp; Education Services"/>
    <x v="1"/>
    <x v="2"/>
  </r>
  <r>
    <x v="77"/>
    <s v="Mis Afshar GUYEN"/>
    <s v="Fin Acct "/>
    <x v="2"/>
    <s v="T1-2017"/>
    <d v="2017-03-13T00:00:00"/>
    <x v="10"/>
    <s v="Bachelor of Business"/>
    <s v="1993-10-07"/>
    <s v="V STAR Immigration &amp; Education Services"/>
    <x v="1"/>
    <x v="8"/>
  </r>
  <r>
    <x v="78"/>
    <s v="Mr. Golbanoo INTAL"/>
    <s v="Mgmt Principles "/>
    <x v="2"/>
    <s v="T3-2014"/>
    <d v="2014-10-06T00:00:00"/>
    <x v="8"/>
    <s v="Bachelor of Business"/>
    <s v="1991-12-02"/>
    <s v="V STAR Immigration &amp; Education Services"/>
    <x v="2"/>
    <x v="5"/>
  </r>
  <r>
    <x v="79"/>
    <s v="Mr. Pouneh SYED"/>
    <s v="Leadership "/>
    <x v="2"/>
    <s v="T3-2016"/>
    <d v="2016-10-06T00:00:00"/>
    <x v="21"/>
    <s v="Bachelor of Business"/>
    <s v="1992-08-28"/>
    <s v="Hope Agency"/>
    <x v="2"/>
    <x v="6"/>
  </r>
  <r>
    <x v="80"/>
    <s v="Mr. Behnaz AKHAR"/>
    <s v="Mktg Strategy"/>
    <x v="2"/>
    <s v="T1-2017"/>
    <d v="2017-03-13T00:00:00"/>
    <x v="5"/>
    <s v="Bachelor of Business"/>
    <s v="1987-08-20"/>
    <s v="Hope Agency"/>
    <x v="1"/>
    <x v="13"/>
  </r>
  <r>
    <x v="81"/>
    <s v="Mr. Azin AKHAR"/>
    <s v="Bus Comm "/>
    <x v="1"/>
    <s v="T2-2017"/>
    <d v="2017-07-10T00:00:00"/>
    <x v="5"/>
    <s v="Bachelor of Business"/>
    <s v="1993-07-09"/>
    <s v="New World Education"/>
    <x v="0"/>
    <x v="6"/>
  </r>
  <r>
    <x v="82"/>
    <s v="Mr. Ara AKHAR"/>
    <s v="Mgmt Principles "/>
    <x v="1"/>
    <s v="T1-2014"/>
    <d v="2014-03-13T00:00:00"/>
    <x v="10"/>
    <s v="Bachelor of Business"/>
    <s v="1991-08-10"/>
    <s v="New World Education"/>
    <x v="1"/>
    <x v="5"/>
  </r>
  <r>
    <x v="83"/>
    <s v="Mr. Touraj AROOQ"/>
    <s v="Mktg Principles"/>
    <x v="1"/>
    <s v="T2-2016"/>
    <d v="2016-07-10T00:00:00"/>
    <x v="22"/>
    <s v="Bachelor of Accounting"/>
    <s v="1990-04-21"/>
    <s v=" International Cooperation"/>
    <x v="0"/>
    <x v="2"/>
  </r>
  <r>
    <x v="84"/>
    <s v="Mr. Ardavan AWAN"/>
    <s v="Acc info Sys"/>
    <x v="2"/>
    <s v="T3-2014"/>
    <d v="2014-10-06T00:00:00"/>
    <x v="10"/>
    <s v="Bachelor of Business"/>
    <s v="1995-09-29"/>
    <s v="BlueSky Student Consultancy Services"/>
    <x v="2"/>
    <x v="0"/>
  </r>
  <r>
    <x v="85"/>
    <s v="Mr. Esfandyar SINGH"/>
    <s v="Bus Law "/>
    <x v="1"/>
    <s v="T1-2016"/>
    <d v="2016-03-13T00:00:00"/>
    <x v="16"/>
    <s v="Bachelor of Business"/>
    <s v="1994-01-29"/>
    <s v="BlueSky Student Consultancy Services"/>
    <x v="1"/>
    <x v="5"/>
  </r>
  <r>
    <x v="86"/>
    <s v="Mr. Poupak SINGH"/>
    <s v="Cost Acct "/>
    <x v="2"/>
    <s v="T1-2017"/>
    <d v="2017-03-13T00:00:00"/>
    <x v="0"/>
    <s v="Bachelor of Business"/>
    <s v="1993-01-06"/>
    <s v="BlueSky Student Consultancy Services"/>
    <x v="1"/>
    <x v="6"/>
  </r>
  <r>
    <x v="87"/>
    <s v="Mr. Yeganeh SINGH"/>
    <s v="Fin mgmt"/>
    <x v="1"/>
    <s v="T3-2014"/>
    <d v="2014-10-06T00:00:00"/>
    <x v="18"/>
    <s v="Bachelor of Business"/>
    <s v="1991-07-24"/>
    <s v="BlueSky Student Consultancy Services"/>
    <x v="2"/>
    <x v="8"/>
  </r>
  <r>
    <x v="88"/>
    <s v="Mr. Rima SINGH"/>
    <s v="Bus Acct"/>
    <x v="2"/>
    <s v="T1-2016"/>
    <d v="2016-03-13T00:00:00"/>
    <x v="8"/>
    <s v="Bachelor of Business"/>
    <s v="1993-02-14"/>
    <s v="New World Education"/>
    <x v="1"/>
    <x v="8"/>
  </r>
  <r>
    <x v="89"/>
    <s v="Mr. Ghobad PHAM"/>
    <s v="Bus Economics"/>
    <x v="1"/>
    <s v="T2-2017"/>
    <d v="2017-07-10T00:00:00"/>
    <x v="0"/>
    <s v="Bachelor of Business"/>
    <s v="1995-08-10"/>
    <s v="New World Education"/>
    <x v="0"/>
    <x v="1"/>
  </r>
  <r>
    <x v="90"/>
    <s v="Mr. Pareeya PHAM"/>
    <s v="Corp Resp Ethics"/>
    <x v="0"/>
    <s v="T1-2014"/>
    <d v="2014-03-13T00:00:00"/>
    <x v="4"/>
    <s v="Bachelor of Business"/>
    <s v="1998-02-19"/>
    <s v="New World Education"/>
    <x v="1"/>
    <x v="7"/>
  </r>
  <r>
    <x v="91"/>
    <s v="Mr. Saman PHAM"/>
    <s v="Mktg Principles"/>
    <x v="0"/>
    <s v="T3-2015"/>
    <d v="2015-10-06T00:00:00"/>
    <x v="23"/>
    <s v="Bachelor of Business"/>
    <s v="1990-03-11"/>
    <s v="New World Education"/>
    <x v="2"/>
    <x v="11"/>
  </r>
  <r>
    <x v="92"/>
    <s v="Mr. Bahar PHAM"/>
    <s v="Bus Comm "/>
    <x v="1"/>
    <s v="T2-2014"/>
    <d v="2014-07-10T00:00:00"/>
    <x v="18"/>
    <s v="Bachelor of Business"/>
    <s v="1998-08-16"/>
    <s v="ALTEC"/>
    <x v="0"/>
    <x v="14"/>
  </r>
  <r>
    <x v="93"/>
    <s v="Mr. Touran SAWAN"/>
    <s v="Bus Economics"/>
    <x v="1"/>
    <s v="T1-2017"/>
    <d v="2017-03-13T00:00:00"/>
    <x v="0"/>
    <s v="Bachelor of Business"/>
    <s v="1988-12-15"/>
    <s v="ALTEC"/>
    <x v="1"/>
    <x v="10"/>
  </r>
  <r>
    <x v="94"/>
    <s v="Mr. Mahdokht DANG"/>
    <s v="Mgmt Principles "/>
    <x v="1"/>
    <s v="T1-2015"/>
    <d v="2015-03-13T00:00:00"/>
    <x v="0"/>
    <s v="Bachelor of Business"/>
    <s v="1997-02-25"/>
    <s v="ALTEC"/>
    <x v="1"/>
    <x v="9"/>
  </r>
  <r>
    <x v="95"/>
    <s v="Mr. Farhad DANG"/>
    <s v="Quant Methods "/>
    <x v="0"/>
    <s v="T1-2014"/>
    <d v="2014-03-13T00:00:00"/>
    <x v="7"/>
    <s v="Bachelor of Business"/>
    <s v="1994-08-25"/>
    <s v="ALTEC"/>
    <x v="1"/>
    <x v="0"/>
  </r>
  <r>
    <x v="96"/>
    <s v="Ms. Farshad PHUNG"/>
    <s v="Bus Comm "/>
    <x v="0"/>
    <s v="T3-2015"/>
    <d v="2015-10-06T00:00:00"/>
    <x v="9"/>
    <s v="Bachelor of Accounting"/>
    <s v="1994-06-02"/>
    <s v="Road to Success "/>
    <x v="2"/>
    <x v="1"/>
  </r>
  <r>
    <x v="97"/>
    <s v="Mr. Shahrnaz AHMAN"/>
    <s v="Intro to ECommerce"/>
    <x v="0"/>
    <s v="T2-2017"/>
    <d v="2017-07-10T00:00:00"/>
    <x v="0"/>
    <s v="Bachelor of Business"/>
    <s v="1987-04-13"/>
    <s v="Road to Success "/>
    <x v="0"/>
    <x v="15"/>
  </r>
  <r>
    <x v="98"/>
    <s v="Ms. Nazy TRAN"/>
    <s v="Mgmt Principles "/>
    <x v="0"/>
    <s v="T3-2014"/>
    <d v="2014-10-06T00:00:00"/>
    <x v="16"/>
    <s v="Bachelor of Business"/>
    <s v="1993-10-18"/>
    <s v="Road to Success "/>
    <x v="2"/>
    <x v="4"/>
  </r>
  <r>
    <x v="99"/>
    <s v="Ms. Foroud GUYEN"/>
    <s v="Quant Methods "/>
    <x v="1"/>
    <s v="T1-2014"/>
    <d v="2014-03-13T00:00:00"/>
    <x v="14"/>
    <s v="Bachelor of Business"/>
    <s v="1993-08-14"/>
    <s v="Road to Success "/>
    <x v="1"/>
    <x v="4"/>
  </r>
  <r>
    <x v="100"/>
    <s v="Ms. Banooe GUYEN"/>
    <s v="Bus Acct"/>
    <x v="2"/>
    <s v="T1-2014"/>
    <d v="2014-03-13T00:00:00"/>
    <x v="19"/>
    <s v="Bachelor of Business"/>
    <s v="1987-06-06"/>
    <s v="International Educational "/>
    <x v="1"/>
    <x v="2"/>
  </r>
  <r>
    <x v="101"/>
    <s v="Ms. Saman GUYEN"/>
    <s v="Bus Comm "/>
    <x v="1"/>
    <s v="T3-2016"/>
    <d v="2016-10-06T00:00:00"/>
    <x v="14"/>
    <s v="Bachelor of Business"/>
    <s v="1987-10-21"/>
    <s v="IDPI Education"/>
    <x v="2"/>
    <x v="10"/>
  </r>
  <r>
    <x v="102"/>
    <s v="Ms. Niloufar PHAM"/>
    <s v="Bus Economics"/>
    <x v="0"/>
    <s v="T2-2017"/>
    <d v="2017-07-10T00:00:00"/>
    <x v="16"/>
    <s v="Bachelor of Business"/>
    <s v="1994-11-10"/>
    <s v="IDPI Education"/>
    <x v="0"/>
    <x v="5"/>
  </r>
  <r>
    <x v="103"/>
    <s v="Ms. Nazhin PHAM"/>
    <s v="Mgmt Principles "/>
    <x v="0"/>
    <s v="T1-2016"/>
    <d v="2016-03-13T00:00:00"/>
    <x v="14"/>
    <s v="Bachelor of Business"/>
    <s v="1988-11-17"/>
    <s v="IDPI Education"/>
    <x v="1"/>
    <x v="3"/>
  </r>
  <r>
    <x v="104"/>
    <s v="Ms. Banooe PHAM"/>
    <s v="Quant Methods "/>
    <x v="1"/>
    <s v="T2-2014"/>
    <d v="2014-07-10T00:00:00"/>
    <x v="18"/>
    <s v="Bachelor of Business"/>
    <s v="1988-08-05"/>
    <s v="IDPI Education"/>
    <x v="0"/>
    <x v="11"/>
  </r>
  <r>
    <x v="105"/>
    <s v="Ms. Bahman GUYEN"/>
    <s v="Bus Comm "/>
    <x v="1"/>
    <s v="T1-2016"/>
    <d v="2016-03-13T00:00:00"/>
    <x v="19"/>
    <s v="Bachelor of Business"/>
    <s v="1995-08-04"/>
    <s v="Visa Consultants Pty Ltd "/>
    <x v="1"/>
    <x v="4"/>
  </r>
  <r>
    <x v="106"/>
    <s v="Ms. Tarsa GUYEN"/>
    <s v="Intro to ECommerce"/>
    <x v="0"/>
    <s v="T2-2016"/>
    <d v="2016-07-10T00:00:00"/>
    <x v="9"/>
    <s v="Bachelor of Business"/>
    <s v="1996-09-05"/>
    <s v="Visa Consultants Pty Ltd "/>
    <x v="0"/>
    <x v="0"/>
  </r>
  <r>
    <x v="107"/>
    <s v="Ms. Bardia GUYEN"/>
    <s v="Quant Methods "/>
    <x v="1"/>
    <s v="T1-2017"/>
    <d v="2017-03-13T00:00:00"/>
    <x v="15"/>
    <s v="Bachelor of Business"/>
    <s v="1992-12-10"/>
    <s v="Visa Consultants Pty Ltd "/>
    <x v="1"/>
    <x v="6"/>
  </r>
  <r>
    <x v="108"/>
    <s v="Ms. Ferdows GUYEN"/>
    <s v="Bus Comm "/>
    <x v="1"/>
    <s v="T3-2016"/>
    <d v="2016-10-06T00:00:00"/>
    <x v="24"/>
    <s v="Bachelor of Business"/>
    <s v="1994-04-24"/>
    <s v="Visa Consultants Pty Ltd "/>
    <x v="2"/>
    <x v="5"/>
  </r>
  <r>
    <x v="109"/>
    <s v="Mr. Marmar AHMAN"/>
    <s v="Intro to ECommerce"/>
    <x v="2"/>
    <s v="T2-2014"/>
    <d v="2014-07-10T00:00:00"/>
    <x v="0"/>
    <s v="Bachelor of Business"/>
    <s v="1987-03-07"/>
    <s v="Visa Consultants Pty Ltd "/>
    <x v="0"/>
    <x v="3"/>
  </r>
  <r>
    <x v="110"/>
    <s v="Mr. Hootan DHURY"/>
    <s v="Mgmt Principles "/>
    <x v="2"/>
    <s v="T2-2016"/>
    <d v="2016-07-10T00:00:00"/>
    <x v="5"/>
    <s v="Bachelor of Business"/>
    <s v="1987-09-16"/>
    <s v="Visa Consultants Pty Ltd "/>
    <x v="0"/>
    <x v="10"/>
  </r>
  <r>
    <x v="111"/>
    <s v="Mr. Vida a NAW"/>
    <s v="Quant Methods "/>
    <x v="2"/>
    <s v="T3-2015"/>
    <d v="2015-10-06T00:00:00"/>
    <x v="4"/>
    <s v="Bachelor of Business"/>
    <s v="1995-01-02"/>
    <s v="Visa Consultants Pty Ltd "/>
    <x v="2"/>
    <x v="4"/>
  </r>
  <r>
    <x v="112"/>
    <s v="Mr. Arezoo a NAW"/>
    <s v="Mgmt Principles "/>
    <x v="2"/>
    <s v="T2-2015"/>
    <d v="2015-07-10T00:00:00"/>
    <x v="15"/>
    <s v="Bachelor of Business"/>
    <s v="1990-06-19"/>
    <s v="Song Study Advisory"/>
    <x v="0"/>
    <x v="11"/>
  </r>
  <r>
    <x v="113"/>
    <s v="Mr. Sara a NAW"/>
    <s v="Quant Methods "/>
    <x v="2"/>
    <s v="T3-2014"/>
    <d v="2014-10-06T00:00:00"/>
    <x v="8"/>
    <s v="Bachelor of Business"/>
    <s v="1990-04-06"/>
    <s v="Song Study Advisory"/>
    <x v="2"/>
    <x v="6"/>
  </r>
  <r>
    <x v="114"/>
    <s v="Mr. Aryan SINGH"/>
    <s v="Bus Comm "/>
    <x v="0"/>
    <s v="T2-2014"/>
    <d v="2014-07-10T00:00:00"/>
    <x v="18"/>
    <s v="Bachelor of Business"/>
    <s v="1989-07-10"/>
    <s v="Visa Consultants Pty Ltd "/>
    <x v="0"/>
    <x v="11"/>
  </r>
  <r>
    <x v="115"/>
    <s v="Mr. Meshia SINGH"/>
    <s v="Intro to ECommerce"/>
    <x v="0"/>
    <s v="T2-2015"/>
    <d v="2015-07-10T00:00:00"/>
    <x v="5"/>
    <s v="Bachelor of Business"/>
    <s v="1988-04-22"/>
    <s v="Visa Consultants Pty Ltd "/>
    <x v="0"/>
    <x v="3"/>
  </r>
  <r>
    <x v="116"/>
    <s v="Ms. Golpari KAUR"/>
    <s v="Mgmt Principles "/>
    <x v="2"/>
    <s v="T2-2015"/>
    <d v="2015-07-10T00:00:00"/>
    <x v="23"/>
    <s v="Bachelor of Business"/>
    <s v="1995-06-07"/>
    <s v="Visa Consultants Pty Ltd "/>
    <x v="0"/>
    <x v="4"/>
  </r>
  <r>
    <x v="117"/>
    <s v="Mr. Khorsheed KUMAR"/>
    <s v="Quant Methods "/>
    <x v="2"/>
    <s v="T1-2017"/>
    <d v="2017-03-13T00:00:00"/>
    <x v="15"/>
    <s v="Bachelor of Business"/>
    <s v="1993-11-19"/>
    <s v="Visa Consultants Pty Ltd "/>
    <x v="1"/>
    <x v="8"/>
  </r>
  <r>
    <x v="118"/>
    <s v="Mr. Shahrdad SINGH"/>
    <s v="Bus Acct"/>
    <x v="2"/>
    <s v="T1-2017"/>
    <d v="2017-03-13T00:00:00"/>
    <x v="4"/>
    <s v="Bachelor of Business"/>
    <s v="1997-02-23"/>
    <s v="International Edification Development "/>
    <x v="1"/>
    <x v="4"/>
  </r>
  <r>
    <x v="119"/>
    <s v="Ms. Khojassteh GUYEN"/>
    <s v="Intro to ECommerce"/>
    <x v="1"/>
    <s v="T1-2015"/>
    <d v="2015-03-13T00:00:00"/>
    <x v="9"/>
    <s v="Bachelor of Business"/>
    <s v="1997-02-08"/>
    <s v="Bao International Education"/>
    <x v="1"/>
    <x v="9"/>
  </r>
  <r>
    <x v="120"/>
    <s v="Mr. Danush SINGH"/>
    <s v="Mgmt Principles "/>
    <x v="2"/>
    <s v="T1-2015"/>
    <d v="2015-03-13T00:00:00"/>
    <x v="5"/>
    <s v="Bachelor of Business"/>
    <s v="1993-12-02"/>
    <s v="Bao International Education"/>
    <x v="1"/>
    <x v="1"/>
  </r>
  <r>
    <x v="121"/>
    <s v="Mr. Shahzadeh AKRAM"/>
    <s v="Bus Comm "/>
    <x v="2"/>
    <s v="T2-2015"/>
    <d v="2015-07-10T00:00:00"/>
    <x v="17"/>
    <s v="Bachelor of Business"/>
    <s v="1992-02-08"/>
    <s v="International Migration &amp; Education Services"/>
    <x v="0"/>
    <x v="8"/>
  </r>
  <r>
    <x v="122"/>
    <s v="Mr. Arsalan RAZA"/>
    <s v="Intro to ECommerce"/>
    <x v="1"/>
    <s v="T3-2014"/>
    <d v="2014-10-06T00:00:00"/>
    <x v="18"/>
    <s v="Bachelor of Business"/>
    <s v="1989-12-06"/>
    <s v="International Migration &amp; Education Services"/>
    <x v="2"/>
    <x v="6"/>
  </r>
  <r>
    <x v="123"/>
    <s v="Mr. Farzaneh SINGH"/>
    <s v="Mgmt Principles "/>
    <x v="1"/>
    <s v="T1-2015"/>
    <d v="2015-03-13T00:00:00"/>
    <x v="4"/>
    <s v="Bachelor of Business"/>
    <s v="1991-12-01"/>
    <s v="International Migration &amp; Education Services"/>
    <x v="1"/>
    <x v="8"/>
  </r>
  <r>
    <x v="124"/>
    <s v="Mr. Cirrus ohaib"/>
    <s v="Quant Methods "/>
    <x v="1"/>
    <s v="T2-2014"/>
    <d v="2014-07-10T00:00:00"/>
    <x v="4"/>
    <s v="Bachelor of Business"/>
    <s v="1993-02-24"/>
    <s v="International Migration &amp; Education Services"/>
    <x v="0"/>
    <x v="1"/>
  </r>
  <r>
    <x v="125"/>
    <s v="Mr. Kouros ANDEL"/>
    <s v="Mgmt Principles "/>
    <x v="1"/>
    <s v="T3-2016"/>
    <d v="2016-10-06T00:00:00"/>
    <x v="13"/>
    <s v="Bachelor of Business"/>
    <s v="1997-08-02"/>
    <s v="Study GLOBAL - Auckland"/>
    <x v="2"/>
    <x v="0"/>
  </r>
  <r>
    <x v="126"/>
    <s v="Mr. Mehran ANDEL"/>
    <s v="Mgmt Principles "/>
    <x v="2"/>
    <s v="T1-2016"/>
    <d v="2016-03-13T00:00:00"/>
    <x v="10"/>
    <s v="Bachelor of Accounting"/>
    <s v="1993-10-12"/>
    <s v="Hope Agency"/>
    <x v="1"/>
    <x v="5"/>
  </r>
  <r>
    <x v="127"/>
    <s v="Mr. Rakhshan ANDEL"/>
    <s v="Bus Comm "/>
    <x v="0"/>
    <s v="T1-2017"/>
    <d v="2017-03-13T00:00:00"/>
    <x v="17"/>
    <s v="Bachelor of Business"/>
    <s v="1991-12-22"/>
    <s v="AECC Global - Cebu"/>
    <x v="1"/>
    <x v="11"/>
  </r>
  <r>
    <x v="128"/>
    <s v="Mr. Afsaneh ANDEL"/>
    <s v="Corp Resp Ethics"/>
    <x v="1"/>
    <s v="T1-2017"/>
    <d v="2017-03-13T00:00:00"/>
    <x v="17"/>
    <s v="Bachelor of Business"/>
    <s v="1994-02-12"/>
    <s v="AECC Global - Cebu"/>
    <x v="1"/>
    <x v="8"/>
  </r>
  <r>
    <x v="129"/>
    <s v="Mr. Iraj JIANG"/>
    <s v="Mktg Principles"/>
    <x v="2"/>
    <s v="T2-2014"/>
    <d v="2014-07-10T00:00:00"/>
    <x v="0"/>
    <s v="Bachelor of Business"/>
    <s v="1991-06-14"/>
    <s v="AECC Global - Cebu"/>
    <x v="0"/>
    <x v="8"/>
  </r>
  <r>
    <x v="130"/>
    <s v="Mr. Yashar JIANG"/>
    <s v="Mgmt Principles "/>
    <x v="0"/>
    <s v="T1-2015"/>
    <d v="2015-03-13T00:00:00"/>
    <x v="5"/>
    <s v="Bachelor of Business"/>
    <s v="1996-08-27"/>
    <s v="AECC Global - Cebu"/>
    <x v="1"/>
    <x v="9"/>
  </r>
  <r>
    <x v="131"/>
    <s v="Mr. Pareeya JIANG"/>
    <s v="Acc info Sys"/>
    <x v="0"/>
    <s v="T3-2017"/>
    <d v="2017-10-06T00:00:00"/>
    <x v="16"/>
    <s v="Bachelor of Business"/>
    <s v="1998-10-16"/>
    <s v="Student World Pty Ltd"/>
    <x v="2"/>
    <x v="9"/>
  </r>
  <r>
    <x v="132"/>
    <s v="Mr. Nazanin ng TA"/>
    <s v="Bus Acct"/>
    <x v="2"/>
    <s v="T2-2017"/>
    <d v="2017-07-10T00:00:00"/>
    <x v="21"/>
    <s v="Bachelor of Business"/>
    <s v="1990-10-20"/>
    <s v="Student World Pty Ltd"/>
    <x v="0"/>
    <x v="2"/>
  </r>
  <r>
    <x v="133"/>
    <s v="Mr. Javeed AIKE*"/>
    <s v="Bus Comm "/>
    <x v="1"/>
    <s v="T3-2016"/>
    <d v="2016-10-06T00:00:00"/>
    <x v="4"/>
    <s v="Bachelor of Business"/>
    <s v="1993-05-21"/>
    <s v="International Migration &amp; Education Services"/>
    <x v="2"/>
    <x v="8"/>
  </r>
  <r>
    <x v="134"/>
    <s v="Mr. Farhad SINGH"/>
    <s v="Intro to ECommerce"/>
    <x v="0"/>
    <s v="T2-2016"/>
    <d v="2016-07-10T00:00:00"/>
    <x v="5"/>
    <s v="Bachelor of Business"/>
    <s v="1994-10-27"/>
    <s v="International Migration &amp; Education Services"/>
    <x v="0"/>
    <x v="1"/>
  </r>
  <r>
    <x v="135"/>
    <s v="Mr. Kia HENDI"/>
    <s v="Mgmt Principles "/>
    <x v="0"/>
    <s v="T2-2015"/>
    <d v="2015-07-10T00:00:00"/>
    <x v="24"/>
    <s v="Bachelor of Business"/>
    <s v="1987-08-26"/>
    <s v="International Migration &amp; Education Services"/>
    <x v="0"/>
    <x v="3"/>
  </r>
  <r>
    <x v="136"/>
    <s v="Mr. Tahereh HARMA"/>
    <s v="Bus Comm "/>
    <x v="0"/>
    <s v="T3-2014"/>
    <d v="2014-10-06T00:00:00"/>
    <x v="14"/>
    <s v="Bachelor of Business"/>
    <s v="1998-08-10"/>
    <s v="IDPM Education"/>
    <x v="2"/>
    <x v="7"/>
  </r>
  <r>
    <x v="137"/>
    <s v="Mr. Behrad HARMA"/>
    <s v="Bus Acct"/>
    <x v="1"/>
    <s v="T3-2014"/>
    <d v="2014-10-06T00:00:00"/>
    <x v="6"/>
    <s v="Bachelor of Business"/>
    <s v="1990-09-07"/>
    <s v="Uni Education"/>
    <x v="2"/>
    <x v="6"/>
  </r>
  <r>
    <x v="138"/>
    <s v="Mr. Nahal SINGH"/>
    <s v="Bus Comm "/>
    <x v="2"/>
    <s v="T3-2015"/>
    <d v="2015-10-06T00:00:00"/>
    <x v="18"/>
    <s v="Bachelor of Business"/>
    <s v="1990-04-17"/>
    <s v="Uni Education"/>
    <x v="2"/>
    <x v="11"/>
  </r>
  <r>
    <x v="139"/>
    <s v="Mr. Jahanshah SINGH"/>
    <s v="Mgmt Principles "/>
    <x v="1"/>
    <s v="T2-2014"/>
    <d v="2014-07-10T00:00:00"/>
    <x v="14"/>
    <s v="Bachelor of Business"/>
    <s v="1987-01-04"/>
    <s v="International Migration &amp; Education Services"/>
    <x v="0"/>
    <x v="3"/>
  </r>
  <r>
    <x v="140"/>
    <s v="Mr. Nargess SINGH"/>
    <s v="Bus Acct"/>
    <x v="2"/>
    <s v="T2-2016"/>
    <d v="2016-07-10T00:00:00"/>
    <x v="8"/>
    <s v="Bachelor of Accounting"/>
    <s v="1987-05-24"/>
    <s v="Hope Agency"/>
    <x v="0"/>
    <x v="13"/>
  </r>
  <r>
    <x v="141"/>
    <s v="Mr. Goshtasb SYED"/>
    <s v="Bus Economics"/>
    <x v="1"/>
    <s v="T3-2017"/>
    <d v="2017-10-06T00:00:00"/>
    <x v="9"/>
    <s v="Bachelor of Business"/>
    <s v="1993-05-13"/>
    <s v="Hope Agency"/>
    <x v="2"/>
    <x v="6"/>
  </r>
  <r>
    <x v="142"/>
    <s v="Mr. Negeen SYED"/>
    <s v="Intro to ECommerce"/>
    <x v="1"/>
    <s v="T3-2015"/>
    <d v="2015-10-06T00:00:00"/>
    <x v="0"/>
    <s v="Bachelor of Business "/>
    <s v="1993-06-25"/>
    <s v="Expert Education Services"/>
    <x v="2"/>
    <x v="5"/>
  </r>
  <r>
    <x v="143"/>
    <s v="Mr. Pareerou SYED"/>
    <s v="Mgmt Principles "/>
    <x v="0"/>
    <s v="T2-2014"/>
    <d v="2014-07-10T00:00:00"/>
    <x v="5"/>
    <s v="Bachelor of Business"/>
    <s v="1987-10-13"/>
    <s v="Expert Education Services"/>
    <x v="0"/>
    <x v="2"/>
  </r>
  <r>
    <x v="144"/>
    <s v="Mr. Mehrangiz AKRAM"/>
    <s v="Quant Methods "/>
    <x v="1"/>
    <s v="T2-2016"/>
    <d v="2016-07-10T00:00:00"/>
    <x v="16"/>
    <s v="Bachelor of Business"/>
    <s v="1998-03-09"/>
    <s v="Expert Education Services"/>
    <x v="0"/>
    <x v="9"/>
  </r>
  <r>
    <x v="145"/>
    <s v="Mr. Tahmineh r ALI"/>
    <s v="Quant Methods "/>
    <x v="0"/>
    <s v="T2-2016"/>
    <d v="2016-07-10T00:00:00"/>
    <x v="15"/>
    <s v="Bachelor of Accounting "/>
    <s v="1996-11-12"/>
    <s v="International Migration &amp; Education Services"/>
    <x v="0"/>
    <x v="0"/>
  </r>
  <r>
    <x v="146"/>
    <s v="Mr. Tarsa r ALI"/>
    <s v="Bus Acct"/>
    <x v="1"/>
    <s v="T1-2015"/>
    <d v="2015-03-13T00:00:00"/>
    <x v="8"/>
    <s v="Bachelor of Business "/>
    <s v="1991-04-16"/>
    <s v="Uni Education"/>
    <x v="1"/>
    <x v="8"/>
  </r>
  <r>
    <x v="147"/>
    <s v="Mr. Zal r ALI"/>
    <s v="Bus Comm "/>
    <x v="1"/>
    <s v="T3-2016"/>
    <d v="2016-10-06T00:00:00"/>
    <x v="19"/>
    <s v="Bachelor of Business"/>
    <s v="1992-02-04"/>
    <s v="Uni Education"/>
    <x v="2"/>
    <x v="6"/>
  </r>
  <r>
    <x v="148"/>
    <s v="Mr. Mahyar SAWAN"/>
    <s v="HRM"/>
    <x v="0"/>
    <s v="T1-2017"/>
    <d v="2017-03-13T00:00:00"/>
    <x v="18"/>
    <s v="Bachelor of Business"/>
    <s v="1990-12-12"/>
    <s v="Uni Education"/>
    <x v="1"/>
    <x v="2"/>
  </r>
  <r>
    <x v="149"/>
    <s v="Mr. Danush SAWAN"/>
    <s v="Bus Comm "/>
    <x v="1"/>
    <s v="T2-2014"/>
    <d v="2014-07-10T00:00:00"/>
    <x v="25"/>
    <s v="Bachelor of Business"/>
    <s v="1997-04-23"/>
    <s v="IDPM Education"/>
    <x v="0"/>
    <x v="12"/>
  </r>
  <r>
    <x v="150"/>
    <s v="Mr. Arsham SAWAN"/>
    <s v="Intro to ECommerce"/>
    <x v="2"/>
    <s v="T3-2015"/>
    <d v="2015-10-06T00:00:00"/>
    <x v="26"/>
    <s v="Bachelor of Business"/>
    <s v="1996-07-05"/>
    <s v="IDPM Education"/>
    <x v="2"/>
    <x v="0"/>
  </r>
  <r>
    <x v="151"/>
    <s v="Ms. Rakhshan SAPNA"/>
    <s v="Mgmt Principles "/>
    <x v="1"/>
    <s v="T1-2017"/>
    <d v="2017-03-13T00:00:00"/>
    <x v="0"/>
    <s v="Bachelor of Business"/>
    <s v="1989-02-13"/>
    <s v="IDPM Education"/>
    <x v="1"/>
    <x v="10"/>
  </r>
  <r>
    <x v="152"/>
    <s v="Ms. Hooman SAPNA"/>
    <s v="Quant Methods "/>
    <x v="2"/>
    <s v="T1-2016"/>
    <d v="2016-03-13T00:00:00"/>
    <x v="23"/>
    <s v="Bachelor of Business"/>
    <s v="1993-11-12"/>
    <s v="IDPM Education"/>
    <x v="1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s v="150100"/>
    <s v="Mr. Behrouz COURT"/>
    <s v="Intro to ECommerce"/>
    <x v="0"/>
    <s v="T2-2015"/>
    <d v="2015-07-10T00:00:00"/>
    <x v="0"/>
    <s v="Bachelor of Business"/>
    <s v="1995-10-24"/>
    <s v="Pathway Education "/>
    <x v="0"/>
    <n v="19"/>
    <n v="19"/>
  </r>
  <r>
    <s v="150101"/>
    <s v="Mr. Hootan VERIO"/>
    <s v="Mgmt Principles "/>
    <x v="1"/>
    <s v="T1-2014"/>
    <d v="2014-03-13T00:00:00"/>
    <x v="0"/>
    <s v="Bachelor of Business"/>
    <s v="1993-01-05"/>
    <s v="Pathway Education "/>
    <x v="1"/>
    <n v="21"/>
    <n v="19"/>
  </r>
  <r>
    <s v="150102"/>
    <s v="Ms. Kaveh RVATH"/>
    <s v="Bus Acct"/>
    <x v="2"/>
    <s v="T2-2015"/>
    <d v="2015-07-10T00:00:00"/>
    <x v="1"/>
    <s v="Bachelor of Accounting"/>
    <s v="1988-09-13"/>
    <s v="Glob Consultancy"/>
    <x v="0"/>
    <n v="26"/>
    <n v="0"/>
  </r>
  <r>
    <s v="150103"/>
    <s v="Mr. Fardin KORBA"/>
    <s v="Quant Methods "/>
    <x v="1"/>
    <s v="T2-2016"/>
    <d v="2016-07-10T00:00:00"/>
    <x v="2"/>
    <s v="Bachelor of Business"/>
    <s v="1988-12-29"/>
    <s v="Glob Consultancy"/>
    <x v="0"/>
    <n v="27"/>
    <n v="2"/>
  </r>
  <r>
    <s v="150104"/>
    <s v="Mr. Mehrab ILYAS"/>
    <s v="Bus Comm "/>
    <x v="0"/>
    <s v="T3-2016"/>
    <d v="2016-10-06T00:00:00"/>
    <x v="3"/>
    <s v="Bachelor of Business"/>
    <s v="1996-09-26"/>
    <s v="Bridgeagency "/>
    <x v="2"/>
    <n v="20"/>
    <n v="0"/>
  </r>
  <r>
    <s v="150105"/>
    <s v="Mr. Aram HALID"/>
    <s v="Intro to ECommerce"/>
    <x v="0"/>
    <s v="T2-2015"/>
    <d v="2015-07-10T00:00:00"/>
    <x v="4"/>
    <s v="Bachelor of Business"/>
    <s v="1993-06-05"/>
    <s v="Bridgeagency "/>
    <x v="0"/>
    <n v="22"/>
    <n v="17"/>
  </r>
  <r>
    <s v="150106"/>
    <s v="Mr. Nazilla AYYAB"/>
    <s v="Mgmt Principles "/>
    <x v="0"/>
    <s v="T2-2015"/>
    <d v="2015-07-10T00:00:00"/>
    <x v="5"/>
    <s v="Bachelor of Business"/>
    <s v="1990-07-17"/>
    <s v="Bridgeagency "/>
    <x v="0"/>
    <n v="24"/>
    <n v="9"/>
  </r>
  <r>
    <s v="150107"/>
    <s v="Mr. Shahrbanou ANDIO"/>
    <s v="Mgmt Principles "/>
    <x v="0"/>
    <s v="T3-2016"/>
    <d v="2016-10-06T00:00:00"/>
    <x v="6"/>
    <s v="Bachelor of Business"/>
    <s v="1992-03-04"/>
    <s v="Bridgeagency "/>
    <x v="2"/>
    <n v="24"/>
    <n v="0"/>
  </r>
  <r>
    <s v="150108"/>
    <s v="Mr. Sholeh Mohan"/>
    <s v="HRM"/>
    <x v="0"/>
    <s v="T2-2015"/>
    <d v="2015-07-10T00:00:00"/>
    <x v="7"/>
    <s v="Bachelor of Business"/>
    <s v="1998-11-06"/>
    <s v="BrightwayConsultants"/>
    <x v="0"/>
    <n v="16"/>
    <n v="8"/>
  </r>
  <r>
    <s v="150109"/>
    <s v="Mr. Farangis pkota"/>
    <s v="Bus Acct"/>
    <x v="2"/>
    <s v="T2-2017"/>
    <d v="2017-07-10T00:00:00"/>
    <x v="8"/>
    <s v="Bachelor of Business"/>
    <s v="1994-03-23"/>
    <s v="Information Agency"/>
    <x v="0"/>
    <n v="23"/>
    <n v="15"/>
  </r>
  <r>
    <s v="150110"/>
    <s v="Mr. Sheeva ZAFAR"/>
    <s v="Quant Methods "/>
    <x v="0"/>
    <s v="T2-2015"/>
    <d v="2015-07-10T00:00:00"/>
    <x v="9"/>
    <s v="Bachelor of Business"/>
    <s v="1996-12-02"/>
    <s v="Information Agency"/>
    <x v="0"/>
    <n v="18"/>
    <n v="12"/>
  </r>
  <r>
    <s v="150111"/>
    <s v="Mr. Asal MUKHI"/>
    <s v="Bus Acct"/>
    <x v="0"/>
    <s v="T3-2016"/>
    <d v="2016-10-06T00:00:00"/>
    <x v="10"/>
    <s v="Bachelor of Business"/>
    <s v="1996-01-13"/>
    <s v="International Educational "/>
    <x v="2"/>
    <n v="20"/>
    <n v="7"/>
  </r>
  <r>
    <s v="150112"/>
    <s v="Mr. Zari SINGH"/>
    <s v="Corp Resp Ethics"/>
    <x v="1"/>
    <s v="T3-2015"/>
    <d v="2015-10-06T00:00:00"/>
    <x v="11"/>
    <s v="Bachelor of Business"/>
    <s v="1997-01-29"/>
    <s v="International Educational "/>
    <x v="2"/>
    <n v="18"/>
    <n v="0"/>
  </r>
  <r>
    <s v="150113"/>
    <s v="Mr. Mozhgan PKOTA"/>
    <s v="Bus Law "/>
    <x v="2"/>
    <s v="T1-2017"/>
    <d v="2017-03-13T00:00:00"/>
    <x v="8"/>
    <s v="Bachelor of Business"/>
    <s v="1995-02-24"/>
    <s v="ALTECA Agency"/>
    <x v="1"/>
    <n v="22"/>
    <n v="15"/>
  </r>
  <r>
    <s v="150114"/>
    <s v="Mr. Dadbeh sh KC"/>
    <s v="Corp Law"/>
    <x v="0"/>
    <s v="T3-2014"/>
    <d v="2014-10-06T00:00:00"/>
    <x v="7"/>
    <s v="Bachelor of Business"/>
    <s v="1992-12-07"/>
    <s v="ALTECA Agency"/>
    <x v="2"/>
    <n v="21"/>
    <n v="8"/>
  </r>
  <r>
    <s v="150115"/>
    <s v="Mr. Soudabeh AKLEE"/>
    <s v="Bus Comm "/>
    <x v="0"/>
    <s v="T3-2017"/>
    <d v="2017-10-06T00:00:00"/>
    <x v="12"/>
    <s v="Bachelor of Business"/>
    <s v="1994-09-22"/>
    <s v="Information Agency"/>
    <x v="2"/>
    <n v="23"/>
    <n v="6"/>
  </r>
  <r>
    <s v="150116"/>
    <s v="Mr. Mahdokht Singh"/>
    <s v="Quant Methods "/>
    <x v="1"/>
    <s v="T3-2014"/>
    <d v="2014-10-06T00:00:00"/>
    <x v="13"/>
    <s v="Bachelor of Business"/>
    <s v="1987-10-10"/>
    <s v="Information Agency"/>
    <x v="2"/>
    <n v="26"/>
    <n v="5"/>
  </r>
  <r>
    <s v="150117"/>
    <s v="Ms. Pareevash KAUR"/>
    <s v="Bus Acct"/>
    <x v="2"/>
    <s v="T3-2017"/>
    <d v="2017-10-06T00:00:00"/>
    <x v="4"/>
    <s v="Bachelor of Business"/>
    <s v="1989-03-29"/>
    <s v="Bridgeagency "/>
    <x v="2"/>
    <n v="28"/>
    <n v="17"/>
  </r>
  <r>
    <s v="150118"/>
    <s v="Mr. Afsoon KUMAR"/>
    <s v="Bus Law "/>
    <x v="0"/>
    <s v="T2-2017"/>
    <d v="2017-07-10T00:00:00"/>
    <x v="7"/>
    <s v="Bachelor of Business"/>
    <s v="1993-08-03"/>
    <s v="Bridgeagency "/>
    <x v="0"/>
    <n v="23"/>
    <n v="8"/>
  </r>
  <r>
    <s v="150119"/>
    <s v="Mr. Bardia YOON"/>
    <s v="Int Mgmt "/>
    <x v="0"/>
    <s v="T1-2016"/>
    <d v="2016-03-13T00:00:00"/>
    <x v="0"/>
    <s v="Bachelor of Business"/>
    <s v="1994-12-28"/>
    <s v="Can- Able Immigration Consultants "/>
    <x v="1"/>
    <n v="21"/>
    <n v="19"/>
  </r>
  <r>
    <s v="150120"/>
    <s v="Mr. Golbanoo DEOL"/>
    <s v="Bus Comm "/>
    <x v="0"/>
    <s v="T1-2016"/>
    <d v="2016-03-13T00:00:00"/>
    <x v="14"/>
    <s v="Bachelor of Business"/>
    <s v="1990-06-12"/>
    <s v="Expert Education and Visa Services "/>
    <x v="1"/>
    <n v="25"/>
    <n v="18"/>
  </r>
  <r>
    <s v="150121"/>
    <s v="Mr. Sasan MAHAN"/>
    <s v="Mgmt Principles "/>
    <x v="0"/>
    <s v="T1-2016"/>
    <d v="2016-03-13T00:00:00"/>
    <x v="14"/>
    <s v="Bachelor of Business"/>
    <s v="1991-07-17"/>
    <s v="Expert Education and Visa Services "/>
    <x v="1"/>
    <n v="24"/>
    <n v="18"/>
  </r>
  <r>
    <s v="150122"/>
    <s v="Mr. Pasha WONG"/>
    <s v="Bus Economics"/>
    <x v="2"/>
    <s v="T2-2015"/>
    <d v="2015-07-10T00:00:00"/>
    <x v="9"/>
    <s v="Bachelor of Business"/>
    <s v="1996-06-08"/>
    <s v="BrightwayConsultants"/>
    <x v="0"/>
    <n v="19"/>
    <n v="12"/>
  </r>
  <r>
    <s v="150123"/>
    <s v="Mr. Shaheen SINGH"/>
    <s v="Bus Law "/>
    <x v="0"/>
    <s v="T2-2014"/>
    <d v="2014-07-10T00:00:00"/>
    <x v="12"/>
    <s v="Bachelor of Business"/>
    <s v="1995-06-26"/>
    <s v="BrightwayConsultants"/>
    <x v="0"/>
    <n v="19"/>
    <n v="6"/>
  </r>
  <r>
    <s v="150124"/>
    <s v="Mr. Salomeh AHMAD"/>
    <s v="Bus Comm "/>
    <x v="0"/>
    <s v="T3-2014"/>
    <d v="2014-10-06T00:00:00"/>
    <x v="4"/>
    <s v="Bachelor of Business"/>
    <s v="1997-05-22"/>
    <s v="PEP International Education Services"/>
    <x v="2"/>
    <n v="17"/>
    <n v="17"/>
  </r>
  <r>
    <s v="150125"/>
    <s v="Ms. Shokouh SHAHI"/>
    <s v="Intro to ECommerce"/>
    <x v="2"/>
    <s v="T2-2017"/>
    <d v="2017-07-10T00:00:00"/>
    <x v="15"/>
    <s v="Bachelor of Business"/>
    <s v="1995-02-11"/>
    <s v="PEP International Education Services"/>
    <x v="0"/>
    <n v="22"/>
    <n v="16"/>
  </r>
  <r>
    <s v="150126"/>
    <s v="Mr. Nazafarin SABIR"/>
    <s v="Mgmt Principles "/>
    <x v="0"/>
    <s v="T2-2014"/>
    <d v="2014-07-10T00:00:00"/>
    <x v="16"/>
    <s v="Bachelor of Business"/>
    <s v="1997-11-27"/>
    <s v="PEP International Education Services"/>
    <x v="0"/>
    <n v="16"/>
    <n v="13"/>
  </r>
  <r>
    <s v="150127"/>
    <s v="Mr. Sarvenaz AMMED"/>
    <s v="Quant Methods "/>
    <x v="1"/>
    <s v="T3-2016"/>
    <d v="2016-10-06T00:00:00"/>
    <x v="4"/>
    <s v="Bachelor of Business"/>
    <s v="1993-07-19"/>
    <s v="PEP International Education Services"/>
    <x v="2"/>
    <n v="23"/>
    <n v="17"/>
  </r>
  <r>
    <s v="150128"/>
    <s v="Mr. Bahram AMEED"/>
    <s v="Corp Resp Ethics"/>
    <x v="0"/>
    <s v="T2-2016"/>
    <d v="2016-07-10T00:00:00"/>
    <x v="16"/>
    <s v="Bachelor of Business"/>
    <s v="1987-08-27"/>
    <s v="International Educational "/>
    <x v="0"/>
    <n v="28"/>
    <n v="13"/>
  </r>
  <r>
    <s v="150129"/>
    <s v="Mr. Hooshang ASHTE"/>
    <s v="Quant Methods "/>
    <x v="2"/>
    <s v="T1-2016"/>
    <d v="2016-03-13T00:00:00"/>
    <x v="17"/>
    <s v="Bachelor of Business"/>
    <s v="1998-06-25"/>
    <s v="International Educational "/>
    <x v="1"/>
    <n v="17"/>
    <n v="10"/>
  </r>
  <r>
    <s v="150130"/>
    <s v="Mr. Aryan ULAKH"/>
    <s v="Corp Resp Ethics"/>
    <x v="2"/>
    <s v="T2-2017"/>
    <d v="2017-07-10T00:00:00"/>
    <x v="14"/>
    <s v="Bachelor of Business"/>
    <s v="1998-12-14"/>
    <s v="Hope Agency"/>
    <x v="0"/>
    <n v="18"/>
    <n v="18"/>
  </r>
  <r>
    <s v="150131"/>
    <s v="Mr. Ladan GUYEN"/>
    <s v="Bus Acct"/>
    <x v="0"/>
    <s v="T1-2016"/>
    <d v="2016-03-13T00:00:00"/>
    <x v="8"/>
    <s v="Bachelor of Business"/>
    <s v="1995-03-15"/>
    <s v="Prime Consultant "/>
    <x v="1"/>
    <n v="20"/>
    <n v="15"/>
  </r>
  <r>
    <s v="150132"/>
    <s v="Mr. Zari SINGH"/>
    <s v="Corp Resp Ethics"/>
    <x v="2"/>
    <s v="T1-2016"/>
    <d v="2016-03-13T00:00:00"/>
    <x v="0"/>
    <s v="Bachelor of Business"/>
    <s v="1989-10-22"/>
    <s v="Prime Consultant "/>
    <x v="1"/>
    <n v="26"/>
    <n v="19"/>
  </r>
  <r>
    <s v="150133"/>
    <s v="Mr. Pezhman AKRAM"/>
    <s v="Mktg Principles"/>
    <x v="1"/>
    <s v="T2-2017"/>
    <d v="2017-07-10T00:00:00"/>
    <x v="18"/>
    <s v="Bachelor of Business"/>
    <s v="1992-09-22"/>
    <s v="Prime Consultant "/>
    <x v="0"/>
    <n v="24"/>
    <n v="14"/>
  </r>
  <r>
    <s v="150134"/>
    <s v="Mr. Gisou UZAIR"/>
    <s v="Quant Methods "/>
    <x v="2"/>
    <s v="T2-2014"/>
    <d v="2014-07-10T00:00:00"/>
    <x v="7"/>
    <s v="Bachelor of Business"/>
    <s v="1989-12-13"/>
    <s v="Hope Agency"/>
    <x v="0"/>
    <n v="24"/>
    <n v="8"/>
  </r>
  <r>
    <s v="150135"/>
    <s v="Ms. Farhoud hi VO"/>
    <s v="HRM"/>
    <x v="1"/>
    <s v="T1-2016"/>
    <d v="2016-03-13T00:00:00"/>
    <x v="9"/>
    <s v="Bachelor of Business"/>
    <s v="1988-04-08"/>
    <s v="International Educational "/>
    <x v="1"/>
    <n v="27"/>
    <n v="12"/>
  </r>
  <r>
    <s v="150136"/>
    <s v="Mr. Ardeshir ao HE"/>
    <s v="Bus Economics"/>
    <x v="1"/>
    <s v="T2-2016"/>
    <d v="2016-07-10T00:00:00"/>
    <x v="0"/>
    <s v="Bachelor of Business"/>
    <s v="1993-05-02"/>
    <s v="Visa Consultants Pty Ltd "/>
    <x v="0"/>
    <n v="23"/>
    <n v="19"/>
  </r>
  <r>
    <s v="150137"/>
    <s v="Ms. Koosha an XI"/>
    <s v="Bus Comm "/>
    <x v="0"/>
    <s v="T3-2016"/>
    <d v="2016-10-06T00:00:00"/>
    <x v="4"/>
    <s v="Bachelor of Business"/>
    <s v="1992-07-17"/>
    <s v="ISEMS Education"/>
    <x v="2"/>
    <n v="24"/>
    <n v="17"/>
  </r>
  <r>
    <s v="150138"/>
    <s v="Mr. Ramesh GUYEN"/>
    <s v="Bus Comm "/>
    <x v="1"/>
    <s v="T3-2017"/>
    <d v="2017-10-06T00:00:00"/>
    <x v="18"/>
    <s v="Bachelor of Business"/>
    <s v="1997-10-29"/>
    <s v="Unilink Overseas Study Consulting Ltd"/>
    <x v="2"/>
    <n v="19"/>
    <n v="14"/>
  </r>
  <r>
    <s v="150139"/>
    <s v="Ms. Sohrab oc DO"/>
    <s v="Org Beh"/>
    <x v="2"/>
    <s v="T2-2016"/>
    <d v="2016-07-10T00:00:00"/>
    <x v="15"/>
    <s v="Bachelor of Business"/>
    <s v="1995-06-19"/>
    <s v="Unilink Overseas Study Consulting Ltd"/>
    <x v="0"/>
    <n v="21"/>
    <n v="16"/>
  </r>
  <r>
    <s v="150140"/>
    <s v="Ms. Farbod HOANG"/>
    <s v="Fin Acct "/>
    <x v="0"/>
    <s v="T3-2014"/>
    <d v="2014-10-06T00:00:00"/>
    <x v="0"/>
    <s v="Bachelor of Business"/>
    <s v="1989-03-11"/>
    <s v="Bridgeagency "/>
    <x v="2"/>
    <n v="25"/>
    <n v="19"/>
  </r>
  <r>
    <s v="150141"/>
    <s v="Ms Afsar ga LE"/>
    <s v="Intro to ECommerce"/>
    <x v="1"/>
    <s v="T1-2016"/>
    <d v="2016-03-13T00:00:00"/>
    <x v="0"/>
    <s v="Bachelor of Business"/>
    <s v="1991-12-03"/>
    <s v="IDPM Education"/>
    <x v="1"/>
    <n v="24"/>
    <n v="19"/>
  </r>
  <r>
    <s v="150142"/>
    <s v="Ms. Sanjar TTEGE"/>
    <s v="Mgmt Principles "/>
    <x v="1"/>
    <s v="T3-2015"/>
    <d v="2015-10-06T00:00:00"/>
    <x v="8"/>
    <s v="Bachelor of Business"/>
    <s v="1992-11-28"/>
    <s v="IDPM Education"/>
    <x v="2"/>
    <n v="22"/>
    <n v="15"/>
  </r>
  <r>
    <s v="150143"/>
    <s v="Ms. Farid My HA"/>
    <s v="Auditing"/>
    <x v="0"/>
    <s v="T1-2015"/>
    <d v="2015-03-13T00:00:00"/>
    <x v="8"/>
    <s v="Bachelor of Business"/>
    <s v="1996-09-28"/>
    <s v="ALTEC"/>
    <x v="1"/>
    <n v="18"/>
    <n v="15"/>
  </r>
  <r>
    <s v="150144"/>
    <s v="Mr. Atoosa SINGH"/>
    <s v="Bus Info Analysis"/>
    <x v="1"/>
    <s v="T2-2015"/>
    <d v="2015-07-10T00:00:00"/>
    <x v="14"/>
    <s v="Bachelor of Business"/>
    <s v="1991-10-25"/>
    <s v="ALTEC"/>
    <x v="0"/>
    <n v="23"/>
    <n v="18"/>
  </r>
  <r>
    <s v="150145"/>
    <s v="Mr. Shaya TRAN"/>
    <s v="Bus Economics"/>
    <x v="1"/>
    <s v="T3-2016"/>
    <d v="2016-10-06T00:00:00"/>
    <x v="19"/>
    <s v="Bachelor of Business"/>
    <s v="1987-10-14"/>
    <s v="Visa Consultants Pty Ltd "/>
    <x v="2"/>
    <n v="28"/>
    <n v="11"/>
  </r>
  <r>
    <s v="150146"/>
    <s v="Mr. Kamshad SINGH"/>
    <s v="Bus Strategy"/>
    <x v="0"/>
    <s v="T3-2016"/>
    <d v="2016-10-06T00:00:00"/>
    <x v="17"/>
    <s v="Bachelor of Accounting "/>
    <s v="1993-05-26"/>
    <s v="International Educational "/>
    <x v="2"/>
    <n v="23"/>
    <n v="10"/>
  </r>
  <r>
    <s v="150147"/>
    <s v="Mr. Mandana SINGH"/>
    <s v="Fin mgmt"/>
    <x v="2"/>
    <s v="T1-2014"/>
    <d v="2014-03-13T00:00:00"/>
    <x v="15"/>
    <s v="Bachelor of Business"/>
    <s v="1997-10-20"/>
    <s v="International Educational "/>
    <x v="1"/>
    <n v="16"/>
    <n v="16"/>
  </r>
  <r>
    <s v="150148"/>
    <s v="Mr. Golbahar GUYEN"/>
    <s v="Bus Economics"/>
    <x v="1"/>
    <s v="T2-2017"/>
    <d v="2017-07-10T00:00:00"/>
    <x v="4"/>
    <s v="Bachelor of Business"/>
    <s v="1990-11-21"/>
    <s v="ALTEC"/>
    <x v="0"/>
    <n v="26"/>
    <n v="17"/>
  </r>
  <r>
    <s v="150149"/>
    <s v="Mr. Sami SINGH"/>
    <s v="Fin Acct "/>
    <x v="0"/>
    <s v="T1-2014"/>
    <d v="2014-03-13T00:00:00"/>
    <x v="4"/>
    <s v="Bachelor of Accounting"/>
    <s v="1992-06-09"/>
    <s v="International Educational "/>
    <x v="1"/>
    <n v="21"/>
    <n v="17"/>
  </r>
  <r>
    <s v="150150"/>
    <s v="Mr. Golbahar OUSUF"/>
    <s v="Intro to ECommerce"/>
    <x v="2"/>
    <s v="T2-2015"/>
    <d v="2015-07-10T00:00:00"/>
    <x v="0"/>
    <s v="Bachelor of Business"/>
    <s v="1995-09-26"/>
    <s v="International Educational "/>
    <x v="0"/>
    <n v="19"/>
    <n v="19"/>
  </r>
  <r>
    <s v="150151"/>
    <s v="Mr. Naheed TRAN"/>
    <s v="Mgmt Principles "/>
    <x v="2"/>
    <s v="T2-2015"/>
    <d v="2015-07-10T00:00:00"/>
    <x v="0"/>
    <s v="Bachelor of Business"/>
    <s v="1995-09-02"/>
    <s v="International Educational "/>
    <x v="0"/>
    <n v="19"/>
    <n v="19"/>
  </r>
  <r>
    <s v="150152"/>
    <s v="Mr. Tahmineh AMMED"/>
    <s v="Bus Comm "/>
    <x v="1"/>
    <s v="T2-2015"/>
    <d v="2015-07-10T00:00:00"/>
    <x v="4"/>
    <s v="Bachelor of Business"/>
    <s v="1994-04-29"/>
    <s v="MIM Education"/>
    <x v="0"/>
    <n v="21"/>
    <n v="17"/>
  </r>
  <r>
    <s v="150153"/>
    <s v="Mr. Pirooz KARIM"/>
    <s v="Intro to ECommerce"/>
    <x v="2"/>
    <s v="T1-2016"/>
    <d v="2016-03-13T00:00:00"/>
    <x v="16"/>
    <s v="Bachelor of Business"/>
    <s v="1988-12-12"/>
    <s v="MIM Education"/>
    <x v="1"/>
    <n v="27"/>
    <n v="13"/>
  </r>
  <r>
    <s v="150154"/>
    <s v="Ms. Maheen PHAM"/>
    <s v="Mktg Principles"/>
    <x v="0"/>
    <s v="T3-2017"/>
    <d v="2017-10-06T00:00:00"/>
    <x v="20"/>
    <s v="Bachelor of Business"/>
    <s v="1990-04-02"/>
    <s v="MIM Education"/>
    <x v="2"/>
    <n v="27"/>
    <n v="0"/>
  </r>
  <r>
    <s v="150155"/>
    <s v="Mr. Cirrus REYES"/>
    <s v="Quant Methods "/>
    <x v="2"/>
    <s v="T2-2017"/>
    <d v="2017-07-10T00:00:00"/>
    <x v="15"/>
    <s v="Bachelor of Business"/>
    <s v="1987-11-01"/>
    <s v="MIM Education"/>
    <x v="0"/>
    <n v="29"/>
    <n v="16"/>
  </r>
  <r>
    <s v="150156"/>
    <s v="Ms. Rakhshan GUYEN"/>
    <s v="Auditing"/>
    <x v="0"/>
    <s v="T2-2016"/>
    <d v="2016-07-10T00:00:00"/>
    <x v="4"/>
    <s v="Bachelor of Business"/>
    <s v="1994-05-27"/>
    <s v="MIM Education"/>
    <x v="0"/>
    <n v="22"/>
    <n v="17"/>
  </r>
  <r>
    <s v="150157"/>
    <s v="Mr. Rima ARCIA"/>
    <s v="Fin Reporting"/>
    <x v="1"/>
    <s v="T1-2017"/>
    <d v="2017-03-13T00:00:00"/>
    <x v="15"/>
    <s v="Bachelor of Business"/>
    <s v="1990-02-25"/>
    <s v="MIM Education"/>
    <x v="1"/>
    <n v="27"/>
    <n v="16"/>
  </r>
  <r>
    <s v="150158"/>
    <s v="Mr. Firouz DHURY"/>
    <s v="Bus Acct"/>
    <x v="1"/>
    <s v="T1-2016"/>
    <d v="2016-03-13T00:00:00"/>
    <x v="14"/>
    <s v="Bachelor of Business"/>
    <s v="1995-03-29"/>
    <s v="iae GLOBAL - Melbourne"/>
    <x v="1"/>
    <n v="20"/>
    <n v="18"/>
  </r>
  <r>
    <s v="150159"/>
    <s v="Mr. Shadi a NAW"/>
    <s v="Bus Economics"/>
    <x v="1"/>
    <s v="T1-2014"/>
    <d v="2014-03-13T00:00:00"/>
    <x v="9"/>
    <s v="Bachelor of Business"/>
    <s v="1989-03-30"/>
    <s v="Visa Consultants Pty Ltd "/>
    <x v="1"/>
    <n v="24"/>
    <n v="12"/>
  </r>
  <r>
    <s v="150160"/>
    <s v="Ms. Firouz GUYEN"/>
    <s v="Quant Methods "/>
    <x v="0"/>
    <s v="T2-2014"/>
    <d v="2014-07-10T00:00:00"/>
    <x v="4"/>
    <s v="Bachelor of Business"/>
    <s v="1996-12-02"/>
    <s v="Visa Consultants Pty Ltd "/>
    <x v="0"/>
    <n v="17"/>
    <n v="17"/>
  </r>
  <r>
    <s v="150161"/>
    <s v="Mr. Sita ANSUR"/>
    <s v="Bus Acct"/>
    <x v="2"/>
    <s v="T2-2014"/>
    <d v="2014-07-10T00:00:00"/>
    <x v="14"/>
    <s v="Bachelor of Business"/>
    <s v="1992-11-29"/>
    <s v="Hope Agency"/>
    <x v="0"/>
    <n v="21"/>
    <n v="18"/>
  </r>
  <r>
    <s v="150162"/>
    <s v="Mr. Siamak RAMOS"/>
    <s v="Mktg Principles"/>
    <x v="2"/>
    <s v="T1-2014"/>
    <d v="2014-03-13T00:00:00"/>
    <x v="4"/>
    <s v="Bachelor of Business"/>
    <s v="1994-11-16"/>
    <s v="Hope Agency"/>
    <x v="1"/>
    <n v="19"/>
    <n v="17"/>
  </r>
  <r>
    <s v="150163"/>
    <s v="Mr. Shadan ARGAS"/>
    <s v="Corp Resp Ethics"/>
    <x v="1"/>
    <s v="T2-2016"/>
    <d v="2016-07-10T00:00:00"/>
    <x v="8"/>
    <s v="Bachelor of Business"/>
    <s v="1993-01-13"/>
    <s v="Connect Overseas"/>
    <x v="0"/>
    <n v="23"/>
    <n v="15"/>
  </r>
  <r>
    <s v="150164"/>
    <s v="Mr. Shahab JAVED"/>
    <s v="Bus Comm "/>
    <x v="2"/>
    <s v="T3-2016"/>
    <d v="2016-10-06T00:00:00"/>
    <x v="5"/>
    <s v="Bachelor of Accounting"/>
    <s v="1988-06-07"/>
    <s v="International Educational "/>
    <x v="2"/>
    <n v="28"/>
    <n v="9"/>
  </r>
  <r>
    <s v="150165"/>
    <s v="Mr. Atash GUYEN"/>
    <s v="Intro to ECommerce"/>
    <x v="2"/>
    <s v="T1-2016"/>
    <d v="2016-03-13T00:00:00"/>
    <x v="15"/>
    <s v="Bachelor of Business"/>
    <s v="1992-12-03"/>
    <s v="International Educational "/>
    <x v="1"/>
    <n v="23"/>
    <n v="16"/>
  </r>
  <r>
    <s v="150166"/>
    <s v="Ms. Tirdad GUYEN"/>
    <s v="Mgmt Principles "/>
    <x v="1"/>
    <s v="T3-2016"/>
    <d v="2016-10-06T00:00:00"/>
    <x v="14"/>
    <s v="Bachelor of Business"/>
    <s v="1995-11-02"/>
    <s v="International Educational "/>
    <x v="2"/>
    <n v="20"/>
    <n v="18"/>
  </r>
  <r>
    <s v="150167"/>
    <s v="Mr Goli VERIO"/>
    <s v="Bus Comm "/>
    <x v="2"/>
    <s v="T1-2014"/>
    <d v="2014-03-13T00:00:00"/>
    <x v="15"/>
    <s v="Bachelor of Accounting "/>
    <s v="1993-08-29"/>
    <s v="ISEMS Education"/>
    <x v="1"/>
    <n v="20"/>
    <n v="16"/>
  </r>
  <r>
    <s v="150168"/>
    <s v="Mr Khosrow VERIO"/>
    <s v="Mgmt Principles "/>
    <x v="0"/>
    <s v="T1-2017"/>
    <d v="2017-03-13T00:00:00"/>
    <x v="16"/>
    <s v="Bachelor of Business"/>
    <s v="1987-07-10"/>
    <s v="ISEMS Education"/>
    <x v="1"/>
    <n v="29"/>
    <n v="13"/>
  </r>
  <r>
    <s v="150169"/>
    <s v="Mr Ramin LONIA"/>
    <s v="Bus Comm "/>
    <x v="0"/>
    <s v="T3-2017"/>
    <d v="2017-10-06T00:00:00"/>
    <x v="7"/>
    <s v="Bachelor of Business"/>
    <s v="1992-03-04"/>
    <s v="New World Education"/>
    <x v="2"/>
    <n v="25"/>
    <n v="8"/>
  </r>
  <r>
    <s v="150170"/>
    <s v="Mr Keyvan NAGY"/>
    <s v="Intro to ECommerce"/>
    <x v="2"/>
    <s v="T2-2016"/>
    <d v="2016-07-10T00:00:00"/>
    <x v="3"/>
    <s v="Bachelor of Business"/>
    <s v="1997-03-08"/>
    <s v="New World Education"/>
    <x v="0"/>
    <n v="19"/>
    <n v="0"/>
  </r>
  <r>
    <s v="150171"/>
    <s v="Mr Vanda MANEC"/>
    <s v="Auditing"/>
    <x v="2"/>
    <s v="T3-2017"/>
    <d v="2017-10-06T00:00:00"/>
    <x v="4"/>
    <s v="Bachelor of Business"/>
    <s v="1988-03-11"/>
    <s v="V STAR Immigration &amp; Education Services"/>
    <x v="2"/>
    <n v="29"/>
    <n v="17"/>
  </r>
  <r>
    <s v="150172"/>
    <s v="Mr Kourosh KORBA"/>
    <s v="Auditing"/>
    <x v="0"/>
    <s v="T3-2016"/>
    <d v="2016-10-06T00:00:00"/>
    <x v="15"/>
    <s v="Bachelor of Business"/>
    <s v="1994-04-18"/>
    <s v="V STAR Immigration &amp; Education Services"/>
    <x v="2"/>
    <n v="22"/>
    <n v="16"/>
  </r>
  <r>
    <s v="150173"/>
    <s v="Mr Rambod KORBA"/>
    <s v="Corp Law"/>
    <x v="0"/>
    <s v="T2-2017"/>
    <d v="2017-07-10T00:00:00"/>
    <x v="18"/>
    <s v="Bachelor of Business"/>
    <s v="1993-12-17"/>
    <s v="V STAR Immigration &amp; Education Services"/>
    <x v="0"/>
    <n v="23"/>
    <n v="14"/>
  </r>
  <r>
    <s v="150174"/>
    <s v="Mr Pouran EMETH"/>
    <s v="Corp Law"/>
    <x v="0"/>
    <s v="T1-2015"/>
    <d v="2015-03-13T00:00:00"/>
    <x v="16"/>
    <s v="Bachelor of Business"/>
    <s v="1998-08-01"/>
    <s v="V STAR Immigration &amp; Education Services"/>
    <x v="1"/>
    <n v="16"/>
    <n v="13"/>
  </r>
  <r>
    <s v="150175"/>
    <s v="Ms Artan GAUNA"/>
    <s v="Cost Acct "/>
    <x v="2"/>
    <s v="T1-2016"/>
    <d v="2016-03-13T00:00:00"/>
    <x v="15"/>
    <s v="Bachelor of Business"/>
    <s v="1993-12-29"/>
    <s v="V STAR Immigration &amp; Education Services"/>
    <x v="1"/>
    <n v="22"/>
    <n v="16"/>
  </r>
  <r>
    <s v="150176"/>
    <s v="Mr. Hooshyar pkota"/>
    <s v="Fin Acct "/>
    <x v="0"/>
    <s v="T1-2017"/>
    <d v="2017-03-13T00:00:00"/>
    <x v="0"/>
    <s v="Bachelor of Business"/>
    <s v="1991-02-01"/>
    <s v="V STAR Immigration &amp; Education Services"/>
    <x v="1"/>
    <n v="26"/>
    <n v="19"/>
  </r>
  <r>
    <s v="150177"/>
    <s v="Mis Afshar GUYEN"/>
    <s v="Fin Acct "/>
    <x v="2"/>
    <s v="T1-2017"/>
    <d v="2017-03-13T00:00:00"/>
    <x v="10"/>
    <s v="Bachelor of Business"/>
    <s v="1993-10-07"/>
    <s v="V STAR Immigration &amp; Education Services"/>
    <x v="1"/>
    <n v="23"/>
    <n v="7"/>
  </r>
  <r>
    <s v="150178"/>
    <s v="Mr. Golbanoo INTAL"/>
    <s v="Mgmt Principles "/>
    <x v="2"/>
    <s v="T3-2014"/>
    <d v="2014-10-06T00:00:00"/>
    <x v="8"/>
    <s v="Bachelor of Business"/>
    <s v="1991-12-02"/>
    <s v="V STAR Immigration &amp; Education Services"/>
    <x v="2"/>
    <n v="22"/>
    <n v="15"/>
  </r>
  <r>
    <s v="150179"/>
    <s v="Mr. Pouneh SYED"/>
    <s v="Leadership "/>
    <x v="2"/>
    <s v="T3-2016"/>
    <d v="2016-10-06T00:00:00"/>
    <x v="21"/>
    <s v="Bachelor of Business"/>
    <s v="1992-08-28"/>
    <s v="Hope Agency"/>
    <x v="2"/>
    <n v="24"/>
    <n v="1"/>
  </r>
  <r>
    <s v="150180"/>
    <s v="Mr. Behnaz AKHAR"/>
    <s v="Mktg Strategy"/>
    <x v="2"/>
    <s v="T1-2017"/>
    <d v="2017-03-13T00:00:00"/>
    <x v="5"/>
    <s v="Bachelor of Business"/>
    <s v="1987-08-20"/>
    <s v="Hope Agency"/>
    <x v="1"/>
    <n v="29"/>
    <n v="9"/>
  </r>
  <r>
    <s v="150181"/>
    <s v="Mr. Azin AKHAR"/>
    <s v="Bus Comm "/>
    <x v="1"/>
    <s v="T2-2017"/>
    <d v="2017-07-10T00:00:00"/>
    <x v="5"/>
    <s v="Bachelor of Business"/>
    <s v="1993-07-09"/>
    <s v="New World Education"/>
    <x v="0"/>
    <n v="24"/>
    <n v="9"/>
  </r>
  <r>
    <s v="150182"/>
    <s v="Mr. Ara AKHAR"/>
    <s v="Mgmt Principles "/>
    <x v="1"/>
    <s v="T1-2014"/>
    <d v="2014-03-13T00:00:00"/>
    <x v="10"/>
    <s v="Bachelor of Business"/>
    <s v="1991-08-10"/>
    <s v="New World Education"/>
    <x v="1"/>
    <n v="22"/>
    <n v="7"/>
  </r>
  <r>
    <s v="150183"/>
    <s v="Mr. Touraj AROOQ"/>
    <s v="Mktg Principles"/>
    <x v="1"/>
    <s v="T2-2016"/>
    <d v="2016-07-10T00:00:00"/>
    <x v="22"/>
    <s v="Bachelor of Accounting"/>
    <s v="1990-04-21"/>
    <s v=" International Cooperation"/>
    <x v="0"/>
    <n v="26"/>
    <n v="0"/>
  </r>
  <r>
    <s v="150184"/>
    <s v="Mr. Ardavan AWAN"/>
    <s v="Acc info Sys"/>
    <x v="2"/>
    <s v="T3-2014"/>
    <d v="2014-10-06T00:00:00"/>
    <x v="10"/>
    <s v="Bachelor of Business"/>
    <s v="1995-09-29"/>
    <s v="BlueSky Student Consultancy Services"/>
    <x v="2"/>
    <n v="19"/>
    <n v="7"/>
  </r>
  <r>
    <s v="150185"/>
    <s v="Mr. Esfandyar SINGH"/>
    <s v="Bus Law "/>
    <x v="1"/>
    <s v="T1-2016"/>
    <d v="2016-03-13T00:00:00"/>
    <x v="16"/>
    <s v="Bachelor of Business"/>
    <s v="1994-01-29"/>
    <s v="BlueSky Student Consultancy Services"/>
    <x v="1"/>
    <n v="22"/>
    <n v="13"/>
  </r>
  <r>
    <s v="150186"/>
    <s v="Mr. Poupak SINGH"/>
    <s v="Cost Acct "/>
    <x v="2"/>
    <s v="T1-2017"/>
    <d v="2017-03-13T00:00:00"/>
    <x v="0"/>
    <s v="Bachelor of Business"/>
    <s v="1993-01-06"/>
    <s v="BlueSky Student Consultancy Services"/>
    <x v="1"/>
    <n v="24"/>
    <n v="19"/>
  </r>
  <r>
    <s v="150187"/>
    <s v="Mr. Yeganeh SINGH"/>
    <s v="Fin mgmt"/>
    <x v="1"/>
    <s v="T3-2014"/>
    <d v="2014-10-06T00:00:00"/>
    <x v="18"/>
    <s v="Bachelor of Business"/>
    <s v="1991-07-24"/>
    <s v="BlueSky Student Consultancy Services"/>
    <x v="2"/>
    <n v="23"/>
    <n v="14"/>
  </r>
  <r>
    <s v="150188"/>
    <s v="Mr. Rima SINGH"/>
    <s v="Bus Acct"/>
    <x v="2"/>
    <s v="T1-2016"/>
    <d v="2016-03-13T00:00:00"/>
    <x v="8"/>
    <s v="Bachelor of Business"/>
    <s v="1993-02-14"/>
    <s v="New World Education"/>
    <x v="1"/>
    <n v="23"/>
    <n v="15"/>
  </r>
  <r>
    <s v="150189"/>
    <s v="Mr. Ghobad PHAM"/>
    <s v="Bus Economics"/>
    <x v="1"/>
    <s v="T2-2017"/>
    <d v="2017-07-10T00:00:00"/>
    <x v="0"/>
    <s v="Bachelor of Business"/>
    <s v="1995-08-10"/>
    <s v="New World Education"/>
    <x v="0"/>
    <n v="21"/>
    <n v="19"/>
  </r>
  <r>
    <s v="150190"/>
    <s v="Mr. Pareeya PHAM"/>
    <s v="Corp Resp Ethics"/>
    <x v="0"/>
    <s v="T1-2014"/>
    <d v="2014-03-13T00:00:00"/>
    <x v="4"/>
    <s v="Bachelor of Business"/>
    <s v="1998-02-19"/>
    <s v="New World Education"/>
    <x v="1"/>
    <n v="16"/>
    <n v="17"/>
  </r>
  <r>
    <s v="150191"/>
    <s v="Mr. Saman PHAM"/>
    <s v="Mktg Principles"/>
    <x v="0"/>
    <s v="T3-2015"/>
    <d v="2015-10-06T00:00:00"/>
    <x v="23"/>
    <s v="Bachelor of Business"/>
    <s v="1990-03-11"/>
    <s v="New World Education"/>
    <x v="2"/>
    <n v="25"/>
    <n v="3"/>
  </r>
  <r>
    <s v="150192"/>
    <s v="Mr. Bahar PHAM"/>
    <s v="Bus Comm "/>
    <x v="1"/>
    <s v="T2-2014"/>
    <d v="2014-07-10T00:00:00"/>
    <x v="18"/>
    <s v="Bachelor of Business"/>
    <s v="1998-08-16"/>
    <s v="ALTEC"/>
    <x v="0"/>
    <n v="15"/>
    <n v="14"/>
  </r>
  <r>
    <s v="150193"/>
    <s v="Mr. Touran SAWAN"/>
    <s v="Bus Economics"/>
    <x v="1"/>
    <s v="T1-2017"/>
    <d v="2017-03-13T00:00:00"/>
    <x v="0"/>
    <s v="Bachelor of Business"/>
    <s v="1988-12-15"/>
    <s v="ALTEC"/>
    <x v="1"/>
    <n v="28"/>
    <n v="19"/>
  </r>
  <r>
    <s v="150194"/>
    <s v="Mr. Mahdokht DANG"/>
    <s v="Mgmt Principles "/>
    <x v="1"/>
    <s v="T1-2015"/>
    <d v="2015-03-13T00:00:00"/>
    <x v="0"/>
    <s v="Bachelor of Business"/>
    <s v="1997-02-25"/>
    <s v="ALTEC"/>
    <x v="1"/>
    <n v="18"/>
    <n v="19"/>
  </r>
  <r>
    <s v="150195"/>
    <s v="Mr. Farhad DANG"/>
    <s v="Quant Methods "/>
    <x v="0"/>
    <s v="T1-2014"/>
    <d v="2014-03-13T00:00:00"/>
    <x v="7"/>
    <s v="Bachelor of Business"/>
    <s v="1994-08-25"/>
    <s v="ALTEC"/>
    <x v="1"/>
    <n v="19"/>
    <n v="8"/>
  </r>
  <r>
    <s v="150196"/>
    <s v="Ms. Farshad PHUNG"/>
    <s v="Bus Comm "/>
    <x v="0"/>
    <s v="T3-2015"/>
    <d v="2015-10-06T00:00:00"/>
    <x v="9"/>
    <s v="Bachelor of Accounting"/>
    <s v="1994-06-02"/>
    <s v="Road to Success "/>
    <x v="2"/>
    <n v="21"/>
    <n v="12"/>
  </r>
  <r>
    <s v="150197"/>
    <s v="Mr. Shahrnaz AHMAN"/>
    <s v="Intro to ECommerce"/>
    <x v="0"/>
    <s v="T2-2017"/>
    <d v="2017-07-10T00:00:00"/>
    <x v="0"/>
    <s v="Bachelor of Business"/>
    <s v="1987-04-13"/>
    <s v="Road to Success "/>
    <x v="0"/>
    <n v="30"/>
    <n v="19"/>
  </r>
  <r>
    <s v="150198"/>
    <s v="Ms. Nazy TRAN"/>
    <s v="Mgmt Principles "/>
    <x v="0"/>
    <s v="T3-2014"/>
    <d v="2014-10-06T00:00:00"/>
    <x v="16"/>
    <s v="Bachelor of Business"/>
    <s v="1993-10-18"/>
    <s v="Road to Success "/>
    <x v="2"/>
    <n v="20"/>
    <n v="13"/>
  </r>
  <r>
    <s v="150199"/>
    <s v="Ms. Foroud GUYEN"/>
    <s v="Quant Methods "/>
    <x v="1"/>
    <s v="T1-2014"/>
    <d v="2014-03-13T00:00:00"/>
    <x v="14"/>
    <s v="Bachelor of Business"/>
    <s v="1993-08-14"/>
    <s v="Road to Success "/>
    <x v="1"/>
    <n v="20"/>
    <n v="18"/>
  </r>
  <r>
    <s v="150200"/>
    <s v="Ms. Banooe GUYEN"/>
    <s v="Bus Acct"/>
    <x v="2"/>
    <s v="T1-2014"/>
    <d v="2014-03-13T00:00:00"/>
    <x v="19"/>
    <s v="Bachelor of Business"/>
    <s v="1987-06-06"/>
    <s v="International Educational "/>
    <x v="1"/>
    <n v="26"/>
    <n v="11"/>
  </r>
  <r>
    <s v="150201"/>
    <s v="Ms. Saman GUYEN"/>
    <s v="Bus Comm "/>
    <x v="1"/>
    <s v="T3-2016"/>
    <d v="2016-10-06T00:00:00"/>
    <x v="14"/>
    <s v="Bachelor of Business"/>
    <s v="1987-10-21"/>
    <s v="IDPI Education"/>
    <x v="2"/>
    <n v="28"/>
    <n v="18"/>
  </r>
  <r>
    <s v="150202"/>
    <s v="Ms. Niloufar PHAM"/>
    <s v="Bus Economics"/>
    <x v="0"/>
    <s v="T2-2017"/>
    <d v="2017-07-10T00:00:00"/>
    <x v="16"/>
    <s v="Bachelor of Business"/>
    <s v="1994-11-10"/>
    <s v="IDPI Education"/>
    <x v="0"/>
    <n v="22"/>
    <n v="13"/>
  </r>
  <r>
    <s v="150203"/>
    <s v="Ms. Nazhin PHAM"/>
    <s v="Mgmt Principles "/>
    <x v="0"/>
    <s v="T1-2016"/>
    <d v="2016-03-13T00:00:00"/>
    <x v="14"/>
    <s v="Bachelor of Business"/>
    <s v="1988-11-17"/>
    <s v="IDPI Education"/>
    <x v="1"/>
    <n v="27"/>
    <n v="18"/>
  </r>
  <r>
    <s v="150204"/>
    <s v="Ms. Banooe PHAM"/>
    <s v="Quant Methods "/>
    <x v="1"/>
    <s v="T2-2014"/>
    <d v="2014-07-10T00:00:00"/>
    <x v="18"/>
    <s v="Bachelor of Business"/>
    <s v="1988-08-05"/>
    <s v="IDPI Education"/>
    <x v="0"/>
    <n v="25"/>
    <n v="14"/>
  </r>
  <r>
    <s v="150205"/>
    <s v="Ms. Bahman GUYEN"/>
    <s v="Bus Comm "/>
    <x v="1"/>
    <s v="T1-2016"/>
    <d v="2016-03-13T00:00:00"/>
    <x v="19"/>
    <s v="Bachelor of Business"/>
    <s v="1995-08-04"/>
    <s v="Visa Consultants Pty Ltd "/>
    <x v="1"/>
    <n v="20"/>
    <n v="11"/>
  </r>
  <r>
    <s v="150206"/>
    <s v="Ms. Tarsa GUYEN"/>
    <s v="Intro to ECommerce"/>
    <x v="0"/>
    <s v="T2-2016"/>
    <d v="2016-07-10T00:00:00"/>
    <x v="9"/>
    <s v="Bachelor of Business"/>
    <s v="1996-09-05"/>
    <s v="Visa Consultants Pty Ltd "/>
    <x v="0"/>
    <n v="19"/>
    <n v="12"/>
  </r>
  <r>
    <s v="150207"/>
    <s v="Ms. Bardia GUYEN"/>
    <s v="Quant Methods "/>
    <x v="1"/>
    <s v="T1-2017"/>
    <d v="2017-03-13T00:00:00"/>
    <x v="15"/>
    <s v="Bachelor of Business"/>
    <s v="1992-12-10"/>
    <s v="Visa Consultants Pty Ltd "/>
    <x v="1"/>
    <n v="24"/>
    <n v="16"/>
  </r>
  <r>
    <s v="150208"/>
    <s v="Ms. Ferdows GUYEN"/>
    <s v="Bus Comm "/>
    <x v="1"/>
    <s v="T3-2016"/>
    <d v="2016-10-06T00:00:00"/>
    <x v="24"/>
    <s v="Bachelor of Business"/>
    <s v="1994-04-24"/>
    <s v="Visa Consultants Pty Ltd "/>
    <x v="2"/>
    <n v="22"/>
    <n v="4"/>
  </r>
  <r>
    <s v="150209"/>
    <s v="Mr. Marmar AHMAN"/>
    <s v="Intro to ECommerce"/>
    <x v="2"/>
    <s v="T2-2014"/>
    <d v="2014-07-10T00:00:00"/>
    <x v="0"/>
    <s v="Bachelor of Business"/>
    <s v="1987-03-07"/>
    <s v="Visa Consultants Pty Ltd "/>
    <x v="0"/>
    <n v="27"/>
    <n v="19"/>
  </r>
  <r>
    <s v="150210"/>
    <s v="Mr. Hootan DHURY"/>
    <s v="Mgmt Principles "/>
    <x v="2"/>
    <s v="T2-2016"/>
    <d v="2016-07-10T00:00:00"/>
    <x v="5"/>
    <s v="Bachelor of Business"/>
    <s v="1987-09-16"/>
    <s v="Visa Consultants Pty Ltd "/>
    <x v="0"/>
    <n v="28"/>
    <n v="9"/>
  </r>
  <r>
    <s v="150211"/>
    <s v="Mr. Vida a NAW"/>
    <s v="Quant Methods "/>
    <x v="2"/>
    <s v="T3-2015"/>
    <d v="2015-10-06T00:00:00"/>
    <x v="4"/>
    <s v="Bachelor of Business"/>
    <s v="1995-01-02"/>
    <s v="Visa Consultants Pty Ltd "/>
    <x v="2"/>
    <n v="20"/>
    <n v="17"/>
  </r>
  <r>
    <s v="150212"/>
    <s v="Mr. Arezoo a NAW"/>
    <s v="Mgmt Principles "/>
    <x v="2"/>
    <s v="T2-2015"/>
    <d v="2015-07-10T00:00:00"/>
    <x v="15"/>
    <s v="Bachelor of Business"/>
    <s v="1990-06-19"/>
    <s v="Song Study Advisory"/>
    <x v="0"/>
    <n v="25"/>
    <n v="16"/>
  </r>
  <r>
    <s v="150213"/>
    <s v="Mr. Sara a NAW"/>
    <s v="Quant Methods "/>
    <x v="2"/>
    <s v="T3-2014"/>
    <d v="2014-10-06T00:00:00"/>
    <x v="8"/>
    <s v="Bachelor of Business"/>
    <s v="1990-04-06"/>
    <s v="Song Study Advisory"/>
    <x v="2"/>
    <n v="24"/>
    <n v="15"/>
  </r>
  <r>
    <s v="150214"/>
    <s v="Mr. Aryan SINGH"/>
    <s v="Bus Comm "/>
    <x v="0"/>
    <s v="T2-2014"/>
    <d v="2014-07-10T00:00:00"/>
    <x v="18"/>
    <s v="Bachelor of Business"/>
    <s v="1989-07-10"/>
    <s v="Visa Consultants Pty Ltd "/>
    <x v="0"/>
    <n v="25"/>
    <n v="14"/>
  </r>
  <r>
    <s v="150215"/>
    <s v="Mr. Meshia SINGH"/>
    <s v="Intro to ECommerce"/>
    <x v="0"/>
    <s v="T2-2015"/>
    <d v="2015-07-10T00:00:00"/>
    <x v="5"/>
    <s v="Bachelor of Business"/>
    <s v="1988-04-22"/>
    <s v="Visa Consultants Pty Ltd "/>
    <x v="0"/>
    <n v="27"/>
    <n v="9"/>
  </r>
  <r>
    <s v="150216"/>
    <s v="Ms. Golpari KAUR"/>
    <s v="Mgmt Principles "/>
    <x v="2"/>
    <s v="T2-2015"/>
    <d v="2015-07-10T00:00:00"/>
    <x v="23"/>
    <s v="Bachelor of Business"/>
    <s v="1995-06-07"/>
    <s v="Visa Consultants Pty Ltd "/>
    <x v="0"/>
    <n v="20"/>
    <n v="3"/>
  </r>
  <r>
    <s v="150217"/>
    <s v="Mr. Khorsheed KUMAR"/>
    <s v="Quant Methods "/>
    <x v="2"/>
    <s v="T1-2017"/>
    <d v="2017-03-13T00:00:00"/>
    <x v="15"/>
    <s v="Bachelor of Business"/>
    <s v="1993-11-19"/>
    <s v="Visa Consultants Pty Ltd "/>
    <x v="1"/>
    <n v="23"/>
    <n v="16"/>
  </r>
  <r>
    <s v="150218"/>
    <s v="Mr. Shahrdad SINGH"/>
    <s v="Bus Acct"/>
    <x v="2"/>
    <s v="T1-2017"/>
    <d v="2017-03-13T00:00:00"/>
    <x v="4"/>
    <s v="Bachelor of Business"/>
    <s v="1997-02-23"/>
    <s v="International Edification Development "/>
    <x v="1"/>
    <n v="20"/>
    <n v="17"/>
  </r>
  <r>
    <s v="150219"/>
    <s v="Ms. Khojassteh GUYEN"/>
    <s v="Intro to ECommerce"/>
    <x v="1"/>
    <s v="T1-2015"/>
    <d v="2015-03-13T00:00:00"/>
    <x v="9"/>
    <s v="Bachelor of Business"/>
    <s v="1997-02-08"/>
    <s v="Bao International Education"/>
    <x v="1"/>
    <n v="18"/>
    <n v="12"/>
  </r>
  <r>
    <s v="150220"/>
    <s v="Mr. Danush SINGH"/>
    <s v="Mgmt Principles "/>
    <x v="2"/>
    <s v="T1-2015"/>
    <d v="2015-03-13T00:00:00"/>
    <x v="5"/>
    <s v="Bachelor of Business"/>
    <s v="1993-12-02"/>
    <s v="Bao International Education"/>
    <x v="1"/>
    <n v="21"/>
    <n v="9"/>
  </r>
  <r>
    <s v="150221"/>
    <s v="Mr. Shahzadeh AKRAM"/>
    <s v="Bus Comm "/>
    <x v="2"/>
    <s v="T2-2015"/>
    <d v="2015-07-10T00:00:00"/>
    <x v="17"/>
    <s v="Bachelor of Business"/>
    <s v="1992-02-08"/>
    <s v="International Migration &amp; Education Services"/>
    <x v="0"/>
    <n v="23"/>
    <n v="10"/>
  </r>
  <r>
    <s v="150222"/>
    <s v="Mr. Arsalan RAZA"/>
    <s v="Intro to ECommerce"/>
    <x v="1"/>
    <s v="T3-2014"/>
    <d v="2014-10-06T00:00:00"/>
    <x v="18"/>
    <s v="Bachelor of Business"/>
    <s v="1989-12-06"/>
    <s v="International Migration &amp; Education Services"/>
    <x v="2"/>
    <n v="24"/>
    <n v="14"/>
  </r>
  <r>
    <s v="150223"/>
    <s v="Mr. Farzaneh SINGH"/>
    <s v="Mgmt Principles "/>
    <x v="1"/>
    <s v="T1-2015"/>
    <d v="2015-03-13T00:00:00"/>
    <x v="4"/>
    <s v="Bachelor of Business"/>
    <s v="1991-12-01"/>
    <s v="International Migration &amp; Education Services"/>
    <x v="1"/>
    <n v="23"/>
    <n v="17"/>
  </r>
  <r>
    <s v="150224"/>
    <s v="Mr. Cirrus ohaib"/>
    <s v="Quant Methods "/>
    <x v="1"/>
    <s v="T2-2014"/>
    <d v="2014-07-10T00:00:00"/>
    <x v="4"/>
    <s v="Bachelor of Business"/>
    <s v="1993-02-24"/>
    <s v="International Migration &amp; Education Services"/>
    <x v="0"/>
    <n v="21"/>
    <n v="17"/>
  </r>
  <r>
    <s v="150225"/>
    <s v="Mr. Kouros ANDEL"/>
    <s v="Mgmt Principles "/>
    <x v="1"/>
    <s v="T3-2016"/>
    <d v="2016-10-06T00:00:00"/>
    <x v="13"/>
    <s v="Bachelor of Business"/>
    <s v="1997-08-02"/>
    <s v="Study GLOBAL - Auckland"/>
    <x v="2"/>
    <n v="19"/>
    <n v="5"/>
  </r>
  <r>
    <s v="150226"/>
    <s v="Mr. Mehran ANDEL"/>
    <s v="Mgmt Principles "/>
    <x v="2"/>
    <s v="T1-2016"/>
    <d v="2016-03-13T00:00:00"/>
    <x v="10"/>
    <s v="Bachelor of Accounting"/>
    <s v="1993-10-12"/>
    <s v="Hope Agency"/>
    <x v="1"/>
    <n v="22"/>
    <n v="7"/>
  </r>
  <r>
    <s v="150227"/>
    <s v="Mr. Rakhshan ANDEL"/>
    <s v="Bus Comm "/>
    <x v="0"/>
    <s v="T1-2017"/>
    <d v="2017-03-13T00:00:00"/>
    <x v="17"/>
    <s v="Bachelor of Business"/>
    <s v="1991-12-22"/>
    <s v="AECC Global - Cebu"/>
    <x v="1"/>
    <n v="25"/>
    <n v="10"/>
  </r>
  <r>
    <s v="150228"/>
    <s v="Mr. Afsaneh ANDEL"/>
    <s v="Corp Resp Ethics"/>
    <x v="1"/>
    <s v="T1-2017"/>
    <d v="2017-03-13T00:00:00"/>
    <x v="17"/>
    <s v="Bachelor of Business"/>
    <s v="1994-02-12"/>
    <s v="AECC Global - Cebu"/>
    <x v="1"/>
    <n v="23"/>
    <n v="10"/>
  </r>
  <r>
    <s v="150229"/>
    <s v="Mr. Iraj JIANG"/>
    <s v="Mktg Principles"/>
    <x v="2"/>
    <s v="T2-2014"/>
    <d v="2014-07-10T00:00:00"/>
    <x v="0"/>
    <s v="Bachelor of Business"/>
    <s v="1991-06-14"/>
    <s v="AECC Global - Cebu"/>
    <x v="0"/>
    <n v="23"/>
    <n v="19"/>
  </r>
  <r>
    <s v="150230"/>
    <s v="Mr. Yashar JIANG"/>
    <s v="Mgmt Principles "/>
    <x v="0"/>
    <s v="T1-2015"/>
    <d v="2015-03-13T00:00:00"/>
    <x v="5"/>
    <s v="Bachelor of Business"/>
    <s v="1996-08-27"/>
    <s v="AECC Global - Cebu"/>
    <x v="1"/>
    <n v="18"/>
    <n v="9"/>
  </r>
  <r>
    <s v="150231"/>
    <s v="Mr. Pareeya JIANG"/>
    <s v="Acc info Sys"/>
    <x v="0"/>
    <s v="T3-2017"/>
    <d v="2017-10-06T00:00:00"/>
    <x v="16"/>
    <s v="Bachelor of Business"/>
    <s v="1998-10-16"/>
    <s v="Student World Pty Ltd"/>
    <x v="2"/>
    <n v="18"/>
    <n v="13"/>
  </r>
  <r>
    <s v="150232"/>
    <s v="Mr. Nazanin ng TA"/>
    <s v="Bus Acct"/>
    <x v="2"/>
    <s v="T2-2017"/>
    <d v="2017-07-10T00:00:00"/>
    <x v="21"/>
    <s v="Bachelor of Business"/>
    <s v="1990-10-20"/>
    <s v="Student World Pty Ltd"/>
    <x v="0"/>
    <n v="26"/>
    <n v="1"/>
  </r>
  <r>
    <s v="150233"/>
    <s v="Mr. Javeed AIKE*"/>
    <s v="Bus Comm "/>
    <x v="1"/>
    <s v="T3-2016"/>
    <d v="2016-10-06T00:00:00"/>
    <x v="4"/>
    <s v="Bachelor of Business"/>
    <s v="1993-05-21"/>
    <s v="International Migration &amp; Education Services"/>
    <x v="2"/>
    <n v="23"/>
    <n v="17"/>
  </r>
  <r>
    <s v="150234"/>
    <s v="Mr. Farhad SINGH"/>
    <s v="Intro to ECommerce"/>
    <x v="0"/>
    <s v="T2-2016"/>
    <d v="2016-07-10T00:00:00"/>
    <x v="5"/>
    <s v="Bachelor of Business"/>
    <s v="1994-10-27"/>
    <s v="International Migration &amp; Education Services"/>
    <x v="0"/>
    <n v="21"/>
    <n v="9"/>
  </r>
  <r>
    <s v="150235"/>
    <s v="Mr. Kia HENDI"/>
    <s v="Mgmt Principles "/>
    <x v="0"/>
    <s v="T2-2015"/>
    <d v="2015-07-10T00:00:00"/>
    <x v="24"/>
    <s v="Bachelor of Business"/>
    <s v="1987-08-26"/>
    <s v="International Migration &amp; Education Services"/>
    <x v="0"/>
    <n v="27"/>
    <n v="4"/>
  </r>
  <r>
    <s v="150236"/>
    <s v="Mr. Tahereh HARMA"/>
    <s v="Bus Comm "/>
    <x v="0"/>
    <s v="T3-2014"/>
    <d v="2014-10-06T00:00:00"/>
    <x v="14"/>
    <s v="Bachelor of Business"/>
    <s v="1998-08-10"/>
    <s v="IDPM Education"/>
    <x v="2"/>
    <n v="16"/>
    <n v="18"/>
  </r>
  <r>
    <s v="150237"/>
    <s v="Mr. Behrad HARMA"/>
    <s v="Bus Acct"/>
    <x v="1"/>
    <s v="T3-2014"/>
    <d v="2014-10-06T00:00:00"/>
    <x v="6"/>
    <s v="Bachelor of Business"/>
    <s v="1990-09-07"/>
    <s v="Uni Education"/>
    <x v="2"/>
    <n v="24"/>
    <n v="0"/>
  </r>
  <r>
    <s v="150238"/>
    <s v="Mr. Nahal SINGH"/>
    <s v="Bus Comm "/>
    <x v="2"/>
    <s v="T3-2015"/>
    <d v="2015-10-06T00:00:00"/>
    <x v="18"/>
    <s v="Bachelor of Business"/>
    <s v="1990-04-17"/>
    <s v="Uni Education"/>
    <x v="2"/>
    <n v="25"/>
    <n v="14"/>
  </r>
  <r>
    <s v="150239"/>
    <s v="Mr. Jahanshah SINGH"/>
    <s v="Mgmt Principles "/>
    <x v="1"/>
    <s v="T2-2014"/>
    <d v="2014-07-10T00:00:00"/>
    <x v="14"/>
    <s v="Bachelor of Business"/>
    <s v="1987-01-04"/>
    <s v="International Migration &amp; Education Services"/>
    <x v="0"/>
    <n v="27"/>
    <n v="18"/>
  </r>
  <r>
    <s v="150240"/>
    <s v="Mr. Nargess SINGH"/>
    <s v="Bus Acct"/>
    <x v="2"/>
    <s v="T2-2016"/>
    <d v="2016-07-10T00:00:00"/>
    <x v="8"/>
    <s v="Bachelor of Accounting"/>
    <s v="1987-05-24"/>
    <s v="Hope Agency"/>
    <x v="0"/>
    <n v="29"/>
    <n v="15"/>
  </r>
  <r>
    <s v="150241"/>
    <s v="Mr. Goshtasb SYED"/>
    <s v="Bus Economics"/>
    <x v="1"/>
    <s v="T3-2017"/>
    <d v="2017-10-06T00:00:00"/>
    <x v="9"/>
    <s v="Bachelor of Business"/>
    <s v="1993-05-13"/>
    <s v="Hope Agency"/>
    <x v="2"/>
    <n v="24"/>
    <n v="12"/>
  </r>
  <r>
    <s v="150242"/>
    <s v="Mr. Negeen SYED"/>
    <s v="Intro to ECommerce"/>
    <x v="1"/>
    <s v="T3-2015"/>
    <d v="2015-10-06T00:00:00"/>
    <x v="0"/>
    <s v="Bachelor of Business "/>
    <s v="1993-06-25"/>
    <s v="Expert Education Services"/>
    <x v="2"/>
    <n v="22"/>
    <n v="19"/>
  </r>
  <r>
    <s v="150243"/>
    <s v="Mr. Pareerou SYED"/>
    <s v="Mgmt Principles "/>
    <x v="0"/>
    <s v="T2-2014"/>
    <d v="2014-07-10T00:00:00"/>
    <x v="5"/>
    <s v="Bachelor of Business"/>
    <s v="1987-10-13"/>
    <s v="Expert Education Services"/>
    <x v="0"/>
    <n v="26"/>
    <n v="9"/>
  </r>
  <r>
    <s v="150244"/>
    <s v="Mr. Mehrangiz AKRAM"/>
    <s v="Quant Methods "/>
    <x v="1"/>
    <s v="T2-2016"/>
    <d v="2016-07-10T00:00:00"/>
    <x v="16"/>
    <s v="Bachelor of Business"/>
    <s v="1998-03-09"/>
    <s v="Expert Education Services"/>
    <x v="0"/>
    <n v="18"/>
    <n v="13"/>
  </r>
  <r>
    <s v="150245"/>
    <s v="Mr. Tahmineh r ALI"/>
    <s v="Quant Methods "/>
    <x v="0"/>
    <s v="T2-2016"/>
    <d v="2016-07-10T00:00:00"/>
    <x v="15"/>
    <s v="Bachelor of Accounting "/>
    <s v="1996-11-12"/>
    <s v="International Migration &amp; Education Services"/>
    <x v="0"/>
    <n v="19"/>
    <n v="16"/>
  </r>
  <r>
    <s v="150246"/>
    <s v="Mr. Tarsa r ALI"/>
    <s v="Bus Acct"/>
    <x v="1"/>
    <s v="T1-2015"/>
    <d v="2015-03-13T00:00:00"/>
    <x v="8"/>
    <s v="Bachelor of Business "/>
    <s v="1991-04-16"/>
    <s v="Uni Education"/>
    <x v="1"/>
    <n v="23"/>
    <n v="15"/>
  </r>
  <r>
    <s v="150247"/>
    <s v="Mr. Zal r ALI"/>
    <s v="Bus Comm "/>
    <x v="1"/>
    <s v="T3-2016"/>
    <d v="2016-10-06T00:00:00"/>
    <x v="19"/>
    <s v="Bachelor of Business"/>
    <s v="1992-02-04"/>
    <s v="Uni Education"/>
    <x v="2"/>
    <n v="24"/>
    <n v="11"/>
  </r>
  <r>
    <s v="150248"/>
    <s v="Mr. Mahyar SAWAN"/>
    <s v="HRM"/>
    <x v="0"/>
    <s v="T1-2017"/>
    <d v="2017-03-13T00:00:00"/>
    <x v="18"/>
    <s v="Bachelor of Business"/>
    <s v="1990-12-12"/>
    <s v="Uni Education"/>
    <x v="1"/>
    <n v="26"/>
    <n v="14"/>
  </r>
  <r>
    <s v="150249"/>
    <s v="Mr. Danush SAWAN"/>
    <s v="Bus Comm "/>
    <x v="1"/>
    <s v="T2-2014"/>
    <d v="2014-07-10T00:00:00"/>
    <x v="25"/>
    <s v="Bachelor of Business"/>
    <s v="1997-04-23"/>
    <s v="IDPM Education"/>
    <x v="0"/>
    <n v="17"/>
    <n v="0"/>
  </r>
  <r>
    <s v="150250"/>
    <s v="Mr. Arsham SAWAN"/>
    <s v="Intro to ECommerce"/>
    <x v="2"/>
    <s v="T3-2015"/>
    <d v="2015-10-06T00:00:00"/>
    <x v="26"/>
    <s v="Bachelor of Business"/>
    <s v="1996-07-05"/>
    <s v="IDPM Education"/>
    <x v="2"/>
    <n v="19"/>
    <n v="0"/>
  </r>
  <r>
    <s v="150251"/>
    <s v="Ms. Rakhshan SAPNA"/>
    <s v="Mgmt Principles "/>
    <x v="1"/>
    <s v="T1-2017"/>
    <d v="2017-03-13T00:00:00"/>
    <x v="0"/>
    <s v="Bachelor of Business"/>
    <s v="1989-02-13"/>
    <s v="IDPM Education"/>
    <x v="1"/>
    <n v="28"/>
    <n v="19"/>
  </r>
  <r>
    <s v="150252"/>
    <s v="Ms. Hooman SAPNA"/>
    <s v="Quant Methods "/>
    <x v="2"/>
    <s v="T1-2016"/>
    <d v="2016-03-13T00:00:00"/>
    <x v="23"/>
    <s v="Bachelor of Business"/>
    <s v="1993-11-12"/>
    <s v="IDPM Education"/>
    <x v="1"/>
    <n v="22"/>
    <n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s v="150100"/>
    <s v="Mr. Behrouz COURT"/>
    <s v="Intro to ECommerce"/>
    <s v="Sydney"/>
    <s v="T2-2015"/>
    <d v="2015-07-10T00:00:00"/>
    <n v="1"/>
    <s v="Bachelor of Business"/>
    <s v="1995-10-24"/>
    <s v="Pathway Education "/>
    <s v="Jul"/>
    <x v="0"/>
    <n v="19"/>
  </r>
  <r>
    <s v="150101"/>
    <s v="Mr. Hootan VERIO"/>
    <s v="Mgmt Principles "/>
    <s v="Brisbane"/>
    <s v="T1-2014"/>
    <d v="2014-03-13T00:00:00"/>
    <n v="1"/>
    <s v="Bachelor of Business"/>
    <s v="1993-01-05"/>
    <s v="Pathway Education "/>
    <s v="Mar"/>
    <x v="1"/>
    <n v="19"/>
  </r>
  <r>
    <s v="150102"/>
    <s v="Ms. Kaveh RVATH"/>
    <s v="Bus Acct"/>
    <s v="Melbourne"/>
    <s v="T2-2015"/>
    <d v="2015-07-10T00:00:00"/>
    <n v="22"/>
    <s v="Bachelor of Accounting"/>
    <s v="1988-09-13"/>
    <s v="Glob Consultancy"/>
    <s v="Jul"/>
    <x v="2"/>
    <n v="0"/>
  </r>
  <r>
    <s v="150103"/>
    <s v="Mr. Fardin KORBA"/>
    <s v="Quant Methods "/>
    <s v="Brisbane"/>
    <s v="T2-2016"/>
    <d v="2016-07-10T00:00:00"/>
    <n v="18"/>
    <s v="Bachelor of Business"/>
    <s v="1988-12-29"/>
    <s v="Glob Consultancy"/>
    <s v="Jul"/>
    <x v="3"/>
    <n v="2"/>
  </r>
  <r>
    <s v="150104"/>
    <s v="Mr. Mehrab ILYAS"/>
    <s v="Bus Comm "/>
    <s v="Sydney"/>
    <s v="T3-2016"/>
    <d v="2016-10-06T00:00:00"/>
    <n v="36"/>
    <s v="Bachelor of Business"/>
    <s v="1996-09-26"/>
    <s v="Bridgeagency "/>
    <s v="Oct"/>
    <x v="4"/>
    <n v="0"/>
  </r>
  <r>
    <s v="150105"/>
    <s v="Mr. Aram HALID"/>
    <s v="Intro to ECommerce"/>
    <s v="Sydney"/>
    <s v="T2-2015"/>
    <d v="2015-07-10T00:00:00"/>
    <n v="3"/>
    <s v="Bachelor of Business"/>
    <s v="1993-06-05"/>
    <s v="Bridgeagency "/>
    <s v="Jul"/>
    <x v="5"/>
    <n v="17"/>
  </r>
  <r>
    <s v="150106"/>
    <s v="Mr. Nazilla AYYAB"/>
    <s v="Mgmt Principles "/>
    <s v="Sydney"/>
    <s v="T2-2015"/>
    <d v="2015-07-10T00:00:00"/>
    <n v="11"/>
    <s v="Bachelor of Business"/>
    <s v="1990-07-17"/>
    <s v="Bridgeagency "/>
    <s v="Jul"/>
    <x v="6"/>
    <n v="9"/>
  </r>
  <r>
    <s v="150107"/>
    <s v="Mr. Shahrbanou ANDIO"/>
    <s v="Mgmt Principles "/>
    <s v="Sydney"/>
    <s v="T3-2016"/>
    <d v="2016-10-06T00:00:00"/>
    <n v="30"/>
    <s v="Bachelor of Business"/>
    <s v="1992-03-04"/>
    <s v="Bridgeagency "/>
    <s v="Oct"/>
    <x v="6"/>
    <n v="0"/>
  </r>
  <r>
    <s v="150108"/>
    <s v="Mr. Sholeh Mohan"/>
    <s v="HRM"/>
    <s v="Sydney"/>
    <s v="T2-2015"/>
    <d v="2015-07-10T00:00:00"/>
    <n v="12"/>
    <s v="Bachelor of Business"/>
    <s v="1998-11-06"/>
    <s v="BrightwayConsultants"/>
    <s v="Jul"/>
    <x v="7"/>
    <n v="8"/>
  </r>
  <r>
    <s v="150109"/>
    <s v="Mr. Farangis pkota"/>
    <s v="Bus Acct"/>
    <s v="Melbourne"/>
    <s v="T2-2017"/>
    <d v="2017-07-10T00:00:00"/>
    <n v="5"/>
    <s v="Bachelor of Business"/>
    <s v="1994-03-23"/>
    <s v="Information Agency"/>
    <s v="Jul"/>
    <x v="8"/>
    <n v="15"/>
  </r>
  <r>
    <s v="150110"/>
    <s v="Mr. Sheeva ZAFAR"/>
    <s v="Quant Methods "/>
    <s v="Sydney"/>
    <s v="T2-2015"/>
    <d v="2015-07-10T00:00:00"/>
    <n v="8"/>
    <s v="Bachelor of Business"/>
    <s v="1996-12-02"/>
    <s v="Information Agency"/>
    <s v="Jul"/>
    <x v="9"/>
    <n v="12"/>
  </r>
  <r>
    <s v="150111"/>
    <s v="Mr. Asal MUKHI"/>
    <s v="Bus Acct"/>
    <s v="Sydney"/>
    <s v="T3-2016"/>
    <d v="2016-10-06T00:00:00"/>
    <n v="13"/>
    <s v="Bachelor of Business"/>
    <s v="1996-01-13"/>
    <s v="International Educational "/>
    <s v="Oct"/>
    <x v="4"/>
    <n v="7"/>
  </r>
  <r>
    <s v="150112"/>
    <s v="Mr. Zari SINGH"/>
    <s v="Corp Resp Ethics"/>
    <s v="Brisbane"/>
    <s v="T3-2015"/>
    <d v="2015-10-06T00:00:00"/>
    <n v="28"/>
    <s v="Bachelor of Business"/>
    <s v="1997-01-29"/>
    <s v="International Educational "/>
    <s v="Oct"/>
    <x v="9"/>
    <n v="0"/>
  </r>
  <r>
    <s v="150113"/>
    <s v="Mr. Mozhgan PKOTA"/>
    <s v="Bus Law "/>
    <s v="Melbourne"/>
    <s v="T1-2017"/>
    <d v="2017-03-13T00:00:00"/>
    <n v="5"/>
    <s v="Bachelor of Business"/>
    <s v="1995-02-24"/>
    <s v="ALTECA Agency"/>
    <s v="Mar"/>
    <x v="5"/>
    <n v="15"/>
  </r>
  <r>
    <s v="150114"/>
    <s v="Mr. Dadbeh sh KC"/>
    <s v="Corp Law"/>
    <s v="Sydney"/>
    <s v="T3-2014"/>
    <d v="2014-10-06T00:00:00"/>
    <n v="12"/>
    <s v="Bachelor of Business"/>
    <s v="1992-12-07"/>
    <s v="ALTECA Agency"/>
    <s v="Oct"/>
    <x v="1"/>
    <n v="8"/>
  </r>
  <r>
    <s v="150115"/>
    <s v="Mr. Soudabeh AKLEE"/>
    <s v="Bus Comm "/>
    <s v="Sydney"/>
    <s v="T3-2017"/>
    <d v="2017-10-06T00:00:00"/>
    <n v="14"/>
    <s v="Bachelor of Business"/>
    <s v="1994-09-22"/>
    <s v="Information Agency"/>
    <s v="Oct"/>
    <x v="8"/>
    <n v="6"/>
  </r>
  <r>
    <s v="150116"/>
    <s v="Mr. Mahdokht Singh"/>
    <s v="Quant Methods "/>
    <s v="Brisbane"/>
    <s v="T3-2014"/>
    <d v="2014-10-06T00:00:00"/>
    <n v="15"/>
    <s v="Bachelor of Business"/>
    <s v="1987-10-10"/>
    <s v="Information Agency"/>
    <s v="Oct"/>
    <x v="2"/>
    <n v="5"/>
  </r>
  <r>
    <s v="150117"/>
    <s v="Ms. Pareevash KAUR"/>
    <s v="Bus Acct"/>
    <s v="Melbourne"/>
    <s v="T3-2017"/>
    <d v="2017-10-06T00:00:00"/>
    <n v="3"/>
    <s v="Bachelor of Business"/>
    <s v="1989-03-29"/>
    <s v="Bridgeagency "/>
    <s v="Oct"/>
    <x v="10"/>
    <n v="17"/>
  </r>
  <r>
    <s v="150118"/>
    <s v="Mr. Afsoon KUMAR"/>
    <s v="Bus Law "/>
    <s v="Sydney"/>
    <s v="T2-2017"/>
    <d v="2017-07-10T00:00:00"/>
    <n v="12"/>
    <s v="Bachelor of Business"/>
    <s v="1993-08-03"/>
    <s v="Bridgeagency "/>
    <s v="Jul"/>
    <x v="8"/>
    <n v="8"/>
  </r>
  <r>
    <s v="150119"/>
    <s v="Mr. Bardia YOON"/>
    <s v="Int Mgmt "/>
    <s v="Sydney"/>
    <s v="T1-2016"/>
    <d v="2016-03-13T00:00:00"/>
    <n v="1"/>
    <s v="Bachelor of Business"/>
    <s v="1994-12-28"/>
    <s v="Can- Able Immigration Consultants "/>
    <s v="Mar"/>
    <x v="1"/>
    <n v="19"/>
  </r>
  <r>
    <s v="150120"/>
    <s v="Mr. Golbanoo DEOL"/>
    <s v="Bus Comm "/>
    <s v="Sydney"/>
    <s v="T1-2016"/>
    <d v="2016-03-13T00:00:00"/>
    <n v="2"/>
    <s v="Bachelor of Business"/>
    <s v="1990-06-12"/>
    <s v="Expert Education and Visa Services "/>
    <s v="Mar"/>
    <x v="11"/>
    <n v="18"/>
  </r>
  <r>
    <s v="150121"/>
    <s v="Mr. Sasan MAHAN"/>
    <s v="Mgmt Principles "/>
    <s v="Sydney"/>
    <s v="T1-2016"/>
    <d v="2016-03-13T00:00:00"/>
    <n v="2"/>
    <s v="Bachelor of Business"/>
    <s v="1991-07-17"/>
    <s v="Expert Education and Visa Services "/>
    <s v="Mar"/>
    <x v="6"/>
    <n v="18"/>
  </r>
  <r>
    <s v="150122"/>
    <s v="Mr. Pasha WONG"/>
    <s v="Bus Economics"/>
    <s v="Melbourne"/>
    <s v="T2-2015"/>
    <d v="2015-07-10T00:00:00"/>
    <n v="8"/>
    <s v="Bachelor of Business"/>
    <s v="1996-06-08"/>
    <s v="BrightwayConsultants"/>
    <s v="Jul"/>
    <x v="0"/>
    <n v="12"/>
  </r>
  <r>
    <s v="150123"/>
    <s v="Mr. Shaheen SINGH"/>
    <s v="Bus Law "/>
    <s v="Sydney"/>
    <s v="T2-2014"/>
    <d v="2014-07-10T00:00:00"/>
    <n v="14"/>
    <s v="Bachelor of Business"/>
    <s v="1995-06-26"/>
    <s v="BrightwayConsultants"/>
    <s v="Jul"/>
    <x v="0"/>
    <n v="6"/>
  </r>
  <r>
    <s v="150124"/>
    <s v="Mr. Salomeh AHMAD"/>
    <s v="Bus Comm "/>
    <s v="Sydney"/>
    <s v="T3-2014"/>
    <d v="2014-10-06T00:00:00"/>
    <n v="3"/>
    <s v="Bachelor of Business"/>
    <s v="1997-05-22"/>
    <s v="PEP International Education Services"/>
    <s v="Oct"/>
    <x v="12"/>
    <n v="17"/>
  </r>
  <r>
    <s v="150125"/>
    <s v="Ms. Shokouh SHAHI"/>
    <s v="Intro to ECommerce"/>
    <s v="Melbourne"/>
    <s v="T2-2017"/>
    <d v="2017-07-10T00:00:00"/>
    <n v="4"/>
    <s v="Bachelor of Business"/>
    <s v="1995-02-11"/>
    <s v="PEP International Education Services"/>
    <s v="Jul"/>
    <x v="5"/>
    <n v="16"/>
  </r>
  <r>
    <s v="150126"/>
    <s v="Mr. Nazafarin SABIR"/>
    <s v="Mgmt Principles "/>
    <s v="Sydney"/>
    <s v="T2-2014"/>
    <d v="2014-07-10T00:00:00"/>
    <n v="7"/>
    <s v="Bachelor of Business"/>
    <s v="1997-11-27"/>
    <s v="PEP International Education Services"/>
    <s v="Jul"/>
    <x v="7"/>
    <n v="13"/>
  </r>
  <r>
    <s v="150127"/>
    <s v="Mr. Sarvenaz AMMED"/>
    <s v="Quant Methods "/>
    <s v="Brisbane"/>
    <s v="T3-2016"/>
    <d v="2016-10-06T00:00:00"/>
    <n v="3"/>
    <s v="Bachelor of Business"/>
    <s v="1993-07-19"/>
    <s v="PEP International Education Services"/>
    <s v="Oct"/>
    <x v="8"/>
    <n v="17"/>
  </r>
  <r>
    <s v="150128"/>
    <s v="Mr. Bahram AMEED"/>
    <s v="Corp Resp Ethics"/>
    <s v="Sydney"/>
    <s v="T2-2016"/>
    <d v="2016-07-10T00:00:00"/>
    <n v="7"/>
    <s v="Bachelor of Business"/>
    <s v="1987-08-27"/>
    <s v="International Educational "/>
    <s v="Jul"/>
    <x v="10"/>
    <n v="13"/>
  </r>
  <r>
    <s v="150129"/>
    <s v="Mr. Hooshang ASHTE"/>
    <s v="Quant Methods "/>
    <s v="Melbourne"/>
    <s v="T1-2016"/>
    <d v="2016-03-13T00:00:00"/>
    <n v="10"/>
    <s v="Bachelor of Business"/>
    <s v="1998-06-25"/>
    <s v="International Educational "/>
    <s v="Mar"/>
    <x v="12"/>
    <n v="10"/>
  </r>
  <r>
    <s v="150130"/>
    <s v="Mr. Aryan ULAKH"/>
    <s v="Corp Resp Ethics"/>
    <s v="Melbourne"/>
    <s v="T2-2017"/>
    <d v="2017-07-10T00:00:00"/>
    <n v="2"/>
    <s v="Bachelor of Business"/>
    <s v="1998-12-14"/>
    <s v="Hope Agency"/>
    <s v="Jul"/>
    <x v="9"/>
    <n v="18"/>
  </r>
  <r>
    <s v="150131"/>
    <s v="Mr. Ladan GUYEN"/>
    <s v="Bus Acct"/>
    <s v="Sydney"/>
    <s v="T1-2016"/>
    <d v="2016-03-13T00:00:00"/>
    <n v="5"/>
    <s v="Bachelor of Business"/>
    <s v="1995-03-15"/>
    <s v="Prime Consultant "/>
    <s v="Mar"/>
    <x v="4"/>
    <n v="15"/>
  </r>
  <r>
    <s v="150132"/>
    <s v="Mr. Zari SINGH"/>
    <s v="Corp Resp Ethics"/>
    <s v="Melbourne"/>
    <s v="T1-2016"/>
    <d v="2016-03-13T00:00:00"/>
    <n v="1"/>
    <s v="Bachelor of Business"/>
    <s v="1989-10-22"/>
    <s v="Prime Consultant "/>
    <s v="Mar"/>
    <x v="2"/>
    <n v="19"/>
  </r>
  <r>
    <s v="150133"/>
    <s v="Mr. Pezhman AKRAM"/>
    <s v="Mktg Principles"/>
    <s v="Brisbane"/>
    <s v="T2-2017"/>
    <d v="2017-07-10T00:00:00"/>
    <n v="6"/>
    <s v="Bachelor of Business"/>
    <s v="1992-09-22"/>
    <s v="Prime Consultant "/>
    <s v="Jul"/>
    <x v="6"/>
    <n v="14"/>
  </r>
  <r>
    <s v="150134"/>
    <s v="Mr. Gisou UZAIR"/>
    <s v="Quant Methods "/>
    <s v="Melbourne"/>
    <s v="T2-2014"/>
    <d v="2014-07-10T00:00:00"/>
    <n v="12"/>
    <s v="Bachelor of Business"/>
    <s v="1989-12-13"/>
    <s v="Hope Agency"/>
    <s v="Jul"/>
    <x v="6"/>
    <n v="8"/>
  </r>
  <r>
    <s v="150135"/>
    <s v="Ms. Farhoud hi VO"/>
    <s v="HRM"/>
    <s v="Brisbane"/>
    <s v="T1-2016"/>
    <d v="2016-03-13T00:00:00"/>
    <n v="8"/>
    <s v="Bachelor of Business"/>
    <s v="1988-04-08"/>
    <s v="International Educational "/>
    <s v="Mar"/>
    <x v="3"/>
    <n v="12"/>
  </r>
  <r>
    <s v="150136"/>
    <s v="Mr. Ardeshir ao HE"/>
    <s v="Bus Economics"/>
    <s v="Brisbane"/>
    <s v="T2-2016"/>
    <d v="2016-07-10T00:00:00"/>
    <n v="1"/>
    <s v="Bachelor of Business"/>
    <s v="1993-05-02"/>
    <s v="Visa Consultants Pty Ltd "/>
    <s v="Jul"/>
    <x v="8"/>
    <n v="19"/>
  </r>
  <r>
    <s v="150137"/>
    <s v="Ms. Koosha an XI"/>
    <s v="Bus Comm "/>
    <s v="Sydney"/>
    <s v="T3-2016"/>
    <d v="2016-10-06T00:00:00"/>
    <n v="3"/>
    <s v="Bachelor of Business"/>
    <s v="1992-07-17"/>
    <s v="ISEMS Education"/>
    <s v="Oct"/>
    <x v="6"/>
    <n v="17"/>
  </r>
  <r>
    <s v="150138"/>
    <s v="Mr. Ramesh GUYEN"/>
    <s v="Bus Comm "/>
    <s v="Brisbane"/>
    <s v="T3-2017"/>
    <d v="2017-10-06T00:00:00"/>
    <n v="6"/>
    <s v="Bachelor of Business"/>
    <s v="1997-10-29"/>
    <s v="Unilink Overseas Study Consulting Ltd"/>
    <s v="Oct"/>
    <x v="0"/>
    <n v="14"/>
  </r>
  <r>
    <s v="150139"/>
    <s v="Ms. Sohrab oc DO"/>
    <s v="Org Beh"/>
    <s v="Melbourne"/>
    <s v="T2-2016"/>
    <d v="2016-07-10T00:00:00"/>
    <n v="4"/>
    <s v="Bachelor of Business"/>
    <s v="1995-06-19"/>
    <s v="Unilink Overseas Study Consulting Ltd"/>
    <s v="Jul"/>
    <x v="1"/>
    <n v="16"/>
  </r>
  <r>
    <s v="150140"/>
    <s v="Ms. Farbod HOANG"/>
    <s v="Fin Acct "/>
    <s v="Sydney"/>
    <s v="T3-2014"/>
    <d v="2014-10-06T00:00:00"/>
    <n v="1"/>
    <s v="Bachelor of Business"/>
    <s v="1989-03-11"/>
    <s v="Bridgeagency "/>
    <s v="Oct"/>
    <x v="11"/>
    <n v="19"/>
  </r>
  <r>
    <s v="150141"/>
    <s v="Ms Afsar ga LE"/>
    <s v="Intro to ECommerce"/>
    <s v="Brisbane"/>
    <s v="T1-2016"/>
    <d v="2016-03-13T00:00:00"/>
    <n v="1"/>
    <s v="Bachelor of Business"/>
    <s v="1991-12-03"/>
    <s v="IDPM Education"/>
    <s v="Mar"/>
    <x v="6"/>
    <n v="19"/>
  </r>
  <r>
    <s v="150142"/>
    <s v="Ms. Sanjar TTEGE"/>
    <s v="Mgmt Principles "/>
    <s v="Brisbane"/>
    <s v="T3-2015"/>
    <d v="2015-10-06T00:00:00"/>
    <n v="5"/>
    <s v="Bachelor of Business"/>
    <s v="1992-11-28"/>
    <s v="IDPM Education"/>
    <s v="Oct"/>
    <x v="5"/>
    <n v="15"/>
  </r>
  <r>
    <s v="150143"/>
    <s v="Ms. Farid My HA"/>
    <s v="Auditing"/>
    <s v="Sydney"/>
    <s v="T1-2015"/>
    <d v="2015-03-13T00:00:00"/>
    <n v="5"/>
    <s v="Bachelor of Business"/>
    <s v="1996-09-28"/>
    <s v="ALTEC"/>
    <s v="Mar"/>
    <x v="9"/>
    <n v="15"/>
  </r>
  <r>
    <s v="150144"/>
    <s v="Mr. Atoosa SINGH"/>
    <s v="Bus Info Analysis"/>
    <s v="Brisbane"/>
    <s v="T2-2015"/>
    <d v="2015-07-10T00:00:00"/>
    <n v="2"/>
    <s v="Bachelor of Business"/>
    <s v="1991-10-25"/>
    <s v="ALTEC"/>
    <s v="Jul"/>
    <x v="8"/>
    <n v="18"/>
  </r>
  <r>
    <s v="150145"/>
    <s v="Mr. Shaya TRAN"/>
    <s v="Bus Economics"/>
    <s v="Brisbane"/>
    <s v="T3-2016"/>
    <d v="2016-10-06T00:00:00"/>
    <n v="9"/>
    <s v="Bachelor of Business"/>
    <s v="1987-10-14"/>
    <s v="Visa Consultants Pty Ltd "/>
    <s v="Oct"/>
    <x v="10"/>
    <n v="11"/>
  </r>
  <r>
    <s v="150146"/>
    <s v="Mr. Kamshad SINGH"/>
    <s v="Bus Strategy"/>
    <s v="Sydney"/>
    <s v="T3-2016"/>
    <d v="2016-10-06T00:00:00"/>
    <n v="10"/>
    <s v="Bachelor of Accounting "/>
    <s v="1993-05-26"/>
    <s v="International Educational "/>
    <s v="Oct"/>
    <x v="8"/>
    <n v="10"/>
  </r>
  <r>
    <s v="150147"/>
    <s v="Mr. Mandana SINGH"/>
    <s v="Fin mgmt"/>
    <s v="Melbourne"/>
    <s v="T1-2014"/>
    <d v="2014-03-13T00:00:00"/>
    <n v="4"/>
    <s v="Bachelor of Business"/>
    <s v="1997-10-20"/>
    <s v="International Educational "/>
    <s v="Mar"/>
    <x v="7"/>
    <n v="16"/>
  </r>
  <r>
    <s v="150148"/>
    <s v="Mr. Golbahar GUYEN"/>
    <s v="Bus Economics"/>
    <s v="Brisbane"/>
    <s v="T2-2017"/>
    <d v="2017-07-10T00:00:00"/>
    <n v="3"/>
    <s v="Bachelor of Business"/>
    <s v="1990-11-21"/>
    <s v="ALTEC"/>
    <s v="Jul"/>
    <x v="2"/>
    <n v="17"/>
  </r>
  <r>
    <s v="150149"/>
    <s v="Mr. Sami SINGH"/>
    <s v="Fin Acct "/>
    <s v="Sydney"/>
    <s v="T1-2014"/>
    <d v="2014-03-13T00:00:00"/>
    <n v="3"/>
    <s v="Bachelor of Accounting"/>
    <s v="1992-06-09"/>
    <s v="International Educational "/>
    <s v="Mar"/>
    <x v="1"/>
    <n v="17"/>
  </r>
  <r>
    <s v="150150"/>
    <s v="Mr. Golbahar OUSUF"/>
    <s v="Intro to ECommerce"/>
    <s v="Melbourne"/>
    <s v="T2-2015"/>
    <d v="2015-07-10T00:00:00"/>
    <n v="1"/>
    <s v="Bachelor of Business"/>
    <s v="1995-09-26"/>
    <s v="International Educational "/>
    <s v="Jul"/>
    <x v="0"/>
    <n v="19"/>
  </r>
  <r>
    <s v="150151"/>
    <s v="Mr. Naheed TRAN"/>
    <s v="Mgmt Principles "/>
    <s v="Melbourne"/>
    <s v="T2-2015"/>
    <d v="2015-07-10T00:00:00"/>
    <n v="1"/>
    <s v="Bachelor of Business"/>
    <s v="1995-09-02"/>
    <s v="International Educational "/>
    <s v="Jul"/>
    <x v="0"/>
    <n v="19"/>
  </r>
  <r>
    <s v="150152"/>
    <s v="Mr. Tahmineh AMMED"/>
    <s v="Bus Comm "/>
    <s v="Brisbane"/>
    <s v="T2-2015"/>
    <d v="2015-07-10T00:00:00"/>
    <n v="3"/>
    <s v="Bachelor of Business"/>
    <s v="1994-04-29"/>
    <s v="MIM Education"/>
    <s v="Jul"/>
    <x v="1"/>
    <n v="17"/>
  </r>
  <r>
    <s v="150153"/>
    <s v="Mr. Pirooz KARIM"/>
    <s v="Intro to ECommerce"/>
    <s v="Melbourne"/>
    <s v="T1-2016"/>
    <d v="2016-03-13T00:00:00"/>
    <n v="7"/>
    <s v="Bachelor of Business"/>
    <s v="1988-12-12"/>
    <s v="MIM Education"/>
    <s v="Mar"/>
    <x v="3"/>
    <n v="13"/>
  </r>
  <r>
    <s v="150154"/>
    <s v="Ms. Maheen PHAM"/>
    <s v="Mktg Principles"/>
    <s v="Sydney"/>
    <s v="T3-2017"/>
    <d v="2017-10-06T00:00:00"/>
    <n v="21"/>
    <s v="Bachelor of Business"/>
    <s v="1990-04-02"/>
    <s v="MIM Education"/>
    <s v="Oct"/>
    <x v="3"/>
    <n v="0"/>
  </r>
  <r>
    <s v="150155"/>
    <s v="Mr. Cirrus REYES"/>
    <s v="Quant Methods "/>
    <s v="Melbourne"/>
    <s v="T2-2017"/>
    <d v="2017-07-10T00:00:00"/>
    <n v="4"/>
    <s v="Bachelor of Business"/>
    <s v="1987-11-01"/>
    <s v="MIM Education"/>
    <s v="Jul"/>
    <x v="13"/>
    <n v="16"/>
  </r>
  <r>
    <s v="150156"/>
    <s v="Ms. Rakhshan GUYEN"/>
    <s v="Auditing"/>
    <s v="Sydney"/>
    <s v="T2-2016"/>
    <d v="2016-07-10T00:00:00"/>
    <n v="3"/>
    <s v="Bachelor of Business"/>
    <s v="1994-05-27"/>
    <s v="MIM Education"/>
    <s v="Jul"/>
    <x v="5"/>
    <n v="17"/>
  </r>
  <r>
    <s v="150157"/>
    <s v="Mr. Rima ARCIA"/>
    <s v="Fin Reporting"/>
    <s v="Brisbane"/>
    <s v="T1-2017"/>
    <d v="2017-03-13T00:00:00"/>
    <n v="4"/>
    <s v="Bachelor of Business"/>
    <s v="1990-02-25"/>
    <s v="MIM Education"/>
    <s v="Mar"/>
    <x v="3"/>
    <n v="16"/>
  </r>
  <r>
    <s v="150158"/>
    <s v="Mr. Firouz DHURY"/>
    <s v="Bus Acct"/>
    <s v="Brisbane"/>
    <s v="T1-2016"/>
    <d v="2016-03-13T00:00:00"/>
    <n v="2"/>
    <s v="Bachelor of Business"/>
    <s v="1995-03-29"/>
    <s v="iae GLOBAL - Melbourne"/>
    <s v="Mar"/>
    <x v="4"/>
    <n v="18"/>
  </r>
  <r>
    <s v="150159"/>
    <s v="Mr. Shadi a NAW"/>
    <s v="Bus Economics"/>
    <s v="Brisbane"/>
    <s v="T1-2014"/>
    <d v="2014-03-13T00:00:00"/>
    <n v="8"/>
    <s v="Bachelor of Business"/>
    <s v="1989-03-30"/>
    <s v="Visa Consultants Pty Ltd "/>
    <s v="Mar"/>
    <x v="6"/>
    <n v="12"/>
  </r>
  <r>
    <s v="150160"/>
    <s v="Ms. Firouz GUYEN"/>
    <s v="Quant Methods "/>
    <s v="Sydney"/>
    <s v="T2-2014"/>
    <d v="2014-07-10T00:00:00"/>
    <n v="3"/>
    <s v="Bachelor of Business"/>
    <s v="1996-12-02"/>
    <s v="Visa Consultants Pty Ltd "/>
    <s v="Jul"/>
    <x v="12"/>
    <n v="17"/>
  </r>
  <r>
    <s v="150161"/>
    <s v="Mr. Sita ANSUR"/>
    <s v="Bus Acct"/>
    <s v="Melbourne"/>
    <s v="T2-2014"/>
    <d v="2014-07-10T00:00:00"/>
    <n v="2"/>
    <s v="Bachelor of Business"/>
    <s v="1992-11-29"/>
    <s v="Hope Agency"/>
    <s v="Jul"/>
    <x v="1"/>
    <n v="18"/>
  </r>
  <r>
    <s v="150162"/>
    <s v="Mr. Siamak RAMOS"/>
    <s v="Mktg Principles"/>
    <s v="Melbourne"/>
    <s v="T1-2014"/>
    <d v="2014-03-13T00:00:00"/>
    <n v="3"/>
    <s v="Bachelor of Business"/>
    <s v="1994-11-16"/>
    <s v="Hope Agency"/>
    <s v="Mar"/>
    <x v="0"/>
    <n v="17"/>
  </r>
  <r>
    <s v="150163"/>
    <s v="Mr. Shadan ARGAS"/>
    <s v="Corp Resp Ethics"/>
    <s v="Brisbane"/>
    <s v="T2-2016"/>
    <d v="2016-07-10T00:00:00"/>
    <n v="5"/>
    <s v="Bachelor of Business"/>
    <s v="1993-01-13"/>
    <s v="Connect Overseas"/>
    <s v="Jul"/>
    <x v="8"/>
    <n v="15"/>
  </r>
  <r>
    <s v="150164"/>
    <s v="Mr. Shahab JAVED"/>
    <s v="Bus Comm "/>
    <s v="Melbourne"/>
    <s v="T3-2016"/>
    <d v="2016-10-06T00:00:00"/>
    <n v="11"/>
    <s v="Bachelor of Accounting"/>
    <s v="1988-06-07"/>
    <s v="International Educational "/>
    <s v="Oct"/>
    <x v="10"/>
    <n v="9"/>
  </r>
  <r>
    <s v="150165"/>
    <s v="Mr. Atash GUYEN"/>
    <s v="Intro to ECommerce"/>
    <s v="Melbourne"/>
    <s v="T1-2016"/>
    <d v="2016-03-13T00:00:00"/>
    <n v="4"/>
    <s v="Bachelor of Business"/>
    <s v="1992-12-03"/>
    <s v="International Educational "/>
    <s v="Mar"/>
    <x v="8"/>
    <n v="16"/>
  </r>
  <r>
    <s v="150166"/>
    <s v="Ms. Tirdad GUYEN"/>
    <s v="Mgmt Principles "/>
    <s v="Brisbane"/>
    <s v="T3-2016"/>
    <d v="2016-10-06T00:00:00"/>
    <n v="2"/>
    <s v="Bachelor of Business"/>
    <s v="1995-11-02"/>
    <s v="International Educational "/>
    <s v="Oct"/>
    <x v="4"/>
    <n v="18"/>
  </r>
  <r>
    <s v="150167"/>
    <s v="Mr Goli VERIO"/>
    <s v="Bus Comm "/>
    <s v="Melbourne"/>
    <s v="T1-2014"/>
    <d v="2014-03-13T00:00:00"/>
    <n v="4"/>
    <s v="Bachelor of Accounting "/>
    <s v="1993-08-29"/>
    <s v="ISEMS Education"/>
    <s v="Mar"/>
    <x v="4"/>
    <n v="16"/>
  </r>
  <r>
    <s v="150168"/>
    <s v="Mr Khosrow VERIO"/>
    <s v="Mgmt Principles "/>
    <s v="Sydney"/>
    <s v="T1-2017"/>
    <d v="2017-03-13T00:00:00"/>
    <n v="7"/>
    <s v="Bachelor of Business"/>
    <s v="1987-07-10"/>
    <s v="ISEMS Education"/>
    <s v="Mar"/>
    <x v="13"/>
    <n v="13"/>
  </r>
  <r>
    <s v="150169"/>
    <s v="Mr Ramin LONIA"/>
    <s v="Bus Comm "/>
    <s v="Sydney"/>
    <s v="T3-2017"/>
    <d v="2017-10-06T00:00:00"/>
    <n v="12"/>
    <s v="Bachelor of Business"/>
    <s v="1992-03-04"/>
    <s v="New World Education"/>
    <s v="Oct"/>
    <x v="11"/>
    <n v="8"/>
  </r>
  <r>
    <s v="150170"/>
    <s v="Mr Keyvan NAGY"/>
    <s v="Intro to ECommerce"/>
    <s v="Melbourne"/>
    <s v="T2-2016"/>
    <d v="2016-07-10T00:00:00"/>
    <n v="36"/>
    <s v="Bachelor of Business"/>
    <s v="1997-03-08"/>
    <s v="New World Education"/>
    <s v="Jul"/>
    <x v="0"/>
    <n v="0"/>
  </r>
  <r>
    <s v="150171"/>
    <s v="Mr Vanda MANEC"/>
    <s v="Auditing"/>
    <s v="Melbourne"/>
    <s v="T3-2017"/>
    <d v="2017-10-06T00:00:00"/>
    <n v="3"/>
    <s v="Bachelor of Business"/>
    <s v="1988-03-11"/>
    <s v="V STAR Immigration &amp; Education Services"/>
    <s v="Oct"/>
    <x v="13"/>
    <n v="17"/>
  </r>
  <r>
    <s v="150172"/>
    <s v="Mr Kourosh KORBA"/>
    <s v="Auditing"/>
    <s v="Sydney"/>
    <s v="T3-2016"/>
    <d v="2016-10-06T00:00:00"/>
    <n v="4"/>
    <s v="Bachelor of Business"/>
    <s v="1994-04-18"/>
    <s v="V STAR Immigration &amp; Education Services"/>
    <s v="Oct"/>
    <x v="5"/>
    <n v="16"/>
  </r>
  <r>
    <s v="150173"/>
    <s v="Mr Rambod KORBA"/>
    <s v="Corp Law"/>
    <s v="Sydney"/>
    <s v="T2-2017"/>
    <d v="2017-07-10T00:00:00"/>
    <n v="6"/>
    <s v="Bachelor of Business"/>
    <s v="1993-12-17"/>
    <s v="V STAR Immigration &amp; Education Services"/>
    <s v="Jul"/>
    <x v="8"/>
    <n v="14"/>
  </r>
  <r>
    <s v="150174"/>
    <s v="Mr Pouran EMETH"/>
    <s v="Corp Law"/>
    <s v="Sydney"/>
    <s v="T1-2015"/>
    <d v="2015-03-13T00:00:00"/>
    <n v="7"/>
    <s v="Bachelor of Business"/>
    <s v="1998-08-01"/>
    <s v="V STAR Immigration &amp; Education Services"/>
    <s v="Mar"/>
    <x v="7"/>
    <n v="13"/>
  </r>
  <r>
    <s v="150175"/>
    <s v="Ms Artan GAUNA"/>
    <s v="Cost Acct "/>
    <s v="Melbourne"/>
    <s v="T1-2016"/>
    <d v="2016-03-13T00:00:00"/>
    <n v="4"/>
    <s v="Bachelor of Business"/>
    <s v="1993-12-29"/>
    <s v="V STAR Immigration &amp; Education Services"/>
    <s v="Mar"/>
    <x v="5"/>
    <n v="16"/>
  </r>
  <r>
    <s v="150176"/>
    <s v="Mr. Hooshyar pkota"/>
    <s v="Fin Acct "/>
    <s v="Sydney"/>
    <s v="T1-2017"/>
    <d v="2017-03-13T00:00:00"/>
    <n v="1"/>
    <s v="Bachelor of Business"/>
    <s v="1991-02-01"/>
    <s v="V STAR Immigration &amp; Education Services"/>
    <s v="Mar"/>
    <x v="2"/>
    <n v="19"/>
  </r>
  <r>
    <s v="150177"/>
    <s v="Mis Afshar GUYEN"/>
    <s v="Fin Acct "/>
    <s v="Melbourne"/>
    <s v="T1-2017"/>
    <d v="2017-03-13T00:00:00"/>
    <n v="13"/>
    <s v="Bachelor of Business"/>
    <s v="1993-10-07"/>
    <s v="V STAR Immigration &amp; Education Services"/>
    <s v="Mar"/>
    <x v="8"/>
    <n v="7"/>
  </r>
  <r>
    <s v="150178"/>
    <s v="Mr. Golbanoo INTAL"/>
    <s v="Mgmt Principles "/>
    <s v="Melbourne"/>
    <s v="T3-2014"/>
    <d v="2014-10-06T00:00:00"/>
    <n v="5"/>
    <s v="Bachelor of Business"/>
    <s v="1991-12-02"/>
    <s v="V STAR Immigration &amp; Education Services"/>
    <s v="Oct"/>
    <x v="5"/>
    <n v="15"/>
  </r>
  <r>
    <s v="150179"/>
    <s v="Mr. Pouneh SYED"/>
    <s v="Leadership "/>
    <s v="Melbourne"/>
    <s v="T3-2016"/>
    <d v="2016-10-06T00:00:00"/>
    <n v="19"/>
    <s v="Bachelor of Business"/>
    <s v="1992-08-28"/>
    <s v="Hope Agency"/>
    <s v="Oct"/>
    <x v="6"/>
    <n v="1"/>
  </r>
  <r>
    <s v="150180"/>
    <s v="Mr. Behnaz AKHAR"/>
    <s v="Mktg Strategy"/>
    <s v="Melbourne"/>
    <s v="T1-2017"/>
    <d v="2017-03-13T00:00:00"/>
    <n v="11"/>
    <s v="Bachelor of Business"/>
    <s v="1987-08-20"/>
    <s v="Hope Agency"/>
    <s v="Mar"/>
    <x v="13"/>
    <n v="9"/>
  </r>
  <r>
    <s v="150181"/>
    <s v="Mr. Azin AKHAR"/>
    <s v="Bus Comm "/>
    <s v="Brisbane"/>
    <s v="T2-2017"/>
    <d v="2017-07-10T00:00:00"/>
    <n v="11"/>
    <s v="Bachelor of Business"/>
    <s v="1993-07-09"/>
    <s v="New World Education"/>
    <s v="Jul"/>
    <x v="6"/>
    <n v="9"/>
  </r>
  <r>
    <s v="150182"/>
    <s v="Mr. Ara AKHAR"/>
    <s v="Mgmt Principles "/>
    <s v="Brisbane"/>
    <s v="T1-2014"/>
    <d v="2014-03-13T00:00:00"/>
    <n v="13"/>
    <s v="Bachelor of Business"/>
    <s v="1991-08-10"/>
    <s v="New World Education"/>
    <s v="Mar"/>
    <x v="5"/>
    <n v="7"/>
  </r>
  <r>
    <s v="150183"/>
    <s v="Mr. Touraj AROOQ"/>
    <s v="Mktg Principles"/>
    <s v="Brisbane"/>
    <s v="T2-2016"/>
    <d v="2016-07-10T00:00:00"/>
    <n v="25"/>
    <s v="Bachelor of Accounting"/>
    <s v="1990-04-21"/>
    <s v=" International Cooperation"/>
    <s v="Jul"/>
    <x v="2"/>
    <n v="0"/>
  </r>
  <r>
    <s v="150184"/>
    <s v="Mr. Ardavan AWAN"/>
    <s v="Acc info Sys"/>
    <s v="Melbourne"/>
    <s v="T3-2014"/>
    <d v="2014-10-06T00:00:00"/>
    <n v="13"/>
    <s v="Bachelor of Business"/>
    <s v="1995-09-29"/>
    <s v="BlueSky Student Consultancy Services"/>
    <s v="Oct"/>
    <x v="0"/>
    <n v="7"/>
  </r>
  <r>
    <s v="150185"/>
    <s v="Mr. Esfandyar SINGH"/>
    <s v="Bus Law "/>
    <s v="Brisbane"/>
    <s v="T1-2016"/>
    <d v="2016-03-13T00:00:00"/>
    <n v="7"/>
    <s v="Bachelor of Business"/>
    <s v="1994-01-29"/>
    <s v="BlueSky Student Consultancy Services"/>
    <s v="Mar"/>
    <x v="5"/>
    <n v="13"/>
  </r>
  <r>
    <s v="150186"/>
    <s v="Mr. Poupak SINGH"/>
    <s v="Cost Acct "/>
    <s v="Melbourne"/>
    <s v="T1-2017"/>
    <d v="2017-03-13T00:00:00"/>
    <n v="1"/>
    <s v="Bachelor of Business"/>
    <s v="1993-01-06"/>
    <s v="BlueSky Student Consultancy Services"/>
    <s v="Mar"/>
    <x v="6"/>
    <n v="19"/>
  </r>
  <r>
    <s v="150187"/>
    <s v="Mr. Yeganeh SINGH"/>
    <s v="Fin mgmt"/>
    <s v="Brisbane"/>
    <s v="T3-2014"/>
    <d v="2014-10-06T00:00:00"/>
    <n v="6"/>
    <s v="Bachelor of Business"/>
    <s v="1991-07-24"/>
    <s v="BlueSky Student Consultancy Services"/>
    <s v="Oct"/>
    <x v="8"/>
    <n v="14"/>
  </r>
  <r>
    <s v="150188"/>
    <s v="Mr. Rima SINGH"/>
    <s v="Bus Acct"/>
    <s v="Melbourne"/>
    <s v="T1-2016"/>
    <d v="2016-03-13T00:00:00"/>
    <n v="5"/>
    <s v="Bachelor of Business"/>
    <s v="1993-02-14"/>
    <s v="New World Education"/>
    <s v="Mar"/>
    <x v="8"/>
    <n v="15"/>
  </r>
  <r>
    <s v="150189"/>
    <s v="Mr. Ghobad PHAM"/>
    <s v="Bus Economics"/>
    <s v="Brisbane"/>
    <s v="T2-2017"/>
    <d v="2017-07-10T00:00:00"/>
    <n v="1"/>
    <s v="Bachelor of Business"/>
    <s v="1995-08-10"/>
    <s v="New World Education"/>
    <s v="Jul"/>
    <x v="1"/>
    <n v="19"/>
  </r>
  <r>
    <s v="150190"/>
    <s v="Mr. Pareeya PHAM"/>
    <s v="Corp Resp Ethics"/>
    <s v="Sydney"/>
    <s v="T1-2014"/>
    <d v="2014-03-13T00:00:00"/>
    <n v="3"/>
    <s v="Bachelor of Business"/>
    <s v="1998-02-19"/>
    <s v="New World Education"/>
    <s v="Mar"/>
    <x v="7"/>
    <n v="17"/>
  </r>
  <r>
    <s v="150191"/>
    <s v="Mr. Saman PHAM"/>
    <s v="Mktg Principles"/>
    <s v="Sydney"/>
    <s v="T3-2015"/>
    <d v="2015-10-06T00:00:00"/>
    <n v="17"/>
    <s v="Bachelor of Business"/>
    <s v="1990-03-11"/>
    <s v="New World Education"/>
    <s v="Oct"/>
    <x v="11"/>
    <n v="3"/>
  </r>
  <r>
    <s v="150192"/>
    <s v="Mr. Bahar PHAM"/>
    <s v="Bus Comm "/>
    <s v="Brisbane"/>
    <s v="T2-2014"/>
    <d v="2014-07-10T00:00:00"/>
    <n v="6"/>
    <s v="Bachelor of Business"/>
    <s v="1998-08-16"/>
    <s v="ALTEC"/>
    <s v="Jul"/>
    <x v="14"/>
    <n v="14"/>
  </r>
  <r>
    <s v="150193"/>
    <s v="Mr. Touran SAWAN"/>
    <s v="Bus Economics"/>
    <s v="Brisbane"/>
    <s v="T1-2017"/>
    <d v="2017-03-13T00:00:00"/>
    <n v="1"/>
    <s v="Bachelor of Business"/>
    <s v="1988-12-15"/>
    <s v="ALTEC"/>
    <s v="Mar"/>
    <x v="10"/>
    <n v="19"/>
  </r>
  <r>
    <s v="150194"/>
    <s v="Mr. Mahdokht DANG"/>
    <s v="Mgmt Principles "/>
    <s v="Brisbane"/>
    <s v="T1-2015"/>
    <d v="2015-03-13T00:00:00"/>
    <n v="1"/>
    <s v="Bachelor of Business"/>
    <s v="1997-02-25"/>
    <s v="ALTEC"/>
    <s v="Mar"/>
    <x v="9"/>
    <n v="19"/>
  </r>
  <r>
    <s v="150195"/>
    <s v="Mr. Farhad DANG"/>
    <s v="Quant Methods "/>
    <s v="Sydney"/>
    <s v="T1-2014"/>
    <d v="2014-03-13T00:00:00"/>
    <n v="12"/>
    <s v="Bachelor of Business"/>
    <s v="1994-08-25"/>
    <s v="ALTEC"/>
    <s v="Mar"/>
    <x v="0"/>
    <n v="8"/>
  </r>
  <r>
    <s v="150196"/>
    <s v="Ms. Farshad PHUNG"/>
    <s v="Bus Comm "/>
    <s v="Sydney"/>
    <s v="T3-2015"/>
    <d v="2015-10-06T00:00:00"/>
    <n v="8"/>
    <s v="Bachelor of Accounting"/>
    <s v="1994-06-02"/>
    <s v="Road to Success "/>
    <s v="Oct"/>
    <x v="1"/>
    <n v="12"/>
  </r>
  <r>
    <s v="150197"/>
    <s v="Mr. Shahrnaz AHMAN"/>
    <s v="Intro to ECommerce"/>
    <s v="Sydney"/>
    <s v="T2-2017"/>
    <d v="2017-07-10T00:00:00"/>
    <n v="1"/>
    <s v="Bachelor of Business"/>
    <s v="1987-04-13"/>
    <s v="Road to Success "/>
    <s v="Jul"/>
    <x v="15"/>
    <n v="19"/>
  </r>
  <r>
    <s v="150198"/>
    <s v="Ms. Nazy TRAN"/>
    <s v="Mgmt Principles "/>
    <s v="Sydney"/>
    <s v="T3-2014"/>
    <d v="2014-10-06T00:00:00"/>
    <n v="7"/>
    <s v="Bachelor of Business"/>
    <s v="1993-10-18"/>
    <s v="Road to Success "/>
    <s v="Oct"/>
    <x v="4"/>
    <n v="13"/>
  </r>
  <r>
    <s v="150199"/>
    <s v="Ms. Foroud GUYEN"/>
    <s v="Quant Methods "/>
    <s v="Brisbane"/>
    <s v="T1-2014"/>
    <d v="2014-03-13T00:00:00"/>
    <n v="2"/>
    <s v="Bachelor of Business"/>
    <s v="1993-08-14"/>
    <s v="Road to Success "/>
    <s v="Mar"/>
    <x v="4"/>
    <n v="18"/>
  </r>
  <r>
    <s v="150200"/>
    <s v="Ms. Banooe GUYEN"/>
    <s v="Bus Acct"/>
    <s v="Melbourne"/>
    <s v="T1-2014"/>
    <d v="2014-03-13T00:00:00"/>
    <n v="9"/>
    <s v="Bachelor of Business"/>
    <s v="1987-06-06"/>
    <s v="International Educational "/>
    <s v="Mar"/>
    <x v="2"/>
    <n v="11"/>
  </r>
  <r>
    <s v="150201"/>
    <s v="Ms. Saman GUYEN"/>
    <s v="Bus Comm "/>
    <s v="Brisbane"/>
    <s v="T3-2016"/>
    <d v="2016-10-06T00:00:00"/>
    <n v="2"/>
    <s v="Bachelor of Business"/>
    <s v="1987-10-21"/>
    <s v="IDPI Education"/>
    <s v="Oct"/>
    <x v="10"/>
    <n v="18"/>
  </r>
  <r>
    <s v="150202"/>
    <s v="Ms. Niloufar PHAM"/>
    <s v="Bus Economics"/>
    <s v="Sydney"/>
    <s v="T2-2017"/>
    <d v="2017-07-10T00:00:00"/>
    <n v="7"/>
    <s v="Bachelor of Business"/>
    <s v="1994-11-10"/>
    <s v="IDPI Education"/>
    <s v="Jul"/>
    <x v="5"/>
    <n v="13"/>
  </r>
  <r>
    <s v="150203"/>
    <s v="Ms. Nazhin PHAM"/>
    <s v="Mgmt Principles "/>
    <s v="Sydney"/>
    <s v="T1-2016"/>
    <d v="2016-03-13T00:00:00"/>
    <n v="2"/>
    <s v="Bachelor of Business"/>
    <s v="1988-11-17"/>
    <s v="IDPI Education"/>
    <s v="Mar"/>
    <x v="3"/>
    <n v="18"/>
  </r>
  <r>
    <s v="150204"/>
    <s v="Ms. Banooe PHAM"/>
    <s v="Quant Methods "/>
    <s v="Brisbane"/>
    <s v="T2-2014"/>
    <d v="2014-07-10T00:00:00"/>
    <n v="6"/>
    <s v="Bachelor of Business"/>
    <s v="1988-08-05"/>
    <s v="IDPI Education"/>
    <s v="Jul"/>
    <x v="11"/>
    <n v="14"/>
  </r>
  <r>
    <s v="150205"/>
    <s v="Ms. Bahman GUYEN"/>
    <s v="Bus Comm "/>
    <s v="Brisbane"/>
    <s v="T1-2016"/>
    <d v="2016-03-13T00:00:00"/>
    <n v="9"/>
    <s v="Bachelor of Business"/>
    <s v="1995-08-04"/>
    <s v="Visa Consultants Pty Ltd "/>
    <s v="Mar"/>
    <x v="4"/>
    <n v="11"/>
  </r>
  <r>
    <s v="150206"/>
    <s v="Ms. Tarsa GUYEN"/>
    <s v="Intro to ECommerce"/>
    <s v="Sydney"/>
    <s v="T2-2016"/>
    <d v="2016-07-10T00:00:00"/>
    <n v="8"/>
    <s v="Bachelor of Business"/>
    <s v="1996-09-05"/>
    <s v="Visa Consultants Pty Ltd "/>
    <s v="Jul"/>
    <x v="0"/>
    <n v="12"/>
  </r>
  <r>
    <s v="150207"/>
    <s v="Ms. Bardia GUYEN"/>
    <s v="Quant Methods "/>
    <s v="Brisbane"/>
    <s v="T1-2017"/>
    <d v="2017-03-13T00:00:00"/>
    <n v="4"/>
    <s v="Bachelor of Business"/>
    <s v="1992-12-10"/>
    <s v="Visa Consultants Pty Ltd "/>
    <s v="Mar"/>
    <x v="6"/>
    <n v="16"/>
  </r>
  <r>
    <s v="150208"/>
    <s v="Ms. Ferdows GUYEN"/>
    <s v="Bus Comm "/>
    <s v="Brisbane"/>
    <s v="T3-2016"/>
    <d v="2016-10-06T00:00:00"/>
    <n v="16"/>
    <s v="Bachelor of Business"/>
    <s v="1994-04-24"/>
    <s v="Visa Consultants Pty Ltd "/>
    <s v="Oct"/>
    <x v="5"/>
    <n v="4"/>
  </r>
  <r>
    <s v="150209"/>
    <s v="Mr. Marmar AHMAN"/>
    <s v="Intro to ECommerce"/>
    <s v="Melbourne"/>
    <s v="T2-2014"/>
    <d v="2014-07-10T00:00:00"/>
    <n v="1"/>
    <s v="Bachelor of Business"/>
    <s v="1987-03-07"/>
    <s v="Visa Consultants Pty Ltd "/>
    <s v="Jul"/>
    <x v="3"/>
    <n v="19"/>
  </r>
  <r>
    <s v="150210"/>
    <s v="Mr. Hootan DHURY"/>
    <s v="Mgmt Principles "/>
    <s v="Melbourne"/>
    <s v="T2-2016"/>
    <d v="2016-07-10T00:00:00"/>
    <n v="11"/>
    <s v="Bachelor of Business"/>
    <s v="1987-09-16"/>
    <s v="Visa Consultants Pty Ltd "/>
    <s v="Jul"/>
    <x v="10"/>
    <n v="9"/>
  </r>
  <r>
    <s v="150211"/>
    <s v="Mr. Vida a NAW"/>
    <s v="Quant Methods "/>
    <s v="Melbourne"/>
    <s v="T3-2015"/>
    <d v="2015-10-06T00:00:00"/>
    <n v="3"/>
    <s v="Bachelor of Business"/>
    <s v="1995-01-02"/>
    <s v="Visa Consultants Pty Ltd "/>
    <s v="Oct"/>
    <x v="4"/>
    <n v="17"/>
  </r>
  <r>
    <s v="150212"/>
    <s v="Mr. Arezoo a NAW"/>
    <s v="Mgmt Principles "/>
    <s v="Melbourne"/>
    <s v="T2-2015"/>
    <d v="2015-07-10T00:00:00"/>
    <n v="4"/>
    <s v="Bachelor of Business"/>
    <s v="1990-06-19"/>
    <s v="Song Study Advisory"/>
    <s v="Jul"/>
    <x v="11"/>
    <n v="16"/>
  </r>
  <r>
    <s v="150213"/>
    <s v="Mr. Sara a NAW"/>
    <s v="Quant Methods "/>
    <s v="Melbourne"/>
    <s v="T3-2014"/>
    <d v="2014-10-06T00:00:00"/>
    <n v="5"/>
    <s v="Bachelor of Business"/>
    <s v="1990-04-06"/>
    <s v="Song Study Advisory"/>
    <s v="Oct"/>
    <x v="6"/>
    <n v="15"/>
  </r>
  <r>
    <s v="150214"/>
    <s v="Mr. Aryan SINGH"/>
    <s v="Bus Comm "/>
    <s v="Sydney"/>
    <s v="T2-2014"/>
    <d v="2014-07-10T00:00:00"/>
    <n v="6"/>
    <s v="Bachelor of Business"/>
    <s v="1989-07-10"/>
    <s v="Visa Consultants Pty Ltd "/>
    <s v="Jul"/>
    <x v="11"/>
    <n v="14"/>
  </r>
  <r>
    <s v="150215"/>
    <s v="Mr. Meshia SINGH"/>
    <s v="Intro to ECommerce"/>
    <s v="Sydney"/>
    <s v="T2-2015"/>
    <d v="2015-07-10T00:00:00"/>
    <n v="11"/>
    <s v="Bachelor of Business"/>
    <s v="1988-04-22"/>
    <s v="Visa Consultants Pty Ltd "/>
    <s v="Jul"/>
    <x v="3"/>
    <n v="9"/>
  </r>
  <r>
    <s v="150216"/>
    <s v="Ms. Golpari KAUR"/>
    <s v="Mgmt Principles "/>
    <s v="Melbourne"/>
    <s v="T2-2015"/>
    <d v="2015-07-10T00:00:00"/>
    <n v="17"/>
    <s v="Bachelor of Business"/>
    <s v="1995-06-07"/>
    <s v="Visa Consultants Pty Ltd "/>
    <s v="Jul"/>
    <x v="4"/>
    <n v="3"/>
  </r>
  <r>
    <s v="150217"/>
    <s v="Mr. Khorsheed KUMAR"/>
    <s v="Quant Methods "/>
    <s v="Melbourne"/>
    <s v="T1-2017"/>
    <d v="2017-03-13T00:00:00"/>
    <n v="4"/>
    <s v="Bachelor of Business"/>
    <s v="1993-11-19"/>
    <s v="Visa Consultants Pty Ltd "/>
    <s v="Mar"/>
    <x v="8"/>
    <n v="16"/>
  </r>
  <r>
    <s v="150218"/>
    <s v="Mr. Shahrdad SINGH"/>
    <s v="Bus Acct"/>
    <s v="Melbourne"/>
    <s v="T1-2017"/>
    <d v="2017-03-13T00:00:00"/>
    <n v="3"/>
    <s v="Bachelor of Business"/>
    <s v="1997-02-23"/>
    <s v="International Edification Development "/>
    <s v="Mar"/>
    <x v="4"/>
    <n v="17"/>
  </r>
  <r>
    <s v="150219"/>
    <s v="Ms. Khojassteh GUYEN"/>
    <s v="Intro to ECommerce"/>
    <s v="Brisbane"/>
    <s v="T1-2015"/>
    <d v="2015-03-13T00:00:00"/>
    <n v="8"/>
    <s v="Bachelor of Business"/>
    <s v="1997-02-08"/>
    <s v="Bao International Education"/>
    <s v="Mar"/>
    <x v="9"/>
    <n v="12"/>
  </r>
  <r>
    <s v="150220"/>
    <s v="Mr. Danush SINGH"/>
    <s v="Mgmt Principles "/>
    <s v="Melbourne"/>
    <s v="T1-2015"/>
    <d v="2015-03-13T00:00:00"/>
    <n v="11"/>
    <s v="Bachelor of Business"/>
    <s v="1993-12-02"/>
    <s v="Bao International Education"/>
    <s v="Mar"/>
    <x v="1"/>
    <n v="9"/>
  </r>
  <r>
    <s v="150221"/>
    <s v="Mr. Shahzadeh AKRAM"/>
    <s v="Bus Comm "/>
    <s v="Melbourne"/>
    <s v="T2-2015"/>
    <d v="2015-07-10T00:00:00"/>
    <n v="10"/>
    <s v="Bachelor of Business"/>
    <s v="1992-02-08"/>
    <s v="International Migration &amp; Education Services"/>
    <s v="Jul"/>
    <x v="8"/>
    <n v="10"/>
  </r>
  <r>
    <s v="150222"/>
    <s v="Mr. Arsalan RAZA"/>
    <s v="Intro to ECommerce"/>
    <s v="Brisbane"/>
    <s v="T3-2014"/>
    <d v="2014-10-06T00:00:00"/>
    <n v="6"/>
    <s v="Bachelor of Business"/>
    <s v="1989-12-06"/>
    <s v="International Migration &amp; Education Services"/>
    <s v="Oct"/>
    <x v="6"/>
    <n v="14"/>
  </r>
  <r>
    <s v="150223"/>
    <s v="Mr. Farzaneh SINGH"/>
    <s v="Mgmt Principles "/>
    <s v="Brisbane"/>
    <s v="T1-2015"/>
    <d v="2015-03-13T00:00:00"/>
    <n v="3"/>
    <s v="Bachelor of Business"/>
    <s v="1991-12-01"/>
    <s v="International Migration &amp; Education Services"/>
    <s v="Mar"/>
    <x v="8"/>
    <n v="17"/>
  </r>
  <r>
    <s v="150224"/>
    <s v="Mr. Cirrus ohaib"/>
    <s v="Quant Methods "/>
    <s v="Brisbane"/>
    <s v="T2-2014"/>
    <d v="2014-07-10T00:00:00"/>
    <n v="3"/>
    <s v="Bachelor of Business"/>
    <s v="1993-02-24"/>
    <s v="International Migration &amp; Education Services"/>
    <s v="Jul"/>
    <x v="1"/>
    <n v="17"/>
  </r>
  <r>
    <s v="150225"/>
    <s v="Mr. Kouros ANDEL"/>
    <s v="Mgmt Principles "/>
    <s v="Brisbane"/>
    <s v="T3-2016"/>
    <d v="2016-10-06T00:00:00"/>
    <n v="15"/>
    <s v="Bachelor of Business"/>
    <s v="1997-08-02"/>
    <s v="Study GLOBAL - Auckland"/>
    <s v="Oct"/>
    <x v="0"/>
    <n v="5"/>
  </r>
  <r>
    <s v="150226"/>
    <s v="Mr. Mehran ANDEL"/>
    <s v="Mgmt Principles "/>
    <s v="Melbourne"/>
    <s v="T1-2016"/>
    <d v="2016-03-13T00:00:00"/>
    <n v="13"/>
    <s v="Bachelor of Accounting"/>
    <s v="1993-10-12"/>
    <s v="Hope Agency"/>
    <s v="Mar"/>
    <x v="5"/>
    <n v="7"/>
  </r>
  <r>
    <s v="150227"/>
    <s v="Mr. Rakhshan ANDEL"/>
    <s v="Bus Comm "/>
    <s v="Sydney"/>
    <s v="T1-2017"/>
    <d v="2017-03-13T00:00:00"/>
    <n v="10"/>
    <s v="Bachelor of Business"/>
    <s v="1991-12-22"/>
    <s v="AECC Global - Cebu"/>
    <s v="Mar"/>
    <x v="11"/>
    <n v="10"/>
  </r>
  <r>
    <s v="150228"/>
    <s v="Mr. Afsaneh ANDEL"/>
    <s v="Corp Resp Ethics"/>
    <s v="Brisbane"/>
    <s v="T1-2017"/>
    <d v="2017-03-13T00:00:00"/>
    <n v="10"/>
    <s v="Bachelor of Business"/>
    <s v="1994-02-12"/>
    <s v="AECC Global - Cebu"/>
    <s v="Mar"/>
    <x v="8"/>
    <n v="10"/>
  </r>
  <r>
    <s v="150229"/>
    <s v="Mr. Iraj JIANG"/>
    <s v="Mktg Principles"/>
    <s v="Melbourne"/>
    <s v="T2-2014"/>
    <d v="2014-07-10T00:00:00"/>
    <n v="1"/>
    <s v="Bachelor of Business"/>
    <s v="1991-06-14"/>
    <s v="AECC Global - Cebu"/>
    <s v="Jul"/>
    <x v="8"/>
    <n v="19"/>
  </r>
  <r>
    <s v="150230"/>
    <s v="Mr. Yashar JIANG"/>
    <s v="Mgmt Principles "/>
    <s v="Sydney"/>
    <s v="T1-2015"/>
    <d v="2015-03-13T00:00:00"/>
    <n v="11"/>
    <s v="Bachelor of Business"/>
    <s v="1996-08-27"/>
    <s v="AECC Global - Cebu"/>
    <s v="Mar"/>
    <x v="9"/>
    <n v="9"/>
  </r>
  <r>
    <s v="150231"/>
    <s v="Mr. Pareeya JIANG"/>
    <s v="Acc info Sys"/>
    <s v="Sydney"/>
    <s v="T3-2017"/>
    <d v="2017-10-06T00:00:00"/>
    <n v="7"/>
    <s v="Bachelor of Business"/>
    <s v="1998-10-16"/>
    <s v="Student World Pty Ltd"/>
    <s v="Oct"/>
    <x v="9"/>
    <n v="13"/>
  </r>
  <r>
    <s v="150232"/>
    <s v="Mr. Nazanin ng TA"/>
    <s v="Bus Acct"/>
    <s v="Melbourne"/>
    <s v="T2-2017"/>
    <d v="2017-07-10T00:00:00"/>
    <n v="19"/>
    <s v="Bachelor of Business"/>
    <s v="1990-10-20"/>
    <s v="Student World Pty Ltd"/>
    <s v="Jul"/>
    <x v="2"/>
    <n v="1"/>
  </r>
  <r>
    <s v="150233"/>
    <s v="Mr. Javeed AIKE*"/>
    <s v="Bus Comm "/>
    <s v="Brisbane"/>
    <s v="T3-2016"/>
    <d v="2016-10-06T00:00:00"/>
    <n v="3"/>
    <s v="Bachelor of Business"/>
    <s v="1993-05-21"/>
    <s v="International Migration &amp; Education Services"/>
    <s v="Oct"/>
    <x v="8"/>
    <n v="17"/>
  </r>
  <r>
    <s v="150234"/>
    <s v="Mr. Farhad SINGH"/>
    <s v="Intro to ECommerce"/>
    <s v="Sydney"/>
    <s v="T2-2016"/>
    <d v="2016-07-10T00:00:00"/>
    <n v="11"/>
    <s v="Bachelor of Business"/>
    <s v="1994-10-27"/>
    <s v="International Migration &amp; Education Services"/>
    <s v="Jul"/>
    <x v="1"/>
    <n v="9"/>
  </r>
  <r>
    <s v="150235"/>
    <s v="Mr. Kia HENDI"/>
    <s v="Mgmt Principles "/>
    <s v="Sydney"/>
    <s v="T2-2015"/>
    <d v="2015-07-10T00:00:00"/>
    <n v="16"/>
    <s v="Bachelor of Business"/>
    <s v="1987-08-26"/>
    <s v="International Migration &amp; Education Services"/>
    <s v="Jul"/>
    <x v="3"/>
    <n v="4"/>
  </r>
  <r>
    <s v="150236"/>
    <s v="Mr. Tahereh HARMA"/>
    <s v="Bus Comm "/>
    <s v="Sydney"/>
    <s v="T3-2014"/>
    <d v="2014-10-06T00:00:00"/>
    <n v="2"/>
    <s v="Bachelor of Business"/>
    <s v="1998-08-10"/>
    <s v="IDPM Education"/>
    <s v="Oct"/>
    <x v="7"/>
    <n v="18"/>
  </r>
  <r>
    <s v="150237"/>
    <s v="Mr. Behrad HARMA"/>
    <s v="Bus Acct"/>
    <s v="Brisbane"/>
    <s v="T3-2014"/>
    <d v="2014-10-06T00:00:00"/>
    <n v="30"/>
    <s v="Bachelor of Business"/>
    <s v="1990-09-07"/>
    <s v="Uni Education"/>
    <s v="Oct"/>
    <x v="6"/>
    <n v="0"/>
  </r>
  <r>
    <s v="150238"/>
    <s v="Mr. Nahal SINGH"/>
    <s v="Bus Comm "/>
    <s v="Melbourne"/>
    <s v="T3-2015"/>
    <d v="2015-10-06T00:00:00"/>
    <n v="6"/>
    <s v="Bachelor of Business"/>
    <s v="1990-04-17"/>
    <s v="Uni Education"/>
    <s v="Oct"/>
    <x v="11"/>
    <n v="14"/>
  </r>
  <r>
    <s v="150239"/>
    <s v="Mr. Jahanshah SINGH"/>
    <s v="Mgmt Principles "/>
    <s v="Brisbane"/>
    <s v="T2-2014"/>
    <d v="2014-07-10T00:00:00"/>
    <n v="2"/>
    <s v="Bachelor of Business"/>
    <s v="1987-01-04"/>
    <s v="International Migration &amp; Education Services"/>
    <s v="Jul"/>
    <x v="3"/>
    <n v="18"/>
  </r>
  <r>
    <s v="150240"/>
    <s v="Mr. Nargess SINGH"/>
    <s v="Bus Acct"/>
    <s v="Melbourne"/>
    <s v="T2-2016"/>
    <d v="2016-07-10T00:00:00"/>
    <n v="5"/>
    <s v="Bachelor of Accounting"/>
    <s v="1987-05-24"/>
    <s v="Hope Agency"/>
    <s v="Jul"/>
    <x v="13"/>
    <n v="15"/>
  </r>
  <r>
    <s v="150241"/>
    <s v="Mr. Goshtasb SYED"/>
    <s v="Bus Economics"/>
    <s v="Brisbane"/>
    <s v="T3-2017"/>
    <d v="2017-10-06T00:00:00"/>
    <n v="8"/>
    <s v="Bachelor of Business"/>
    <s v="1993-05-13"/>
    <s v="Hope Agency"/>
    <s v="Oct"/>
    <x v="6"/>
    <n v="12"/>
  </r>
  <r>
    <s v="150242"/>
    <s v="Mr. Negeen SYED"/>
    <s v="Intro to ECommerce"/>
    <s v="Brisbane"/>
    <s v="T3-2015"/>
    <d v="2015-10-06T00:00:00"/>
    <n v="1"/>
    <s v="Bachelor of Business "/>
    <s v="1993-06-25"/>
    <s v="Expert Education Services"/>
    <s v="Oct"/>
    <x v="5"/>
    <n v="19"/>
  </r>
  <r>
    <s v="150243"/>
    <s v="Mr. Pareerou SYED"/>
    <s v="Mgmt Principles "/>
    <s v="Sydney"/>
    <s v="T2-2014"/>
    <d v="2014-07-10T00:00:00"/>
    <n v="11"/>
    <s v="Bachelor of Business"/>
    <s v="1987-10-13"/>
    <s v="Expert Education Services"/>
    <s v="Jul"/>
    <x v="2"/>
    <n v="9"/>
  </r>
  <r>
    <s v="150244"/>
    <s v="Mr. Mehrangiz AKRAM"/>
    <s v="Quant Methods "/>
    <s v="Brisbane"/>
    <s v="T2-2016"/>
    <d v="2016-07-10T00:00:00"/>
    <n v="7"/>
    <s v="Bachelor of Business"/>
    <s v="1998-03-09"/>
    <s v="Expert Education Services"/>
    <s v="Jul"/>
    <x v="9"/>
    <n v="13"/>
  </r>
  <r>
    <s v="150245"/>
    <s v="Mr. Tahmineh r ALI"/>
    <s v="Quant Methods "/>
    <s v="Sydney"/>
    <s v="T2-2016"/>
    <d v="2016-07-10T00:00:00"/>
    <n v="4"/>
    <s v="Bachelor of Accounting "/>
    <s v="1996-11-12"/>
    <s v="International Migration &amp; Education Services"/>
    <s v="Jul"/>
    <x v="0"/>
    <n v="16"/>
  </r>
  <r>
    <s v="150246"/>
    <s v="Mr. Tarsa r ALI"/>
    <s v="Bus Acct"/>
    <s v="Brisbane"/>
    <s v="T1-2015"/>
    <d v="2015-03-13T00:00:00"/>
    <n v="5"/>
    <s v="Bachelor of Business "/>
    <s v="1991-04-16"/>
    <s v="Uni Education"/>
    <s v="Mar"/>
    <x v="8"/>
    <n v="15"/>
  </r>
  <r>
    <s v="150247"/>
    <s v="Mr. Zal r ALI"/>
    <s v="Bus Comm "/>
    <s v="Brisbane"/>
    <s v="T3-2016"/>
    <d v="2016-10-06T00:00:00"/>
    <n v="9"/>
    <s v="Bachelor of Business"/>
    <s v="1992-02-04"/>
    <s v="Uni Education"/>
    <s v="Oct"/>
    <x v="6"/>
    <n v="11"/>
  </r>
  <r>
    <s v="150248"/>
    <s v="Mr. Mahyar SAWAN"/>
    <s v="HRM"/>
    <s v="Sydney"/>
    <s v="T1-2017"/>
    <d v="2017-03-13T00:00:00"/>
    <n v="6"/>
    <s v="Bachelor of Business"/>
    <s v="1990-12-12"/>
    <s v="Uni Education"/>
    <s v="Mar"/>
    <x v="2"/>
    <n v="14"/>
  </r>
  <r>
    <s v="150249"/>
    <s v="Mr. Danush SAWAN"/>
    <s v="Bus Comm "/>
    <s v="Brisbane"/>
    <s v="T2-2014"/>
    <d v="2014-07-10T00:00:00"/>
    <n v="23"/>
    <s v="Bachelor of Business"/>
    <s v="1997-04-23"/>
    <s v="IDPM Education"/>
    <s v="Jul"/>
    <x v="12"/>
    <n v="0"/>
  </r>
  <r>
    <s v="150250"/>
    <s v="Mr. Arsham SAWAN"/>
    <s v="Intro to ECommerce"/>
    <s v="Melbourne"/>
    <s v="T3-2015"/>
    <d v="2015-10-06T00:00:00"/>
    <n v="26"/>
    <s v="Bachelor of Business"/>
    <s v="1996-07-05"/>
    <s v="IDPM Education"/>
    <s v="Oct"/>
    <x v="0"/>
    <n v="0"/>
  </r>
  <r>
    <s v="150251"/>
    <s v="Ms. Rakhshan SAPNA"/>
    <s v="Mgmt Principles "/>
    <s v="Brisbane"/>
    <s v="T1-2017"/>
    <d v="2017-03-13T00:00:00"/>
    <n v="1"/>
    <s v="Bachelor of Business"/>
    <s v="1989-02-13"/>
    <s v="IDPM Education"/>
    <s v="Mar"/>
    <x v="10"/>
    <n v="19"/>
  </r>
  <r>
    <s v="150252"/>
    <s v="Ms. Hooman SAPNA"/>
    <s v="Quant Methods "/>
    <s v="Melbourne"/>
    <s v="T1-2016"/>
    <d v="2016-03-13T00:00:00"/>
    <n v="17"/>
    <s v="Bachelor of Business"/>
    <s v="1993-11-12"/>
    <s v="IDPM Education"/>
    <s v="Mar"/>
    <x v="5"/>
    <n v="3"/>
  </r>
  <r>
    <m/>
    <m/>
    <m/>
    <m/>
    <m/>
    <m/>
    <m/>
    <m/>
    <m/>
    <m/>
    <m/>
    <x v="16"/>
    <n v="19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A9A26C-FCAA-4617-8A09-AF4609EBB155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dataField="1" showAll="0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showAll="0"/>
    <pivotField showAll="0"/>
    <pivotField axis="axisRow" showAll="0">
      <items count="11">
        <item m="1" x="3"/>
        <item m="1" x="6"/>
        <item m="1" x="5"/>
        <item m="1" x="4"/>
        <item x="1"/>
        <item m="1" x="9"/>
        <item x="2"/>
        <item m="1" x="8"/>
        <item x="0"/>
        <item m="1" x="7"/>
        <item t="default"/>
      </items>
    </pivotField>
    <pivotField showAll="0"/>
    <pivotField numFmtId="14" showAll="0"/>
    <pivotField showAll="0">
      <items count="28">
        <item x="0"/>
        <item x="14"/>
        <item x="4"/>
        <item x="15"/>
        <item x="8"/>
        <item x="18"/>
        <item x="16"/>
        <item x="9"/>
        <item x="19"/>
        <item x="17"/>
        <item x="5"/>
        <item x="7"/>
        <item x="10"/>
        <item x="12"/>
        <item x="13"/>
        <item x="24"/>
        <item x="23"/>
        <item x="2"/>
        <item x="21"/>
        <item x="20"/>
        <item x="1"/>
        <item x="25"/>
        <item x="22"/>
        <item x="26"/>
        <item x="11"/>
        <item x="6"/>
        <item x="3"/>
        <item t="default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 sortType="descending">
      <items count="17">
        <item x="14"/>
        <item x="7"/>
        <item x="12"/>
        <item x="9"/>
        <item x="0"/>
        <item x="4"/>
        <item x="1"/>
        <item x="5"/>
        <item x="8"/>
        <item x="6"/>
        <item x="11"/>
        <item x="2"/>
        <item x="3"/>
        <item x="10"/>
        <item x="13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4">
    <i>
      <x v="4"/>
    </i>
    <i>
      <x v="6"/>
    </i>
    <i>
      <x v="8"/>
    </i>
    <i t="grand">
      <x/>
    </i>
  </rowItems>
  <colItems count="1">
    <i/>
  </colItems>
  <dataFields count="1">
    <dataField name="Count of Studen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F087CC-ED16-4FC9-9BE8-0CF0075F87CA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8" firstHeaderRow="1" firstDataRow="2" firstDataCol="1"/>
  <pivotFields count="13">
    <pivotField dataField="1"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0"/>
  </rowFields>
  <rowItems count="4">
    <i>
      <x v="1"/>
    </i>
    <i>
      <x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Studen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9CC2D-B309-4F55-9E8A-51CB626A97E8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3"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numFmtId="14" showAll="0"/>
    <pivotField showAll="0">
      <items count="28">
        <item x="0"/>
        <item x="14"/>
        <item x="4"/>
        <item x="15"/>
        <item x="8"/>
        <item x="18"/>
        <item x="16"/>
        <item x="9"/>
        <item x="19"/>
        <item x="17"/>
        <item x="5"/>
        <item x="7"/>
        <item x="10"/>
        <item x="12"/>
        <item x="13"/>
        <item x="24"/>
        <item x="23"/>
        <item x="2"/>
        <item x="21"/>
        <item x="20"/>
        <item x="1"/>
        <item x="25"/>
        <item x="22"/>
        <item x="26"/>
        <item x="11"/>
        <item x="6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maining workshop hour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A610A-0B0F-48F3-A6E6-73D74EE73A85}" name="PivotTable5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8">
        <item x="14"/>
        <item x="7"/>
        <item x="12"/>
        <item x="9"/>
        <item x="0"/>
        <item x="4"/>
        <item x="1"/>
        <item x="5"/>
        <item x="8"/>
        <item x="6"/>
        <item x="11"/>
        <item x="2"/>
        <item x="3"/>
        <item x="10"/>
        <item x="13"/>
        <item x="15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1"/>
  </rowFields>
  <rowItems count="18">
    <i>
      <x v="8"/>
    </i>
    <i>
      <x v="9"/>
    </i>
    <i>
      <x v="7"/>
    </i>
    <i>
      <x v="4"/>
    </i>
    <i>
      <x v="5"/>
    </i>
    <i>
      <x v="6"/>
    </i>
    <i>
      <x v="12"/>
    </i>
    <i>
      <x v="11"/>
    </i>
    <i>
      <x v="3"/>
    </i>
    <i>
      <x v="10"/>
    </i>
    <i>
      <x v="13"/>
    </i>
    <i>
      <x v="1"/>
    </i>
    <i>
      <x v="14"/>
    </i>
    <i>
      <x v="2"/>
    </i>
    <i>
      <x v="15"/>
    </i>
    <i>
      <x/>
    </i>
    <i>
      <x v="16"/>
    </i>
    <i t="grand">
      <x/>
    </i>
  </rowItems>
  <colItems count="1">
    <i/>
  </colItems>
  <dataFields count="1">
    <dataField name="Count of Studen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showGridLines="0" tabSelected="1" topLeftCell="A28" zoomScale="90" zoomScaleNormal="90" zoomScalePageLayoutView="90" workbookViewId="0">
      <selection activeCell="F60" sqref="F60"/>
    </sheetView>
  </sheetViews>
  <sheetFormatPr defaultColWidth="9.77734375" defaultRowHeight="14.4" outlineLevelRow="1"/>
  <cols>
    <col min="1" max="1" width="9.77734375" style="23"/>
    <col min="2" max="2" width="65.109375" style="23" customWidth="1"/>
    <col min="3" max="4" width="14.6640625" style="23" customWidth="1"/>
    <col min="5" max="5" width="12.6640625" style="23" customWidth="1"/>
    <col min="6" max="8" width="9.77734375" style="23"/>
    <col min="9" max="12" width="12.33203125" style="23" customWidth="1"/>
    <col min="13" max="13" width="39.44140625" style="23" customWidth="1"/>
    <col min="14" max="16" width="12.33203125" style="23" customWidth="1"/>
    <col min="17" max="16384" width="9.77734375" style="23"/>
  </cols>
  <sheetData>
    <row r="1" spans="1:16">
      <c r="H1" s="24"/>
    </row>
    <row r="2" spans="1:16" ht="34.799999999999997">
      <c r="H2" s="47" t="s">
        <v>256</v>
      </c>
      <c r="I2" s="48"/>
      <c r="J2" s="48"/>
      <c r="K2" s="48"/>
      <c r="L2" s="48"/>
      <c r="M2" s="48"/>
      <c r="N2" s="48"/>
      <c r="O2" s="48"/>
      <c r="P2" s="48"/>
    </row>
    <row r="3" spans="1:16">
      <c r="H3" s="24"/>
    </row>
    <row r="4" spans="1:16" ht="30">
      <c r="H4" s="49" t="s">
        <v>257</v>
      </c>
      <c r="I4" s="50"/>
      <c r="J4" s="50"/>
      <c r="K4" s="50"/>
      <c r="L4" s="50"/>
      <c r="M4" s="50"/>
      <c r="N4" s="50"/>
      <c r="O4" s="50"/>
      <c r="P4" s="50"/>
    </row>
    <row r="5" spans="1:16" ht="15" thickBot="1">
      <c r="H5" s="24"/>
    </row>
    <row r="6" spans="1:16" ht="31.8" thickBot="1">
      <c r="H6" s="24"/>
      <c r="I6" s="51" t="s">
        <v>253</v>
      </c>
      <c r="J6" s="52"/>
      <c r="K6" s="52"/>
      <c r="L6" s="52"/>
      <c r="M6" s="52"/>
      <c r="N6" s="52"/>
      <c r="O6" s="53"/>
      <c r="P6" s="25"/>
    </row>
    <row r="7" spans="1:16" s="26" customFormat="1"/>
    <row r="8" spans="1:16" s="26" customFormat="1"/>
    <row r="9" spans="1:16" s="26" customFormat="1"/>
    <row r="10" spans="1:16" ht="18" thickBot="1">
      <c r="A10" s="27" t="s">
        <v>258</v>
      </c>
      <c r="B10" s="27"/>
      <c r="C10" s="27"/>
      <c r="D10" s="27"/>
      <c r="E10" s="27"/>
      <c r="F10" s="27"/>
      <c r="G10" s="27"/>
      <c r="H10" s="25"/>
      <c r="I10" s="26"/>
      <c r="J10" s="26"/>
      <c r="K10" s="26"/>
      <c r="L10" s="26"/>
      <c r="M10" s="26"/>
      <c r="N10" s="26"/>
      <c r="O10" s="26"/>
      <c r="P10" s="26"/>
    </row>
    <row r="11" spans="1:16" ht="64.95" customHeight="1" thickTop="1">
      <c r="A11" s="42"/>
      <c r="B11" s="43" t="s">
        <v>494</v>
      </c>
      <c r="C11" s="28"/>
      <c r="D11" s="28"/>
      <c r="E11" s="28"/>
      <c r="F11" s="28"/>
      <c r="G11" s="28"/>
      <c r="H11" s="28"/>
      <c r="I11" s="26"/>
      <c r="J11" s="26"/>
      <c r="K11" s="26"/>
      <c r="L11" s="26"/>
      <c r="M11" s="26"/>
      <c r="N11" s="26"/>
      <c r="O11" s="26"/>
      <c r="P11" s="26"/>
    </row>
    <row r="12" spans="1:16" s="26" customFormat="1"/>
    <row r="13" spans="1:16" s="26" customFormat="1"/>
    <row r="14" spans="1:16" ht="18" thickBot="1">
      <c r="A14" s="27" t="s">
        <v>254</v>
      </c>
      <c r="B14" s="27"/>
      <c r="C14" s="27"/>
      <c r="D14" s="27"/>
      <c r="E14" s="27"/>
      <c r="F14" s="27"/>
      <c r="G14" s="27"/>
      <c r="H14" s="25"/>
      <c r="I14" s="29"/>
      <c r="M14" s="30"/>
    </row>
    <row r="15" spans="1:16" ht="10.5" customHeight="1" thickTop="1">
      <c r="A15" s="28"/>
      <c r="B15" s="28"/>
      <c r="C15" s="28"/>
      <c r="D15" s="28"/>
      <c r="E15" s="28"/>
      <c r="F15" s="28"/>
      <c r="G15" s="28"/>
      <c r="H15" s="28"/>
      <c r="I15" s="29"/>
    </row>
    <row r="16" spans="1:16" s="26" customFormat="1">
      <c r="A16" s="26" t="s">
        <v>465</v>
      </c>
    </row>
    <row r="17" spans="1:4" s="26" customFormat="1"/>
    <row r="18" spans="1:4" s="26" customFormat="1"/>
    <row r="19" spans="1:4" s="26" customFormat="1">
      <c r="A19" s="26" t="s">
        <v>466</v>
      </c>
    </row>
    <row r="20" spans="1:4" s="26" customFormat="1"/>
    <row r="21" spans="1:4">
      <c r="A21" s="23">
        <v>1</v>
      </c>
      <c r="B21" s="39" t="s">
        <v>467</v>
      </c>
    </row>
    <row r="22" spans="1:4">
      <c r="A22" s="23">
        <v>2</v>
      </c>
      <c r="B22" s="39" t="s">
        <v>468</v>
      </c>
    </row>
    <row r="23" spans="1:4">
      <c r="A23" s="23">
        <v>3</v>
      </c>
      <c r="B23" s="39" t="s">
        <v>469</v>
      </c>
    </row>
    <row r="24" spans="1:4">
      <c r="A24" s="23">
        <v>4</v>
      </c>
      <c r="B24" s="39" t="s">
        <v>480</v>
      </c>
    </row>
    <row r="25" spans="1:4">
      <c r="B25" s="39" t="s">
        <v>478</v>
      </c>
    </row>
    <row r="26" spans="1:4">
      <c r="A26" s="31"/>
    </row>
    <row r="27" spans="1:4">
      <c r="A27" s="32"/>
      <c r="B27" s="40" t="s">
        <v>259</v>
      </c>
      <c r="C27" s="40" t="s">
        <v>260</v>
      </c>
      <c r="D27" s="40" t="s">
        <v>479</v>
      </c>
    </row>
    <row r="28" spans="1:4">
      <c r="A28" s="33" t="s">
        <v>261</v>
      </c>
      <c r="B28" s="34">
        <v>42807</v>
      </c>
      <c r="C28" s="34">
        <v>42926</v>
      </c>
      <c r="D28" s="34">
        <v>43045</v>
      </c>
    </row>
    <row r="29" spans="1:4">
      <c r="A29"/>
      <c r="B29"/>
      <c r="C29"/>
      <c r="D29"/>
    </row>
    <row r="30" spans="1:4">
      <c r="A30"/>
      <c r="B30" t="s">
        <v>481</v>
      </c>
      <c r="C30"/>
      <c r="D30"/>
    </row>
    <row r="31" spans="1:4">
      <c r="A31"/>
      <c r="B31" s="35" t="s">
        <v>476</v>
      </c>
      <c r="C31" s="23" t="s">
        <v>474</v>
      </c>
    </row>
    <row r="32" spans="1:4" hidden="1" outlineLevel="1">
      <c r="A32" s="31"/>
      <c r="B32" s="35"/>
      <c r="C32" s="23" t="s">
        <v>472</v>
      </c>
    </row>
    <row r="33" spans="1:3" hidden="1" outlineLevel="1">
      <c r="A33" s="31"/>
      <c r="C33" s="41" t="s">
        <v>482</v>
      </c>
    </row>
    <row r="34" spans="1:3" hidden="1" outlineLevel="1">
      <c r="A34" s="31"/>
      <c r="C34" s="23" t="s">
        <v>473</v>
      </c>
    </row>
    <row r="35" spans="1:3" collapsed="1">
      <c r="A35"/>
    </row>
    <row r="36" spans="1:3">
      <c r="A36" s="23">
        <v>5</v>
      </c>
      <c r="B36" s="39" t="s">
        <v>484</v>
      </c>
    </row>
    <row r="37" spans="1:3">
      <c r="B37" s="35" t="s">
        <v>457</v>
      </c>
      <c r="C37" s="23" t="s">
        <v>474</v>
      </c>
    </row>
    <row r="38" spans="1:3" hidden="1" outlineLevel="1">
      <c r="B38" s="39"/>
      <c r="C38" s="41" t="s">
        <v>485</v>
      </c>
    </row>
    <row r="39" spans="1:3" collapsed="1">
      <c r="A39" s="23">
        <v>6</v>
      </c>
      <c r="B39" s="39" t="s">
        <v>486</v>
      </c>
    </row>
    <row r="40" spans="1:3">
      <c r="A40"/>
      <c r="B40" s="35" t="s">
        <v>457</v>
      </c>
      <c r="C40" s="23" t="s">
        <v>474</v>
      </c>
    </row>
    <row r="41" spans="1:3" hidden="1" outlineLevel="1">
      <c r="A41" s="31"/>
      <c r="C41" s="41" t="s">
        <v>487</v>
      </c>
    </row>
    <row r="42" spans="1:3" collapsed="1">
      <c r="A42" s="23">
        <v>7</v>
      </c>
      <c r="B42" s="39" t="s">
        <v>483</v>
      </c>
    </row>
    <row r="43" spans="1:3">
      <c r="A43" s="23">
        <v>8</v>
      </c>
      <c r="B43" s="39" t="s">
        <v>488</v>
      </c>
    </row>
    <row r="44" spans="1:3">
      <c r="A44" s="23">
        <v>9</v>
      </c>
      <c r="B44" s="39" t="s">
        <v>490</v>
      </c>
    </row>
    <row r="45" spans="1:3">
      <c r="B45" s="35" t="s">
        <v>457</v>
      </c>
      <c r="C45" s="23" t="s">
        <v>474</v>
      </c>
    </row>
    <row r="46" spans="1:3" hidden="1" outlineLevel="1">
      <c r="B46" s="39"/>
      <c r="C46" s="41" t="s">
        <v>489</v>
      </c>
    </row>
    <row r="47" spans="1:3" collapsed="1">
      <c r="A47" s="23">
        <v>10</v>
      </c>
      <c r="B47" s="39" t="s">
        <v>491</v>
      </c>
    </row>
    <row r="48" spans="1:3">
      <c r="B48" s="39" t="s">
        <v>492</v>
      </c>
    </row>
    <row r="49" spans="1:6">
      <c r="A49" s="31"/>
      <c r="B49" s="35" t="s">
        <v>457</v>
      </c>
      <c r="C49" s="23" t="s">
        <v>474</v>
      </c>
    </row>
    <row r="50" spans="1:6" hidden="1" outlineLevel="1">
      <c r="A50" s="31"/>
      <c r="B50" s="35"/>
      <c r="C50" s="23" t="s">
        <v>475</v>
      </c>
    </row>
    <row r="51" spans="1:6" s="26" customFormat="1" collapsed="1">
      <c r="A51" s="26">
        <v>11</v>
      </c>
      <c r="B51" s="39" t="s">
        <v>493</v>
      </c>
    </row>
    <row r="52" spans="1:6" s="26" customFormat="1">
      <c r="A52"/>
      <c r="B52" s="36" t="s">
        <v>457</v>
      </c>
      <c r="C52" s="23" t="s">
        <v>474</v>
      </c>
    </row>
    <row r="53" spans="1:6" s="26" customFormat="1" hidden="1" outlineLevel="1">
      <c r="A53" s="31"/>
      <c r="B53" s="36"/>
      <c r="C53" s="23" t="s">
        <v>471</v>
      </c>
    </row>
    <row r="54" spans="1:6" s="26" customFormat="1" hidden="1" outlineLevel="1">
      <c r="A54" s="31"/>
      <c r="C54" s="23" t="s">
        <v>464</v>
      </c>
    </row>
    <row r="55" spans="1:6" s="26" customFormat="1" hidden="1" outlineLevel="1">
      <c r="A55" s="31"/>
      <c r="C55" s="23" t="s">
        <v>470</v>
      </c>
    </row>
    <row r="56" spans="1:6" s="26" customFormat="1" collapsed="1">
      <c r="A56" s="26">
        <v>12</v>
      </c>
      <c r="B56" s="39" t="s">
        <v>477</v>
      </c>
    </row>
    <row r="57" spans="1:6" s="26" customFormat="1">
      <c r="A57" s="26">
        <v>13</v>
      </c>
      <c r="B57" s="39" t="s">
        <v>463</v>
      </c>
    </row>
    <row r="58" spans="1:6" s="26" customFormat="1">
      <c r="A58" s="31"/>
      <c r="B58" s="44" t="s">
        <v>458</v>
      </c>
      <c r="C58" s="45"/>
      <c r="D58" s="45"/>
      <c r="E58" s="46"/>
      <c r="F58" s="58" t="s">
        <v>506</v>
      </c>
    </row>
    <row r="59" spans="1:6" s="26" customFormat="1">
      <c r="A59"/>
      <c r="B59" s="44" t="s">
        <v>459</v>
      </c>
      <c r="C59" s="45"/>
      <c r="D59" s="45"/>
      <c r="E59" s="46"/>
      <c r="F59" s="59">
        <v>672</v>
      </c>
    </row>
    <row r="60" spans="1:6" s="26" customFormat="1">
      <c r="A60"/>
      <c r="B60" s="44" t="s">
        <v>460</v>
      </c>
      <c r="C60" s="45"/>
      <c r="D60" s="46"/>
      <c r="F60" s="37">
        <v>23</v>
      </c>
    </row>
    <row r="61" spans="1:6" s="26" customFormat="1" ht="24.75" customHeight="1">
      <c r="A61"/>
    </row>
    <row r="62" spans="1:6" s="26" customFormat="1">
      <c r="A62" s="26" t="s">
        <v>255</v>
      </c>
    </row>
    <row r="63" spans="1:6" s="26" customFormat="1"/>
    <row r="66" spans="1:1">
      <c r="A66" s="38"/>
    </row>
    <row r="67" spans="1:1">
      <c r="A67" s="31"/>
    </row>
    <row r="68" spans="1:1">
      <c r="A68" s="31"/>
    </row>
    <row r="69" spans="1:1">
      <c r="A69" s="38"/>
    </row>
    <row r="70" spans="1:1">
      <c r="A70" s="38"/>
    </row>
    <row r="71" spans="1:1">
      <c r="A71" s="38"/>
    </row>
    <row r="72" spans="1:1">
      <c r="A72" s="38"/>
    </row>
  </sheetData>
  <mergeCells count="6">
    <mergeCell ref="B59:E59"/>
    <mergeCell ref="B60:D60"/>
    <mergeCell ref="H2:P2"/>
    <mergeCell ref="H4:P4"/>
    <mergeCell ref="I6:O6"/>
    <mergeCell ref="B58:E5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8.77734375" defaultRowHeight="14.4"/>
  <cols>
    <col min="1" max="1" width="10.77734375" bestFit="1" customWidth="1"/>
    <col min="2" max="2" width="23.44140625" style="3" bestFit="1" customWidth="1"/>
    <col min="3" max="3" width="18.77734375" customWidth="1"/>
    <col min="4" max="4" width="11.33203125" customWidth="1"/>
    <col min="5" max="5" width="17.44140625" customWidth="1"/>
    <col min="6" max="6" width="17.109375" customWidth="1"/>
    <col min="7" max="7" width="27.33203125" customWidth="1"/>
    <col min="8" max="8" width="10.6640625" bestFit="1" customWidth="1"/>
    <col min="9" max="9" width="41.33203125" bestFit="1" customWidth="1"/>
  </cols>
  <sheetData>
    <row r="1" spans="1:9" s="12" customFormat="1" ht="33.75" customHeight="1">
      <c r="A1" s="15" t="s">
        <v>461</v>
      </c>
      <c r="B1" s="16" t="s">
        <v>0</v>
      </c>
      <c r="C1" s="17" t="s">
        <v>1</v>
      </c>
      <c r="D1" s="17" t="s">
        <v>2</v>
      </c>
      <c r="E1" s="17" t="s">
        <v>462</v>
      </c>
      <c r="F1" s="15" t="s">
        <v>262</v>
      </c>
      <c r="G1" s="18" t="s">
        <v>3</v>
      </c>
      <c r="H1" s="18" t="s">
        <v>296</v>
      </c>
      <c r="I1" s="18" t="s">
        <v>4</v>
      </c>
    </row>
    <row r="2" spans="1:9">
      <c r="A2" s="4" t="s">
        <v>263</v>
      </c>
      <c r="B2" s="5" t="s">
        <v>449</v>
      </c>
      <c r="C2" s="19" t="s">
        <v>5</v>
      </c>
      <c r="D2" s="21" t="s">
        <v>290</v>
      </c>
      <c r="E2" s="1" t="s">
        <v>210</v>
      </c>
      <c r="F2" s="13" t="s">
        <v>222</v>
      </c>
      <c r="G2" s="14" t="s">
        <v>11</v>
      </c>
      <c r="H2" s="14" t="s">
        <v>297</v>
      </c>
      <c r="I2" s="14" t="s">
        <v>205</v>
      </c>
    </row>
    <row r="3" spans="1:9">
      <c r="A3" s="4" t="s">
        <v>264</v>
      </c>
      <c r="B3" s="6" t="s">
        <v>450</v>
      </c>
      <c r="C3" s="20" t="s">
        <v>6</v>
      </c>
      <c r="D3" s="21" t="s">
        <v>291</v>
      </c>
      <c r="E3" s="1" t="s">
        <v>211</v>
      </c>
      <c r="F3" s="11" t="s">
        <v>222</v>
      </c>
      <c r="G3" s="2" t="str">
        <f>G2</f>
        <v>Bachelor of Business</v>
      </c>
      <c r="H3" s="2" t="s">
        <v>298</v>
      </c>
      <c r="I3" s="2"/>
    </row>
    <row r="4" spans="1:9">
      <c r="A4" s="4" t="s">
        <v>265</v>
      </c>
      <c r="B4" s="7" t="s">
        <v>451</v>
      </c>
      <c r="C4" s="20" t="s">
        <v>7</v>
      </c>
      <c r="D4" s="21" t="s">
        <v>288</v>
      </c>
      <c r="E4" s="1" t="s">
        <v>210</v>
      </c>
      <c r="F4" s="11" t="s">
        <v>223</v>
      </c>
      <c r="G4" s="2" t="s">
        <v>8</v>
      </c>
      <c r="H4" s="2" t="s">
        <v>299</v>
      </c>
      <c r="I4" s="2" t="s">
        <v>250</v>
      </c>
    </row>
    <row r="5" spans="1:9">
      <c r="A5" s="4" t="s">
        <v>266</v>
      </c>
      <c r="B5" s="7" t="s">
        <v>452</v>
      </c>
      <c r="C5" s="20" t="s">
        <v>9</v>
      </c>
      <c r="D5" s="21" t="s">
        <v>292</v>
      </c>
      <c r="E5" s="1" t="s">
        <v>212</v>
      </c>
      <c r="F5" s="11" t="s">
        <v>224</v>
      </c>
      <c r="G5" s="2" t="s">
        <v>11</v>
      </c>
      <c r="H5" s="2" t="s">
        <v>300</v>
      </c>
      <c r="I5" s="2"/>
    </row>
    <row r="6" spans="1:9">
      <c r="A6" s="4" t="s">
        <v>267</v>
      </c>
      <c r="B6" s="8" t="s">
        <v>453</v>
      </c>
      <c r="C6" s="20" t="s">
        <v>10</v>
      </c>
      <c r="D6" s="21" t="s">
        <v>293</v>
      </c>
      <c r="E6" s="1" t="s">
        <v>213</v>
      </c>
      <c r="F6" s="11" t="s">
        <v>225</v>
      </c>
      <c r="G6" s="2" t="s">
        <v>11</v>
      </c>
      <c r="H6" s="2" t="s">
        <v>301</v>
      </c>
      <c r="I6" s="2" t="s">
        <v>251</v>
      </c>
    </row>
    <row r="7" spans="1:9">
      <c r="A7" s="4" t="s">
        <v>268</v>
      </c>
      <c r="B7" s="6" t="s">
        <v>454</v>
      </c>
      <c r="C7" s="20" t="s">
        <v>5</v>
      </c>
      <c r="D7" s="21" t="s">
        <v>287</v>
      </c>
      <c r="E7" s="1" t="s">
        <v>210</v>
      </c>
      <c r="F7" s="11" t="s">
        <v>226</v>
      </c>
      <c r="G7" s="2" t="s">
        <v>11</v>
      </c>
      <c r="H7" s="2" t="s">
        <v>302</v>
      </c>
      <c r="I7" s="2"/>
    </row>
    <row r="8" spans="1:9">
      <c r="A8" s="4" t="s">
        <v>269</v>
      </c>
      <c r="B8" s="6" t="s">
        <v>455</v>
      </c>
      <c r="C8" s="20" t="s">
        <v>6</v>
      </c>
      <c r="D8" s="21" t="s">
        <v>290</v>
      </c>
      <c r="E8" s="1" t="s">
        <v>210</v>
      </c>
      <c r="F8" s="11" t="s">
        <v>227</v>
      </c>
      <c r="G8" s="2" t="s">
        <v>11</v>
      </c>
      <c r="H8" s="2" t="s">
        <v>303</v>
      </c>
      <c r="I8" s="2"/>
    </row>
    <row r="9" spans="1:9">
      <c r="A9" s="4" t="s">
        <v>270</v>
      </c>
      <c r="B9" s="6" t="s">
        <v>456</v>
      </c>
      <c r="C9" s="20" t="s">
        <v>6</v>
      </c>
      <c r="D9" s="21" t="s">
        <v>293</v>
      </c>
      <c r="E9" s="1" t="s">
        <v>213</v>
      </c>
      <c r="F9" s="11" t="s">
        <v>228</v>
      </c>
      <c r="G9" s="2" t="s">
        <v>11</v>
      </c>
      <c r="H9" s="2" t="s">
        <v>304</v>
      </c>
      <c r="I9" s="2"/>
    </row>
    <row r="10" spans="1:9">
      <c r="A10" s="4" t="s">
        <v>271</v>
      </c>
      <c r="B10" s="6" t="s">
        <v>43</v>
      </c>
      <c r="C10" s="20" t="s">
        <v>12</v>
      </c>
      <c r="D10" s="21" t="s">
        <v>287</v>
      </c>
      <c r="E10" s="1" t="s">
        <v>210</v>
      </c>
      <c r="F10" s="11" t="s">
        <v>229</v>
      </c>
      <c r="G10" s="2" t="s">
        <v>11</v>
      </c>
      <c r="H10" s="2" t="s">
        <v>305</v>
      </c>
      <c r="I10" s="2" t="s">
        <v>252</v>
      </c>
    </row>
    <row r="11" spans="1:9">
      <c r="A11" s="4" t="s">
        <v>272</v>
      </c>
      <c r="B11" s="8" t="s">
        <v>44</v>
      </c>
      <c r="C11" s="20" t="s">
        <v>7</v>
      </c>
      <c r="D11" s="21" t="s">
        <v>294</v>
      </c>
      <c r="E11" s="1" t="s">
        <v>214</v>
      </c>
      <c r="F11" s="11" t="s">
        <v>230</v>
      </c>
      <c r="G11" s="2" t="s">
        <v>11</v>
      </c>
      <c r="H11" s="2" t="s">
        <v>306</v>
      </c>
      <c r="I11" s="2" t="s">
        <v>186</v>
      </c>
    </row>
    <row r="12" spans="1:9">
      <c r="A12" s="4" t="s">
        <v>273</v>
      </c>
      <c r="B12" s="9" t="s">
        <v>45</v>
      </c>
      <c r="C12" s="20" t="s">
        <v>9</v>
      </c>
      <c r="D12" s="21" t="s">
        <v>293</v>
      </c>
      <c r="E12" s="1" t="s">
        <v>210</v>
      </c>
      <c r="F12" s="11" t="s">
        <v>231</v>
      </c>
      <c r="G12" s="2" t="s">
        <v>11</v>
      </c>
      <c r="H12" s="2" t="s">
        <v>307</v>
      </c>
      <c r="I12" s="2"/>
    </row>
    <row r="13" spans="1:9">
      <c r="A13" s="4" t="s">
        <v>274</v>
      </c>
      <c r="B13" s="8" t="s">
        <v>46</v>
      </c>
      <c r="C13" s="20" t="s">
        <v>7</v>
      </c>
      <c r="D13" s="21" t="s">
        <v>287</v>
      </c>
      <c r="E13" s="1" t="s">
        <v>213</v>
      </c>
      <c r="F13" s="11" t="s">
        <v>232</v>
      </c>
      <c r="G13" s="2" t="s">
        <v>11</v>
      </c>
      <c r="H13" s="2" t="s">
        <v>308</v>
      </c>
      <c r="I13" s="2" t="s">
        <v>187</v>
      </c>
    </row>
    <row r="14" spans="1:9">
      <c r="A14" s="4" t="s">
        <v>275</v>
      </c>
      <c r="B14" s="8" t="s">
        <v>47</v>
      </c>
      <c r="C14" s="20" t="s">
        <v>13</v>
      </c>
      <c r="D14" s="21" t="s">
        <v>292</v>
      </c>
      <c r="E14" s="1" t="s">
        <v>215</v>
      </c>
      <c r="F14" s="11" t="s">
        <v>233</v>
      </c>
      <c r="G14" s="2" t="s">
        <v>11</v>
      </c>
      <c r="H14" s="2" t="s">
        <v>309</v>
      </c>
      <c r="I14" s="2"/>
    </row>
    <row r="15" spans="1:9">
      <c r="A15" s="4" t="s">
        <v>276</v>
      </c>
      <c r="B15" s="8" t="s">
        <v>48</v>
      </c>
      <c r="C15" s="20" t="s">
        <v>14</v>
      </c>
      <c r="D15" s="21" t="s">
        <v>295</v>
      </c>
      <c r="E15" s="1" t="s">
        <v>216</v>
      </c>
      <c r="F15" s="11" t="s">
        <v>230</v>
      </c>
      <c r="G15" s="2" t="s">
        <v>11</v>
      </c>
      <c r="H15" s="2" t="s">
        <v>310</v>
      </c>
      <c r="I15" s="2" t="s">
        <v>188</v>
      </c>
    </row>
    <row r="16" spans="1:9">
      <c r="A16" s="4" t="s">
        <v>277</v>
      </c>
      <c r="B16" s="8" t="s">
        <v>49</v>
      </c>
      <c r="C16" s="20" t="s">
        <v>16</v>
      </c>
      <c r="D16" s="21" t="s">
        <v>287</v>
      </c>
      <c r="E16" s="1" t="s">
        <v>217</v>
      </c>
      <c r="F16" s="11" t="s">
        <v>229</v>
      </c>
      <c r="G16" s="2" t="s">
        <v>11</v>
      </c>
      <c r="H16" s="2" t="s">
        <v>311</v>
      </c>
      <c r="I16" s="2"/>
    </row>
    <row r="17" spans="1:9" ht="15.75" customHeight="1">
      <c r="A17" s="4" t="s">
        <v>278</v>
      </c>
      <c r="B17" s="8" t="s">
        <v>50</v>
      </c>
      <c r="C17" s="20" t="s">
        <v>10</v>
      </c>
      <c r="D17" s="22" t="s">
        <v>448</v>
      </c>
      <c r="E17" s="1" t="s">
        <v>218</v>
      </c>
      <c r="F17" s="11" t="s">
        <v>234</v>
      </c>
      <c r="G17" s="2" t="s">
        <v>11</v>
      </c>
      <c r="H17" s="2" t="s">
        <v>312</v>
      </c>
      <c r="I17" s="2" t="s">
        <v>186</v>
      </c>
    </row>
    <row r="18" spans="1:9">
      <c r="A18" s="4" t="s">
        <v>279</v>
      </c>
      <c r="B18" s="9" t="s">
        <v>51</v>
      </c>
      <c r="C18" s="20" t="s">
        <v>9</v>
      </c>
      <c r="D18" s="21" t="s">
        <v>291</v>
      </c>
      <c r="E18" s="1" t="s">
        <v>217</v>
      </c>
      <c r="F18" s="11" t="s">
        <v>235</v>
      </c>
      <c r="G18" s="2" t="s">
        <v>11</v>
      </c>
      <c r="H18" s="2" t="s">
        <v>313</v>
      </c>
      <c r="I18" s="2"/>
    </row>
    <row r="19" spans="1:9">
      <c r="A19" s="4" t="s">
        <v>280</v>
      </c>
      <c r="B19" s="8" t="s">
        <v>52</v>
      </c>
      <c r="C19" s="20" t="s">
        <v>7</v>
      </c>
      <c r="D19" s="21" t="s">
        <v>288</v>
      </c>
      <c r="E19" s="1" t="s">
        <v>218</v>
      </c>
      <c r="F19" s="11" t="s">
        <v>226</v>
      </c>
      <c r="G19" s="2" t="s">
        <v>11</v>
      </c>
      <c r="H19" s="2" t="s">
        <v>314</v>
      </c>
      <c r="I19" s="2" t="s">
        <v>251</v>
      </c>
    </row>
    <row r="20" spans="1:9">
      <c r="A20" s="4" t="s">
        <v>281</v>
      </c>
      <c r="B20" s="8" t="s">
        <v>53</v>
      </c>
      <c r="C20" s="20" t="s">
        <v>14</v>
      </c>
      <c r="D20" s="21" t="s">
        <v>290</v>
      </c>
      <c r="E20" s="1" t="s">
        <v>214</v>
      </c>
      <c r="F20" s="11" t="s">
        <v>229</v>
      </c>
      <c r="G20" s="2" t="s">
        <v>11</v>
      </c>
      <c r="H20" s="2" t="s">
        <v>315</v>
      </c>
      <c r="I20" s="2"/>
    </row>
    <row r="21" spans="1:9">
      <c r="A21" s="4" t="s">
        <v>282</v>
      </c>
      <c r="B21" s="8" t="s">
        <v>54</v>
      </c>
      <c r="C21" s="20" t="s">
        <v>17</v>
      </c>
      <c r="D21" s="21" t="s">
        <v>293</v>
      </c>
      <c r="E21" s="1" t="s">
        <v>219</v>
      </c>
      <c r="F21" s="11" t="s">
        <v>222</v>
      </c>
      <c r="G21" s="2" t="s">
        <v>11</v>
      </c>
      <c r="H21" s="2" t="s">
        <v>316</v>
      </c>
      <c r="I21" s="2" t="s">
        <v>209</v>
      </c>
    </row>
    <row r="22" spans="1:9">
      <c r="A22" s="4" t="s">
        <v>283</v>
      </c>
      <c r="B22" s="8" t="s">
        <v>55</v>
      </c>
      <c r="C22" s="20" t="s">
        <v>10</v>
      </c>
      <c r="D22" s="21" t="s">
        <v>287</v>
      </c>
      <c r="E22" s="1" t="s">
        <v>219</v>
      </c>
      <c r="F22" s="11" t="s">
        <v>236</v>
      </c>
      <c r="G22" s="2" t="s">
        <v>11</v>
      </c>
      <c r="H22" s="2" t="s">
        <v>317</v>
      </c>
      <c r="I22" s="2" t="s">
        <v>206</v>
      </c>
    </row>
    <row r="23" spans="1:9">
      <c r="A23" s="4" t="s">
        <v>20</v>
      </c>
      <c r="B23" s="6" t="s">
        <v>56</v>
      </c>
      <c r="C23" s="20" t="s">
        <v>6</v>
      </c>
      <c r="D23" s="21" t="s">
        <v>290</v>
      </c>
      <c r="E23" s="1" t="s">
        <v>219</v>
      </c>
      <c r="F23" s="11" t="s">
        <v>236</v>
      </c>
      <c r="G23" s="2" t="s">
        <v>11</v>
      </c>
      <c r="H23" s="2" t="s">
        <v>318</v>
      </c>
      <c r="I23" s="2"/>
    </row>
    <row r="24" spans="1:9">
      <c r="A24" s="4" t="s">
        <v>284</v>
      </c>
      <c r="B24" s="8" t="s">
        <v>57</v>
      </c>
      <c r="C24" s="20" t="s">
        <v>18</v>
      </c>
      <c r="D24" s="21" t="s">
        <v>295</v>
      </c>
      <c r="E24" s="1" t="s">
        <v>210</v>
      </c>
      <c r="F24" s="11" t="s">
        <v>231</v>
      </c>
      <c r="G24" s="2" t="s">
        <v>11</v>
      </c>
      <c r="H24" s="2" t="s">
        <v>319</v>
      </c>
      <c r="I24" s="2" t="s">
        <v>252</v>
      </c>
    </row>
    <row r="25" spans="1:9">
      <c r="A25" s="4" t="s">
        <v>285</v>
      </c>
      <c r="B25" s="8" t="s">
        <v>58</v>
      </c>
      <c r="C25" s="20" t="s">
        <v>14</v>
      </c>
      <c r="D25" s="21" t="s">
        <v>287</v>
      </c>
      <c r="E25" s="1" t="s">
        <v>220</v>
      </c>
      <c r="F25" s="11" t="s">
        <v>234</v>
      </c>
      <c r="G25" s="2" t="s">
        <v>11</v>
      </c>
      <c r="H25" s="2" t="s">
        <v>320</v>
      </c>
      <c r="I25" s="2"/>
    </row>
    <row r="26" spans="1:9">
      <c r="A26" s="4" t="s">
        <v>286</v>
      </c>
      <c r="B26" s="8" t="s">
        <v>59</v>
      </c>
      <c r="C26" s="20" t="s">
        <v>10</v>
      </c>
      <c r="D26" s="21" t="s">
        <v>290</v>
      </c>
      <c r="E26" s="1" t="s">
        <v>217</v>
      </c>
      <c r="F26" s="11" t="s">
        <v>226</v>
      </c>
      <c r="G26" s="2" t="s">
        <v>11</v>
      </c>
      <c r="H26" s="2" t="s">
        <v>321</v>
      </c>
      <c r="I26" s="2" t="s">
        <v>207</v>
      </c>
    </row>
    <row r="27" spans="1:9">
      <c r="A27" s="4" t="s">
        <v>21</v>
      </c>
      <c r="B27" s="6" t="s">
        <v>60</v>
      </c>
      <c r="C27" s="20" t="s">
        <v>5</v>
      </c>
      <c r="D27" s="21" t="s">
        <v>295</v>
      </c>
      <c r="E27" s="1" t="s">
        <v>214</v>
      </c>
      <c r="F27" s="11" t="s">
        <v>237</v>
      </c>
      <c r="G27" s="2" t="s">
        <v>11</v>
      </c>
      <c r="H27" s="2" t="s">
        <v>322</v>
      </c>
      <c r="I27" s="2"/>
    </row>
    <row r="28" spans="1:9">
      <c r="A28" s="4">
        <v>150126</v>
      </c>
      <c r="B28" s="6" t="s">
        <v>61</v>
      </c>
      <c r="C28" s="20" t="s">
        <v>6</v>
      </c>
      <c r="D28" s="21" t="s">
        <v>287</v>
      </c>
      <c r="E28" s="1" t="s">
        <v>220</v>
      </c>
      <c r="F28" s="11" t="s">
        <v>238</v>
      </c>
      <c r="G28" s="2" t="s">
        <v>11</v>
      </c>
      <c r="H28" s="2" t="s">
        <v>323</v>
      </c>
      <c r="I28" s="2"/>
    </row>
    <row r="29" spans="1:9">
      <c r="A29" s="4">
        <v>150127</v>
      </c>
      <c r="B29" s="9" t="s">
        <v>62</v>
      </c>
      <c r="C29" s="20" t="s">
        <v>9</v>
      </c>
      <c r="D29" s="21" t="s">
        <v>292</v>
      </c>
      <c r="E29" s="1" t="s">
        <v>213</v>
      </c>
      <c r="F29" s="11" t="s">
        <v>226</v>
      </c>
      <c r="G29" s="2" t="s">
        <v>11</v>
      </c>
      <c r="H29" s="2" t="s">
        <v>324</v>
      </c>
      <c r="I29" s="2"/>
    </row>
    <row r="30" spans="1:9">
      <c r="A30" s="4">
        <v>150128</v>
      </c>
      <c r="B30" s="9" t="s">
        <v>63</v>
      </c>
      <c r="C30" s="20" t="s">
        <v>13</v>
      </c>
      <c r="D30" s="21" t="s">
        <v>293</v>
      </c>
      <c r="E30" s="1" t="s">
        <v>212</v>
      </c>
      <c r="F30" s="11" t="s">
        <v>238</v>
      </c>
      <c r="G30" s="2" t="s">
        <v>11</v>
      </c>
      <c r="H30" s="2" t="s">
        <v>325</v>
      </c>
      <c r="I30" s="2" t="s">
        <v>187</v>
      </c>
    </row>
    <row r="31" spans="1:9">
      <c r="A31" s="4">
        <v>150129</v>
      </c>
      <c r="B31" s="9" t="s">
        <v>64</v>
      </c>
      <c r="C31" s="20" t="s">
        <v>9</v>
      </c>
      <c r="D31" s="21" t="s">
        <v>288</v>
      </c>
      <c r="E31" s="1" t="s">
        <v>219</v>
      </c>
      <c r="F31" s="11" t="s">
        <v>239</v>
      </c>
      <c r="G31" s="2" t="s">
        <v>11</v>
      </c>
      <c r="H31" s="2" t="s">
        <v>326</v>
      </c>
      <c r="I31" s="2"/>
    </row>
    <row r="32" spans="1:9">
      <c r="A32" s="4">
        <v>150130</v>
      </c>
      <c r="B32" s="9" t="s">
        <v>65</v>
      </c>
      <c r="C32" s="20" t="s">
        <v>13</v>
      </c>
      <c r="D32" s="21" t="s">
        <v>294</v>
      </c>
      <c r="E32" s="1" t="s">
        <v>214</v>
      </c>
      <c r="F32" s="11" t="s">
        <v>236</v>
      </c>
      <c r="G32" s="2" t="s">
        <v>11</v>
      </c>
      <c r="H32" s="2" t="s">
        <v>327</v>
      </c>
      <c r="I32" s="2" t="s">
        <v>189</v>
      </c>
    </row>
    <row r="33" spans="1:9">
      <c r="A33" s="4">
        <v>150131</v>
      </c>
      <c r="B33" s="8" t="s">
        <v>66</v>
      </c>
      <c r="C33" s="20" t="s">
        <v>7</v>
      </c>
      <c r="D33" s="21" t="s">
        <v>293</v>
      </c>
      <c r="E33" s="1" t="s">
        <v>219</v>
      </c>
      <c r="F33" s="11" t="s">
        <v>230</v>
      </c>
      <c r="G33" s="2" t="s">
        <v>11</v>
      </c>
      <c r="H33" s="2" t="s">
        <v>328</v>
      </c>
      <c r="I33" s="2" t="s">
        <v>208</v>
      </c>
    </row>
    <row r="34" spans="1:9">
      <c r="A34" s="4">
        <v>150132</v>
      </c>
      <c r="B34" s="9" t="s">
        <v>47</v>
      </c>
      <c r="C34" s="20" t="s">
        <v>13</v>
      </c>
      <c r="D34" s="21" t="s">
        <v>288</v>
      </c>
      <c r="E34" s="1" t="s">
        <v>219</v>
      </c>
      <c r="F34" s="11" t="s">
        <v>222</v>
      </c>
      <c r="G34" s="2" t="s">
        <v>11</v>
      </c>
      <c r="H34" s="2" t="s">
        <v>329</v>
      </c>
      <c r="I34" s="2"/>
    </row>
    <row r="35" spans="1:9">
      <c r="A35" s="4">
        <v>150133</v>
      </c>
      <c r="B35" s="8" t="s">
        <v>67</v>
      </c>
      <c r="C35" s="20" t="s">
        <v>19</v>
      </c>
      <c r="D35" s="21" t="s">
        <v>292</v>
      </c>
      <c r="E35" s="1" t="s">
        <v>214</v>
      </c>
      <c r="F35" s="11" t="s">
        <v>240</v>
      </c>
      <c r="G35" s="2" t="s">
        <v>11</v>
      </c>
      <c r="H35" s="2" t="s">
        <v>330</v>
      </c>
      <c r="I35" s="2"/>
    </row>
    <row r="36" spans="1:9">
      <c r="A36" s="4">
        <v>150134</v>
      </c>
      <c r="B36" s="9" t="s">
        <v>68</v>
      </c>
      <c r="C36" s="20" t="s">
        <v>9</v>
      </c>
      <c r="D36" s="21" t="s">
        <v>295</v>
      </c>
      <c r="E36" s="1" t="s">
        <v>220</v>
      </c>
      <c r="F36" s="11" t="s">
        <v>229</v>
      </c>
      <c r="G36" s="2" t="s">
        <v>11</v>
      </c>
      <c r="H36" s="2" t="s">
        <v>331</v>
      </c>
      <c r="I36" s="2" t="s">
        <v>189</v>
      </c>
    </row>
    <row r="37" spans="1:9">
      <c r="A37" s="4">
        <v>150135</v>
      </c>
      <c r="B37" s="7" t="s">
        <v>69</v>
      </c>
      <c r="C37" s="20" t="s">
        <v>12</v>
      </c>
      <c r="D37" s="21" t="s">
        <v>289</v>
      </c>
      <c r="E37" s="1" t="s">
        <v>219</v>
      </c>
      <c r="F37" s="11" t="s">
        <v>231</v>
      </c>
      <c r="G37" s="2" t="s">
        <v>11</v>
      </c>
      <c r="H37" s="2" t="s">
        <v>332</v>
      </c>
      <c r="I37" s="2" t="s">
        <v>187</v>
      </c>
    </row>
    <row r="38" spans="1:9">
      <c r="A38" s="4">
        <v>150136</v>
      </c>
      <c r="B38" s="8" t="s">
        <v>42</v>
      </c>
      <c r="C38" s="20" t="s">
        <v>18</v>
      </c>
      <c r="D38" s="21" t="s">
        <v>292</v>
      </c>
      <c r="E38" s="1" t="s">
        <v>212</v>
      </c>
      <c r="F38" s="11" t="s">
        <v>222</v>
      </c>
      <c r="G38" s="2" t="s">
        <v>11</v>
      </c>
      <c r="H38" s="2" t="s">
        <v>333</v>
      </c>
      <c r="I38" s="2" t="s">
        <v>196</v>
      </c>
    </row>
    <row r="39" spans="1:9">
      <c r="A39" s="4">
        <v>150137</v>
      </c>
      <c r="B39" s="7" t="s">
        <v>70</v>
      </c>
      <c r="C39" s="20" t="s">
        <v>10</v>
      </c>
      <c r="D39" s="21" t="s">
        <v>293</v>
      </c>
      <c r="E39" s="1" t="s">
        <v>213</v>
      </c>
      <c r="F39" s="11" t="s">
        <v>226</v>
      </c>
      <c r="G39" s="2" t="s">
        <v>11</v>
      </c>
      <c r="H39" s="2" t="s">
        <v>334</v>
      </c>
      <c r="I39" s="2" t="s">
        <v>198</v>
      </c>
    </row>
    <row r="40" spans="1:9">
      <c r="A40" s="4">
        <v>150138</v>
      </c>
      <c r="B40" s="8" t="s">
        <v>71</v>
      </c>
      <c r="C40" s="20" t="s">
        <v>10</v>
      </c>
      <c r="D40" s="21" t="s">
        <v>289</v>
      </c>
      <c r="E40" s="1" t="s">
        <v>218</v>
      </c>
      <c r="F40" s="11" t="s">
        <v>240</v>
      </c>
      <c r="G40" s="2" t="s">
        <v>11</v>
      </c>
      <c r="H40" s="2" t="s">
        <v>335</v>
      </c>
      <c r="I40" s="2" t="s">
        <v>23</v>
      </c>
    </row>
    <row r="41" spans="1:9">
      <c r="A41" s="4">
        <v>150139</v>
      </c>
      <c r="B41" s="6" t="s">
        <v>72</v>
      </c>
      <c r="C41" s="20" t="s">
        <v>24</v>
      </c>
      <c r="D41" s="21" t="s">
        <v>294</v>
      </c>
      <c r="E41" s="1" t="s">
        <v>212</v>
      </c>
      <c r="F41" s="11" t="s">
        <v>237</v>
      </c>
      <c r="G41" s="2" t="s">
        <v>11</v>
      </c>
      <c r="H41" s="2" t="s">
        <v>336</v>
      </c>
      <c r="I41" s="2"/>
    </row>
    <row r="42" spans="1:9">
      <c r="A42" s="4">
        <v>150140</v>
      </c>
      <c r="B42" s="8" t="s">
        <v>73</v>
      </c>
      <c r="C42" s="20" t="s">
        <v>25</v>
      </c>
      <c r="D42" s="21" t="s">
        <v>293</v>
      </c>
      <c r="E42" s="1" t="s">
        <v>217</v>
      </c>
      <c r="F42" s="11" t="s">
        <v>222</v>
      </c>
      <c r="G42" s="2" t="s">
        <v>11</v>
      </c>
      <c r="H42" s="2" t="s">
        <v>337</v>
      </c>
      <c r="I42" s="2" t="s">
        <v>251</v>
      </c>
    </row>
    <row r="43" spans="1:9">
      <c r="A43" s="4">
        <v>150141</v>
      </c>
      <c r="B43" s="7" t="s">
        <v>74</v>
      </c>
      <c r="C43" s="20" t="s">
        <v>5</v>
      </c>
      <c r="D43" s="21" t="s">
        <v>289</v>
      </c>
      <c r="E43" s="1" t="s">
        <v>219</v>
      </c>
      <c r="F43" s="11" t="s">
        <v>222</v>
      </c>
      <c r="G43" s="2" t="s">
        <v>11</v>
      </c>
      <c r="H43" s="2" t="s">
        <v>338</v>
      </c>
      <c r="I43" s="2" t="s">
        <v>190</v>
      </c>
    </row>
    <row r="44" spans="1:9">
      <c r="A44" s="4">
        <v>150142</v>
      </c>
      <c r="B44" s="7" t="s">
        <v>75</v>
      </c>
      <c r="C44" s="20" t="s">
        <v>6</v>
      </c>
      <c r="D44" s="21" t="s">
        <v>292</v>
      </c>
      <c r="E44" s="1" t="s">
        <v>215</v>
      </c>
      <c r="F44" s="11" t="s">
        <v>230</v>
      </c>
      <c r="G44" s="2" t="s">
        <v>11</v>
      </c>
      <c r="H44" s="2" t="s">
        <v>339</v>
      </c>
      <c r="I44" s="2"/>
    </row>
    <row r="45" spans="1:9">
      <c r="A45" s="4">
        <v>150143</v>
      </c>
      <c r="B45" s="7" t="s">
        <v>76</v>
      </c>
      <c r="C45" s="20" t="s">
        <v>26</v>
      </c>
      <c r="D45" s="21" t="s">
        <v>293</v>
      </c>
      <c r="E45" s="1" t="s">
        <v>221</v>
      </c>
      <c r="F45" s="11" t="s">
        <v>230</v>
      </c>
      <c r="G45" s="2" t="s">
        <v>11</v>
      </c>
      <c r="H45" s="2" t="s">
        <v>340</v>
      </c>
      <c r="I45" s="2" t="s">
        <v>15</v>
      </c>
    </row>
    <row r="46" spans="1:9">
      <c r="A46" s="4">
        <v>150144</v>
      </c>
      <c r="B46" s="8" t="s">
        <v>77</v>
      </c>
      <c r="C46" s="20" t="s">
        <v>27</v>
      </c>
      <c r="D46" s="21" t="s">
        <v>289</v>
      </c>
      <c r="E46" s="1" t="s">
        <v>210</v>
      </c>
      <c r="F46" s="11" t="s">
        <v>236</v>
      </c>
      <c r="G46" s="2" t="s">
        <v>11</v>
      </c>
      <c r="H46" s="2" t="s">
        <v>341</v>
      </c>
      <c r="I46" s="2"/>
    </row>
    <row r="47" spans="1:9">
      <c r="A47" s="4">
        <v>150145</v>
      </c>
      <c r="B47" s="7" t="s">
        <v>78</v>
      </c>
      <c r="C47" s="20" t="s">
        <v>18</v>
      </c>
      <c r="D47" s="21" t="s">
        <v>292</v>
      </c>
      <c r="E47" s="1" t="s">
        <v>213</v>
      </c>
      <c r="F47" s="11" t="s">
        <v>241</v>
      </c>
      <c r="G47" s="2" t="s">
        <v>11</v>
      </c>
      <c r="H47" s="2" t="s">
        <v>342</v>
      </c>
      <c r="I47" s="2" t="s">
        <v>196</v>
      </c>
    </row>
    <row r="48" spans="1:9">
      <c r="A48" s="4">
        <v>150146</v>
      </c>
      <c r="B48" s="8" t="s">
        <v>79</v>
      </c>
      <c r="C48" s="20" t="s">
        <v>28</v>
      </c>
      <c r="D48" s="21" t="s">
        <v>293</v>
      </c>
      <c r="E48" s="1" t="s">
        <v>213</v>
      </c>
      <c r="F48" s="11" t="s">
        <v>239</v>
      </c>
      <c r="G48" s="2" t="s">
        <v>29</v>
      </c>
      <c r="H48" s="2" t="s">
        <v>343</v>
      </c>
      <c r="I48" s="2" t="s">
        <v>187</v>
      </c>
    </row>
    <row r="49" spans="1:9">
      <c r="A49" s="4">
        <v>150147</v>
      </c>
      <c r="B49" s="6" t="s">
        <v>80</v>
      </c>
      <c r="C49" s="20" t="s">
        <v>30</v>
      </c>
      <c r="D49" s="21" t="s">
        <v>288</v>
      </c>
      <c r="E49" s="1" t="s">
        <v>211</v>
      </c>
      <c r="F49" s="11" t="s">
        <v>237</v>
      </c>
      <c r="G49" s="2" t="s">
        <v>11</v>
      </c>
      <c r="H49" s="2" t="s">
        <v>344</v>
      </c>
      <c r="I49" s="2"/>
    </row>
    <row r="50" spans="1:9">
      <c r="A50" s="4">
        <v>150148</v>
      </c>
      <c r="B50" s="8" t="s">
        <v>81</v>
      </c>
      <c r="C50" s="20" t="s">
        <v>18</v>
      </c>
      <c r="D50" s="21" t="s">
        <v>292</v>
      </c>
      <c r="E50" s="1" t="s">
        <v>214</v>
      </c>
      <c r="F50" s="11" t="s">
        <v>226</v>
      </c>
      <c r="G50" s="2" t="s">
        <v>11</v>
      </c>
      <c r="H50" s="2" t="s">
        <v>345</v>
      </c>
      <c r="I50" s="2" t="s">
        <v>15</v>
      </c>
    </row>
    <row r="51" spans="1:9">
      <c r="A51" s="4">
        <v>150149</v>
      </c>
      <c r="B51" s="8" t="s">
        <v>82</v>
      </c>
      <c r="C51" s="20" t="s">
        <v>25</v>
      </c>
      <c r="D51" s="21" t="s">
        <v>293</v>
      </c>
      <c r="E51" s="1" t="s">
        <v>211</v>
      </c>
      <c r="F51" s="11" t="s">
        <v>226</v>
      </c>
      <c r="G51" s="2" t="s">
        <v>8</v>
      </c>
      <c r="H51" s="2" t="s">
        <v>346</v>
      </c>
      <c r="I51" s="2" t="s">
        <v>187</v>
      </c>
    </row>
    <row r="52" spans="1:9">
      <c r="A52" s="4">
        <v>150150</v>
      </c>
      <c r="B52" s="6" t="s">
        <v>83</v>
      </c>
      <c r="C52" s="20" t="s">
        <v>5</v>
      </c>
      <c r="D52" s="21" t="s">
        <v>288</v>
      </c>
      <c r="E52" s="1" t="s">
        <v>210</v>
      </c>
      <c r="F52" s="11" t="s">
        <v>222</v>
      </c>
      <c r="G52" s="2" t="s">
        <v>11</v>
      </c>
      <c r="H52" s="2" t="s">
        <v>347</v>
      </c>
      <c r="I52" s="2"/>
    </row>
    <row r="53" spans="1:9">
      <c r="A53" s="4">
        <v>150151</v>
      </c>
      <c r="B53" s="6" t="s">
        <v>84</v>
      </c>
      <c r="C53" s="20" t="s">
        <v>6</v>
      </c>
      <c r="D53" s="21" t="s">
        <v>294</v>
      </c>
      <c r="E53" s="1" t="s">
        <v>210</v>
      </c>
      <c r="F53" s="11" t="s">
        <v>222</v>
      </c>
      <c r="G53" s="2" t="s">
        <v>11</v>
      </c>
      <c r="H53" s="2" t="s">
        <v>348</v>
      </c>
      <c r="I53" s="2"/>
    </row>
    <row r="54" spans="1:9">
      <c r="A54" s="4">
        <v>150152</v>
      </c>
      <c r="B54" s="8" t="s">
        <v>85</v>
      </c>
      <c r="C54" s="20" t="s">
        <v>10</v>
      </c>
      <c r="D54" s="21" t="s">
        <v>291</v>
      </c>
      <c r="E54" s="1" t="s">
        <v>210</v>
      </c>
      <c r="F54" s="11" t="s">
        <v>226</v>
      </c>
      <c r="G54" s="2" t="s">
        <v>11</v>
      </c>
      <c r="H54" s="2" t="s">
        <v>349</v>
      </c>
      <c r="I54" s="2" t="s">
        <v>197</v>
      </c>
    </row>
    <row r="55" spans="1:9">
      <c r="A55" s="4">
        <v>150153</v>
      </c>
      <c r="B55" s="6" t="s">
        <v>86</v>
      </c>
      <c r="C55" s="20" t="s">
        <v>5</v>
      </c>
      <c r="D55" s="21" t="s">
        <v>288</v>
      </c>
      <c r="E55" s="1" t="s">
        <v>219</v>
      </c>
      <c r="F55" s="11" t="s">
        <v>238</v>
      </c>
      <c r="G55" s="2" t="s">
        <v>11</v>
      </c>
      <c r="H55" s="2" t="s">
        <v>350</v>
      </c>
      <c r="I55" s="2"/>
    </row>
    <row r="56" spans="1:9">
      <c r="A56" s="4">
        <v>150154</v>
      </c>
      <c r="B56" s="6" t="s">
        <v>87</v>
      </c>
      <c r="C56" s="20" t="s">
        <v>19</v>
      </c>
      <c r="D56" s="21" t="s">
        <v>290</v>
      </c>
      <c r="E56" s="1" t="s">
        <v>218</v>
      </c>
      <c r="F56" s="11" t="s">
        <v>242</v>
      </c>
      <c r="G56" s="2" t="s">
        <v>11</v>
      </c>
      <c r="H56" s="2" t="s">
        <v>351</v>
      </c>
      <c r="I56" s="2"/>
    </row>
    <row r="57" spans="1:9">
      <c r="A57" s="4">
        <v>150155</v>
      </c>
      <c r="B57" s="9" t="s">
        <v>88</v>
      </c>
      <c r="C57" s="20" t="s">
        <v>9</v>
      </c>
      <c r="D57" s="21" t="s">
        <v>295</v>
      </c>
      <c r="E57" s="1" t="s">
        <v>214</v>
      </c>
      <c r="F57" s="11" t="s">
        <v>237</v>
      </c>
      <c r="G57" s="2" t="s">
        <v>11</v>
      </c>
      <c r="H57" s="2" t="s">
        <v>352</v>
      </c>
      <c r="I57" s="2"/>
    </row>
    <row r="58" spans="1:9">
      <c r="A58" s="4">
        <v>150156</v>
      </c>
      <c r="B58" s="8" t="s">
        <v>89</v>
      </c>
      <c r="C58" s="20" t="s">
        <v>26</v>
      </c>
      <c r="D58" s="21" t="s">
        <v>287</v>
      </c>
      <c r="E58" s="1" t="s">
        <v>212</v>
      </c>
      <c r="F58" s="11" t="s">
        <v>226</v>
      </c>
      <c r="G58" s="2" t="s">
        <v>11</v>
      </c>
      <c r="H58" s="2" t="s">
        <v>353</v>
      </c>
      <c r="I58" s="2" t="s">
        <v>197</v>
      </c>
    </row>
    <row r="59" spans="1:9">
      <c r="A59" s="4">
        <v>150157</v>
      </c>
      <c r="B59" s="6" t="s">
        <v>90</v>
      </c>
      <c r="C59" s="20" t="s">
        <v>31</v>
      </c>
      <c r="D59" s="21" t="s">
        <v>292</v>
      </c>
      <c r="E59" s="1" t="s">
        <v>216</v>
      </c>
      <c r="F59" s="11" t="s">
        <v>237</v>
      </c>
      <c r="G59" s="2" t="s">
        <v>11</v>
      </c>
      <c r="H59" s="2" t="s">
        <v>354</v>
      </c>
      <c r="I59" s="2"/>
    </row>
    <row r="60" spans="1:9">
      <c r="A60" s="4">
        <v>150158</v>
      </c>
      <c r="B60" s="8" t="s">
        <v>91</v>
      </c>
      <c r="C60" s="20" t="s">
        <v>7</v>
      </c>
      <c r="D60" s="21" t="s">
        <v>291</v>
      </c>
      <c r="E60" s="1" t="s">
        <v>219</v>
      </c>
      <c r="F60" s="11" t="s">
        <v>236</v>
      </c>
      <c r="G60" s="2" t="s">
        <v>11</v>
      </c>
      <c r="H60" s="2" t="s">
        <v>355</v>
      </c>
      <c r="I60" s="2" t="s">
        <v>32</v>
      </c>
    </row>
    <row r="61" spans="1:9">
      <c r="A61" s="4">
        <v>150159</v>
      </c>
      <c r="B61" s="8" t="s">
        <v>92</v>
      </c>
      <c r="C61" s="20" t="s">
        <v>18</v>
      </c>
      <c r="D61" s="21" t="s">
        <v>289</v>
      </c>
      <c r="E61" s="1" t="s">
        <v>211</v>
      </c>
      <c r="F61" s="11" t="s">
        <v>231</v>
      </c>
      <c r="G61" s="2" t="s">
        <v>11</v>
      </c>
      <c r="H61" s="2" t="s">
        <v>356</v>
      </c>
      <c r="I61" s="2" t="s">
        <v>196</v>
      </c>
    </row>
    <row r="62" spans="1:9">
      <c r="A62" s="4">
        <v>150160</v>
      </c>
      <c r="B62" s="9" t="s">
        <v>93</v>
      </c>
      <c r="C62" s="20" t="s">
        <v>9</v>
      </c>
      <c r="D62" s="21" t="s">
        <v>290</v>
      </c>
      <c r="E62" s="1" t="s">
        <v>220</v>
      </c>
      <c r="F62" s="11" t="s">
        <v>226</v>
      </c>
      <c r="G62" s="2" t="s">
        <v>11</v>
      </c>
      <c r="H62" s="2" t="s">
        <v>307</v>
      </c>
      <c r="I62" s="2"/>
    </row>
    <row r="63" spans="1:9">
      <c r="A63" s="4">
        <v>150161</v>
      </c>
      <c r="B63" s="8" t="s">
        <v>94</v>
      </c>
      <c r="C63" s="20" t="s">
        <v>7</v>
      </c>
      <c r="D63" s="21" t="s">
        <v>295</v>
      </c>
      <c r="E63" s="1" t="s">
        <v>220</v>
      </c>
      <c r="F63" s="11" t="s">
        <v>236</v>
      </c>
      <c r="G63" s="2" t="s">
        <v>11</v>
      </c>
      <c r="H63" s="2" t="s">
        <v>357</v>
      </c>
      <c r="I63" s="2" t="s">
        <v>189</v>
      </c>
    </row>
    <row r="64" spans="1:9">
      <c r="A64" s="4">
        <v>150162</v>
      </c>
      <c r="B64" s="8" t="s">
        <v>95</v>
      </c>
      <c r="C64" s="20" t="s">
        <v>19</v>
      </c>
      <c r="D64" s="21" t="s">
        <v>288</v>
      </c>
      <c r="E64" s="1" t="s">
        <v>211</v>
      </c>
      <c r="F64" s="11" t="s">
        <v>226</v>
      </c>
      <c r="G64" s="2" t="s">
        <v>11</v>
      </c>
      <c r="H64" s="2" t="s">
        <v>358</v>
      </c>
      <c r="I64" s="2"/>
    </row>
    <row r="65" spans="1:9">
      <c r="A65" s="4">
        <v>150163</v>
      </c>
      <c r="B65" s="8" t="s">
        <v>96</v>
      </c>
      <c r="C65" s="20" t="s">
        <v>13</v>
      </c>
      <c r="D65" s="21" t="s">
        <v>292</v>
      </c>
      <c r="E65" s="1" t="s">
        <v>212</v>
      </c>
      <c r="F65" s="11" t="s">
        <v>230</v>
      </c>
      <c r="G65" s="2" t="s">
        <v>11</v>
      </c>
      <c r="H65" s="2" t="s">
        <v>359</v>
      </c>
      <c r="I65" s="2" t="s">
        <v>33</v>
      </c>
    </row>
    <row r="66" spans="1:9">
      <c r="A66" s="4">
        <v>150164</v>
      </c>
      <c r="B66" s="8" t="s">
        <v>97</v>
      </c>
      <c r="C66" s="20" t="s">
        <v>10</v>
      </c>
      <c r="D66" s="21" t="s">
        <v>295</v>
      </c>
      <c r="E66" s="1" t="s">
        <v>213</v>
      </c>
      <c r="F66" s="11" t="s">
        <v>227</v>
      </c>
      <c r="G66" s="2" t="s">
        <v>8</v>
      </c>
      <c r="H66" s="2" t="s">
        <v>360</v>
      </c>
      <c r="I66" s="2" t="s">
        <v>187</v>
      </c>
    </row>
    <row r="67" spans="1:9">
      <c r="A67" s="4">
        <v>150165</v>
      </c>
      <c r="B67" s="6" t="s">
        <v>98</v>
      </c>
      <c r="C67" s="20" t="s">
        <v>5</v>
      </c>
      <c r="D67" s="21" t="s">
        <v>288</v>
      </c>
      <c r="E67" s="1" t="s">
        <v>219</v>
      </c>
      <c r="F67" s="11" t="s">
        <v>237</v>
      </c>
      <c r="G67" s="2" t="s">
        <v>11</v>
      </c>
      <c r="H67" s="2" t="s">
        <v>361</v>
      </c>
      <c r="I67" s="2"/>
    </row>
    <row r="68" spans="1:9">
      <c r="A68" s="4">
        <v>150166</v>
      </c>
      <c r="B68" s="6" t="s">
        <v>99</v>
      </c>
      <c r="C68" s="20" t="s">
        <v>6</v>
      </c>
      <c r="D68" s="21" t="s">
        <v>292</v>
      </c>
      <c r="E68" s="1" t="s">
        <v>213</v>
      </c>
      <c r="F68" s="11" t="s">
        <v>236</v>
      </c>
      <c r="G68" s="2" t="s">
        <v>11</v>
      </c>
      <c r="H68" s="2" t="s">
        <v>362</v>
      </c>
      <c r="I68" s="2"/>
    </row>
    <row r="69" spans="1:9">
      <c r="A69" s="4">
        <v>150167</v>
      </c>
      <c r="B69" s="8" t="s">
        <v>100</v>
      </c>
      <c r="C69" s="20" t="s">
        <v>10</v>
      </c>
      <c r="D69" s="21" t="s">
        <v>295</v>
      </c>
      <c r="E69" s="1" t="s">
        <v>211</v>
      </c>
      <c r="F69" s="11" t="s">
        <v>237</v>
      </c>
      <c r="G69" s="2" t="s">
        <v>29</v>
      </c>
      <c r="H69" s="2" t="s">
        <v>363</v>
      </c>
      <c r="I69" s="2" t="s">
        <v>198</v>
      </c>
    </row>
    <row r="70" spans="1:9">
      <c r="A70" s="4">
        <v>150168</v>
      </c>
      <c r="B70" s="6" t="s">
        <v>101</v>
      </c>
      <c r="C70" s="20" t="s">
        <v>6</v>
      </c>
      <c r="D70" s="21" t="s">
        <v>287</v>
      </c>
      <c r="E70" s="1" t="s">
        <v>216</v>
      </c>
      <c r="F70" s="11" t="s">
        <v>238</v>
      </c>
      <c r="G70" s="2" t="s">
        <v>11</v>
      </c>
      <c r="H70" s="2" t="s">
        <v>364</v>
      </c>
      <c r="I70" s="2"/>
    </row>
    <row r="71" spans="1:9">
      <c r="A71" s="4">
        <v>150169</v>
      </c>
      <c r="B71" s="9" t="s">
        <v>102</v>
      </c>
      <c r="C71" s="20" t="s">
        <v>10</v>
      </c>
      <c r="D71" s="21" t="s">
        <v>290</v>
      </c>
      <c r="E71" s="1" t="s">
        <v>218</v>
      </c>
      <c r="F71" s="11" t="s">
        <v>229</v>
      </c>
      <c r="G71" s="2" t="s">
        <v>11</v>
      </c>
      <c r="H71" s="2" t="s">
        <v>304</v>
      </c>
      <c r="I71" s="2" t="s">
        <v>34</v>
      </c>
    </row>
    <row r="72" spans="1:9">
      <c r="A72" s="4">
        <v>150170</v>
      </c>
      <c r="B72" s="8" t="s">
        <v>103</v>
      </c>
      <c r="C72" s="20" t="s">
        <v>5</v>
      </c>
      <c r="D72" s="21" t="s">
        <v>295</v>
      </c>
      <c r="E72" s="1" t="s">
        <v>212</v>
      </c>
      <c r="F72" s="11" t="s">
        <v>225</v>
      </c>
      <c r="G72" s="2" t="s">
        <v>11</v>
      </c>
      <c r="H72" s="2" t="s">
        <v>365</v>
      </c>
      <c r="I72" s="2"/>
    </row>
    <row r="73" spans="1:9">
      <c r="A73" s="4">
        <v>150171</v>
      </c>
      <c r="B73" s="7" t="s">
        <v>104</v>
      </c>
      <c r="C73" s="20" t="s">
        <v>26</v>
      </c>
      <c r="D73" s="21" t="s">
        <v>288</v>
      </c>
      <c r="E73" s="1" t="s">
        <v>218</v>
      </c>
      <c r="F73" s="11" t="s">
        <v>226</v>
      </c>
      <c r="G73" s="2" t="s">
        <v>11</v>
      </c>
      <c r="H73" s="2" t="s">
        <v>366</v>
      </c>
      <c r="I73" s="2" t="s">
        <v>35</v>
      </c>
    </row>
    <row r="74" spans="1:9">
      <c r="A74" s="4">
        <v>150172</v>
      </c>
      <c r="B74" s="7" t="s">
        <v>105</v>
      </c>
      <c r="C74" s="20" t="s">
        <v>26</v>
      </c>
      <c r="D74" s="21" t="s">
        <v>290</v>
      </c>
      <c r="E74" s="1" t="s">
        <v>213</v>
      </c>
      <c r="F74" s="11" t="s">
        <v>237</v>
      </c>
      <c r="G74" s="2" t="s">
        <v>11</v>
      </c>
      <c r="H74" s="2" t="s">
        <v>367</v>
      </c>
      <c r="I74" s="2"/>
    </row>
    <row r="75" spans="1:9">
      <c r="A75" s="4">
        <v>150173</v>
      </c>
      <c r="B75" s="8" t="s">
        <v>106</v>
      </c>
      <c r="C75" s="20" t="s">
        <v>16</v>
      </c>
      <c r="D75" s="21" t="s">
        <v>293</v>
      </c>
      <c r="E75" s="1" t="s">
        <v>214</v>
      </c>
      <c r="F75" s="11" t="s">
        <v>240</v>
      </c>
      <c r="G75" s="2" t="s">
        <v>11</v>
      </c>
      <c r="H75" s="2" t="s">
        <v>368</v>
      </c>
      <c r="I75" s="2"/>
    </row>
    <row r="76" spans="1:9">
      <c r="A76" s="4">
        <v>150174</v>
      </c>
      <c r="B76" s="7" t="s">
        <v>107</v>
      </c>
      <c r="C76" s="20" t="s">
        <v>16</v>
      </c>
      <c r="D76" s="21" t="s">
        <v>287</v>
      </c>
      <c r="E76" s="1" t="s">
        <v>221</v>
      </c>
      <c r="F76" s="11" t="s">
        <v>238</v>
      </c>
      <c r="G76" s="2" t="s">
        <v>11</v>
      </c>
      <c r="H76" s="2" t="s">
        <v>369</v>
      </c>
      <c r="I76" s="2"/>
    </row>
    <row r="77" spans="1:9">
      <c r="A77" s="4">
        <v>150175</v>
      </c>
      <c r="B77" s="8" t="s">
        <v>108</v>
      </c>
      <c r="C77" s="20" t="s">
        <v>36</v>
      </c>
      <c r="D77" s="21" t="s">
        <v>294</v>
      </c>
      <c r="E77" s="1" t="s">
        <v>219</v>
      </c>
      <c r="F77" s="11" t="s">
        <v>237</v>
      </c>
      <c r="G77" s="2" t="s">
        <v>11</v>
      </c>
      <c r="H77" s="2" t="s">
        <v>370</v>
      </c>
      <c r="I77" s="2"/>
    </row>
    <row r="78" spans="1:9">
      <c r="A78" s="4">
        <v>150176</v>
      </c>
      <c r="B78" s="8" t="s">
        <v>109</v>
      </c>
      <c r="C78" s="20" t="s">
        <v>25</v>
      </c>
      <c r="D78" s="21" t="s">
        <v>293</v>
      </c>
      <c r="E78" s="1" t="s">
        <v>216</v>
      </c>
      <c r="F78" s="11" t="s">
        <v>222</v>
      </c>
      <c r="G78" s="2" t="s">
        <v>11</v>
      </c>
      <c r="H78" s="2" t="s">
        <v>371</v>
      </c>
      <c r="I78" s="2"/>
    </row>
    <row r="79" spans="1:9">
      <c r="A79" s="4">
        <v>150177</v>
      </c>
      <c r="B79" s="7" t="s">
        <v>110</v>
      </c>
      <c r="C79" s="20" t="s">
        <v>25</v>
      </c>
      <c r="D79" s="21" t="s">
        <v>288</v>
      </c>
      <c r="E79" s="1" t="s">
        <v>216</v>
      </c>
      <c r="F79" s="11" t="s">
        <v>232</v>
      </c>
      <c r="G79" s="2" t="s">
        <v>11</v>
      </c>
      <c r="H79" s="2" t="s">
        <v>372</v>
      </c>
      <c r="I79" s="2"/>
    </row>
    <row r="80" spans="1:9">
      <c r="A80" s="4">
        <v>150178</v>
      </c>
      <c r="B80" s="7" t="s">
        <v>111</v>
      </c>
      <c r="C80" s="20" t="s">
        <v>6</v>
      </c>
      <c r="D80" s="21" t="s">
        <v>294</v>
      </c>
      <c r="E80" s="1" t="s">
        <v>217</v>
      </c>
      <c r="F80" s="11" t="s">
        <v>230</v>
      </c>
      <c r="G80" s="2" t="s">
        <v>11</v>
      </c>
      <c r="H80" s="2" t="s">
        <v>373</v>
      </c>
      <c r="I80" s="2"/>
    </row>
    <row r="81" spans="1:9">
      <c r="A81" s="4">
        <v>150179</v>
      </c>
      <c r="B81" s="8" t="s">
        <v>112</v>
      </c>
      <c r="C81" s="20" t="s">
        <v>37</v>
      </c>
      <c r="D81" s="21" t="s">
        <v>295</v>
      </c>
      <c r="E81" s="1" t="s">
        <v>213</v>
      </c>
      <c r="F81" s="11" t="s">
        <v>243</v>
      </c>
      <c r="G81" s="2" t="s">
        <v>11</v>
      </c>
      <c r="H81" s="2" t="s">
        <v>374</v>
      </c>
      <c r="I81" s="2" t="s">
        <v>189</v>
      </c>
    </row>
    <row r="82" spans="1:9">
      <c r="A82" s="4">
        <v>150180</v>
      </c>
      <c r="B82" s="8" t="s">
        <v>113</v>
      </c>
      <c r="C82" s="20" t="s">
        <v>38</v>
      </c>
      <c r="D82" s="21" t="s">
        <v>288</v>
      </c>
      <c r="E82" s="1" t="s">
        <v>216</v>
      </c>
      <c r="F82" s="11" t="s">
        <v>227</v>
      </c>
      <c r="G82" s="2" t="s">
        <v>11</v>
      </c>
      <c r="H82" s="2" t="s">
        <v>375</v>
      </c>
      <c r="I82" s="2"/>
    </row>
    <row r="83" spans="1:9">
      <c r="A83" s="4">
        <v>150181</v>
      </c>
      <c r="B83" s="8" t="s">
        <v>114</v>
      </c>
      <c r="C83" s="20" t="s">
        <v>10</v>
      </c>
      <c r="D83" s="21" t="s">
        <v>292</v>
      </c>
      <c r="E83" s="1" t="s">
        <v>214</v>
      </c>
      <c r="F83" s="11" t="s">
        <v>227</v>
      </c>
      <c r="G83" s="2" t="s">
        <v>11</v>
      </c>
      <c r="H83" s="2" t="s">
        <v>376</v>
      </c>
      <c r="I83" s="2" t="s">
        <v>34</v>
      </c>
    </row>
    <row r="84" spans="1:9">
      <c r="A84" s="4">
        <v>150182</v>
      </c>
      <c r="B84" s="6" t="s">
        <v>115</v>
      </c>
      <c r="C84" s="20" t="s">
        <v>6</v>
      </c>
      <c r="D84" s="21" t="s">
        <v>291</v>
      </c>
      <c r="E84" s="1" t="s">
        <v>211</v>
      </c>
      <c r="F84" s="11" t="s">
        <v>232</v>
      </c>
      <c r="G84" s="2" t="s">
        <v>11</v>
      </c>
      <c r="H84" s="2" t="s">
        <v>377</v>
      </c>
      <c r="I84" s="2"/>
    </row>
    <row r="85" spans="1:9">
      <c r="A85" s="4">
        <v>150183</v>
      </c>
      <c r="B85" s="6" t="s">
        <v>116</v>
      </c>
      <c r="C85" s="20" t="s">
        <v>19</v>
      </c>
      <c r="D85" s="21" t="s">
        <v>289</v>
      </c>
      <c r="E85" s="1" t="s">
        <v>212</v>
      </c>
      <c r="F85" s="11" t="s">
        <v>244</v>
      </c>
      <c r="G85" s="2" t="s">
        <v>8</v>
      </c>
      <c r="H85" s="2" t="s">
        <v>378</v>
      </c>
      <c r="I85" s="2" t="s">
        <v>200</v>
      </c>
    </row>
    <row r="86" spans="1:9">
      <c r="A86" s="4">
        <v>150184</v>
      </c>
      <c r="B86" s="8" t="s">
        <v>117</v>
      </c>
      <c r="C86" s="20" t="s">
        <v>39</v>
      </c>
      <c r="D86" s="21" t="s">
        <v>294</v>
      </c>
      <c r="E86" s="1" t="s">
        <v>217</v>
      </c>
      <c r="F86" s="11" t="s">
        <v>232</v>
      </c>
      <c r="G86" s="2" t="s">
        <v>11</v>
      </c>
      <c r="H86" s="2" t="s">
        <v>379</v>
      </c>
      <c r="I86" s="2" t="s">
        <v>199</v>
      </c>
    </row>
    <row r="87" spans="1:9">
      <c r="A87" s="4">
        <v>150185</v>
      </c>
      <c r="B87" s="8" t="s">
        <v>118</v>
      </c>
      <c r="C87" s="20" t="s">
        <v>14</v>
      </c>
      <c r="D87" s="21" t="s">
        <v>291</v>
      </c>
      <c r="E87" s="1" t="s">
        <v>219</v>
      </c>
      <c r="F87" s="11" t="s">
        <v>238</v>
      </c>
      <c r="G87" s="2" t="s">
        <v>11</v>
      </c>
      <c r="H87" s="2" t="s">
        <v>380</v>
      </c>
      <c r="I87" s="2"/>
    </row>
    <row r="88" spans="1:9">
      <c r="A88" s="4">
        <v>150186</v>
      </c>
      <c r="B88" s="8" t="s">
        <v>119</v>
      </c>
      <c r="C88" s="20" t="s">
        <v>36</v>
      </c>
      <c r="D88" s="21" t="s">
        <v>288</v>
      </c>
      <c r="E88" s="1" t="s">
        <v>216</v>
      </c>
      <c r="F88" s="11" t="s">
        <v>222</v>
      </c>
      <c r="G88" s="2" t="s">
        <v>11</v>
      </c>
      <c r="H88" s="2" t="s">
        <v>381</v>
      </c>
      <c r="I88" s="2"/>
    </row>
    <row r="89" spans="1:9">
      <c r="A89" s="4">
        <v>150187</v>
      </c>
      <c r="B89" s="10" t="s">
        <v>120</v>
      </c>
      <c r="C89" s="20" t="s">
        <v>30</v>
      </c>
      <c r="D89" s="21" t="s">
        <v>292</v>
      </c>
      <c r="E89" s="1" t="s">
        <v>217</v>
      </c>
      <c r="F89" s="11" t="s">
        <v>240</v>
      </c>
      <c r="G89" s="2" t="s">
        <v>11</v>
      </c>
      <c r="H89" s="2" t="s">
        <v>382</v>
      </c>
      <c r="I89" s="2"/>
    </row>
    <row r="90" spans="1:9">
      <c r="A90" s="4">
        <v>150188</v>
      </c>
      <c r="B90" s="8" t="s">
        <v>121</v>
      </c>
      <c r="C90" s="20" t="s">
        <v>7</v>
      </c>
      <c r="D90" s="21" t="s">
        <v>295</v>
      </c>
      <c r="E90" s="1" t="s">
        <v>219</v>
      </c>
      <c r="F90" s="11" t="s">
        <v>230</v>
      </c>
      <c r="G90" s="2" t="s">
        <v>11</v>
      </c>
      <c r="H90" s="2" t="s">
        <v>383</v>
      </c>
      <c r="I90" s="2" t="s">
        <v>34</v>
      </c>
    </row>
    <row r="91" spans="1:9">
      <c r="A91" s="4">
        <v>150189</v>
      </c>
      <c r="B91" s="8" t="s">
        <v>122</v>
      </c>
      <c r="C91" s="20" t="s">
        <v>18</v>
      </c>
      <c r="D91" s="21" t="s">
        <v>289</v>
      </c>
      <c r="E91" s="1" t="s">
        <v>214</v>
      </c>
      <c r="F91" s="11" t="s">
        <v>222</v>
      </c>
      <c r="G91" s="2" t="s">
        <v>11</v>
      </c>
      <c r="H91" s="2" t="s">
        <v>384</v>
      </c>
      <c r="I91" s="2"/>
    </row>
    <row r="92" spans="1:9">
      <c r="A92" s="4">
        <v>150190</v>
      </c>
      <c r="B92" s="9" t="s">
        <v>123</v>
      </c>
      <c r="C92" s="20" t="s">
        <v>13</v>
      </c>
      <c r="D92" s="21" t="s">
        <v>290</v>
      </c>
      <c r="E92" s="1" t="s">
        <v>211</v>
      </c>
      <c r="F92" s="11" t="s">
        <v>226</v>
      </c>
      <c r="G92" s="2" t="s">
        <v>11</v>
      </c>
      <c r="H92" s="2" t="s">
        <v>385</v>
      </c>
      <c r="I92" s="2"/>
    </row>
    <row r="93" spans="1:9">
      <c r="A93" s="4">
        <v>150191</v>
      </c>
      <c r="B93" s="8" t="s">
        <v>124</v>
      </c>
      <c r="C93" s="20" t="s">
        <v>19</v>
      </c>
      <c r="D93" s="21" t="s">
        <v>293</v>
      </c>
      <c r="E93" s="1" t="s">
        <v>215</v>
      </c>
      <c r="F93" s="11" t="s">
        <v>245</v>
      </c>
      <c r="G93" s="2" t="s">
        <v>11</v>
      </c>
      <c r="H93" s="2" t="s">
        <v>386</v>
      </c>
      <c r="I93" s="2"/>
    </row>
    <row r="94" spans="1:9">
      <c r="A94" s="4">
        <v>150192</v>
      </c>
      <c r="B94" s="7" t="s">
        <v>125</v>
      </c>
      <c r="C94" s="20" t="s">
        <v>10</v>
      </c>
      <c r="D94" s="21" t="s">
        <v>289</v>
      </c>
      <c r="E94" s="1" t="s">
        <v>220</v>
      </c>
      <c r="F94" s="11" t="s">
        <v>240</v>
      </c>
      <c r="G94" s="2" t="s">
        <v>11</v>
      </c>
      <c r="H94" s="2" t="s">
        <v>387</v>
      </c>
      <c r="I94" s="2" t="s">
        <v>15</v>
      </c>
    </row>
    <row r="95" spans="1:9">
      <c r="A95" s="4">
        <v>150193</v>
      </c>
      <c r="B95" s="7" t="s">
        <v>126</v>
      </c>
      <c r="C95" s="20" t="s">
        <v>18</v>
      </c>
      <c r="D95" s="21" t="s">
        <v>292</v>
      </c>
      <c r="E95" s="1" t="s">
        <v>216</v>
      </c>
      <c r="F95" s="11" t="s">
        <v>222</v>
      </c>
      <c r="G95" s="2" t="s">
        <v>11</v>
      </c>
      <c r="H95" s="2" t="s">
        <v>388</v>
      </c>
      <c r="I95" s="2"/>
    </row>
    <row r="96" spans="1:9">
      <c r="A96" s="4">
        <v>150194</v>
      </c>
      <c r="B96" s="7" t="s">
        <v>127</v>
      </c>
      <c r="C96" s="20" t="s">
        <v>6</v>
      </c>
      <c r="D96" s="21" t="s">
        <v>291</v>
      </c>
      <c r="E96" s="1" t="s">
        <v>221</v>
      </c>
      <c r="F96" s="11" t="s">
        <v>222</v>
      </c>
      <c r="G96" s="2" t="s">
        <v>11</v>
      </c>
      <c r="H96" s="2" t="s">
        <v>389</v>
      </c>
      <c r="I96" s="2"/>
    </row>
    <row r="97" spans="1:9">
      <c r="A97" s="4">
        <v>150195</v>
      </c>
      <c r="B97" s="7" t="s">
        <v>128</v>
      </c>
      <c r="C97" s="20" t="s">
        <v>9</v>
      </c>
      <c r="D97" s="21" t="s">
        <v>287</v>
      </c>
      <c r="E97" s="1" t="s">
        <v>211</v>
      </c>
      <c r="F97" s="11" t="s">
        <v>229</v>
      </c>
      <c r="G97" s="2" t="s">
        <v>11</v>
      </c>
      <c r="H97" s="2" t="s">
        <v>390</v>
      </c>
      <c r="I97" s="2"/>
    </row>
    <row r="98" spans="1:9">
      <c r="A98" s="4">
        <v>150196</v>
      </c>
      <c r="B98" s="8" t="s">
        <v>129</v>
      </c>
      <c r="C98" s="20" t="s">
        <v>10</v>
      </c>
      <c r="D98" s="21" t="s">
        <v>290</v>
      </c>
      <c r="E98" s="1" t="s">
        <v>215</v>
      </c>
      <c r="F98" s="11" t="s">
        <v>231</v>
      </c>
      <c r="G98" s="2" t="s">
        <v>8</v>
      </c>
      <c r="H98" s="2" t="s">
        <v>391</v>
      </c>
      <c r="I98" s="2" t="s">
        <v>195</v>
      </c>
    </row>
    <row r="99" spans="1:9">
      <c r="A99" s="4">
        <v>150197</v>
      </c>
      <c r="B99" s="6" t="s">
        <v>130</v>
      </c>
      <c r="C99" s="20" t="s">
        <v>5</v>
      </c>
      <c r="D99" s="21" t="s">
        <v>293</v>
      </c>
      <c r="E99" s="1" t="s">
        <v>214</v>
      </c>
      <c r="F99" s="11" t="s">
        <v>222</v>
      </c>
      <c r="G99" s="2" t="s">
        <v>11</v>
      </c>
      <c r="H99" s="2" t="s">
        <v>392</v>
      </c>
      <c r="I99" s="2"/>
    </row>
    <row r="100" spans="1:9">
      <c r="A100" s="4">
        <v>150198</v>
      </c>
      <c r="B100" s="6" t="s">
        <v>131</v>
      </c>
      <c r="C100" s="20" t="s">
        <v>6</v>
      </c>
      <c r="D100" s="21" t="s">
        <v>287</v>
      </c>
      <c r="E100" s="1" t="s">
        <v>217</v>
      </c>
      <c r="F100" s="11" t="s">
        <v>238</v>
      </c>
      <c r="G100" s="2" t="s">
        <v>11</v>
      </c>
      <c r="H100" s="2" t="s">
        <v>393</v>
      </c>
      <c r="I100" s="2"/>
    </row>
    <row r="101" spans="1:9">
      <c r="A101" s="4">
        <v>150199</v>
      </c>
      <c r="B101" s="9" t="s">
        <v>132</v>
      </c>
      <c r="C101" s="20" t="s">
        <v>9</v>
      </c>
      <c r="D101" s="21" t="s">
        <v>292</v>
      </c>
      <c r="E101" s="1" t="s">
        <v>211</v>
      </c>
      <c r="F101" s="11" t="s">
        <v>236</v>
      </c>
      <c r="G101" s="2" t="s">
        <v>11</v>
      </c>
      <c r="H101" s="2" t="s">
        <v>394</v>
      </c>
      <c r="I101" s="2"/>
    </row>
    <row r="102" spans="1:9">
      <c r="A102" s="4">
        <v>150200</v>
      </c>
      <c r="B102" s="7" t="s">
        <v>133</v>
      </c>
      <c r="C102" s="20" t="s">
        <v>7</v>
      </c>
      <c r="D102" s="21" t="s">
        <v>295</v>
      </c>
      <c r="E102" s="1" t="s">
        <v>211</v>
      </c>
      <c r="F102" s="11" t="s">
        <v>241</v>
      </c>
      <c r="G102" s="2" t="s">
        <v>11</v>
      </c>
      <c r="H102" s="2" t="s">
        <v>395</v>
      </c>
      <c r="I102" s="2" t="s">
        <v>187</v>
      </c>
    </row>
    <row r="103" spans="1:9">
      <c r="A103" s="4">
        <v>150201</v>
      </c>
      <c r="B103" s="7" t="s">
        <v>134</v>
      </c>
      <c r="C103" s="20" t="s">
        <v>10</v>
      </c>
      <c r="D103" s="21" t="s">
        <v>289</v>
      </c>
      <c r="E103" s="1" t="s">
        <v>213</v>
      </c>
      <c r="F103" s="11" t="s">
        <v>236</v>
      </c>
      <c r="G103" s="2" t="s">
        <v>11</v>
      </c>
      <c r="H103" s="2" t="s">
        <v>396</v>
      </c>
      <c r="I103" s="2" t="s">
        <v>201</v>
      </c>
    </row>
    <row r="104" spans="1:9">
      <c r="A104" s="4">
        <v>150202</v>
      </c>
      <c r="B104" s="7" t="s">
        <v>135</v>
      </c>
      <c r="C104" s="20" t="s">
        <v>18</v>
      </c>
      <c r="D104" s="21" t="s">
        <v>290</v>
      </c>
      <c r="E104" s="1" t="s">
        <v>214</v>
      </c>
      <c r="F104" s="11" t="s">
        <v>238</v>
      </c>
      <c r="G104" s="2" t="s">
        <v>11</v>
      </c>
      <c r="H104" s="2" t="s">
        <v>397</v>
      </c>
      <c r="I104" s="2"/>
    </row>
    <row r="105" spans="1:9">
      <c r="A105" s="4">
        <v>150203</v>
      </c>
      <c r="B105" s="7" t="s">
        <v>136</v>
      </c>
      <c r="C105" s="20" t="s">
        <v>6</v>
      </c>
      <c r="D105" s="21" t="s">
        <v>293</v>
      </c>
      <c r="E105" s="1" t="s">
        <v>219</v>
      </c>
      <c r="F105" s="11" t="s">
        <v>236</v>
      </c>
      <c r="G105" s="2" t="s">
        <v>11</v>
      </c>
      <c r="H105" s="2" t="s">
        <v>398</v>
      </c>
      <c r="I105" s="2"/>
    </row>
    <row r="106" spans="1:9">
      <c r="A106" s="4">
        <v>150204</v>
      </c>
      <c r="B106" s="7" t="s">
        <v>137</v>
      </c>
      <c r="C106" s="20" t="s">
        <v>9</v>
      </c>
      <c r="D106" s="21" t="s">
        <v>289</v>
      </c>
      <c r="E106" s="1" t="s">
        <v>220</v>
      </c>
      <c r="F106" s="11" t="s">
        <v>240</v>
      </c>
      <c r="G106" s="2" t="s">
        <v>11</v>
      </c>
      <c r="H106" s="2" t="s">
        <v>399</v>
      </c>
      <c r="I106" s="2"/>
    </row>
    <row r="107" spans="1:9">
      <c r="A107" s="4">
        <v>150205</v>
      </c>
      <c r="B107" s="9" t="s">
        <v>138</v>
      </c>
      <c r="C107" s="20" t="s">
        <v>10</v>
      </c>
      <c r="D107" s="21" t="s">
        <v>292</v>
      </c>
      <c r="E107" s="1" t="s">
        <v>219</v>
      </c>
      <c r="F107" s="11" t="s">
        <v>241</v>
      </c>
      <c r="G107" s="2" t="s">
        <v>11</v>
      </c>
      <c r="H107" s="2" t="s">
        <v>400</v>
      </c>
      <c r="I107" s="2" t="s">
        <v>196</v>
      </c>
    </row>
    <row r="108" spans="1:9">
      <c r="A108" s="4">
        <v>150206</v>
      </c>
      <c r="B108" s="8" t="s">
        <v>139</v>
      </c>
      <c r="C108" s="20" t="s">
        <v>5</v>
      </c>
      <c r="D108" s="21" t="s">
        <v>293</v>
      </c>
      <c r="E108" s="1" t="s">
        <v>212</v>
      </c>
      <c r="F108" s="11" t="s">
        <v>231</v>
      </c>
      <c r="G108" s="2" t="s">
        <v>11</v>
      </c>
      <c r="H108" s="2" t="s">
        <v>401</v>
      </c>
      <c r="I108" s="2"/>
    </row>
    <row r="109" spans="1:9">
      <c r="A109" s="4">
        <v>150207</v>
      </c>
      <c r="B109" s="9" t="s">
        <v>140</v>
      </c>
      <c r="C109" s="20" t="s">
        <v>9</v>
      </c>
      <c r="D109" s="21" t="s">
        <v>289</v>
      </c>
      <c r="E109" s="1" t="s">
        <v>216</v>
      </c>
      <c r="F109" s="11" t="s">
        <v>237</v>
      </c>
      <c r="G109" s="2" t="s">
        <v>11</v>
      </c>
      <c r="H109" s="2" t="s">
        <v>402</v>
      </c>
      <c r="I109" s="2"/>
    </row>
    <row r="110" spans="1:9">
      <c r="A110" s="4">
        <v>150208</v>
      </c>
      <c r="B110" s="9" t="s">
        <v>141</v>
      </c>
      <c r="C110" s="20" t="s">
        <v>10</v>
      </c>
      <c r="D110" s="21" t="s">
        <v>292</v>
      </c>
      <c r="E110" s="1" t="s">
        <v>213</v>
      </c>
      <c r="F110" s="11" t="s">
        <v>247</v>
      </c>
      <c r="G110" s="2" t="s">
        <v>11</v>
      </c>
      <c r="H110" s="2" t="s">
        <v>403</v>
      </c>
      <c r="I110" s="2" t="s">
        <v>196</v>
      </c>
    </row>
    <row r="111" spans="1:9">
      <c r="A111" s="4">
        <v>150209</v>
      </c>
      <c r="B111" s="8" t="s">
        <v>142</v>
      </c>
      <c r="C111" s="20" t="s">
        <v>5</v>
      </c>
      <c r="D111" s="21" t="s">
        <v>295</v>
      </c>
      <c r="E111" s="1" t="s">
        <v>220</v>
      </c>
      <c r="F111" s="11" t="s">
        <v>246</v>
      </c>
      <c r="G111" s="2" t="s">
        <v>11</v>
      </c>
      <c r="H111" s="2" t="s">
        <v>404</v>
      </c>
      <c r="I111" s="2"/>
    </row>
    <row r="112" spans="1:9">
      <c r="A112" s="4">
        <v>150210</v>
      </c>
      <c r="B112" s="6" t="s">
        <v>143</v>
      </c>
      <c r="C112" s="20" t="s">
        <v>6</v>
      </c>
      <c r="D112" s="21" t="s">
        <v>288</v>
      </c>
      <c r="E112" s="1" t="s">
        <v>212</v>
      </c>
      <c r="F112" s="11" t="s">
        <v>227</v>
      </c>
      <c r="G112" s="2" t="s">
        <v>11</v>
      </c>
      <c r="H112" s="2" t="s">
        <v>405</v>
      </c>
      <c r="I112" s="2"/>
    </row>
    <row r="113" spans="1:9">
      <c r="A113" s="4">
        <v>150211</v>
      </c>
      <c r="B113" s="9" t="s">
        <v>144</v>
      </c>
      <c r="C113" s="20" t="s">
        <v>9</v>
      </c>
      <c r="D113" s="21" t="s">
        <v>294</v>
      </c>
      <c r="E113" s="1" t="s">
        <v>215</v>
      </c>
      <c r="F113" s="11" t="s">
        <v>226</v>
      </c>
      <c r="G113" s="2" t="s">
        <v>11</v>
      </c>
      <c r="H113" s="2" t="s">
        <v>406</v>
      </c>
      <c r="I113" s="2"/>
    </row>
    <row r="114" spans="1:9">
      <c r="A114" s="4">
        <v>150212</v>
      </c>
      <c r="B114" s="7" t="s">
        <v>145</v>
      </c>
      <c r="C114" s="20" t="s">
        <v>6</v>
      </c>
      <c r="D114" s="21" t="s">
        <v>295</v>
      </c>
      <c r="E114" s="1" t="s">
        <v>210</v>
      </c>
      <c r="F114" s="11" t="s">
        <v>237</v>
      </c>
      <c r="G114" s="2" t="s">
        <v>11</v>
      </c>
      <c r="H114" s="2" t="s">
        <v>407</v>
      </c>
      <c r="I114" s="2" t="s">
        <v>202</v>
      </c>
    </row>
    <row r="115" spans="1:9">
      <c r="A115" s="4">
        <v>150213</v>
      </c>
      <c r="B115" s="7" t="s">
        <v>146</v>
      </c>
      <c r="C115" s="20" t="s">
        <v>9</v>
      </c>
      <c r="D115" s="21" t="s">
        <v>288</v>
      </c>
      <c r="E115" s="1" t="s">
        <v>217</v>
      </c>
      <c r="F115" s="11" t="s">
        <v>230</v>
      </c>
      <c r="G115" s="2" t="s">
        <v>11</v>
      </c>
      <c r="H115" s="2" t="s">
        <v>408</v>
      </c>
      <c r="I115" s="2"/>
    </row>
    <row r="116" spans="1:9">
      <c r="A116" s="4">
        <v>150214</v>
      </c>
      <c r="B116" s="9" t="s">
        <v>147</v>
      </c>
      <c r="C116" s="20" t="s">
        <v>10</v>
      </c>
      <c r="D116" s="21" t="s">
        <v>290</v>
      </c>
      <c r="E116" s="1" t="s">
        <v>220</v>
      </c>
      <c r="F116" s="11" t="s">
        <v>240</v>
      </c>
      <c r="G116" s="2" t="s">
        <v>11</v>
      </c>
      <c r="H116" s="2" t="s">
        <v>409</v>
      </c>
      <c r="I116" s="2" t="s">
        <v>196</v>
      </c>
    </row>
    <row r="117" spans="1:9">
      <c r="A117" s="4">
        <v>150215</v>
      </c>
      <c r="B117" s="8" t="s">
        <v>148</v>
      </c>
      <c r="C117" s="20" t="s">
        <v>5</v>
      </c>
      <c r="D117" s="21" t="s">
        <v>293</v>
      </c>
      <c r="E117" s="1" t="s">
        <v>210</v>
      </c>
      <c r="F117" s="11" t="s">
        <v>227</v>
      </c>
      <c r="G117" s="2" t="s">
        <v>11</v>
      </c>
      <c r="H117" s="2" t="s">
        <v>410</v>
      </c>
      <c r="I117" s="2"/>
    </row>
    <row r="118" spans="1:9">
      <c r="A118" s="4">
        <v>150216</v>
      </c>
      <c r="B118" s="6" t="s">
        <v>149</v>
      </c>
      <c r="C118" s="20" t="s">
        <v>6</v>
      </c>
      <c r="D118" s="21" t="s">
        <v>288</v>
      </c>
      <c r="E118" s="1" t="s">
        <v>210</v>
      </c>
      <c r="F118" s="11" t="s">
        <v>245</v>
      </c>
      <c r="G118" s="2" t="s">
        <v>11</v>
      </c>
      <c r="H118" s="2" t="s">
        <v>411</v>
      </c>
      <c r="I118" s="2"/>
    </row>
    <row r="119" spans="1:9">
      <c r="A119" s="4">
        <v>150217</v>
      </c>
      <c r="B119" s="9" t="s">
        <v>150</v>
      </c>
      <c r="C119" s="20" t="s">
        <v>9</v>
      </c>
      <c r="D119" s="21" t="s">
        <v>294</v>
      </c>
      <c r="E119" s="1" t="s">
        <v>216</v>
      </c>
      <c r="F119" s="11" t="s">
        <v>237</v>
      </c>
      <c r="G119" s="2" t="s">
        <v>11</v>
      </c>
      <c r="H119" s="2" t="s">
        <v>412</v>
      </c>
      <c r="I119" s="2"/>
    </row>
    <row r="120" spans="1:9">
      <c r="A120" s="4">
        <v>150218</v>
      </c>
      <c r="B120" s="8" t="s">
        <v>151</v>
      </c>
      <c r="C120" s="20" t="s">
        <v>7</v>
      </c>
      <c r="D120" s="21" t="s">
        <v>295</v>
      </c>
      <c r="E120" s="1" t="s">
        <v>216</v>
      </c>
      <c r="F120" s="11" t="s">
        <v>226</v>
      </c>
      <c r="G120" s="2" t="s">
        <v>11</v>
      </c>
      <c r="H120" s="2" t="s">
        <v>413</v>
      </c>
      <c r="I120" s="2" t="s">
        <v>203</v>
      </c>
    </row>
    <row r="121" spans="1:9">
      <c r="A121" s="4">
        <v>150219</v>
      </c>
      <c r="B121" s="7" t="s">
        <v>152</v>
      </c>
      <c r="C121" s="20" t="s">
        <v>5</v>
      </c>
      <c r="D121" s="21" t="s">
        <v>289</v>
      </c>
      <c r="E121" s="1" t="s">
        <v>221</v>
      </c>
      <c r="F121" s="11" t="s">
        <v>231</v>
      </c>
      <c r="G121" s="2" t="s">
        <v>11</v>
      </c>
      <c r="H121" s="2" t="s">
        <v>414</v>
      </c>
      <c r="I121" s="2" t="s">
        <v>204</v>
      </c>
    </row>
    <row r="122" spans="1:9">
      <c r="A122" s="4">
        <v>150220</v>
      </c>
      <c r="B122" s="7" t="s">
        <v>153</v>
      </c>
      <c r="C122" s="20" t="s">
        <v>6</v>
      </c>
      <c r="D122" s="21" t="s">
        <v>294</v>
      </c>
      <c r="E122" s="1" t="s">
        <v>221</v>
      </c>
      <c r="F122" s="11" t="s">
        <v>227</v>
      </c>
      <c r="G122" s="2" t="s">
        <v>11</v>
      </c>
      <c r="H122" s="2" t="s">
        <v>415</v>
      </c>
      <c r="I122" s="2"/>
    </row>
    <row r="123" spans="1:9">
      <c r="A123" s="4">
        <v>150221</v>
      </c>
      <c r="B123" s="7" t="s">
        <v>154</v>
      </c>
      <c r="C123" s="20" t="s">
        <v>10</v>
      </c>
      <c r="D123" s="21" t="s">
        <v>295</v>
      </c>
      <c r="E123" s="1" t="s">
        <v>210</v>
      </c>
      <c r="F123" s="11" t="s">
        <v>239</v>
      </c>
      <c r="G123" s="2" t="s">
        <v>11</v>
      </c>
      <c r="H123" s="2" t="s">
        <v>416</v>
      </c>
      <c r="I123" s="2" t="s">
        <v>192</v>
      </c>
    </row>
    <row r="124" spans="1:9">
      <c r="A124" s="4">
        <v>150222</v>
      </c>
      <c r="B124" s="7" t="s">
        <v>155</v>
      </c>
      <c r="C124" s="20" t="s">
        <v>5</v>
      </c>
      <c r="D124" s="21" t="s">
        <v>289</v>
      </c>
      <c r="E124" s="1" t="s">
        <v>217</v>
      </c>
      <c r="F124" s="11" t="s">
        <v>240</v>
      </c>
      <c r="G124" s="2" t="s">
        <v>11</v>
      </c>
      <c r="H124" s="2" t="s">
        <v>417</v>
      </c>
      <c r="I124" s="2"/>
    </row>
    <row r="125" spans="1:9">
      <c r="A125" s="4">
        <v>150223</v>
      </c>
      <c r="B125" s="7" t="s">
        <v>156</v>
      </c>
      <c r="C125" s="20" t="s">
        <v>6</v>
      </c>
      <c r="D125" s="21" t="s">
        <v>292</v>
      </c>
      <c r="E125" s="1" t="s">
        <v>221</v>
      </c>
      <c r="F125" s="11" t="s">
        <v>226</v>
      </c>
      <c r="G125" s="2" t="s">
        <v>11</v>
      </c>
      <c r="H125" s="2" t="s">
        <v>418</v>
      </c>
      <c r="I125" s="2"/>
    </row>
    <row r="126" spans="1:9">
      <c r="A126" s="4">
        <v>150224</v>
      </c>
      <c r="B126" s="7" t="s">
        <v>157</v>
      </c>
      <c r="C126" s="20" t="s">
        <v>9</v>
      </c>
      <c r="D126" s="21" t="s">
        <v>291</v>
      </c>
      <c r="E126" s="1" t="s">
        <v>220</v>
      </c>
      <c r="F126" s="11" t="s">
        <v>226</v>
      </c>
      <c r="G126" s="2" t="s">
        <v>11</v>
      </c>
      <c r="H126" s="2" t="s">
        <v>419</v>
      </c>
      <c r="I126" s="2"/>
    </row>
    <row r="127" spans="1:9">
      <c r="A127" s="4">
        <v>150225</v>
      </c>
      <c r="B127" s="6" t="s">
        <v>158</v>
      </c>
      <c r="C127" s="20" t="s">
        <v>6</v>
      </c>
      <c r="D127" s="21" t="s">
        <v>289</v>
      </c>
      <c r="E127" s="1" t="s">
        <v>213</v>
      </c>
      <c r="F127" s="11" t="s">
        <v>235</v>
      </c>
      <c r="G127" s="2" t="s">
        <v>11</v>
      </c>
      <c r="H127" s="2" t="s">
        <v>420</v>
      </c>
      <c r="I127" s="2" t="s">
        <v>194</v>
      </c>
    </row>
    <row r="128" spans="1:9">
      <c r="A128" s="4">
        <v>150226</v>
      </c>
      <c r="B128" s="7" t="s">
        <v>159</v>
      </c>
      <c r="C128" s="20" t="s">
        <v>6</v>
      </c>
      <c r="D128" s="21" t="s">
        <v>294</v>
      </c>
      <c r="E128" s="1" t="s">
        <v>219</v>
      </c>
      <c r="F128" s="11" t="s">
        <v>232</v>
      </c>
      <c r="G128" s="2" t="s">
        <v>8</v>
      </c>
      <c r="H128" s="2" t="s">
        <v>421</v>
      </c>
      <c r="I128" s="2" t="s">
        <v>189</v>
      </c>
    </row>
    <row r="129" spans="1:9">
      <c r="A129" s="4">
        <v>150227</v>
      </c>
      <c r="B129" s="9" t="s">
        <v>160</v>
      </c>
      <c r="C129" s="20" t="s">
        <v>10</v>
      </c>
      <c r="D129" s="21" t="s">
        <v>293</v>
      </c>
      <c r="E129" s="1" t="s">
        <v>216</v>
      </c>
      <c r="F129" s="11" t="s">
        <v>239</v>
      </c>
      <c r="G129" s="2" t="s">
        <v>11</v>
      </c>
      <c r="H129" s="2" t="s">
        <v>422</v>
      </c>
      <c r="I129" s="2" t="s">
        <v>40</v>
      </c>
    </row>
    <row r="130" spans="1:9">
      <c r="A130" s="4">
        <v>150228</v>
      </c>
      <c r="B130" s="9" t="s">
        <v>161</v>
      </c>
      <c r="C130" s="20" t="s">
        <v>13</v>
      </c>
      <c r="D130" s="21" t="s">
        <v>289</v>
      </c>
      <c r="E130" s="1" t="s">
        <v>216</v>
      </c>
      <c r="F130" s="11" t="s">
        <v>239</v>
      </c>
      <c r="G130" s="2" t="s">
        <v>11</v>
      </c>
      <c r="H130" s="2" t="s">
        <v>423</v>
      </c>
      <c r="I130" s="2"/>
    </row>
    <row r="131" spans="1:9">
      <c r="A131" s="4">
        <v>150229</v>
      </c>
      <c r="B131" s="8" t="s">
        <v>162</v>
      </c>
      <c r="C131" s="20" t="s">
        <v>19</v>
      </c>
      <c r="D131" s="21" t="s">
        <v>294</v>
      </c>
      <c r="E131" s="1" t="s">
        <v>220</v>
      </c>
      <c r="F131" s="11" t="s">
        <v>222</v>
      </c>
      <c r="G131" s="2" t="s">
        <v>11</v>
      </c>
      <c r="H131" s="2" t="s">
        <v>424</v>
      </c>
      <c r="I131" s="2"/>
    </row>
    <row r="132" spans="1:9">
      <c r="A132" s="4">
        <v>150230</v>
      </c>
      <c r="B132" s="6" t="s">
        <v>163</v>
      </c>
      <c r="C132" s="20" t="s">
        <v>6</v>
      </c>
      <c r="D132" s="21" t="s">
        <v>293</v>
      </c>
      <c r="E132" s="1" t="s">
        <v>221</v>
      </c>
      <c r="F132" s="11" t="s">
        <v>227</v>
      </c>
      <c r="G132" s="2" t="s">
        <v>11</v>
      </c>
      <c r="H132" s="2" t="s">
        <v>425</v>
      </c>
      <c r="I132" s="2"/>
    </row>
    <row r="133" spans="1:9">
      <c r="A133" s="4">
        <v>150231</v>
      </c>
      <c r="B133" s="8" t="s">
        <v>164</v>
      </c>
      <c r="C133" s="20" t="s">
        <v>39</v>
      </c>
      <c r="D133" s="21" t="s">
        <v>287</v>
      </c>
      <c r="E133" s="1" t="s">
        <v>218</v>
      </c>
      <c r="F133" s="11" t="s">
        <v>238</v>
      </c>
      <c r="G133" s="2" t="s">
        <v>11</v>
      </c>
      <c r="H133" s="2" t="s">
        <v>426</v>
      </c>
      <c r="I133" s="2" t="s">
        <v>41</v>
      </c>
    </row>
    <row r="134" spans="1:9">
      <c r="A134" s="4">
        <v>150232</v>
      </c>
      <c r="B134" s="8" t="s">
        <v>165</v>
      </c>
      <c r="C134" s="20" t="s">
        <v>7</v>
      </c>
      <c r="D134" s="21" t="s">
        <v>294</v>
      </c>
      <c r="E134" s="1" t="s">
        <v>214</v>
      </c>
      <c r="F134" s="11" t="s">
        <v>243</v>
      </c>
      <c r="G134" s="2" t="s">
        <v>11</v>
      </c>
      <c r="H134" s="2" t="s">
        <v>427</v>
      </c>
      <c r="I134" s="2"/>
    </row>
    <row r="135" spans="1:9">
      <c r="A135" s="4">
        <v>150233</v>
      </c>
      <c r="B135" s="8" t="s">
        <v>166</v>
      </c>
      <c r="C135" s="20" t="s">
        <v>10</v>
      </c>
      <c r="D135" s="21" t="s">
        <v>291</v>
      </c>
      <c r="E135" s="1" t="s">
        <v>213</v>
      </c>
      <c r="F135" s="11" t="s">
        <v>226</v>
      </c>
      <c r="G135" s="2" t="s">
        <v>11</v>
      </c>
      <c r="H135" s="2" t="s">
        <v>428</v>
      </c>
      <c r="I135" s="2" t="s">
        <v>192</v>
      </c>
    </row>
    <row r="136" spans="1:9">
      <c r="A136" s="4">
        <v>150234</v>
      </c>
      <c r="B136" s="6" t="s">
        <v>167</v>
      </c>
      <c r="C136" s="20" t="s">
        <v>5</v>
      </c>
      <c r="D136" s="21" t="s">
        <v>287</v>
      </c>
      <c r="E136" s="1" t="s">
        <v>212</v>
      </c>
      <c r="F136" s="11" t="s">
        <v>227</v>
      </c>
      <c r="G136" s="2" t="s">
        <v>11</v>
      </c>
      <c r="H136" s="2" t="s">
        <v>429</v>
      </c>
      <c r="I136" s="2"/>
    </row>
    <row r="137" spans="1:9">
      <c r="A137" s="4">
        <v>150235</v>
      </c>
      <c r="B137" s="6" t="s">
        <v>168</v>
      </c>
      <c r="C137" s="20" t="s">
        <v>6</v>
      </c>
      <c r="D137" s="21" t="s">
        <v>290</v>
      </c>
      <c r="E137" s="1" t="s">
        <v>210</v>
      </c>
      <c r="F137" s="11" t="s">
        <v>247</v>
      </c>
      <c r="G137" s="2" t="s">
        <v>11</v>
      </c>
      <c r="H137" s="2" t="s">
        <v>430</v>
      </c>
      <c r="I137" s="2"/>
    </row>
    <row r="138" spans="1:9">
      <c r="A138" s="4">
        <v>150236</v>
      </c>
      <c r="B138" s="8" t="s">
        <v>169</v>
      </c>
      <c r="C138" s="20" t="s">
        <v>10</v>
      </c>
      <c r="D138" s="21" t="s">
        <v>293</v>
      </c>
      <c r="E138" s="1" t="s">
        <v>217</v>
      </c>
      <c r="F138" s="11" t="s">
        <v>236</v>
      </c>
      <c r="G138" s="2" t="s">
        <v>11</v>
      </c>
      <c r="H138" s="2" t="s">
        <v>431</v>
      </c>
      <c r="I138" s="2" t="s">
        <v>190</v>
      </c>
    </row>
    <row r="139" spans="1:9">
      <c r="A139" s="4">
        <v>150237</v>
      </c>
      <c r="B139" s="7" t="s">
        <v>170</v>
      </c>
      <c r="C139" s="20" t="s">
        <v>7</v>
      </c>
      <c r="D139" s="21" t="s">
        <v>289</v>
      </c>
      <c r="E139" s="1" t="s">
        <v>217</v>
      </c>
      <c r="F139" s="11" t="s">
        <v>228</v>
      </c>
      <c r="G139" s="2" t="s">
        <v>11</v>
      </c>
      <c r="H139" s="2" t="s">
        <v>432</v>
      </c>
      <c r="I139" s="2" t="s">
        <v>191</v>
      </c>
    </row>
    <row r="140" spans="1:9">
      <c r="A140" s="4">
        <v>150238</v>
      </c>
      <c r="B140" s="7" t="s">
        <v>171</v>
      </c>
      <c r="C140" s="20" t="s">
        <v>10</v>
      </c>
      <c r="D140" s="21" t="s">
        <v>294</v>
      </c>
      <c r="E140" s="1" t="s">
        <v>215</v>
      </c>
      <c r="F140" s="11" t="s">
        <v>240</v>
      </c>
      <c r="G140" s="2" t="s">
        <v>11</v>
      </c>
      <c r="H140" s="2" t="s">
        <v>433</v>
      </c>
      <c r="I140" s="2"/>
    </row>
    <row r="141" spans="1:9">
      <c r="A141" s="4">
        <v>150239</v>
      </c>
      <c r="B141" s="6" t="s">
        <v>172</v>
      </c>
      <c r="C141" s="20" t="s">
        <v>6</v>
      </c>
      <c r="D141" s="21" t="s">
        <v>291</v>
      </c>
      <c r="E141" s="1" t="s">
        <v>220</v>
      </c>
      <c r="F141" s="11" t="s">
        <v>236</v>
      </c>
      <c r="G141" s="2" t="s">
        <v>11</v>
      </c>
      <c r="H141" s="2" t="s">
        <v>434</v>
      </c>
      <c r="I141" s="2" t="s">
        <v>192</v>
      </c>
    </row>
    <row r="142" spans="1:9">
      <c r="A142" s="4">
        <v>150240</v>
      </c>
      <c r="B142" s="7" t="s">
        <v>173</v>
      </c>
      <c r="C142" s="20" t="s">
        <v>7</v>
      </c>
      <c r="D142" s="21" t="s">
        <v>288</v>
      </c>
      <c r="E142" s="1" t="s">
        <v>212</v>
      </c>
      <c r="F142" s="11" t="s">
        <v>230</v>
      </c>
      <c r="G142" s="2" t="s">
        <v>8</v>
      </c>
      <c r="H142" s="2" t="s">
        <v>435</v>
      </c>
      <c r="I142" s="2" t="s">
        <v>189</v>
      </c>
    </row>
    <row r="143" spans="1:9">
      <c r="A143" s="4">
        <v>150241</v>
      </c>
      <c r="B143" s="7" t="s">
        <v>174</v>
      </c>
      <c r="C143" s="20" t="s">
        <v>18</v>
      </c>
      <c r="D143" s="21" t="s">
        <v>292</v>
      </c>
      <c r="E143" s="1" t="s">
        <v>218</v>
      </c>
      <c r="F143" s="11" t="s">
        <v>231</v>
      </c>
      <c r="G143" s="2" t="s">
        <v>11</v>
      </c>
      <c r="H143" s="2" t="s">
        <v>436</v>
      </c>
      <c r="I143" s="2"/>
    </row>
    <row r="144" spans="1:9">
      <c r="A144" s="4">
        <v>150242</v>
      </c>
      <c r="B144" s="7" t="s">
        <v>175</v>
      </c>
      <c r="C144" s="20" t="s">
        <v>5</v>
      </c>
      <c r="D144" s="21" t="s">
        <v>291</v>
      </c>
      <c r="E144" s="1" t="s">
        <v>215</v>
      </c>
      <c r="F144" s="11" t="s">
        <v>222</v>
      </c>
      <c r="G144" s="2" t="s">
        <v>22</v>
      </c>
      <c r="H144" s="2" t="s">
        <v>437</v>
      </c>
      <c r="I144" s="2" t="s">
        <v>193</v>
      </c>
    </row>
    <row r="145" spans="1:9">
      <c r="A145" s="4">
        <v>150243</v>
      </c>
      <c r="B145" s="7" t="s">
        <v>176</v>
      </c>
      <c r="C145" s="20" t="s">
        <v>6</v>
      </c>
      <c r="D145" s="21" t="s">
        <v>287</v>
      </c>
      <c r="E145" s="1" t="s">
        <v>220</v>
      </c>
      <c r="F145" s="11" t="s">
        <v>227</v>
      </c>
      <c r="G145" s="2" t="s">
        <v>11</v>
      </c>
      <c r="H145" s="2" t="s">
        <v>438</v>
      </c>
      <c r="I145" s="2"/>
    </row>
    <row r="146" spans="1:9">
      <c r="A146" s="4">
        <v>150244</v>
      </c>
      <c r="B146" s="7" t="s">
        <v>177</v>
      </c>
      <c r="C146" s="20" t="s">
        <v>9</v>
      </c>
      <c r="D146" s="21" t="s">
        <v>292</v>
      </c>
      <c r="E146" s="1" t="s">
        <v>212</v>
      </c>
      <c r="F146" s="11" t="s">
        <v>238</v>
      </c>
      <c r="G146" s="2" t="s">
        <v>11</v>
      </c>
      <c r="H146" s="2" t="s">
        <v>439</v>
      </c>
      <c r="I146" s="2"/>
    </row>
    <row r="147" spans="1:9">
      <c r="A147" s="4">
        <v>150245</v>
      </c>
      <c r="B147" s="9" t="s">
        <v>178</v>
      </c>
      <c r="C147" s="20" t="s">
        <v>9</v>
      </c>
      <c r="D147" s="21" t="s">
        <v>293</v>
      </c>
      <c r="E147" s="1" t="s">
        <v>212</v>
      </c>
      <c r="F147" s="11" t="s">
        <v>237</v>
      </c>
      <c r="G147" s="2" t="s">
        <v>29</v>
      </c>
      <c r="H147" s="2" t="s">
        <v>440</v>
      </c>
      <c r="I147" s="2" t="s">
        <v>192</v>
      </c>
    </row>
    <row r="148" spans="1:9">
      <c r="A148" s="4">
        <v>150246</v>
      </c>
      <c r="B148" s="7" t="s">
        <v>179</v>
      </c>
      <c r="C148" s="20" t="s">
        <v>7</v>
      </c>
      <c r="D148" s="21" t="s">
        <v>289</v>
      </c>
      <c r="E148" s="1" t="s">
        <v>221</v>
      </c>
      <c r="F148" s="11" t="s">
        <v>230</v>
      </c>
      <c r="G148" s="2" t="s">
        <v>22</v>
      </c>
      <c r="H148" s="2" t="s">
        <v>441</v>
      </c>
      <c r="I148" s="2" t="s">
        <v>191</v>
      </c>
    </row>
    <row r="149" spans="1:9">
      <c r="A149" s="4">
        <v>150247</v>
      </c>
      <c r="B149" s="7" t="s">
        <v>180</v>
      </c>
      <c r="C149" s="20" t="s">
        <v>10</v>
      </c>
      <c r="D149" s="21" t="s">
        <v>292</v>
      </c>
      <c r="E149" s="1" t="s">
        <v>213</v>
      </c>
      <c r="F149" s="11" t="s">
        <v>241</v>
      </c>
      <c r="G149" s="2" t="s">
        <v>11</v>
      </c>
      <c r="H149" s="2" t="s">
        <v>442</v>
      </c>
      <c r="I149" s="2"/>
    </row>
    <row r="150" spans="1:9">
      <c r="A150" s="4">
        <v>150248</v>
      </c>
      <c r="B150" s="7" t="s">
        <v>181</v>
      </c>
      <c r="C150" s="20" t="s">
        <v>12</v>
      </c>
      <c r="D150" s="21" t="s">
        <v>293</v>
      </c>
      <c r="E150" s="1" t="s">
        <v>216</v>
      </c>
      <c r="F150" s="11" t="s">
        <v>240</v>
      </c>
      <c r="G150" s="2" t="s">
        <v>11</v>
      </c>
      <c r="H150" s="2" t="s">
        <v>443</v>
      </c>
      <c r="I150" s="2"/>
    </row>
    <row r="151" spans="1:9">
      <c r="A151" s="4">
        <v>150249</v>
      </c>
      <c r="B151" s="7" t="s">
        <v>182</v>
      </c>
      <c r="C151" s="20" t="s">
        <v>10</v>
      </c>
      <c r="D151" s="21" t="s">
        <v>289</v>
      </c>
      <c r="E151" s="1" t="s">
        <v>220</v>
      </c>
      <c r="F151" s="11" t="s">
        <v>248</v>
      </c>
      <c r="G151" s="2" t="s">
        <v>11</v>
      </c>
      <c r="H151" s="2" t="s">
        <v>444</v>
      </c>
      <c r="I151" s="2" t="s">
        <v>190</v>
      </c>
    </row>
    <row r="152" spans="1:9">
      <c r="A152" s="4">
        <v>150250</v>
      </c>
      <c r="B152" s="7" t="s">
        <v>183</v>
      </c>
      <c r="C152" s="20" t="s">
        <v>5</v>
      </c>
      <c r="D152" s="21" t="s">
        <v>294</v>
      </c>
      <c r="E152" s="1" t="s">
        <v>215</v>
      </c>
      <c r="F152" s="11" t="s">
        <v>249</v>
      </c>
      <c r="G152" s="2" t="s">
        <v>11</v>
      </c>
      <c r="H152" s="2" t="s">
        <v>445</v>
      </c>
      <c r="I152" s="2"/>
    </row>
    <row r="153" spans="1:9">
      <c r="A153" s="4">
        <v>150251</v>
      </c>
      <c r="B153" s="7" t="s">
        <v>184</v>
      </c>
      <c r="C153" s="20" t="s">
        <v>6</v>
      </c>
      <c r="D153" s="21" t="s">
        <v>291</v>
      </c>
      <c r="E153" s="1" t="s">
        <v>216</v>
      </c>
      <c r="F153" s="11" t="s">
        <v>222</v>
      </c>
      <c r="G153" s="2" t="s">
        <v>11</v>
      </c>
      <c r="H153" s="2" t="s">
        <v>446</v>
      </c>
      <c r="I153" s="2"/>
    </row>
    <row r="154" spans="1:9">
      <c r="A154" s="4">
        <v>150252</v>
      </c>
      <c r="B154" s="7" t="s">
        <v>185</v>
      </c>
      <c r="C154" s="20" t="s">
        <v>9</v>
      </c>
      <c r="D154" s="21" t="s">
        <v>288</v>
      </c>
      <c r="E154" s="1" t="s">
        <v>219</v>
      </c>
      <c r="F154" s="11" t="s">
        <v>245</v>
      </c>
      <c r="G154" s="2" t="s">
        <v>11</v>
      </c>
      <c r="H154" s="2" t="s">
        <v>447</v>
      </c>
      <c r="I154" s="2"/>
    </row>
  </sheetData>
  <conditionalFormatting sqref="F2:F107">
    <cfRule type="expression" dxfId="8" priority="4">
      <formula>AND(#REF!="New",#REF!="GB")</formula>
    </cfRule>
  </conditionalFormatting>
  <conditionalFormatting sqref="F111:F154">
    <cfRule type="expression" dxfId="7" priority="3">
      <formula>AND(#REF!="New",#REF!="GB")</formula>
    </cfRule>
  </conditionalFormatting>
  <conditionalFormatting sqref="F108:F110">
    <cfRule type="expression" dxfId="6" priority="2">
      <formula>AND(#REF!="New",#REF!="GB")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0AFF-1CB9-41B2-A032-5FA4895E767F}">
  <dimension ref="A1:O155"/>
  <sheetViews>
    <sheetView workbookViewId="0">
      <pane xSplit="1" ySplit="1" topLeftCell="D132" activePane="bottomRight" state="frozen"/>
      <selection pane="topRight" activeCell="B1" sqref="B1"/>
      <selection pane="bottomLeft" activeCell="A2" sqref="A2"/>
      <selection pane="bottomRight" activeCell="F133" sqref="F133"/>
    </sheetView>
  </sheetViews>
  <sheetFormatPr defaultColWidth="8.77734375" defaultRowHeight="14.4"/>
  <cols>
    <col min="1" max="1" width="10.77734375" bestFit="1" customWidth="1"/>
    <col min="2" max="2" width="23.44140625" style="3" bestFit="1" customWidth="1"/>
    <col min="3" max="3" width="18.77734375" customWidth="1"/>
    <col min="4" max="4" width="11.33203125" customWidth="1"/>
    <col min="5" max="6" width="17.44140625" customWidth="1"/>
    <col min="7" max="7" width="17.109375" customWidth="1"/>
    <col min="8" max="8" width="27.33203125" customWidth="1"/>
    <col min="9" max="9" width="10.6640625" bestFit="1" customWidth="1"/>
    <col min="10" max="10" width="41.33203125" bestFit="1" customWidth="1"/>
    <col min="11" max="11" width="10.77734375" bestFit="1" customWidth="1"/>
    <col min="12" max="12" width="11.109375" bestFit="1" customWidth="1"/>
    <col min="13" max="13" width="20.88671875" bestFit="1" customWidth="1"/>
  </cols>
  <sheetData>
    <row r="1" spans="1:15" s="12" customFormat="1" ht="33.75" customHeight="1">
      <c r="A1" s="15" t="s">
        <v>461</v>
      </c>
      <c r="B1" s="16" t="s">
        <v>0</v>
      </c>
      <c r="C1" s="17" t="s">
        <v>1</v>
      </c>
      <c r="D1" s="17" t="s">
        <v>2</v>
      </c>
      <c r="E1" s="17" t="s">
        <v>462</v>
      </c>
      <c r="F1" s="17" t="s">
        <v>495</v>
      </c>
      <c r="G1" s="15" t="s">
        <v>262</v>
      </c>
      <c r="H1" s="18" t="s">
        <v>3</v>
      </c>
      <c r="I1" s="18" t="s">
        <v>296</v>
      </c>
      <c r="J1" s="18" t="s">
        <v>4</v>
      </c>
      <c r="K1" s="18" t="s">
        <v>496</v>
      </c>
      <c r="L1" s="18" t="s">
        <v>497</v>
      </c>
      <c r="M1" s="18" t="s">
        <v>501</v>
      </c>
    </row>
    <row r="2" spans="1:15">
      <c r="A2" s="4" t="str">
        <f>SUBSTITUTE('Student database'!A2,"K", "")</f>
        <v>150100</v>
      </c>
      <c r="B2" s="5" t="str">
        <f>TRIM('Student database'!B2)</f>
        <v>Mr. Behrouz COURT</v>
      </c>
      <c r="C2" s="19" t="str">
        <f>'Student database'!C2</f>
        <v>Intro to ECommerce</v>
      </c>
      <c r="D2" s="21" t="str">
        <f>TRIM(CLEAN('Student database'!D2))</f>
        <v>Sydney</v>
      </c>
      <c r="E2" s="1" t="str">
        <f>'Student database'!E2</f>
        <v>T2-2015</v>
      </c>
      <c r="F2" s="54" cm="1">
        <f t="array" ref="F2">DATE(RIGHT(E2,4),_xlfn.IFS(LEFT(E2,2)="T1",3,LEFT(E2,2)="T2",7,LEFT(E2,2)="T3",10),_xlfn.IFS(LEFT(E2,2)="T1",13,LEFT(E2,2)="T2",10,LEFT(E2,2)="T3",6))</f>
        <v>42195</v>
      </c>
      <c r="G2" s="13">
        <f>VALUE(TRIM(SUBSTITUTE('Student database'!F2,CHAR(160),"")))</f>
        <v>1</v>
      </c>
      <c r="H2" s="14" t="str">
        <f>'Student database'!G2</f>
        <v>Bachelor of Business</v>
      </c>
      <c r="I2" s="14" t="str">
        <f>'Student database'!H2</f>
        <v>1995-10-24</v>
      </c>
      <c r="J2" s="14" t="str">
        <f>IF(ISBLANK('Student database'!I2),J1,'Student database'!I2)</f>
        <v xml:space="preserve">Pathway Education </v>
      </c>
      <c r="K2" t="str">
        <f>TEXT(F2,"mmm")</f>
        <v>Jul</v>
      </c>
      <c r="L2">
        <f>ROUNDDOWN(YEARFRAC(I2,F2),0)</f>
        <v>19</v>
      </c>
      <c r="M2">
        <f>IF((20-G2)&gt;0,20-G2,0)</f>
        <v>19</v>
      </c>
      <c r="N2">
        <f>LEN(G2)</f>
        <v>1</v>
      </c>
      <c r="O2">
        <f>CODE(RIGHT(G2,1))</f>
        <v>49</v>
      </c>
    </row>
    <row r="3" spans="1:15">
      <c r="A3" s="4" t="str">
        <f>SUBSTITUTE('Student database'!A3,"K", "")</f>
        <v>150101</v>
      </c>
      <c r="B3" s="5" t="str">
        <f>TRIM('Student database'!B3)</f>
        <v>Mr. Hootan VERIO</v>
      </c>
      <c r="C3" s="20" t="str">
        <f>'Student database'!C3</f>
        <v xml:space="preserve">Mgmt Principles </v>
      </c>
      <c r="D3" s="21" t="str">
        <f>TRIM(CLEAN('Student database'!D3))</f>
        <v>Brisbane</v>
      </c>
      <c r="E3" s="1" t="str">
        <f>'Student database'!E3</f>
        <v>T1-2014</v>
      </c>
      <c r="F3" s="54" cm="1">
        <f t="array" ref="F3">DATE(RIGHT(E3,4),_xlfn.IFS(LEFT(E3,2)="T1",3,LEFT(E3,2)="T2",7,LEFT(E3,2)="T3",10),_xlfn.IFS(LEFT(E3,2)="T1",13,LEFT(E3,2)="T2",10,LEFT(E3,2)="T3",6))</f>
        <v>41711</v>
      </c>
      <c r="G3" s="13">
        <f>VALUE(TRIM(SUBSTITUTE('Student database'!F3,CHAR(160),"")))</f>
        <v>1</v>
      </c>
      <c r="H3" s="2" t="str">
        <f>'Student database'!G3</f>
        <v>Bachelor of Business</v>
      </c>
      <c r="I3" s="2" t="str">
        <f>'Student database'!H3</f>
        <v>1993-01-05</v>
      </c>
      <c r="J3" s="14" t="str">
        <f>IF(ISBLANK('Student database'!I3),J2,'Student database'!I3)</f>
        <v xml:space="preserve">Pathway Education </v>
      </c>
      <c r="K3" t="str">
        <f t="shared" ref="K3:K66" si="0">TEXT(F3,"mmm")</f>
        <v>Mar</v>
      </c>
      <c r="L3">
        <f t="shared" ref="L3:L66" si="1">ROUNDDOWN(YEARFRAC(I3,F3),0)</f>
        <v>21</v>
      </c>
      <c r="M3">
        <f t="shared" ref="M3:M66" si="2">IF((20-G3)&gt;0,20-G3,0)</f>
        <v>19</v>
      </c>
      <c r="N3">
        <f t="shared" ref="N3:N66" si="3">LEN(G3)</f>
        <v>1</v>
      </c>
      <c r="O3">
        <f t="shared" ref="O3:O66" si="4">CODE(RIGHT(G3,1))</f>
        <v>49</v>
      </c>
    </row>
    <row r="4" spans="1:15">
      <c r="A4" s="4" t="str">
        <f>SUBSTITUTE('Student database'!A4,"K", "")</f>
        <v>150102</v>
      </c>
      <c r="B4" s="5" t="str">
        <f>TRIM('Student database'!B4)</f>
        <v>Ms. Kaveh RVATH</v>
      </c>
      <c r="C4" s="20" t="str">
        <f>'Student database'!C4</f>
        <v>Bus Acct</v>
      </c>
      <c r="D4" s="21" t="str">
        <f>TRIM(CLEAN('Student database'!D4))</f>
        <v>Melbourne</v>
      </c>
      <c r="E4" s="1" t="str">
        <f>'Student database'!E4</f>
        <v>T2-2015</v>
      </c>
      <c r="F4" s="54" cm="1">
        <f t="array" ref="F4">DATE(RIGHT(E4,4),_xlfn.IFS(LEFT(E4,2)="T1",3,LEFT(E4,2)="T2",7,LEFT(E4,2)="T3",10),_xlfn.IFS(LEFT(E4,2)="T1",13,LEFT(E4,2)="T2",10,LEFT(E4,2)="T3",6))</f>
        <v>42195</v>
      </c>
      <c r="G4" s="13">
        <f>VALUE(TRIM(SUBSTITUTE('Student database'!F4,CHAR(160),"")))</f>
        <v>22</v>
      </c>
      <c r="H4" s="2" t="str">
        <f>'Student database'!G4</f>
        <v>Bachelor of Accounting</v>
      </c>
      <c r="I4" s="2" t="str">
        <f>'Student database'!H4</f>
        <v>1988-09-13</v>
      </c>
      <c r="J4" s="14" t="str">
        <f>IF(ISBLANK('Student database'!I4),J3,'Student database'!I4)</f>
        <v>Glob Consultancy</v>
      </c>
      <c r="K4" t="str">
        <f t="shared" si="0"/>
        <v>Jul</v>
      </c>
      <c r="L4">
        <f t="shared" si="1"/>
        <v>26</v>
      </c>
      <c r="M4">
        <f t="shared" si="2"/>
        <v>0</v>
      </c>
      <c r="N4">
        <f t="shared" si="3"/>
        <v>2</v>
      </c>
      <c r="O4">
        <f t="shared" si="4"/>
        <v>50</v>
      </c>
    </row>
    <row r="5" spans="1:15">
      <c r="A5" s="4" t="str">
        <f>SUBSTITUTE('Student database'!A5,"K", "")</f>
        <v>150103</v>
      </c>
      <c r="B5" s="5" t="str">
        <f>TRIM('Student database'!B5)</f>
        <v>Mr. Fardin KORBA</v>
      </c>
      <c r="C5" s="20" t="str">
        <f>'Student database'!C5</f>
        <v xml:space="preserve">Quant Methods </v>
      </c>
      <c r="D5" s="21" t="str">
        <f>TRIM(CLEAN('Student database'!D5))</f>
        <v>Brisbane</v>
      </c>
      <c r="E5" s="1" t="str">
        <f>'Student database'!E5</f>
        <v>T2-2016</v>
      </c>
      <c r="F5" s="54" cm="1">
        <f t="array" ref="F5">DATE(RIGHT(E5,4),_xlfn.IFS(LEFT(E5,2)="T1",3,LEFT(E5,2)="T2",7,LEFT(E5,2)="T3",10),_xlfn.IFS(LEFT(E5,2)="T1",13,LEFT(E5,2)="T2",10,LEFT(E5,2)="T3",6))</f>
        <v>42561</v>
      </c>
      <c r="G5" s="13">
        <f>VALUE(TRIM(SUBSTITUTE('Student database'!F5,CHAR(160),"")))</f>
        <v>18</v>
      </c>
      <c r="H5" s="2" t="str">
        <f>'Student database'!G5</f>
        <v>Bachelor of Business</v>
      </c>
      <c r="I5" s="2" t="str">
        <f>'Student database'!H5</f>
        <v>1988-12-29</v>
      </c>
      <c r="J5" s="14" t="str">
        <f>IF(ISBLANK('Student database'!I5),J4,'Student database'!I5)</f>
        <v>Glob Consultancy</v>
      </c>
      <c r="K5" t="str">
        <f t="shared" si="0"/>
        <v>Jul</v>
      </c>
      <c r="L5">
        <f t="shared" si="1"/>
        <v>27</v>
      </c>
      <c r="M5">
        <f t="shared" si="2"/>
        <v>2</v>
      </c>
      <c r="N5">
        <f t="shared" si="3"/>
        <v>2</v>
      </c>
      <c r="O5">
        <f t="shared" si="4"/>
        <v>56</v>
      </c>
    </row>
    <row r="6" spans="1:15">
      <c r="A6" s="4" t="str">
        <f>SUBSTITUTE('Student database'!A6,"K", "")</f>
        <v>150104</v>
      </c>
      <c r="B6" s="5" t="str">
        <f>TRIM('Student database'!B6)</f>
        <v>Mr. Mehrab ILYAS</v>
      </c>
      <c r="C6" s="20" t="str">
        <f>'Student database'!C6</f>
        <v xml:space="preserve">Bus Comm </v>
      </c>
      <c r="D6" s="21" t="str">
        <f>TRIM(CLEAN('Student database'!D6))</f>
        <v>Sydney</v>
      </c>
      <c r="E6" s="1" t="str">
        <f>'Student database'!E6</f>
        <v>T3-2016</v>
      </c>
      <c r="F6" s="54" cm="1">
        <f t="array" ref="F6">DATE(RIGHT(E6,4),_xlfn.IFS(LEFT(E6,2)="T1",3,LEFT(E6,2)="T2",7,LEFT(E6,2)="T3",10),_xlfn.IFS(LEFT(E6,2)="T1",13,LEFT(E6,2)="T2",10,LEFT(E6,2)="T3",6))</f>
        <v>42649</v>
      </c>
      <c r="G6" s="13">
        <f>VALUE(TRIM(SUBSTITUTE('Student database'!F6,CHAR(160),"")))</f>
        <v>36</v>
      </c>
      <c r="H6" s="2" t="str">
        <f>'Student database'!G6</f>
        <v>Bachelor of Business</v>
      </c>
      <c r="I6" s="2" t="str">
        <f>'Student database'!H6</f>
        <v>1996-09-26</v>
      </c>
      <c r="J6" s="14" t="str">
        <f>IF(ISBLANK('Student database'!I6),J5,'Student database'!I6)</f>
        <v xml:space="preserve">Bridgeagency </v>
      </c>
      <c r="K6" t="str">
        <f t="shared" si="0"/>
        <v>Oct</v>
      </c>
      <c r="L6">
        <f t="shared" si="1"/>
        <v>20</v>
      </c>
      <c r="M6">
        <f t="shared" si="2"/>
        <v>0</v>
      </c>
      <c r="N6">
        <f t="shared" si="3"/>
        <v>2</v>
      </c>
      <c r="O6">
        <f t="shared" si="4"/>
        <v>54</v>
      </c>
    </row>
    <row r="7" spans="1:15">
      <c r="A7" s="4" t="str">
        <f>SUBSTITUTE('Student database'!A7,"K", "")</f>
        <v>150105</v>
      </c>
      <c r="B7" s="5" t="str">
        <f>TRIM('Student database'!B7)</f>
        <v>Mr. Aram HALID</v>
      </c>
      <c r="C7" s="20" t="str">
        <f>'Student database'!C7</f>
        <v>Intro to ECommerce</v>
      </c>
      <c r="D7" s="21" t="str">
        <f>TRIM(CLEAN('Student database'!D7))</f>
        <v>Sydney</v>
      </c>
      <c r="E7" s="1" t="str">
        <f>'Student database'!E7</f>
        <v>T2-2015</v>
      </c>
      <c r="F7" s="54" cm="1">
        <f t="array" ref="F7">DATE(RIGHT(E7,4),_xlfn.IFS(LEFT(E7,2)="T1",3,LEFT(E7,2)="T2",7,LEFT(E7,2)="T3",10),_xlfn.IFS(LEFT(E7,2)="T1",13,LEFT(E7,2)="T2",10,LEFT(E7,2)="T3",6))</f>
        <v>42195</v>
      </c>
      <c r="G7" s="13">
        <f>VALUE(TRIM(SUBSTITUTE('Student database'!F7,CHAR(160),"")))</f>
        <v>3</v>
      </c>
      <c r="H7" s="2" t="str">
        <f>'Student database'!G7</f>
        <v>Bachelor of Business</v>
      </c>
      <c r="I7" s="2" t="str">
        <f>'Student database'!H7</f>
        <v>1993-06-05</v>
      </c>
      <c r="J7" s="14" t="str">
        <f>IF(ISBLANK('Student database'!I7),J6,'Student database'!I7)</f>
        <v xml:space="preserve">Bridgeagency </v>
      </c>
      <c r="K7" t="str">
        <f t="shared" si="0"/>
        <v>Jul</v>
      </c>
      <c r="L7">
        <f t="shared" si="1"/>
        <v>22</v>
      </c>
      <c r="M7">
        <f t="shared" si="2"/>
        <v>17</v>
      </c>
      <c r="N7">
        <f t="shared" si="3"/>
        <v>1</v>
      </c>
      <c r="O7">
        <f t="shared" si="4"/>
        <v>51</v>
      </c>
    </row>
    <row r="8" spans="1:15">
      <c r="A8" s="4" t="str">
        <f>SUBSTITUTE('Student database'!A8,"K", "")</f>
        <v>150106</v>
      </c>
      <c r="B8" s="5" t="str">
        <f>TRIM('Student database'!B8)</f>
        <v>Mr. Nazilla AYYAB</v>
      </c>
      <c r="C8" s="20" t="str">
        <f>'Student database'!C8</f>
        <v xml:space="preserve">Mgmt Principles </v>
      </c>
      <c r="D8" s="21" t="str">
        <f>TRIM(CLEAN('Student database'!D8))</f>
        <v>Sydney</v>
      </c>
      <c r="E8" s="1" t="str">
        <f>'Student database'!E8</f>
        <v>T2-2015</v>
      </c>
      <c r="F8" s="54" cm="1">
        <f t="array" ref="F8">DATE(RIGHT(E8,4),_xlfn.IFS(LEFT(E8,2)="T1",3,LEFT(E8,2)="T2",7,LEFT(E8,2)="T3",10),_xlfn.IFS(LEFT(E8,2)="T1",13,LEFT(E8,2)="T2",10,LEFT(E8,2)="T3",6))</f>
        <v>42195</v>
      </c>
      <c r="G8" s="13">
        <f>VALUE(TRIM(SUBSTITUTE('Student database'!F8,CHAR(160),"")))</f>
        <v>11</v>
      </c>
      <c r="H8" s="2" t="str">
        <f>'Student database'!G8</f>
        <v>Bachelor of Business</v>
      </c>
      <c r="I8" s="2" t="str">
        <f>'Student database'!H8</f>
        <v>1990-07-17</v>
      </c>
      <c r="J8" s="14" t="str">
        <f>IF(ISBLANK('Student database'!I8),J7,'Student database'!I8)</f>
        <v xml:space="preserve">Bridgeagency </v>
      </c>
      <c r="K8" t="str">
        <f t="shared" si="0"/>
        <v>Jul</v>
      </c>
      <c r="L8">
        <f t="shared" si="1"/>
        <v>24</v>
      </c>
      <c r="M8">
        <f t="shared" si="2"/>
        <v>9</v>
      </c>
      <c r="N8">
        <f t="shared" si="3"/>
        <v>2</v>
      </c>
      <c r="O8">
        <f t="shared" si="4"/>
        <v>49</v>
      </c>
    </row>
    <row r="9" spans="1:15">
      <c r="A9" s="4" t="str">
        <f>SUBSTITUTE('Student database'!A9,"K", "")</f>
        <v>150107</v>
      </c>
      <c r="B9" s="5" t="str">
        <f>TRIM('Student database'!B9)</f>
        <v>Mr. Shahrbanou ANDIO</v>
      </c>
      <c r="C9" s="20" t="str">
        <f>'Student database'!C9</f>
        <v xml:space="preserve">Mgmt Principles </v>
      </c>
      <c r="D9" s="21" t="str">
        <f>TRIM(CLEAN('Student database'!D9))</f>
        <v>Sydney</v>
      </c>
      <c r="E9" s="1" t="str">
        <f>'Student database'!E9</f>
        <v>T3-2016</v>
      </c>
      <c r="F9" s="54" cm="1">
        <f t="array" ref="F9">DATE(RIGHT(E9,4),_xlfn.IFS(LEFT(E9,2)="T1",3,LEFT(E9,2)="T2",7,LEFT(E9,2)="T3",10),_xlfn.IFS(LEFT(E9,2)="T1",13,LEFT(E9,2)="T2",10,LEFT(E9,2)="T3",6))</f>
        <v>42649</v>
      </c>
      <c r="G9" s="13">
        <f>VALUE(TRIM(SUBSTITUTE('Student database'!F9,CHAR(160),"")))</f>
        <v>30</v>
      </c>
      <c r="H9" s="2" t="str">
        <f>'Student database'!G9</f>
        <v>Bachelor of Business</v>
      </c>
      <c r="I9" s="2" t="str">
        <f>'Student database'!H9</f>
        <v>1992-03-04</v>
      </c>
      <c r="J9" s="14" t="str">
        <f>IF(ISBLANK('Student database'!I9),J8,'Student database'!I9)</f>
        <v xml:space="preserve">Bridgeagency </v>
      </c>
      <c r="K9" t="str">
        <f t="shared" si="0"/>
        <v>Oct</v>
      </c>
      <c r="L9">
        <f t="shared" si="1"/>
        <v>24</v>
      </c>
      <c r="M9">
        <f t="shared" si="2"/>
        <v>0</v>
      </c>
      <c r="N9">
        <f t="shared" si="3"/>
        <v>2</v>
      </c>
      <c r="O9">
        <f t="shared" si="4"/>
        <v>48</v>
      </c>
    </row>
    <row r="10" spans="1:15">
      <c r="A10" s="4" t="str">
        <f>SUBSTITUTE('Student database'!A10,"K", "")</f>
        <v>150108</v>
      </c>
      <c r="B10" s="5" t="str">
        <f>TRIM('Student database'!B10)</f>
        <v>Mr. Sholeh Mohan</v>
      </c>
      <c r="C10" s="20" t="str">
        <f>'Student database'!C10</f>
        <v>HRM</v>
      </c>
      <c r="D10" s="21" t="str">
        <f>TRIM(CLEAN('Student database'!D10))</f>
        <v>Sydney</v>
      </c>
      <c r="E10" s="1" t="str">
        <f>'Student database'!E10</f>
        <v>T2-2015</v>
      </c>
      <c r="F10" s="54" cm="1">
        <f t="array" ref="F10">DATE(RIGHT(E10,4),_xlfn.IFS(LEFT(E10,2)="T1",3,LEFT(E10,2)="T2",7,LEFT(E10,2)="T3",10),_xlfn.IFS(LEFT(E10,2)="T1",13,LEFT(E10,2)="T2",10,LEFT(E10,2)="T3",6))</f>
        <v>42195</v>
      </c>
      <c r="G10" s="13">
        <f>VALUE(TRIM(SUBSTITUTE('Student database'!F10,CHAR(160),"")))</f>
        <v>12</v>
      </c>
      <c r="H10" s="2" t="str">
        <f>'Student database'!G10</f>
        <v>Bachelor of Business</v>
      </c>
      <c r="I10" s="2" t="str">
        <f>'Student database'!H10</f>
        <v>1998-11-06</v>
      </c>
      <c r="J10" s="14" t="str">
        <f>IF(ISBLANK('Student database'!I10),J9,'Student database'!I10)</f>
        <v>BrightwayConsultants</v>
      </c>
      <c r="K10" t="str">
        <f t="shared" si="0"/>
        <v>Jul</v>
      </c>
      <c r="L10">
        <f t="shared" si="1"/>
        <v>16</v>
      </c>
      <c r="M10">
        <f t="shared" si="2"/>
        <v>8</v>
      </c>
      <c r="N10">
        <f t="shared" si="3"/>
        <v>2</v>
      </c>
      <c r="O10">
        <f t="shared" si="4"/>
        <v>50</v>
      </c>
    </row>
    <row r="11" spans="1:15">
      <c r="A11" s="4" t="str">
        <f>SUBSTITUTE('Student database'!A11,"K", "")</f>
        <v>150109</v>
      </c>
      <c r="B11" s="5" t="str">
        <f>TRIM('Student database'!B11)</f>
        <v>Mr. Farangis pkota</v>
      </c>
      <c r="C11" s="20" t="str">
        <f>'Student database'!C11</f>
        <v>Bus Acct</v>
      </c>
      <c r="D11" s="21" t="str">
        <f>TRIM(CLEAN('Student database'!D11))</f>
        <v>Melbourne</v>
      </c>
      <c r="E11" s="1" t="str">
        <f>'Student database'!E11</f>
        <v>T2-2017</v>
      </c>
      <c r="F11" s="54" cm="1">
        <f t="array" ref="F11">DATE(RIGHT(E11,4),_xlfn.IFS(LEFT(E11,2)="T1",3,LEFT(E11,2)="T2",7,LEFT(E11,2)="T3",10),_xlfn.IFS(LEFT(E11,2)="T1",13,LEFT(E11,2)="T2",10,LEFT(E11,2)="T3",6))</f>
        <v>42926</v>
      </c>
      <c r="G11" s="13">
        <f>VALUE(TRIM(SUBSTITUTE('Student database'!F11,CHAR(160),"")))</f>
        <v>5</v>
      </c>
      <c r="H11" s="2" t="str">
        <f>'Student database'!G11</f>
        <v>Bachelor of Business</v>
      </c>
      <c r="I11" s="2" t="str">
        <f>'Student database'!H11</f>
        <v>1994-03-23</v>
      </c>
      <c r="J11" s="14" t="str">
        <f>IF(ISBLANK('Student database'!I11),J10,'Student database'!I11)</f>
        <v>Information Agency</v>
      </c>
      <c r="K11" t="str">
        <f t="shared" si="0"/>
        <v>Jul</v>
      </c>
      <c r="L11">
        <f t="shared" si="1"/>
        <v>23</v>
      </c>
      <c r="M11">
        <f t="shared" si="2"/>
        <v>15</v>
      </c>
      <c r="N11">
        <f t="shared" si="3"/>
        <v>1</v>
      </c>
      <c r="O11">
        <f t="shared" si="4"/>
        <v>53</v>
      </c>
    </row>
    <row r="12" spans="1:15">
      <c r="A12" s="4" t="str">
        <f>SUBSTITUTE('Student database'!A12,"K", "")</f>
        <v>150110</v>
      </c>
      <c r="B12" s="5" t="str">
        <f>TRIM('Student database'!B12)</f>
        <v>Mr. Sheeva ZAFAR</v>
      </c>
      <c r="C12" s="20" t="str">
        <f>'Student database'!C12</f>
        <v xml:space="preserve">Quant Methods </v>
      </c>
      <c r="D12" s="21" t="str">
        <f>TRIM(CLEAN('Student database'!D12))</f>
        <v>Sydney</v>
      </c>
      <c r="E12" s="1" t="str">
        <f>'Student database'!E12</f>
        <v>T2-2015</v>
      </c>
      <c r="F12" s="54" cm="1">
        <f t="array" ref="F12">DATE(RIGHT(E12,4),_xlfn.IFS(LEFT(E12,2)="T1",3,LEFT(E12,2)="T2",7,LEFT(E12,2)="T3",10),_xlfn.IFS(LEFT(E12,2)="T1",13,LEFT(E12,2)="T2",10,LEFT(E12,2)="T3",6))</f>
        <v>42195</v>
      </c>
      <c r="G12" s="13">
        <f>VALUE(TRIM(SUBSTITUTE('Student database'!F12,CHAR(160),"")))</f>
        <v>8</v>
      </c>
      <c r="H12" s="2" t="str">
        <f>'Student database'!G12</f>
        <v>Bachelor of Business</v>
      </c>
      <c r="I12" s="2" t="str">
        <f>'Student database'!H12</f>
        <v>1996-12-02</v>
      </c>
      <c r="J12" s="14" t="str">
        <f>IF(ISBLANK('Student database'!I12),J11,'Student database'!I12)</f>
        <v>Information Agency</v>
      </c>
      <c r="K12" t="str">
        <f t="shared" si="0"/>
        <v>Jul</v>
      </c>
      <c r="L12">
        <f t="shared" si="1"/>
        <v>18</v>
      </c>
      <c r="M12">
        <f t="shared" si="2"/>
        <v>12</v>
      </c>
      <c r="N12">
        <f t="shared" si="3"/>
        <v>1</v>
      </c>
      <c r="O12">
        <f t="shared" si="4"/>
        <v>56</v>
      </c>
    </row>
    <row r="13" spans="1:15">
      <c r="A13" s="4" t="str">
        <f>SUBSTITUTE('Student database'!A13,"K", "")</f>
        <v>150111</v>
      </c>
      <c r="B13" s="5" t="str">
        <f>TRIM('Student database'!B13)</f>
        <v>Mr. Asal MUKHI</v>
      </c>
      <c r="C13" s="20" t="str">
        <f>'Student database'!C13</f>
        <v>Bus Acct</v>
      </c>
      <c r="D13" s="21" t="str">
        <f>TRIM(CLEAN('Student database'!D13))</f>
        <v>Sydney</v>
      </c>
      <c r="E13" s="1" t="str">
        <f>'Student database'!E13</f>
        <v>T3-2016</v>
      </c>
      <c r="F13" s="54" cm="1">
        <f t="array" ref="F13">DATE(RIGHT(E13,4),_xlfn.IFS(LEFT(E13,2)="T1",3,LEFT(E13,2)="T2",7,LEFT(E13,2)="T3",10),_xlfn.IFS(LEFT(E13,2)="T1",13,LEFT(E13,2)="T2",10,LEFT(E13,2)="T3",6))</f>
        <v>42649</v>
      </c>
      <c r="G13" s="13">
        <f>VALUE(TRIM(SUBSTITUTE('Student database'!F13,CHAR(160),"")))</f>
        <v>13</v>
      </c>
      <c r="H13" s="2" t="str">
        <f>'Student database'!G13</f>
        <v>Bachelor of Business</v>
      </c>
      <c r="I13" s="2" t="str">
        <f>'Student database'!H13</f>
        <v>1996-01-13</v>
      </c>
      <c r="J13" s="14" t="str">
        <f>IF(ISBLANK('Student database'!I13),J12,'Student database'!I13)</f>
        <v xml:space="preserve">International Educational </v>
      </c>
      <c r="K13" t="str">
        <f t="shared" si="0"/>
        <v>Oct</v>
      </c>
      <c r="L13">
        <f t="shared" si="1"/>
        <v>20</v>
      </c>
      <c r="M13">
        <f t="shared" si="2"/>
        <v>7</v>
      </c>
      <c r="N13">
        <f t="shared" si="3"/>
        <v>2</v>
      </c>
      <c r="O13">
        <f t="shared" si="4"/>
        <v>51</v>
      </c>
    </row>
    <row r="14" spans="1:15">
      <c r="A14" s="4" t="str">
        <f>SUBSTITUTE('Student database'!A14,"K", "")</f>
        <v>150112</v>
      </c>
      <c r="B14" s="5" t="str">
        <f>TRIM('Student database'!B14)</f>
        <v>Mr. Zari SINGH</v>
      </c>
      <c r="C14" s="20" t="str">
        <f>'Student database'!C14</f>
        <v>Corp Resp Ethics</v>
      </c>
      <c r="D14" s="21" t="str">
        <f>TRIM(CLEAN('Student database'!D14))</f>
        <v>Brisbane</v>
      </c>
      <c r="E14" s="1" t="str">
        <f>'Student database'!E14</f>
        <v>T3-2015</v>
      </c>
      <c r="F14" s="54" cm="1">
        <f t="array" ref="F14">DATE(RIGHT(E14,4),_xlfn.IFS(LEFT(E14,2)="T1",3,LEFT(E14,2)="T2",7,LEFT(E14,2)="T3",10),_xlfn.IFS(LEFT(E14,2)="T1",13,LEFT(E14,2)="T2",10,LEFT(E14,2)="T3",6))</f>
        <v>42283</v>
      </c>
      <c r="G14" s="13">
        <f>VALUE(TRIM(SUBSTITUTE('Student database'!F14,CHAR(160),"")))</f>
        <v>28</v>
      </c>
      <c r="H14" s="2" t="str">
        <f>'Student database'!G14</f>
        <v>Bachelor of Business</v>
      </c>
      <c r="I14" s="2" t="str">
        <f>'Student database'!H14</f>
        <v>1997-01-29</v>
      </c>
      <c r="J14" s="14" t="str">
        <f>IF(ISBLANK('Student database'!I14),J13,'Student database'!I14)</f>
        <v xml:space="preserve">International Educational </v>
      </c>
      <c r="K14" t="str">
        <f t="shared" si="0"/>
        <v>Oct</v>
      </c>
      <c r="L14">
        <f t="shared" si="1"/>
        <v>18</v>
      </c>
      <c r="M14">
        <f t="shared" si="2"/>
        <v>0</v>
      </c>
      <c r="N14">
        <f t="shared" si="3"/>
        <v>2</v>
      </c>
      <c r="O14">
        <f t="shared" si="4"/>
        <v>56</v>
      </c>
    </row>
    <row r="15" spans="1:15">
      <c r="A15" s="4" t="str">
        <f>SUBSTITUTE('Student database'!A15,"K", "")</f>
        <v>150113</v>
      </c>
      <c r="B15" s="5" t="str">
        <f>TRIM('Student database'!B15)</f>
        <v>Mr. Mozhgan PKOTA</v>
      </c>
      <c r="C15" s="20" t="str">
        <f>'Student database'!C15</f>
        <v xml:space="preserve">Bus Law </v>
      </c>
      <c r="D15" s="21" t="str">
        <f>TRIM(CLEAN('Student database'!D15))</f>
        <v>Melbourne</v>
      </c>
      <c r="E15" s="1" t="str">
        <f>'Student database'!E15</f>
        <v>T1-2017</v>
      </c>
      <c r="F15" s="54" cm="1">
        <f t="array" ref="F15">DATE(RIGHT(E15,4),_xlfn.IFS(LEFT(E15,2)="T1",3,LEFT(E15,2)="T2",7,LEFT(E15,2)="T3",10),_xlfn.IFS(LEFT(E15,2)="T1",13,LEFT(E15,2)="T2",10,LEFT(E15,2)="T3",6))</f>
        <v>42807</v>
      </c>
      <c r="G15" s="13">
        <f>VALUE(TRIM(SUBSTITUTE('Student database'!F15,CHAR(160),"")))</f>
        <v>5</v>
      </c>
      <c r="H15" s="2" t="str">
        <f>'Student database'!G15</f>
        <v>Bachelor of Business</v>
      </c>
      <c r="I15" s="2" t="str">
        <f>'Student database'!H15</f>
        <v>1995-02-24</v>
      </c>
      <c r="J15" s="14" t="str">
        <f>IF(ISBLANK('Student database'!I15),J14,'Student database'!I15)</f>
        <v>ALTECA Agency</v>
      </c>
      <c r="K15" t="str">
        <f t="shared" si="0"/>
        <v>Mar</v>
      </c>
      <c r="L15">
        <f t="shared" si="1"/>
        <v>22</v>
      </c>
      <c r="M15">
        <f t="shared" si="2"/>
        <v>15</v>
      </c>
      <c r="N15">
        <f t="shared" si="3"/>
        <v>1</v>
      </c>
      <c r="O15">
        <f t="shared" si="4"/>
        <v>53</v>
      </c>
    </row>
    <row r="16" spans="1:15">
      <c r="A16" s="4" t="str">
        <f>SUBSTITUTE('Student database'!A16,"K", "")</f>
        <v>150114</v>
      </c>
      <c r="B16" s="5" t="str">
        <f>TRIM('Student database'!B16)</f>
        <v>Mr. Dadbeh sh KC</v>
      </c>
      <c r="C16" s="20" t="str">
        <f>'Student database'!C16</f>
        <v>Corp Law</v>
      </c>
      <c r="D16" s="21" t="str">
        <f>TRIM(CLEAN('Student database'!D16))</f>
        <v>Sydney</v>
      </c>
      <c r="E16" s="1" t="str">
        <f>'Student database'!E16</f>
        <v>T3-2014</v>
      </c>
      <c r="F16" s="54" cm="1">
        <f t="array" ref="F16">DATE(RIGHT(E16,4),_xlfn.IFS(LEFT(E16,2)="T1",3,LEFT(E16,2)="T2",7,LEFT(E16,2)="T3",10),_xlfn.IFS(LEFT(E16,2)="T1",13,LEFT(E16,2)="T2",10,LEFT(E16,2)="T3",6))</f>
        <v>41918</v>
      </c>
      <c r="G16" s="13">
        <f>VALUE(TRIM(SUBSTITUTE('Student database'!F16,CHAR(160),"")))</f>
        <v>12</v>
      </c>
      <c r="H16" s="2" t="str">
        <f>'Student database'!G16</f>
        <v>Bachelor of Business</v>
      </c>
      <c r="I16" s="2" t="str">
        <f>'Student database'!H16</f>
        <v>1992-12-07</v>
      </c>
      <c r="J16" s="14" t="str">
        <f>IF(ISBLANK('Student database'!I16),J15,'Student database'!I16)</f>
        <v>ALTECA Agency</v>
      </c>
      <c r="K16" t="str">
        <f t="shared" si="0"/>
        <v>Oct</v>
      </c>
      <c r="L16">
        <f t="shared" si="1"/>
        <v>21</v>
      </c>
      <c r="M16">
        <f t="shared" si="2"/>
        <v>8</v>
      </c>
      <c r="N16">
        <f t="shared" si="3"/>
        <v>2</v>
      </c>
      <c r="O16">
        <f t="shared" si="4"/>
        <v>50</v>
      </c>
    </row>
    <row r="17" spans="1:15" ht="15.75" customHeight="1">
      <c r="A17" s="4" t="str">
        <f>SUBSTITUTE('Student database'!A17,"K", "")</f>
        <v>150115</v>
      </c>
      <c r="B17" s="5" t="str">
        <f>TRIM('Student database'!B17)</f>
        <v>Mr. Soudabeh AKLEE</v>
      </c>
      <c r="C17" s="20" t="str">
        <f>'Student database'!C17</f>
        <v xml:space="preserve">Bus Comm </v>
      </c>
      <c r="D17" s="21" t="str">
        <f>TRIM(CLEAN('Student database'!D17))</f>
        <v>Sydney</v>
      </c>
      <c r="E17" s="1" t="str">
        <f>'Student database'!E17</f>
        <v>T3-2017</v>
      </c>
      <c r="F17" s="54" cm="1">
        <f t="array" ref="F17">DATE(RIGHT(E17,4),_xlfn.IFS(LEFT(E17,2)="T1",3,LEFT(E17,2)="T2",7,LEFT(E17,2)="T3",10),_xlfn.IFS(LEFT(E17,2)="T1",13,LEFT(E17,2)="T2",10,LEFT(E17,2)="T3",6))</f>
        <v>43014</v>
      </c>
      <c r="G17" s="13">
        <f>VALUE(TRIM(SUBSTITUTE('Student database'!F17,CHAR(160),"")))</f>
        <v>14</v>
      </c>
      <c r="H17" s="2" t="str">
        <f>'Student database'!G17</f>
        <v>Bachelor of Business</v>
      </c>
      <c r="I17" s="2" t="str">
        <f>'Student database'!H17</f>
        <v>1994-09-22</v>
      </c>
      <c r="J17" s="14" t="str">
        <f>IF(ISBLANK('Student database'!I17),J16,'Student database'!I17)</f>
        <v>Information Agency</v>
      </c>
      <c r="K17" t="str">
        <f t="shared" si="0"/>
        <v>Oct</v>
      </c>
      <c r="L17">
        <f t="shared" si="1"/>
        <v>23</v>
      </c>
      <c r="M17">
        <f t="shared" si="2"/>
        <v>6</v>
      </c>
      <c r="N17">
        <f t="shared" si="3"/>
        <v>2</v>
      </c>
      <c r="O17">
        <f t="shared" si="4"/>
        <v>52</v>
      </c>
    </row>
    <row r="18" spans="1:15">
      <c r="A18" s="4" t="str">
        <f>SUBSTITUTE('Student database'!A18,"K", "")</f>
        <v>150116</v>
      </c>
      <c r="B18" s="5" t="str">
        <f>TRIM('Student database'!B18)</f>
        <v>Mr. Mahdokht Singh</v>
      </c>
      <c r="C18" s="20" t="str">
        <f>'Student database'!C18</f>
        <v xml:space="preserve">Quant Methods </v>
      </c>
      <c r="D18" s="21" t="str">
        <f>TRIM(CLEAN('Student database'!D18))</f>
        <v>Brisbane</v>
      </c>
      <c r="E18" s="1" t="str">
        <f>'Student database'!E18</f>
        <v>T3-2014</v>
      </c>
      <c r="F18" s="54" cm="1">
        <f t="array" ref="F18">DATE(RIGHT(E18,4),_xlfn.IFS(LEFT(E18,2)="T1",3,LEFT(E18,2)="T2",7,LEFT(E18,2)="T3",10),_xlfn.IFS(LEFT(E18,2)="T1",13,LEFT(E18,2)="T2",10,LEFT(E18,2)="T3",6))</f>
        <v>41918</v>
      </c>
      <c r="G18" s="13">
        <f>VALUE(TRIM(SUBSTITUTE('Student database'!F18,CHAR(160),"")))</f>
        <v>15</v>
      </c>
      <c r="H18" s="2" t="str">
        <f>'Student database'!G18</f>
        <v>Bachelor of Business</v>
      </c>
      <c r="I18" s="2" t="str">
        <f>'Student database'!H18</f>
        <v>1987-10-10</v>
      </c>
      <c r="J18" s="14" t="str">
        <f>IF(ISBLANK('Student database'!I18),J17,'Student database'!I18)</f>
        <v>Information Agency</v>
      </c>
      <c r="K18" t="str">
        <f t="shared" si="0"/>
        <v>Oct</v>
      </c>
      <c r="L18">
        <f t="shared" si="1"/>
        <v>26</v>
      </c>
      <c r="M18">
        <f t="shared" si="2"/>
        <v>5</v>
      </c>
      <c r="N18">
        <f t="shared" si="3"/>
        <v>2</v>
      </c>
      <c r="O18">
        <f t="shared" si="4"/>
        <v>53</v>
      </c>
    </row>
    <row r="19" spans="1:15">
      <c r="A19" s="4" t="str">
        <f>SUBSTITUTE('Student database'!A19,"K", "")</f>
        <v>150117</v>
      </c>
      <c r="B19" s="5" t="str">
        <f>TRIM('Student database'!B19)</f>
        <v>Ms. Pareevash KAUR</v>
      </c>
      <c r="C19" s="20" t="str">
        <f>'Student database'!C19</f>
        <v>Bus Acct</v>
      </c>
      <c r="D19" s="21" t="str">
        <f>TRIM(CLEAN('Student database'!D19))</f>
        <v>Melbourne</v>
      </c>
      <c r="E19" s="1" t="str">
        <f>'Student database'!E19</f>
        <v>T3-2017</v>
      </c>
      <c r="F19" s="54" cm="1">
        <f t="array" ref="F19">DATE(RIGHT(E19,4),_xlfn.IFS(LEFT(E19,2)="T1",3,LEFT(E19,2)="T2",7,LEFT(E19,2)="T3",10),_xlfn.IFS(LEFT(E19,2)="T1",13,LEFT(E19,2)="T2",10,LEFT(E19,2)="T3",6))</f>
        <v>43014</v>
      </c>
      <c r="G19" s="13">
        <f>VALUE(TRIM(SUBSTITUTE('Student database'!F19,CHAR(160),"")))</f>
        <v>3</v>
      </c>
      <c r="H19" s="2" t="str">
        <f>'Student database'!G19</f>
        <v>Bachelor of Business</v>
      </c>
      <c r="I19" s="2" t="str">
        <f>'Student database'!H19</f>
        <v>1989-03-29</v>
      </c>
      <c r="J19" s="14" t="str">
        <f>IF(ISBLANK('Student database'!I19),J18,'Student database'!I19)</f>
        <v xml:space="preserve">Bridgeagency </v>
      </c>
      <c r="K19" t="str">
        <f t="shared" si="0"/>
        <v>Oct</v>
      </c>
      <c r="L19">
        <f t="shared" si="1"/>
        <v>28</v>
      </c>
      <c r="M19">
        <f t="shared" si="2"/>
        <v>17</v>
      </c>
      <c r="N19">
        <f t="shared" si="3"/>
        <v>1</v>
      </c>
      <c r="O19">
        <f t="shared" si="4"/>
        <v>51</v>
      </c>
    </row>
    <row r="20" spans="1:15">
      <c r="A20" s="4" t="str">
        <f>SUBSTITUTE('Student database'!A20,"K", "")</f>
        <v>150118</v>
      </c>
      <c r="B20" s="5" t="str">
        <f>TRIM('Student database'!B20)</f>
        <v>Mr. Afsoon KUMAR</v>
      </c>
      <c r="C20" s="20" t="str">
        <f>'Student database'!C20</f>
        <v xml:space="preserve">Bus Law </v>
      </c>
      <c r="D20" s="21" t="str">
        <f>TRIM(CLEAN('Student database'!D20))</f>
        <v>Sydney</v>
      </c>
      <c r="E20" s="1" t="str">
        <f>'Student database'!E20</f>
        <v>T2-2017</v>
      </c>
      <c r="F20" s="54" cm="1">
        <f t="array" ref="F20">DATE(RIGHT(E20,4),_xlfn.IFS(LEFT(E20,2)="T1",3,LEFT(E20,2)="T2",7,LEFT(E20,2)="T3",10),_xlfn.IFS(LEFT(E20,2)="T1",13,LEFT(E20,2)="T2",10,LEFT(E20,2)="T3",6))</f>
        <v>42926</v>
      </c>
      <c r="G20" s="13">
        <f>VALUE(TRIM(SUBSTITUTE('Student database'!F20,CHAR(160),"")))</f>
        <v>12</v>
      </c>
      <c r="H20" s="2" t="str">
        <f>'Student database'!G20</f>
        <v>Bachelor of Business</v>
      </c>
      <c r="I20" s="2" t="str">
        <f>'Student database'!H20</f>
        <v>1993-08-03</v>
      </c>
      <c r="J20" s="14" t="str">
        <f>IF(ISBLANK('Student database'!I20),J19,'Student database'!I20)</f>
        <v xml:space="preserve">Bridgeagency </v>
      </c>
      <c r="K20" t="str">
        <f t="shared" si="0"/>
        <v>Jul</v>
      </c>
      <c r="L20">
        <f t="shared" si="1"/>
        <v>23</v>
      </c>
      <c r="M20">
        <f t="shared" si="2"/>
        <v>8</v>
      </c>
      <c r="N20">
        <f t="shared" si="3"/>
        <v>2</v>
      </c>
      <c r="O20">
        <f t="shared" si="4"/>
        <v>50</v>
      </c>
    </row>
    <row r="21" spans="1:15">
      <c r="A21" s="4" t="str">
        <f>SUBSTITUTE('Student database'!A21,"K", "")</f>
        <v>150119</v>
      </c>
      <c r="B21" s="5" t="str">
        <f>TRIM('Student database'!B21)</f>
        <v>Mr. Bardia YOON</v>
      </c>
      <c r="C21" s="20" t="str">
        <f>'Student database'!C21</f>
        <v xml:space="preserve">Int Mgmt </v>
      </c>
      <c r="D21" s="21" t="str">
        <f>TRIM(CLEAN('Student database'!D21))</f>
        <v>Sydney</v>
      </c>
      <c r="E21" s="1" t="str">
        <f>'Student database'!E21</f>
        <v>T1-2016</v>
      </c>
      <c r="F21" s="54" cm="1">
        <f t="array" ref="F21">DATE(RIGHT(E21,4),_xlfn.IFS(LEFT(E21,2)="T1",3,LEFT(E21,2)="T2",7,LEFT(E21,2)="T3",10),_xlfn.IFS(LEFT(E21,2)="T1",13,LEFT(E21,2)="T2",10,LEFT(E21,2)="T3",6))</f>
        <v>42442</v>
      </c>
      <c r="G21" s="13">
        <f>VALUE(TRIM(SUBSTITUTE('Student database'!F21,CHAR(160),"")))</f>
        <v>1</v>
      </c>
      <c r="H21" s="2" t="str">
        <f>'Student database'!G21</f>
        <v>Bachelor of Business</v>
      </c>
      <c r="I21" s="2" t="str">
        <f>'Student database'!H21</f>
        <v>1994-12-28</v>
      </c>
      <c r="J21" s="14" t="str">
        <f>IF(ISBLANK('Student database'!I21),J20,'Student database'!I21)</f>
        <v xml:space="preserve">Can- Able Immigration Consultants </v>
      </c>
      <c r="K21" t="str">
        <f t="shared" si="0"/>
        <v>Mar</v>
      </c>
      <c r="L21">
        <f t="shared" si="1"/>
        <v>21</v>
      </c>
      <c r="M21">
        <f t="shared" si="2"/>
        <v>19</v>
      </c>
      <c r="N21">
        <f t="shared" si="3"/>
        <v>1</v>
      </c>
      <c r="O21">
        <f t="shared" si="4"/>
        <v>49</v>
      </c>
    </row>
    <row r="22" spans="1:15">
      <c r="A22" s="4" t="str">
        <f>SUBSTITUTE('Student database'!A22,"K", "")</f>
        <v>150120</v>
      </c>
      <c r="B22" s="5" t="str">
        <f>TRIM('Student database'!B22)</f>
        <v>Mr. Golbanoo DEOL</v>
      </c>
      <c r="C22" s="20" t="str">
        <f>'Student database'!C22</f>
        <v xml:space="preserve">Bus Comm </v>
      </c>
      <c r="D22" s="21" t="str">
        <f>TRIM(CLEAN('Student database'!D22))</f>
        <v>Sydney</v>
      </c>
      <c r="E22" s="1" t="str">
        <f>'Student database'!E22</f>
        <v>T1-2016</v>
      </c>
      <c r="F22" s="54" cm="1">
        <f t="array" ref="F22">DATE(RIGHT(E22,4),_xlfn.IFS(LEFT(E22,2)="T1",3,LEFT(E22,2)="T2",7,LEFT(E22,2)="T3",10),_xlfn.IFS(LEFT(E22,2)="T1",13,LEFT(E22,2)="T2",10,LEFT(E22,2)="T3",6))</f>
        <v>42442</v>
      </c>
      <c r="G22" s="13">
        <f>VALUE(TRIM(SUBSTITUTE('Student database'!F22,CHAR(160),"")))</f>
        <v>2</v>
      </c>
      <c r="H22" s="2" t="str">
        <f>'Student database'!G22</f>
        <v>Bachelor of Business</v>
      </c>
      <c r="I22" s="2" t="str">
        <f>'Student database'!H22</f>
        <v>1990-06-12</v>
      </c>
      <c r="J22" s="14" t="str">
        <f>IF(ISBLANK('Student database'!I22),J21,'Student database'!I22)</f>
        <v xml:space="preserve">Expert Education and Visa Services </v>
      </c>
      <c r="K22" t="str">
        <f t="shared" si="0"/>
        <v>Mar</v>
      </c>
      <c r="L22">
        <f t="shared" si="1"/>
        <v>25</v>
      </c>
      <c r="M22">
        <f t="shared" si="2"/>
        <v>18</v>
      </c>
      <c r="N22">
        <f t="shared" si="3"/>
        <v>1</v>
      </c>
      <c r="O22">
        <f t="shared" si="4"/>
        <v>50</v>
      </c>
    </row>
    <row r="23" spans="1:15">
      <c r="A23" s="4" t="str">
        <f>SUBSTITUTE('Student database'!A23,"K", "")</f>
        <v>150121</v>
      </c>
      <c r="B23" s="5" t="str">
        <f>TRIM('Student database'!B23)</f>
        <v>Mr. Sasan MAHAN</v>
      </c>
      <c r="C23" s="20" t="str">
        <f>'Student database'!C23</f>
        <v xml:space="preserve">Mgmt Principles </v>
      </c>
      <c r="D23" s="21" t="str">
        <f>TRIM(CLEAN('Student database'!D23))</f>
        <v>Sydney</v>
      </c>
      <c r="E23" s="1" t="str">
        <f>'Student database'!E23</f>
        <v>T1-2016</v>
      </c>
      <c r="F23" s="54" cm="1">
        <f t="array" ref="F23">DATE(RIGHT(E23,4),_xlfn.IFS(LEFT(E23,2)="T1",3,LEFT(E23,2)="T2",7,LEFT(E23,2)="T3",10),_xlfn.IFS(LEFT(E23,2)="T1",13,LEFT(E23,2)="T2",10,LEFT(E23,2)="T3",6))</f>
        <v>42442</v>
      </c>
      <c r="G23" s="13">
        <f>VALUE(TRIM(SUBSTITUTE('Student database'!F23,CHAR(160),"")))</f>
        <v>2</v>
      </c>
      <c r="H23" s="2" t="str">
        <f>'Student database'!G23</f>
        <v>Bachelor of Business</v>
      </c>
      <c r="I23" s="2" t="str">
        <f>'Student database'!H23</f>
        <v>1991-07-17</v>
      </c>
      <c r="J23" s="14" t="str">
        <f>IF(ISBLANK('Student database'!I23),J22,'Student database'!I23)</f>
        <v xml:space="preserve">Expert Education and Visa Services </v>
      </c>
      <c r="K23" t="str">
        <f t="shared" si="0"/>
        <v>Mar</v>
      </c>
      <c r="L23">
        <f t="shared" si="1"/>
        <v>24</v>
      </c>
      <c r="M23">
        <f t="shared" si="2"/>
        <v>18</v>
      </c>
      <c r="N23">
        <f t="shared" si="3"/>
        <v>1</v>
      </c>
      <c r="O23">
        <f t="shared" si="4"/>
        <v>50</v>
      </c>
    </row>
    <row r="24" spans="1:15">
      <c r="A24" s="4" t="str">
        <f>SUBSTITUTE('Student database'!A24,"K", "")</f>
        <v>150122</v>
      </c>
      <c r="B24" s="5" t="str">
        <f>TRIM('Student database'!B24)</f>
        <v>Mr. Pasha WONG</v>
      </c>
      <c r="C24" s="20" t="str">
        <f>'Student database'!C24</f>
        <v>Bus Economics</v>
      </c>
      <c r="D24" s="21" t="str">
        <f>TRIM(CLEAN('Student database'!D24))</f>
        <v>Melbourne</v>
      </c>
      <c r="E24" s="1" t="str">
        <f>'Student database'!E24</f>
        <v>T2-2015</v>
      </c>
      <c r="F24" s="54" cm="1">
        <f t="array" ref="F24">DATE(RIGHT(E24,4),_xlfn.IFS(LEFT(E24,2)="T1",3,LEFT(E24,2)="T2",7,LEFT(E24,2)="T3",10),_xlfn.IFS(LEFT(E24,2)="T1",13,LEFT(E24,2)="T2",10,LEFT(E24,2)="T3",6))</f>
        <v>42195</v>
      </c>
      <c r="G24" s="13">
        <f>VALUE(TRIM(SUBSTITUTE('Student database'!F24,CHAR(160),"")))</f>
        <v>8</v>
      </c>
      <c r="H24" s="2" t="str">
        <f>'Student database'!G24</f>
        <v>Bachelor of Business</v>
      </c>
      <c r="I24" s="2" t="str">
        <f>'Student database'!H24</f>
        <v>1996-06-08</v>
      </c>
      <c r="J24" s="14" t="str">
        <f>IF(ISBLANK('Student database'!I24),J23,'Student database'!I24)</f>
        <v>BrightwayConsultants</v>
      </c>
      <c r="K24" t="str">
        <f t="shared" si="0"/>
        <v>Jul</v>
      </c>
      <c r="L24">
        <f t="shared" si="1"/>
        <v>19</v>
      </c>
      <c r="M24">
        <f t="shared" si="2"/>
        <v>12</v>
      </c>
      <c r="N24">
        <f t="shared" si="3"/>
        <v>1</v>
      </c>
      <c r="O24">
        <f t="shared" si="4"/>
        <v>56</v>
      </c>
    </row>
    <row r="25" spans="1:15">
      <c r="A25" s="4" t="str">
        <f>SUBSTITUTE('Student database'!A25,"K", "")</f>
        <v>150123</v>
      </c>
      <c r="B25" s="5" t="str">
        <f>TRIM('Student database'!B25)</f>
        <v>Mr. Shaheen SINGH</v>
      </c>
      <c r="C25" s="20" t="str">
        <f>'Student database'!C25</f>
        <v xml:space="preserve">Bus Law </v>
      </c>
      <c r="D25" s="21" t="str">
        <f>TRIM(CLEAN('Student database'!D25))</f>
        <v>Sydney</v>
      </c>
      <c r="E25" s="1" t="str">
        <f>'Student database'!E25</f>
        <v>T2-2014</v>
      </c>
      <c r="F25" s="54" cm="1">
        <f t="array" ref="F25">DATE(RIGHT(E25,4),_xlfn.IFS(LEFT(E25,2)="T1",3,LEFT(E25,2)="T2",7,LEFT(E25,2)="T3",10),_xlfn.IFS(LEFT(E25,2)="T1",13,LEFT(E25,2)="T2",10,LEFT(E25,2)="T3",6))</f>
        <v>41830</v>
      </c>
      <c r="G25" s="13">
        <f>VALUE(TRIM(SUBSTITUTE('Student database'!F25,CHAR(160),"")))</f>
        <v>14</v>
      </c>
      <c r="H25" s="2" t="str">
        <f>'Student database'!G25</f>
        <v>Bachelor of Business</v>
      </c>
      <c r="I25" s="2" t="str">
        <f>'Student database'!H25</f>
        <v>1995-06-26</v>
      </c>
      <c r="J25" s="14" t="str">
        <f>IF(ISBLANK('Student database'!I25),J24,'Student database'!I25)</f>
        <v>BrightwayConsultants</v>
      </c>
      <c r="K25" t="str">
        <f t="shared" si="0"/>
        <v>Jul</v>
      </c>
      <c r="L25">
        <f t="shared" si="1"/>
        <v>19</v>
      </c>
      <c r="M25">
        <f t="shared" si="2"/>
        <v>6</v>
      </c>
      <c r="N25">
        <f t="shared" si="3"/>
        <v>2</v>
      </c>
      <c r="O25">
        <f t="shared" si="4"/>
        <v>52</v>
      </c>
    </row>
    <row r="26" spans="1:15">
      <c r="A26" s="4" t="str">
        <f>SUBSTITUTE('Student database'!A26,"K", "")</f>
        <v>150124</v>
      </c>
      <c r="B26" s="5" t="str">
        <f>TRIM('Student database'!B26)</f>
        <v>Mr. Salomeh AHMAD</v>
      </c>
      <c r="C26" s="20" t="str">
        <f>'Student database'!C26</f>
        <v xml:space="preserve">Bus Comm </v>
      </c>
      <c r="D26" s="21" t="str">
        <f>TRIM(CLEAN('Student database'!D26))</f>
        <v>Sydney</v>
      </c>
      <c r="E26" s="1" t="str">
        <f>'Student database'!E26</f>
        <v>T3-2014</v>
      </c>
      <c r="F26" s="54" cm="1">
        <f t="array" ref="F26">DATE(RIGHT(E26,4),_xlfn.IFS(LEFT(E26,2)="T1",3,LEFT(E26,2)="T2",7,LEFT(E26,2)="T3",10),_xlfn.IFS(LEFT(E26,2)="T1",13,LEFT(E26,2)="T2",10,LEFT(E26,2)="T3",6))</f>
        <v>41918</v>
      </c>
      <c r="G26" s="13">
        <f>VALUE(TRIM(SUBSTITUTE('Student database'!F26,CHAR(160),"")))</f>
        <v>3</v>
      </c>
      <c r="H26" s="2" t="str">
        <f>'Student database'!G26</f>
        <v>Bachelor of Business</v>
      </c>
      <c r="I26" s="2" t="str">
        <f>'Student database'!H26</f>
        <v>1997-05-22</v>
      </c>
      <c r="J26" s="14" t="str">
        <f>IF(ISBLANK('Student database'!I26),J25,'Student database'!I26)</f>
        <v>PEP International Education Services</v>
      </c>
      <c r="K26" t="str">
        <f t="shared" si="0"/>
        <v>Oct</v>
      </c>
      <c r="L26">
        <f t="shared" si="1"/>
        <v>17</v>
      </c>
      <c r="M26">
        <f t="shared" si="2"/>
        <v>17</v>
      </c>
      <c r="N26">
        <f t="shared" si="3"/>
        <v>1</v>
      </c>
      <c r="O26">
        <f t="shared" si="4"/>
        <v>51</v>
      </c>
    </row>
    <row r="27" spans="1:15">
      <c r="A27" s="4" t="str">
        <f>SUBSTITUTE('Student database'!A27,"K", "")</f>
        <v>150125</v>
      </c>
      <c r="B27" s="5" t="str">
        <f>TRIM('Student database'!B27)</f>
        <v>Ms. Shokouh SHAHI</v>
      </c>
      <c r="C27" s="20" t="str">
        <f>'Student database'!C27</f>
        <v>Intro to ECommerce</v>
      </c>
      <c r="D27" s="21" t="str">
        <f>TRIM(CLEAN('Student database'!D27))</f>
        <v>Melbourne</v>
      </c>
      <c r="E27" s="1" t="str">
        <f>'Student database'!E27</f>
        <v>T2-2017</v>
      </c>
      <c r="F27" s="54" cm="1">
        <f t="array" ref="F27">DATE(RIGHT(E27,4),_xlfn.IFS(LEFT(E27,2)="T1",3,LEFT(E27,2)="T2",7,LEFT(E27,2)="T3",10),_xlfn.IFS(LEFT(E27,2)="T1",13,LEFT(E27,2)="T2",10,LEFT(E27,2)="T3",6))</f>
        <v>42926</v>
      </c>
      <c r="G27" s="13">
        <f>VALUE(TRIM(SUBSTITUTE('Student database'!F27,CHAR(160),"")))</f>
        <v>4</v>
      </c>
      <c r="H27" s="2" t="str">
        <f>'Student database'!G27</f>
        <v>Bachelor of Business</v>
      </c>
      <c r="I27" s="2" t="str">
        <f>'Student database'!H27</f>
        <v>1995-02-11</v>
      </c>
      <c r="J27" s="14" t="str">
        <f>IF(ISBLANK('Student database'!I27),J26,'Student database'!I27)</f>
        <v>PEP International Education Services</v>
      </c>
      <c r="K27" t="str">
        <f t="shared" si="0"/>
        <v>Jul</v>
      </c>
      <c r="L27">
        <f t="shared" si="1"/>
        <v>22</v>
      </c>
      <c r="M27">
        <f t="shared" si="2"/>
        <v>16</v>
      </c>
      <c r="N27">
        <f t="shared" si="3"/>
        <v>1</v>
      </c>
      <c r="O27">
        <f t="shared" si="4"/>
        <v>52</v>
      </c>
    </row>
    <row r="28" spans="1:15">
      <c r="A28" s="4" t="str">
        <f>SUBSTITUTE('Student database'!A28,"K", "")</f>
        <v>150126</v>
      </c>
      <c r="B28" s="5" t="str">
        <f>TRIM('Student database'!B28)</f>
        <v>Mr. Nazafarin SABIR</v>
      </c>
      <c r="C28" s="20" t="str">
        <f>'Student database'!C28</f>
        <v xml:space="preserve">Mgmt Principles </v>
      </c>
      <c r="D28" s="21" t="str">
        <f>TRIM(CLEAN('Student database'!D28))</f>
        <v>Sydney</v>
      </c>
      <c r="E28" s="1" t="str">
        <f>'Student database'!E28</f>
        <v>T2-2014</v>
      </c>
      <c r="F28" s="54" cm="1">
        <f t="array" ref="F28">DATE(RIGHT(E28,4),_xlfn.IFS(LEFT(E28,2)="T1",3,LEFT(E28,2)="T2",7,LEFT(E28,2)="T3",10),_xlfn.IFS(LEFT(E28,2)="T1",13,LEFT(E28,2)="T2",10,LEFT(E28,2)="T3",6))</f>
        <v>41830</v>
      </c>
      <c r="G28" s="13">
        <f>VALUE(TRIM(SUBSTITUTE('Student database'!F28,CHAR(160),"")))</f>
        <v>7</v>
      </c>
      <c r="H28" s="2" t="str">
        <f>'Student database'!G28</f>
        <v>Bachelor of Business</v>
      </c>
      <c r="I28" s="2" t="str">
        <f>'Student database'!H28</f>
        <v>1997-11-27</v>
      </c>
      <c r="J28" s="14" t="str">
        <f>IF(ISBLANK('Student database'!I28),J27,'Student database'!I28)</f>
        <v>PEP International Education Services</v>
      </c>
      <c r="K28" t="str">
        <f t="shared" si="0"/>
        <v>Jul</v>
      </c>
      <c r="L28">
        <f t="shared" si="1"/>
        <v>16</v>
      </c>
      <c r="M28">
        <f t="shared" si="2"/>
        <v>13</v>
      </c>
      <c r="N28">
        <f t="shared" si="3"/>
        <v>1</v>
      </c>
      <c r="O28">
        <f t="shared" si="4"/>
        <v>55</v>
      </c>
    </row>
    <row r="29" spans="1:15">
      <c r="A29" s="4" t="str">
        <f>SUBSTITUTE('Student database'!A29,"K", "")</f>
        <v>150127</v>
      </c>
      <c r="B29" s="5" t="str">
        <f>TRIM('Student database'!B29)</f>
        <v>Mr. Sarvenaz AMMED</v>
      </c>
      <c r="C29" s="20" t="str">
        <f>'Student database'!C29</f>
        <v xml:space="preserve">Quant Methods </v>
      </c>
      <c r="D29" s="21" t="str">
        <f>TRIM(CLEAN('Student database'!D29))</f>
        <v>Brisbane</v>
      </c>
      <c r="E29" s="1" t="str">
        <f>'Student database'!E29</f>
        <v>T3-2016</v>
      </c>
      <c r="F29" s="54" cm="1">
        <f t="array" ref="F29">DATE(RIGHT(E29,4),_xlfn.IFS(LEFT(E29,2)="T1",3,LEFT(E29,2)="T2",7,LEFT(E29,2)="T3",10),_xlfn.IFS(LEFT(E29,2)="T1",13,LEFT(E29,2)="T2",10,LEFT(E29,2)="T3",6))</f>
        <v>42649</v>
      </c>
      <c r="G29" s="13">
        <f>VALUE(TRIM(SUBSTITUTE('Student database'!F29,CHAR(160),"")))</f>
        <v>3</v>
      </c>
      <c r="H29" s="2" t="str">
        <f>'Student database'!G29</f>
        <v>Bachelor of Business</v>
      </c>
      <c r="I29" s="2" t="str">
        <f>'Student database'!H29</f>
        <v>1993-07-19</v>
      </c>
      <c r="J29" s="14" t="str">
        <f>IF(ISBLANK('Student database'!I29),J28,'Student database'!I29)</f>
        <v>PEP International Education Services</v>
      </c>
      <c r="K29" t="str">
        <f t="shared" si="0"/>
        <v>Oct</v>
      </c>
      <c r="L29">
        <f t="shared" si="1"/>
        <v>23</v>
      </c>
      <c r="M29">
        <f t="shared" si="2"/>
        <v>17</v>
      </c>
      <c r="N29">
        <f t="shared" si="3"/>
        <v>1</v>
      </c>
      <c r="O29">
        <f t="shared" si="4"/>
        <v>51</v>
      </c>
    </row>
    <row r="30" spans="1:15">
      <c r="A30" s="4" t="str">
        <f>SUBSTITUTE('Student database'!A30,"K", "")</f>
        <v>150128</v>
      </c>
      <c r="B30" s="5" t="str">
        <f>TRIM('Student database'!B30)</f>
        <v>Mr. Bahram AMEED</v>
      </c>
      <c r="C30" s="20" t="str">
        <f>'Student database'!C30</f>
        <v>Corp Resp Ethics</v>
      </c>
      <c r="D30" s="21" t="str">
        <f>TRIM(CLEAN('Student database'!D30))</f>
        <v>Sydney</v>
      </c>
      <c r="E30" s="1" t="str">
        <f>'Student database'!E30</f>
        <v>T2-2016</v>
      </c>
      <c r="F30" s="54" cm="1">
        <f t="array" ref="F30">DATE(RIGHT(E30,4),_xlfn.IFS(LEFT(E30,2)="T1",3,LEFT(E30,2)="T2",7,LEFT(E30,2)="T3",10),_xlfn.IFS(LEFT(E30,2)="T1",13,LEFT(E30,2)="T2",10,LEFT(E30,2)="T3",6))</f>
        <v>42561</v>
      </c>
      <c r="G30" s="13">
        <f>VALUE(TRIM(SUBSTITUTE('Student database'!F30,CHAR(160),"")))</f>
        <v>7</v>
      </c>
      <c r="H30" s="2" t="str">
        <f>'Student database'!G30</f>
        <v>Bachelor of Business</v>
      </c>
      <c r="I30" s="2" t="str">
        <f>'Student database'!H30</f>
        <v>1987-08-27</v>
      </c>
      <c r="J30" s="14" t="str">
        <f>IF(ISBLANK('Student database'!I30),J29,'Student database'!I30)</f>
        <v xml:space="preserve">International Educational </v>
      </c>
      <c r="K30" t="str">
        <f t="shared" si="0"/>
        <v>Jul</v>
      </c>
      <c r="L30">
        <f t="shared" si="1"/>
        <v>28</v>
      </c>
      <c r="M30">
        <f t="shared" si="2"/>
        <v>13</v>
      </c>
      <c r="N30">
        <f t="shared" si="3"/>
        <v>1</v>
      </c>
      <c r="O30">
        <f t="shared" si="4"/>
        <v>55</v>
      </c>
    </row>
    <row r="31" spans="1:15">
      <c r="A31" s="4" t="str">
        <f>SUBSTITUTE('Student database'!A31,"K", "")</f>
        <v>150129</v>
      </c>
      <c r="B31" s="5" t="str">
        <f>TRIM('Student database'!B31)</f>
        <v>Mr. Hooshang ASHTE</v>
      </c>
      <c r="C31" s="20" t="str">
        <f>'Student database'!C31</f>
        <v xml:space="preserve">Quant Methods </v>
      </c>
      <c r="D31" s="21" t="str">
        <f>TRIM(CLEAN('Student database'!D31))</f>
        <v>Melbourne</v>
      </c>
      <c r="E31" s="1" t="str">
        <f>'Student database'!E31</f>
        <v>T1-2016</v>
      </c>
      <c r="F31" s="54" cm="1">
        <f t="array" ref="F31">DATE(RIGHT(E31,4),_xlfn.IFS(LEFT(E31,2)="T1",3,LEFT(E31,2)="T2",7,LEFT(E31,2)="T3",10),_xlfn.IFS(LEFT(E31,2)="T1",13,LEFT(E31,2)="T2",10,LEFT(E31,2)="T3",6))</f>
        <v>42442</v>
      </c>
      <c r="G31" s="13">
        <f>VALUE(TRIM(SUBSTITUTE('Student database'!F31,CHAR(160),"")))</f>
        <v>10</v>
      </c>
      <c r="H31" s="2" t="str">
        <f>'Student database'!G31</f>
        <v>Bachelor of Business</v>
      </c>
      <c r="I31" s="2" t="str">
        <f>'Student database'!H31</f>
        <v>1998-06-25</v>
      </c>
      <c r="J31" s="14" t="str">
        <f>IF(ISBLANK('Student database'!I31),J30,'Student database'!I31)</f>
        <v xml:space="preserve">International Educational </v>
      </c>
      <c r="K31" t="str">
        <f t="shared" si="0"/>
        <v>Mar</v>
      </c>
      <c r="L31">
        <f t="shared" si="1"/>
        <v>17</v>
      </c>
      <c r="M31">
        <f t="shared" si="2"/>
        <v>10</v>
      </c>
      <c r="N31">
        <f t="shared" si="3"/>
        <v>2</v>
      </c>
      <c r="O31">
        <f t="shared" si="4"/>
        <v>48</v>
      </c>
    </row>
    <row r="32" spans="1:15">
      <c r="A32" s="4" t="str">
        <f>SUBSTITUTE('Student database'!A32,"K", "")</f>
        <v>150130</v>
      </c>
      <c r="B32" s="5" t="str">
        <f>TRIM('Student database'!B32)</f>
        <v>Mr. Aryan ULAKH</v>
      </c>
      <c r="C32" s="20" t="str">
        <f>'Student database'!C32</f>
        <v>Corp Resp Ethics</v>
      </c>
      <c r="D32" s="21" t="str">
        <f>TRIM(CLEAN('Student database'!D32))</f>
        <v>Melbourne</v>
      </c>
      <c r="E32" s="1" t="str">
        <f>'Student database'!E32</f>
        <v>T2-2017</v>
      </c>
      <c r="F32" s="54" cm="1">
        <f t="array" ref="F32">DATE(RIGHT(E32,4),_xlfn.IFS(LEFT(E32,2)="T1",3,LEFT(E32,2)="T2",7,LEFT(E32,2)="T3",10),_xlfn.IFS(LEFT(E32,2)="T1",13,LEFT(E32,2)="T2",10,LEFT(E32,2)="T3",6))</f>
        <v>42926</v>
      </c>
      <c r="G32" s="13">
        <f>VALUE(TRIM(SUBSTITUTE('Student database'!F32,CHAR(160),"")))</f>
        <v>2</v>
      </c>
      <c r="H32" s="2" t="str">
        <f>'Student database'!G32</f>
        <v>Bachelor of Business</v>
      </c>
      <c r="I32" s="2" t="str">
        <f>'Student database'!H32</f>
        <v>1998-12-14</v>
      </c>
      <c r="J32" s="14" t="str">
        <f>IF(ISBLANK('Student database'!I32),J31,'Student database'!I32)</f>
        <v>Hope Agency</v>
      </c>
      <c r="K32" t="str">
        <f t="shared" si="0"/>
        <v>Jul</v>
      </c>
      <c r="L32">
        <f t="shared" si="1"/>
        <v>18</v>
      </c>
      <c r="M32">
        <f t="shared" si="2"/>
        <v>18</v>
      </c>
      <c r="N32">
        <f t="shared" si="3"/>
        <v>1</v>
      </c>
      <c r="O32">
        <f t="shared" si="4"/>
        <v>50</v>
      </c>
    </row>
    <row r="33" spans="1:15">
      <c r="A33" s="4" t="str">
        <f>SUBSTITUTE('Student database'!A33,"K", "")</f>
        <v>150131</v>
      </c>
      <c r="B33" s="5" t="str">
        <f>TRIM('Student database'!B33)</f>
        <v>Mr. Ladan GUYEN</v>
      </c>
      <c r="C33" s="20" t="str">
        <f>'Student database'!C33</f>
        <v>Bus Acct</v>
      </c>
      <c r="D33" s="21" t="str">
        <f>TRIM(CLEAN('Student database'!D33))</f>
        <v>Sydney</v>
      </c>
      <c r="E33" s="1" t="str">
        <f>'Student database'!E33</f>
        <v>T1-2016</v>
      </c>
      <c r="F33" s="54" cm="1">
        <f t="array" ref="F33">DATE(RIGHT(E33,4),_xlfn.IFS(LEFT(E33,2)="T1",3,LEFT(E33,2)="T2",7,LEFT(E33,2)="T3",10),_xlfn.IFS(LEFT(E33,2)="T1",13,LEFT(E33,2)="T2",10,LEFT(E33,2)="T3",6))</f>
        <v>42442</v>
      </c>
      <c r="G33" s="13">
        <f>VALUE(TRIM(SUBSTITUTE('Student database'!F33,CHAR(160),"")))</f>
        <v>5</v>
      </c>
      <c r="H33" s="2" t="str">
        <f>'Student database'!G33</f>
        <v>Bachelor of Business</v>
      </c>
      <c r="I33" s="2" t="str">
        <f>'Student database'!H33</f>
        <v>1995-03-15</v>
      </c>
      <c r="J33" s="14" t="str">
        <f>IF(ISBLANK('Student database'!I33),J32,'Student database'!I33)</f>
        <v xml:space="preserve">Prime Consultant </v>
      </c>
      <c r="K33" t="str">
        <f t="shared" si="0"/>
        <v>Mar</v>
      </c>
      <c r="L33">
        <f t="shared" si="1"/>
        <v>20</v>
      </c>
      <c r="M33">
        <f t="shared" si="2"/>
        <v>15</v>
      </c>
      <c r="N33">
        <f t="shared" si="3"/>
        <v>1</v>
      </c>
      <c r="O33">
        <f t="shared" si="4"/>
        <v>53</v>
      </c>
    </row>
    <row r="34" spans="1:15">
      <c r="A34" s="4" t="str">
        <f>SUBSTITUTE('Student database'!A34,"K", "")</f>
        <v>150132</v>
      </c>
      <c r="B34" s="5" t="str">
        <f>TRIM('Student database'!B34)</f>
        <v>Mr. Zari SINGH</v>
      </c>
      <c r="C34" s="20" t="str">
        <f>'Student database'!C34</f>
        <v>Corp Resp Ethics</v>
      </c>
      <c r="D34" s="21" t="str">
        <f>TRIM(CLEAN('Student database'!D34))</f>
        <v>Melbourne</v>
      </c>
      <c r="E34" s="1" t="str">
        <f>'Student database'!E34</f>
        <v>T1-2016</v>
      </c>
      <c r="F34" s="54" cm="1">
        <f t="array" ref="F34">DATE(RIGHT(E34,4),_xlfn.IFS(LEFT(E34,2)="T1",3,LEFT(E34,2)="T2",7,LEFT(E34,2)="T3",10),_xlfn.IFS(LEFT(E34,2)="T1",13,LEFT(E34,2)="T2",10,LEFT(E34,2)="T3",6))</f>
        <v>42442</v>
      </c>
      <c r="G34" s="13">
        <f>VALUE(TRIM(SUBSTITUTE('Student database'!F34,CHAR(160),"")))</f>
        <v>1</v>
      </c>
      <c r="H34" s="2" t="str">
        <f>'Student database'!G34</f>
        <v>Bachelor of Business</v>
      </c>
      <c r="I34" s="2" t="str">
        <f>'Student database'!H34</f>
        <v>1989-10-22</v>
      </c>
      <c r="J34" s="14" t="str">
        <f>IF(ISBLANK('Student database'!I34),J33,'Student database'!I34)</f>
        <v xml:space="preserve">Prime Consultant </v>
      </c>
      <c r="K34" t="str">
        <f t="shared" si="0"/>
        <v>Mar</v>
      </c>
      <c r="L34">
        <f t="shared" si="1"/>
        <v>26</v>
      </c>
      <c r="M34">
        <f t="shared" si="2"/>
        <v>19</v>
      </c>
      <c r="N34">
        <f t="shared" si="3"/>
        <v>1</v>
      </c>
      <c r="O34">
        <f t="shared" si="4"/>
        <v>49</v>
      </c>
    </row>
    <row r="35" spans="1:15">
      <c r="A35" s="4" t="str">
        <f>SUBSTITUTE('Student database'!A35,"K", "")</f>
        <v>150133</v>
      </c>
      <c r="B35" s="5" t="str">
        <f>TRIM('Student database'!B35)</f>
        <v>Mr. Pezhman AKRAM</v>
      </c>
      <c r="C35" s="20" t="str">
        <f>'Student database'!C35</f>
        <v>Mktg Principles</v>
      </c>
      <c r="D35" s="21" t="str">
        <f>TRIM(CLEAN('Student database'!D35))</f>
        <v>Brisbane</v>
      </c>
      <c r="E35" s="1" t="str">
        <f>'Student database'!E35</f>
        <v>T2-2017</v>
      </c>
      <c r="F35" s="54" cm="1">
        <f t="array" ref="F35">DATE(RIGHT(E35,4),_xlfn.IFS(LEFT(E35,2)="T1",3,LEFT(E35,2)="T2",7,LEFT(E35,2)="T3",10),_xlfn.IFS(LEFT(E35,2)="T1",13,LEFT(E35,2)="T2",10,LEFT(E35,2)="T3",6))</f>
        <v>42926</v>
      </c>
      <c r="G35" s="13">
        <f>VALUE(TRIM(SUBSTITUTE('Student database'!F35,CHAR(160),"")))</f>
        <v>6</v>
      </c>
      <c r="H35" s="2" t="str">
        <f>'Student database'!G35</f>
        <v>Bachelor of Business</v>
      </c>
      <c r="I35" s="2" t="str">
        <f>'Student database'!H35</f>
        <v>1992-09-22</v>
      </c>
      <c r="J35" s="14" t="str">
        <f>IF(ISBLANK('Student database'!I35),J34,'Student database'!I35)</f>
        <v xml:space="preserve">Prime Consultant </v>
      </c>
      <c r="K35" t="str">
        <f t="shared" si="0"/>
        <v>Jul</v>
      </c>
      <c r="L35">
        <f t="shared" si="1"/>
        <v>24</v>
      </c>
      <c r="M35">
        <f t="shared" si="2"/>
        <v>14</v>
      </c>
      <c r="N35">
        <f t="shared" si="3"/>
        <v>1</v>
      </c>
      <c r="O35">
        <f t="shared" si="4"/>
        <v>54</v>
      </c>
    </row>
    <row r="36" spans="1:15">
      <c r="A36" s="4" t="str">
        <f>SUBSTITUTE('Student database'!A36,"K", "")</f>
        <v>150134</v>
      </c>
      <c r="B36" s="5" t="str">
        <f>TRIM('Student database'!B36)</f>
        <v>Mr. Gisou UZAIR</v>
      </c>
      <c r="C36" s="20" t="str">
        <f>'Student database'!C36</f>
        <v xml:space="preserve">Quant Methods </v>
      </c>
      <c r="D36" s="21" t="str">
        <f>TRIM(CLEAN('Student database'!D36))</f>
        <v>Melbourne</v>
      </c>
      <c r="E36" s="1" t="str">
        <f>'Student database'!E36</f>
        <v>T2-2014</v>
      </c>
      <c r="F36" s="54" cm="1">
        <f t="array" ref="F36">DATE(RIGHT(E36,4),_xlfn.IFS(LEFT(E36,2)="T1",3,LEFT(E36,2)="T2",7,LEFT(E36,2)="T3",10),_xlfn.IFS(LEFT(E36,2)="T1",13,LEFT(E36,2)="T2",10,LEFT(E36,2)="T3",6))</f>
        <v>41830</v>
      </c>
      <c r="G36" s="13">
        <f>VALUE(TRIM(SUBSTITUTE('Student database'!F36,CHAR(160),"")))</f>
        <v>12</v>
      </c>
      <c r="H36" s="2" t="str">
        <f>'Student database'!G36</f>
        <v>Bachelor of Business</v>
      </c>
      <c r="I36" s="2" t="str">
        <f>'Student database'!H36</f>
        <v>1989-12-13</v>
      </c>
      <c r="J36" s="14" t="str">
        <f>IF(ISBLANK('Student database'!I36),J35,'Student database'!I36)</f>
        <v>Hope Agency</v>
      </c>
      <c r="K36" t="str">
        <f t="shared" si="0"/>
        <v>Jul</v>
      </c>
      <c r="L36">
        <f t="shared" si="1"/>
        <v>24</v>
      </c>
      <c r="M36">
        <f t="shared" si="2"/>
        <v>8</v>
      </c>
      <c r="N36">
        <f t="shared" si="3"/>
        <v>2</v>
      </c>
      <c r="O36">
        <f t="shared" si="4"/>
        <v>50</v>
      </c>
    </row>
    <row r="37" spans="1:15">
      <c r="A37" s="4" t="str">
        <f>SUBSTITUTE('Student database'!A37,"K", "")</f>
        <v>150135</v>
      </c>
      <c r="B37" s="5" t="str">
        <f>TRIM('Student database'!B37)</f>
        <v>Ms. Farhoud hi VO</v>
      </c>
      <c r="C37" s="20" t="str">
        <f>'Student database'!C37</f>
        <v>HRM</v>
      </c>
      <c r="D37" s="21" t="str">
        <f>TRIM(CLEAN('Student database'!D37))</f>
        <v>Brisbane</v>
      </c>
      <c r="E37" s="1" t="str">
        <f>'Student database'!E37</f>
        <v>T1-2016</v>
      </c>
      <c r="F37" s="54" cm="1">
        <f t="array" ref="F37">DATE(RIGHT(E37,4),_xlfn.IFS(LEFT(E37,2)="T1",3,LEFT(E37,2)="T2",7,LEFT(E37,2)="T3",10),_xlfn.IFS(LEFT(E37,2)="T1",13,LEFT(E37,2)="T2",10,LEFT(E37,2)="T3",6))</f>
        <v>42442</v>
      </c>
      <c r="G37" s="13">
        <f>VALUE(TRIM(SUBSTITUTE('Student database'!F37,CHAR(160),"")))</f>
        <v>8</v>
      </c>
      <c r="H37" s="2" t="str">
        <f>'Student database'!G37</f>
        <v>Bachelor of Business</v>
      </c>
      <c r="I37" s="2" t="str">
        <f>'Student database'!H37</f>
        <v>1988-04-08</v>
      </c>
      <c r="J37" s="14" t="str">
        <f>IF(ISBLANK('Student database'!I37),J36,'Student database'!I37)</f>
        <v xml:space="preserve">International Educational </v>
      </c>
      <c r="K37" t="str">
        <f t="shared" si="0"/>
        <v>Mar</v>
      </c>
      <c r="L37">
        <f t="shared" si="1"/>
        <v>27</v>
      </c>
      <c r="M37">
        <f t="shared" si="2"/>
        <v>12</v>
      </c>
      <c r="N37">
        <f t="shared" si="3"/>
        <v>1</v>
      </c>
      <c r="O37">
        <f t="shared" si="4"/>
        <v>56</v>
      </c>
    </row>
    <row r="38" spans="1:15">
      <c r="A38" s="4" t="str">
        <f>SUBSTITUTE('Student database'!A38,"K", "")</f>
        <v>150136</v>
      </c>
      <c r="B38" s="5" t="str">
        <f>TRIM('Student database'!B38)</f>
        <v>Mr. Ardeshir ao HE</v>
      </c>
      <c r="C38" s="20" t="str">
        <f>'Student database'!C38</f>
        <v>Bus Economics</v>
      </c>
      <c r="D38" s="21" t="str">
        <f>TRIM(CLEAN('Student database'!D38))</f>
        <v>Brisbane</v>
      </c>
      <c r="E38" s="1" t="str">
        <f>'Student database'!E38</f>
        <v>T2-2016</v>
      </c>
      <c r="F38" s="54" cm="1">
        <f t="array" ref="F38">DATE(RIGHT(E38,4),_xlfn.IFS(LEFT(E38,2)="T1",3,LEFT(E38,2)="T2",7,LEFT(E38,2)="T3",10),_xlfn.IFS(LEFT(E38,2)="T1",13,LEFT(E38,2)="T2",10,LEFT(E38,2)="T3",6))</f>
        <v>42561</v>
      </c>
      <c r="G38" s="13">
        <f>VALUE(TRIM(SUBSTITUTE('Student database'!F38,CHAR(160),"")))</f>
        <v>1</v>
      </c>
      <c r="H38" s="2" t="str">
        <f>'Student database'!G38</f>
        <v>Bachelor of Business</v>
      </c>
      <c r="I38" s="2" t="str">
        <f>'Student database'!H38</f>
        <v>1993-05-02</v>
      </c>
      <c r="J38" s="14" t="str">
        <f>IF(ISBLANK('Student database'!I38),J37,'Student database'!I38)</f>
        <v xml:space="preserve">Visa Consultants Pty Ltd </v>
      </c>
      <c r="K38" t="str">
        <f t="shared" si="0"/>
        <v>Jul</v>
      </c>
      <c r="L38">
        <f t="shared" si="1"/>
        <v>23</v>
      </c>
      <c r="M38">
        <f t="shared" si="2"/>
        <v>19</v>
      </c>
      <c r="N38">
        <f t="shared" si="3"/>
        <v>1</v>
      </c>
      <c r="O38">
        <f t="shared" si="4"/>
        <v>49</v>
      </c>
    </row>
    <row r="39" spans="1:15">
      <c r="A39" s="4" t="str">
        <f>SUBSTITUTE('Student database'!A39,"K", "")</f>
        <v>150137</v>
      </c>
      <c r="B39" s="5" t="str">
        <f>TRIM('Student database'!B39)</f>
        <v>Ms. Koosha an XI</v>
      </c>
      <c r="C39" s="20" t="str">
        <f>'Student database'!C39</f>
        <v xml:space="preserve">Bus Comm </v>
      </c>
      <c r="D39" s="21" t="str">
        <f>TRIM(CLEAN('Student database'!D39))</f>
        <v>Sydney</v>
      </c>
      <c r="E39" s="1" t="str">
        <f>'Student database'!E39</f>
        <v>T3-2016</v>
      </c>
      <c r="F39" s="54" cm="1">
        <f t="array" ref="F39">DATE(RIGHT(E39,4),_xlfn.IFS(LEFT(E39,2)="T1",3,LEFT(E39,2)="T2",7,LEFT(E39,2)="T3",10),_xlfn.IFS(LEFT(E39,2)="T1",13,LEFT(E39,2)="T2",10,LEFT(E39,2)="T3",6))</f>
        <v>42649</v>
      </c>
      <c r="G39" s="13">
        <f>VALUE(TRIM(SUBSTITUTE('Student database'!F39,CHAR(160),"")))</f>
        <v>3</v>
      </c>
      <c r="H39" s="2" t="str">
        <f>'Student database'!G39</f>
        <v>Bachelor of Business</v>
      </c>
      <c r="I39" s="2" t="str">
        <f>'Student database'!H39</f>
        <v>1992-07-17</v>
      </c>
      <c r="J39" s="14" t="str">
        <f>IF(ISBLANK('Student database'!I39),J38,'Student database'!I39)</f>
        <v>ISEMS Education</v>
      </c>
      <c r="K39" t="str">
        <f t="shared" si="0"/>
        <v>Oct</v>
      </c>
      <c r="L39">
        <f t="shared" si="1"/>
        <v>24</v>
      </c>
      <c r="M39">
        <f t="shared" si="2"/>
        <v>17</v>
      </c>
      <c r="N39">
        <f t="shared" si="3"/>
        <v>1</v>
      </c>
      <c r="O39">
        <f t="shared" si="4"/>
        <v>51</v>
      </c>
    </row>
    <row r="40" spans="1:15">
      <c r="A40" s="4" t="str">
        <f>SUBSTITUTE('Student database'!A40,"K", "")</f>
        <v>150138</v>
      </c>
      <c r="B40" s="5" t="str">
        <f>TRIM('Student database'!B40)</f>
        <v>Mr. Ramesh GUYEN</v>
      </c>
      <c r="C40" s="20" t="str">
        <f>'Student database'!C40</f>
        <v xml:space="preserve">Bus Comm </v>
      </c>
      <c r="D40" s="21" t="str">
        <f>TRIM(CLEAN('Student database'!D40))</f>
        <v>Brisbane</v>
      </c>
      <c r="E40" s="1" t="str">
        <f>'Student database'!E40</f>
        <v>T3-2017</v>
      </c>
      <c r="F40" s="54" cm="1">
        <f t="array" ref="F40">DATE(RIGHT(E40,4),_xlfn.IFS(LEFT(E40,2)="T1",3,LEFT(E40,2)="T2",7,LEFT(E40,2)="T3",10),_xlfn.IFS(LEFT(E40,2)="T1",13,LEFT(E40,2)="T2",10,LEFT(E40,2)="T3",6))</f>
        <v>43014</v>
      </c>
      <c r="G40" s="13">
        <f>VALUE(TRIM(SUBSTITUTE('Student database'!F40,CHAR(160),"")))</f>
        <v>6</v>
      </c>
      <c r="H40" s="2" t="str">
        <f>'Student database'!G40</f>
        <v>Bachelor of Business</v>
      </c>
      <c r="I40" s="2" t="str">
        <f>'Student database'!H40</f>
        <v>1997-10-29</v>
      </c>
      <c r="J40" s="14" t="str">
        <f>IF(ISBLANK('Student database'!I40),J39,'Student database'!I40)</f>
        <v>Unilink Overseas Study Consulting Ltd</v>
      </c>
      <c r="K40" t="str">
        <f t="shared" si="0"/>
        <v>Oct</v>
      </c>
      <c r="L40">
        <f t="shared" si="1"/>
        <v>19</v>
      </c>
      <c r="M40">
        <f t="shared" si="2"/>
        <v>14</v>
      </c>
      <c r="N40">
        <f t="shared" si="3"/>
        <v>1</v>
      </c>
      <c r="O40">
        <f t="shared" si="4"/>
        <v>54</v>
      </c>
    </row>
    <row r="41" spans="1:15">
      <c r="A41" s="4" t="str">
        <f>SUBSTITUTE('Student database'!A41,"K", "")</f>
        <v>150139</v>
      </c>
      <c r="B41" s="5" t="str">
        <f>TRIM('Student database'!B41)</f>
        <v>Ms. Sohrab oc DO</v>
      </c>
      <c r="C41" s="20" t="str">
        <f>'Student database'!C41</f>
        <v>Org Beh</v>
      </c>
      <c r="D41" s="21" t="str">
        <f>TRIM(CLEAN('Student database'!D41))</f>
        <v>Melbourne</v>
      </c>
      <c r="E41" s="1" t="str">
        <f>'Student database'!E41</f>
        <v>T2-2016</v>
      </c>
      <c r="F41" s="54" cm="1">
        <f t="array" ref="F41">DATE(RIGHT(E41,4),_xlfn.IFS(LEFT(E41,2)="T1",3,LEFT(E41,2)="T2",7,LEFT(E41,2)="T3",10),_xlfn.IFS(LEFT(E41,2)="T1",13,LEFT(E41,2)="T2",10,LEFT(E41,2)="T3",6))</f>
        <v>42561</v>
      </c>
      <c r="G41" s="13">
        <f>VALUE(TRIM(SUBSTITUTE('Student database'!F41,CHAR(160),"")))</f>
        <v>4</v>
      </c>
      <c r="H41" s="2" t="str">
        <f>'Student database'!G41</f>
        <v>Bachelor of Business</v>
      </c>
      <c r="I41" s="2" t="str">
        <f>'Student database'!H41</f>
        <v>1995-06-19</v>
      </c>
      <c r="J41" s="14" t="str">
        <f>IF(ISBLANK('Student database'!I41),J40,'Student database'!I41)</f>
        <v>Unilink Overseas Study Consulting Ltd</v>
      </c>
      <c r="K41" t="str">
        <f t="shared" si="0"/>
        <v>Jul</v>
      </c>
      <c r="L41">
        <f t="shared" si="1"/>
        <v>21</v>
      </c>
      <c r="M41">
        <f t="shared" si="2"/>
        <v>16</v>
      </c>
      <c r="N41">
        <f t="shared" si="3"/>
        <v>1</v>
      </c>
      <c r="O41">
        <f t="shared" si="4"/>
        <v>52</v>
      </c>
    </row>
    <row r="42" spans="1:15">
      <c r="A42" s="4" t="str">
        <f>SUBSTITUTE('Student database'!A42,"K", "")</f>
        <v>150140</v>
      </c>
      <c r="B42" s="5" t="str">
        <f>TRIM('Student database'!B42)</f>
        <v>Ms. Farbod HOANG</v>
      </c>
      <c r="C42" s="20" t="str">
        <f>'Student database'!C42</f>
        <v xml:space="preserve">Fin Acct </v>
      </c>
      <c r="D42" s="21" t="str">
        <f>TRIM(CLEAN('Student database'!D42))</f>
        <v>Sydney</v>
      </c>
      <c r="E42" s="1" t="str">
        <f>'Student database'!E42</f>
        <v>T3-2014</v>
      </c>
      <c r="F42" s="54" cm="1">
        <f t="array" ref="F42">DATE(RIGHT(E42,4),_xlfn.IFS(LEFT(E42,2)="T1",3,LEFT(E42,2)="T2",7,LEFT(E42,2)="T3",10),_xlfn.IFS(LEFT(E42,2)="T1",13,LEFT(E42,2)="T2",10,LEFT(E42,2)="T3",6))</f>
        <v>41918</v>
      </c>
      <c r="G42" s="13">
        <f>VALUE(TRIM(SUBSTITUTE('Student database'!F42,CHAR(160),"")))</f>
        <v>1</v>
      </c>
      <c r="H42" s="2" t="str">
        <f>'Student database'!G42</f>
        <v>Bachelor of Business</v>
      </c>
      <c r="I42" s="2" t="str">
        <f>'Student database'!H42</f>
        <v>1989-03-11</v>
      </c>
      <c r="J42" s="14" t="str">
        <f>IF(ISBLANK('Student database'!I42),J41,'Student database'!I42)</f>
        <v xml:space="preserve">Bridgeagency </v>
      </c>
      <c r="K42" t="str">
        <f t="shared" si="0"/>
        <v>Oct</v>
      </c>
      <c r="L42">
        <f t="shared" si="1"/>
        <v>25</v>
      </c>
      <c r="M42">
        <f t="shared" si="2"/>
        <v>19</v>
      </c>
      <c r="N42">
        <f t="shared" si="3"/>
        <v>1</v>
      </c>
      <c r="O42">
        <f t="shared" si="4"/>
        <v>49</v>
      </c>
    </row>
    <row r="43" spans="1:15">
      <c r="A43" s="4" t="str">
        <f>SUBSTITUTE('Student database'!A43,"K", "")</f>
        <v>150141</v>
      </c>
      <c r="B43" s="5" t="str">
        <f>TRIM('Student database'!B43)</f>
        <v>Ms Afsar ga LE</v>
      </c>
      <c r="C43" s="20" t="str">
        <f>'Student database'!C43</f>
        <v>Intro to ECommerce</v>
      </c>
      <c r="D43" s="21" t="str">
        <f>TRIM(CLEAN('Student database'!D43))</f>
        <v>Brisbane</v>
      </c>
      <c r="E43" s="1" t="str">
        <f>'Student database'!E43</f>
        <v>T1-2016</v>
      </c>
      <c r="F43" s="54" cm="1">
        <f t="array" ref="F43">DATE(RIGHT(E43,4),_xlfn.IFS(LEFT(E43,2)="T1",3,LEFT(E43,2)="T2",7,LEFT(E43,2)="T3",10),_xlfn.IFS(LEFT(E43,2)="T1",13,LEFT(E43,2)="T2",10,LEFT(E43,2)="T3",6))</f>
        <v>42442</v>
      </c>
      <c r="G43" s="13">
        <f>VALUE(TRIM(SUBSTITUTE('Student database'!F43,CHAR(160),"")))</f>
        <v>1</v>
      </c>
      <c r="H43" s="2" t="str">
        <f>'Student database'!G43</f>
        <v>Bachelor of Business</v>
      </c>
      <c r="I43" s="2" t="str">
        <f>'Student database'!H43</f>
        <v>1991-12-03</v>
      </c>
      <c r="J43" s="14" t="str">
        <f>IF(ISBLANK('Student database'!I43),J42,'Student database'!I43)</f>
        <v>IDPM Education</v>
      </c>
      <c r="K43" t="str">
        <f t="shared" si="0"/>
        <v>Mar</v>
      </c>
      <c r="L43">
        <f t="shared" si="1"/>
        <v>24</v>
      </c>
      <c r="M43">
        <f t="shared" si="2"/>
        <v>19</v>
      </c>
      <c r="N43">
        <f t="shared" si="3"/>
        <v>1</v>
      </c>
      <c r="O43">
        <f t="shared" si="4"/>
        <v>49</v>
      </c>
    </row>
    <row r="44" spans="1:15">
      <c r="A44" s="4" t="str">
        <f>SUBSTITUTE('Student database'!A44,"K", "")</f>
        <v>150142</v>
      </c>
      <c r="B44" s="5" t="str">
        <f>TRIM('Student database'!B44)</f>
        <v>Ms. Sanjar TTEGE</v>
      </c>
      <c r="C44" s="20" t="str">
        <f>'Student database'!C44</f>
        <v xml:space="preserve">Mgmt Principles </v>
      </c>
      <c r="D44" s="21" t="str">
        <f>TRIM(CLEAN('Student database'!D44))</f>
        <v>Brisbane</v>
      </c>
      <c r="E44" s="1" t="str">
        <f>'Student database'!E44</f>
        <v>T3-2015</v>
      </c>
      <c r="F44" s="54" cm="1">
        <f t="array" ref="F44">DATE(RIGHT(E44,4),_xlfn.IFS(LEFT(E44,2)="T1",3,LEFT(E44,2)="T2",7,LEFT(E44,2)="T3",10),_xlfn.IFS(LEFT(E44,2)="T1",13,LEFT(E44,2)="T2",10,LEFT(E44,2)="T3",6))</f>
        <v>42283</v>
      </c>
      <c r="G44" s="13">
        <f>VALUE(TRIM(SUBSTITUTE('Student database'!F44,CHAR(160),"")))</f>
        <v>5</v>
      </c>
      <c r="H44" s="2" t="str">
        <f>'Student database'!G44</f>
        <v>Bachelor of Business</v>
      </c>
      <c r="I44" s="2" t="str">
        <f>'Student database'!H44</f>
        <v>1992-11-28</v>
      </c>
      <c r="J44" s="14" t="str">
        <f>IF(ISBLANK('Student database'!I44),J43,'Student database'!I44)</f>
        <v>IDPM Education</v>
      </c>
      <c r="K44" t="str">
        <f t="shared" si="0"/>
        <v>Oct</v>
      </c>
      <c r="L44">
        <f t="shared" si="1"/>
        <v>22</v>
      </c>
      <c r="M44">
        <f t="shared" si="2"/>
        <v>15</v>
      </c>
      <c r="N44">
        <f t="shared" si="3"/>
        <v>1</v>
      </c>
      <c r="O44">
        <f t="shared" si="4"/>
        <v>53</v>
      </c>
    </row>
    <row r="45" spans="1:15">
      <c r="A45" s="4" t="str">
        <f>SUBSTITUTE('Student database'!A45,"K", "")</f>
        <v>150143</v>
      </c>
      <c r="B45" s="5" t="str">
        <f>TRIM('Student database'!B45)</f>
        <v>Ms. Farid My HA</v>
      </c>
      <c r="C45" s="20" t="str">
        <f>'Student database'!C45</f>
        <v>Auditing</v>
      </c>
      <c r="D45" s="21" t="str">
        <f>TRIM(CLEAN('Student database'!D45))</f>
        <v>Sydney</v>
      </c>
      <c r="E45" s="1" t="str">
        <f>'Student database'!E45</f>
        <v>T1-2015</v>
      </c>
      <c r="F45" s="54" cm="1">
        <f t="array" ref="F45">DATE(RIGHT(E45,4),_xlfn.IFS(LEFT(E45,2)="T1",3,LEFT(E45,2)="T2",7,LEFT(E45,2)="T3",10),_xlfn.IFS(LEFT(E45,2)="T1",13,LEFT(E45,2)="T2",10,LEFT(E45,2)="T3",6))</f>
        <v>42076</v>
      </c>
      <c r="G45" s="13">
        <f>VALUE(TRIM(SUBSTITUTE('Student database'!F45,CHAR(160),"")))</f>
        <v>5</v>
      </c>
      <c r="H45" s="2" t="str">
        <f>'Student database'!G45</f>
        <v>Bachelor of Business</v>
      </c>
      <c r="I45" s="2" t="str">
        <f>'Student database'!H45</f>
        <v>1996-09-28</v>
      </c>
      <c r="J45" s="14" t="str">
        <f>IF(ISBLANK('Student database'!I45),J44,'Student database'!I45)</f>
        <v>ALTEC</v>
      </c>
      <c r="K45" t="str">
        <f t="shared" si="0"/>
        <v>Mar</v>
      </c>
      <c r="L45">
        <f t="shared" si="1"/>
        <v>18</v>
      </c>
      <c r="M45">
        <f t="shared" si="2"/>
        <v>15</v>
      </c>
      <c r="N45">
        <f t="shared" si="3"/>
        <v>1</v>
      </c>
      <c r="O45">
        <f t="shared" si="4"/>
        <v>53</v>
      </c>
    </row>
    <row r="46" spans="1:15">
      <c r="A46" s="4" t="str">
        <f>SUBSTITUTE('Student database'!A46,"K", "")</f>
        <v>150144</v>
      </c>
      <c r="B46" s="5" t="str">
        <f>TRIM('Student database'!B46)</f>
        <v>Mr. Atoosa SINGH</v>
      </c>
      <c r="C46" s="20" t="str">
        <f>'Student database'!C46</f>
        <v>Bus Info Analysis</v>
      </c>
      <c r="D46" s="21" t="str">
        <f>TRIM(CLEAN('Student database'!D46))</f>
        <v>Brisbane</v>
      </c>
      <c r="E46" s="1" t="str">
        <f>'Student database'!E46</f>
        <v>T2-2015</v>
      </c>
      <c r="F46" s="54" cm="1">
        <f t="array" ref="F46">DATE(RIGHT(E46,4),_xlfn.IFS(LEFT(E46,2)="T1",3,LEFT(E46,2)="T2",7,LEFT(E46,2)="T3",10),_xlfn.IFS(LEFT(E46,2)="T1",13,LEFT(E46,2)="T2",10,LEFT(E46,2)="T3",6))</f>
        <v>42195</v>
      </c>
      <c r="G46" s="13">
        <f>VALUE(TRIM(SUBSTITUTE('Student database'!F46,CHAR(160),"")))</f>
        <v>2</v>
      </c>
      <c r="H46" s="2" t="str">
        <f>'Student database'!G46</f>
        <v>Bachelor of Business</v>
      </c>
      <c r="I46" s="2" t="str">
        <f>'Student database'!H46</f>
        <v>1991-10-25</v>
      </c>
      <c r="J46" s="14" t="str">
        <f>IF(ISBLANK('Student database'!I46),J45,'Student database'!I46)</f>
        <v>ALTEC</v>
      </c>
      <c r="K46" t="str">
        <f t="shared" si="0"/>
        <v>Jul</v>
      </c>
      <c r="L46">
        <f t="shared" si="1"/>
        <v>23</v>
      </c>
      <c r="M46">
        <f t="shared" si="2"/>
        <v>18</v>
      </c>
      <c r="N46">
        <f t="shared" si="3"/>
        <v>1</v>
      </c>
      <c r="O46">
        <f t="shared" si="4"/>
        <v>50</v>
      </c>
    </row>
    <row r="47" spans="1:15">
      <c r="A47" s="4" t="str">
        <f>SUBSTITUTE('Student database'!A47,"K", "")</f>
        <v>150145</v>
      </c>
      <c r="B47" s="5" t="str">
        <f>TRIM('Student database'!B47)</f>
        <v>Mr. Shaya TRAN</v>
      </c>
      <c r="C47" s="20" t="str">
        <f>'Student database'!C47</f>
        <v>Bus Economics</v>
      </c>
      <c r="D47" s="21" t="str">
        <f>TRIM(CLEAN('Student database'!D47))</f>
        <v>Brisbane</v>
      </c>
      <c r="E47" s="1" t="str">
        <f>'Student database'!E47</f>
        <v>T3-2016</v>
      </c>
      <c r="F47" s="54" cm="1">
        <f t="array" ref="F47">DATE(RIGHT(E47,4),_xlfn.IFS(LEFT(E47,2)="T1",3,LEFT(E47,2)="T2",7,LEFT(E47,2)="T3",10),_xlfn.IFS(LEFT(E47,2)="T1",13,LEFT(E47,2)="T2",10,LEFT(E47,2)="T3",6))</f>
        <v>42649</v>
      </c>
      <c r="G47" s="13">
        <f>VALUE(TRIM(SUBSTITUTE('Student database'!F47,CHAR(160),"")))</f>
        <v>9</v>
      </c>
      <c r="H47" s="2" t="str">
        <f>'Student database'!G47</f>
        <v>Bachelor of Business</v>
      </c>
      <c r="I47" s="2" t="str">
        <f>'Student database'!H47</f>
        <v>1987-10-14</v>
      </c>
      <c r="J47" s="14" t="str">
        <f>IF(ISBLANK('Student database'!I47),J46,'Student database'!I47)</f>
        <v xml:space="preserve">Visa Consultants Pty Ltd </v>
      </c>
      <c r="K47" t="str">
        <f t="shared" si="0"/>
        <v>Oct</v>
      </c>
      <c r="L47">
        <f t="shared" si="1"/>
        <v>28</v>
      </c>
      <c r="M47">
        <f t="shared" si="2"/>
        <v>11</v>
      </c>
      <c r="N47">
        <f t="shared" si="3"/>
        <v>1</v>
      </c>
      <c r="O47">
        <f t="shared" si="4"/>
        <v>57</v>
      </c>
    </row>
    <row r="48" spans="1:15">
      <c r="A48" s="4" t="str">
        <f>SUBSTITUTE('Student database'!A48,"K", "")</f>
        <v>150146</v>
      </c>
      <c r="B48" s="5" t="str">
        <f>TRIM('Student database'!B48)</f>
        <v>Mr. Kamshad SINGH</v>
      </c>
      <c r="C48" s="20" t="str">
        <f>'Student database'!C48</f>
        <v>Bus Strategy</v>
      </c>
      <c r="D48" s="21" t="str">
        <f>TRIM(CLEAN('Student database'!D48))</f>
        <v>Sydney</v>
      </c>
      <c r="E48" s="1" t="str">
        <f>'Student database'!E48</f>
        <v>T3-2016</v>
      </c>
      <c r="F48" s="54" cm="1">
        <f t="array" ref="F48">DATE(RIGHT(E48,4),_xlfn.IFS(LEFT(E48,2)="T1",3,LEFT(E48,2)="T2",7,LEFT(E48,2)="T3",10),_xlfn.IFS(LEFT(E48,2)="T1",13,LEFT(E48,2)="T2",10,LEFT(E48,2)="T3",6))</f>
        <v>42649</v>
      </c>
      <c r="G48" s="13">
        <f>VALUE(TRIM(SUBSTITUTE('Student database'!F48,CHAR(160),"")))</f>
        <v>10</v>
      </c>
      <c r="H48" s="2" t="str">
        <f>'Student database'!G48</f>
        <v>Bachelor of Accounting </v>
      </c>
      <c r="I48" s="2" t="str">
        <f>'Student database'!H48</f>
        <v>1993-05-26</v>
      </c>
      <c r="J48" s="14" t="str">
        <f>IF(ISBLANK('Student database'!I48),J47,'Student database'!I48)</f>
        <v xml:space="preserve">International Educational </v>
      </c>
      <c r="K48" t="str">
        <f t="shared" si="0"/>
        <v>Oct</v>
      </c>
      <c r="L48">
        <f t="shared" si="1"/>
        <v>23</v>
      </c>
      <c r="M48">
        <f t="shared" si="2"/>
        <v>10</v>
      </c>
      <c r="N48">
        <f t="shared" si="3"/>
        <v>2</v>
      </c>
      <c r="O48">
        <f t="shared" si="4"/>
        <v>48</v>
      </c>
    </row>
    <row r="49" spans="1:15">
      <c r="A49" s="4" t="str">
        <f>SUBSTITUTE('Student database'!A49,"K", "")</f>
        <v>150147</v>
      </c>
      <c r="B49" s="5" t="str">
        <f>TRIM('Student database'!B49)</f>
        <v>Mr. Mandana SINGH</v>
      </c>
      <c r="C49" s="20" t="str">
        <f>'Student database'!C49</f>
        <v>Fin mgmt</v>
      </c>
      <c r="D49" s="21" t="str">
        <f>TRIM(CLEAN('Student database'!D49))</f>
        <v>Melbourne</v>
      </c>
      <c r="E49" s="1" t="str">
        <f>'Student database'!E49</f>
        <v>T1-2014</v>
      </c>
      <c r="F49" s="54" cm="1">
        <f t="array" ref="F49">DATE(RIGHT(E49,4),_xlfn.IFS(LEFT(E49,2)="T1",3,LEFT(E49,2)="T2",7,LEFT(E49,2)="T3",10),_xlfn.IFS(LEFT(E49,2)="T1",13,LEFT(E49,2)="T2",10,LEFT(E49,2)="T3",6))</f>
        <v>41711</v>
      </c>
      <c r="G49" s="13">
        <f>VALUE(TRIM(SUBSTITUTE('Student database'!F49,CHAR(160),"")))</f>
        <v>4</v>
      </c>
      <c r="H49" s="2" t="str">
        <f>'Student database'!G49</f>
        <v>Bachelor of Business</v>
      </c>
      <c r="I49" s="2" t="str">
        <f>'Student database'!H49</f>
        <v>1997-10-20</v>
      </c>
      <c r="J49" s="14" t="str">
        <f>IF(ISBLANK('Student database'!I49),J48,'Student database'!I49)</f>
        <v xml:space="preserve">International Educational </v>
      </c>
      <c r="K49" t="str">
        <f t="shared" si="0"/>
        <v>Mar</v>
      </c>
      <c r="L49">
        <f t="shared" si="1"/>
        <v>16</v>
      </c>
      <c r="M49">
        <f t="shared" si="2"/>
        <v>16</v>
      </c>
      <c r="N49">
        <f t="shared" si="3"/>
        <v>1</v>
      </c>
      <c r="O49">
        <f t="shared" si="4"/>
        <v>52</v>
      </c>
    </row>
    <row r="50" spans="1:15">
      <c r="A50" s="4" t="str">
        <f>SUBSTITUTE('Student database'!A50,"K", "")</f>
        <v>150148</v>
      </c>
      <c r="B50" s="5" t="str">
        <f>TRIM('Student database'!B50)</f>
        <v>Mr. Golbahar GUYEN</v>
      </c>
      <c r="C50" s="20" t="str">
        <f>'Student database'!C50</f>
        <v>Bus Economics</v>
      </c>
      <c r="D50" s="21" t="str">
        <f>TRIM(CLEAN('Student database'!D50))</f>
        <v>Brisbane</v>
      </c>
      <c r="E50" s="1" t="str">
        <f>'Student database'!E50</f>
        <v>T2-2017</v>
      </c>
      <c r="F50" s="54" cm="1">
        <f t="array" ref="F50">DATE(RIGHT(E50,4),_xlfn.IFS(LEFT(E50,2)="T1",3,LEFT(E50,2)="T2",7,LEFT(E50,2)="T3",10),_xlfn.IFS(LEFT(E50,2)="T1",13,LEFT(E50,2)="T2",10,LEFT(E50,2)="T3",6))</f>
        <v>42926</v>
      </c>
      <c r="G50" s="13">
        <f>VALUE(TRIM(SUBSTITUTE('Student database'!F50,CHAR(160),"")))</f>
        <v>3</v>
      </c>
      <c r="H50" s="2" t="str">
        <f>'Student database'!G50</f>
        <v>Bachelor of Business</v>
      </c>
      <c r="I50" s="2" t="str">
        <f>'Student database'!H50</f>
        <v>1990-11-21</v>
      </c>
      <c r="J50" s="14" t="str">
        <f>IF(ISBLANK('Student database'!I50),J49,'Student database'!I50)</f>
        <v>ALTEC</v>
      </c>
      <c r="K50" t="str">
        <f t="shared" si="0"/>
        <v>Jul</v>
      </c>
      <c r="L50">
        <f t="shared" si="1"/>
        <v>26</v>
      </c>
      <c r="M50">
        <f t="shared" si="2"/>
        <v>17</v>
      </c>
      <c r="N50">
        <f t="shared" si="3"/>
        <v>1</v>
      </c>
      <c r="O50">
        <f t="shared" si="4"/>
        <v>51</v>
      </c>
    </row>
    <row r="51" spans="1:15">
      <c r="A51" s="4" t="str">
        <f>SUBSTITUTE('Student database'!A51,"K", "")</f>
        <v>150149</v>
      </c>
      <c r="B51" s="5" t="str">
        <f>TRIM('Student database'!B51)</f>
        <v>Mr. Sami SINGH</v>
      </c>
      <c r="C51" s="20" t="str">
        <f>'Student database'!C51</f>
        <v xml:space="preserve">Fin Acct </v>
      </c>
      <c r="D51" s="21" t="str">
        <f>TRIM(CLEAN('Student database'!D51))</f>
        <v>Sydney</v>
      </c>
      <c r="E51" s="1" t="str">
        <f>'Student database'!E51</f>
        <v>T1-2014</v>
      </c>
      <c r="F51" s="54" cm="1">
        <f t="array" ref="F51">DATE(RIGHT(E51,4),_xlfn.IFS(LEFT(E51,2)="T1",3,LEFT(E51,2)="T2",7,LEFT(E51,2)="T3",10),_xlfn.IFS(LEFT(E51,2)="T1",13,LEFT(E51,2)="T2",10,LEFT(E51,2)="T3",6))</f>
        <v>41711</v>
      </c>
      <c r="G51" s="13">
        <f>VALUE(TRIM(SUBSTITUTE('Student database'!F51,CHAR(160),"")))</f>
        <v>3</v>
      </c>
      <c r="H51" s="2" t="str">
        <f>'Student database'!G51</f>
        <v>Bachelor of Accounting</v>
      </c>
      <c r="I51" s="2" t="str">
        <f>'Student database'!H51</f>
        <v>1992-06-09</v>
      </c>
      <c r="J51" s="14" t="str">
        <f>IF(ISBLANK('Student database'!I51),J50,'Student database'!I51)</f>
        <v xml:space="preserve">International Educational </v>
      </c>
      <c r="K51" t="str">
        <f t="shared" si="0"/>
        <v>Mar</v>
      </c>
      <c r="L51">
        <f t="shared" si="1"/>
        <v>21</v>
      </c>
      <c r="M51">
        <f t="shared" si="2"/>
        <v>17</v>
      </c>
      <c r="N51">
        <f t="shared" si="3"/>
        <v>1</v>
      </c>
      <c r="O51">
        <f t="shared" si="4"/>
        <v>51</v>
      </c>
    </row>
    <row r="52" spans="1:15">
      <c r="A52" s="4" t="str">
        <f>SUBSTITUTE('Student database'!A52,"K", "")</f>
        <v>150150</v>
      </c>
      <c r="B52" s="5" t="str">
        <f>TRIM('Student database'!B52)</f>
        <v>Mr. Golbahar OUSUF</v>
      </c>
      <c r="C52" s="20" t="str">
        <f>'Student database'!C52</f>
        <v>Intro to ECommerce</v>
      </c>
      <c r="D52" s="21" t="str">
        <f>TRIM(CLEAN('Student database'!D52))</f>
        <v>Melbourne</v>
      </c>
      <c r="E52" s="1" t="str">
        <f>'Student database'!E52</f>
        <v>T2-2015</v>
      </c>
      <c r="F52" s="54" cm="1">
        <f t="array" ref="F52">DATE(RIGHT(E52,4),_xlfn.IFS(LEFT(E52,2)="T1",3,LEFT(E52,2)="T2",7,LEFT(E52,2)="T3",10),_xlfn.IFS(LEFT(E52,2)="T1",13,LEFT(E52,2)="T2",10,LEFT(E52,2)="T3",6))</f>
        <v>42195</v>
      </c>
      <c r="G52" s="13">
        <f>VALUE(TRIM(SUBSTITUTE('Student database'!F52,CHAR(160),"")))</f>
        <v>1</v>
      </c>
      <c r="H52" s="2" t="str">
        <f>'Student database'!G52</f>
        <v>Bachelor of Business</v>
      </c>
      <c r="I52" s="2" t="str">
        <f>'Student database'!H52</f>
        <v>1995-09-26</v>
      </c>
      <c r="J52" s="14" t="str">
        <f>IF(ISBLANK('Student database'!I52),J51,'Student database'!I52)</f>
        <v xml:space="preserve">International Educational </v>
      </c>
      <c r="K52" t="str">
        <f t="shared" si="0"/>
        <v>Jul</v>
      </c>
      <c r="L52">
        <f t="shared" si="1"/>
        <v>19</v>
      </c>
      <c r="M52">
        <f t="shared" si="2"/>
        <v>19</v>
      </c>
      <c r="N52">
        <f t="shared" si="3"/>
        <v>1</v>
      </c>
      <c r="O52">
        <f t="shared" si="4"/>
        <v>49</v>
      </c>
    </row>
    <row r="53" spans="1:15">
      <c r="A53" s="4" t="str">
        <f>SUBSTITUTE('Student database'!A53,"K", "")</f>
        <v>150151</v>
      </c>
      <c r="B53" s="5" t="str">
        <f>TRIM('Student database'!B53)</f>
        <v>Mr. Naheed TRAN</v>
      </c>
      <c r="C53" s="20" t="str">
        <f>'Student database'!C53</f>
        <v xml:space="preserve">Mgmt Principles </v>
      </c>
      <c r="D53" s="21" t="str">
        <f>TRIM(CLEAN('Student database'!D53))</f>
        <v>Melbourne</v>
      </c>
      <c r="E53" s="1" t="str">
        <f>'Student database'!E53</f>
        <v>T2-2015</v>
      </c>
      <c r="F53" s="54" cm="1">
        <f t="array" ref="F53">DATE(RIGHT(E53,4),_xlfn.IFS(LEFT(E53,2)="T1",3,LEFT(E53,2)="T2",7,LEFT(E53,2)="T3",10),_xlfn.IFS(LEFT(E53,2)="T1",13,LEFT(E53,2)="T2",10,LEFT(E53,2)="T3",6))</f>
        <v>42195</v>
      </c>
      <c r="G53" s="13">
        <f>VALUE(TRIM(SUBSTITUTE('Student database'!F53,CHAR(160),"")))</f>
        <v>1</v>
      </c>
      <c r="H53" s="2" t="str">
        <f>'Student database'!G53</f>
        <v>Bachelor of Business</v>
      </c>
      <c r="I53" s="2" t="str">
        <f>'Student database'!H53</f>
        <v>1995-09-02</v>
      </c>
      <c r="J53" s="14" t="str">
        <f>IF(ISBLANK('Student database'!I53),J52,'Student database'!I53)</f>
        <v xml:space="preserve">International Educational </v>
      </c>
      <c r="K53" t="str">
        <f t="shared" si="0"/>
        <v>Jul</v>
      </c>
      <c r="L53">
        <f t="shared" si="1"/>
        <v>19</v>
      </c>
      <c r="M53">
        <f t="shared" si="2"/>
        <v>19</v>
      </c>
      <c r="N53">
        <f t="shared" si="3"/>
        <v>1</v>
      </c>
      <c r="O53">
        <f t="shared" si="4"/>
        <v>49</v>
      </c>
    </row>
    <row r="54" spans="1:15">
      <c r="A54" s="4" t="str">
        <f>SUBSTITUTE('Student database'!A54,"K", "")</f>
        <v>150152</v>
      </c>
      <c r="B54" s="5" t="str">
        <f>TRIM('Student database'!B54)</f>
        <v>Mr. Tahmineh AMMED</v>
      </c>
      <c r="C54" s="20" t="str">
        <f>'Student database'!C54</f>
        <v xml:space="preserve">Bus Comm </v>
      </c>
      <c r="D54" s="21" t="str">
        <f>TRIM(CLEAN('Student database'!D54))</f>
        <v>Brisbane</v>
      </c>
      <c r="E54" s="1" t="str">
        <f>'Student database'!E54</f>
        <v>T2-2015</v>
      </c>
      <c r="F54" s="54" cm="1">
        <f t="array" ref="F54">DATE(RIGHT(E54,4),_xlfn.IFS(LEFT(E54,2)="T1",3,LEFT(E54,2)="T2",7,LEFT(E54,2)="T3",10),_xlfn.IFS(LEFT(E54,2)="T1",13,LEFT(E54,2)="T2",10,LEFT(E54,2)="T3",6))</f>
        <v>42195</v>
      </c>
      <c r="G54" s="13">
        <f>VALUE(TRIM(SUBSTITUTE('Student database'!F54,CHAR(160),"")))</f>
        <v>3</v>
      </c>
      <c r="H54" s="2" t="str">
        <f>'Student database'!G54</f>
        <v>Bachelor of Business</v>
      </c>
      <c r="I54" s="2" t="str">
        <f>'Student database'!H54</f>
        <v>1994-04-29</v>
      </c>
      <c r="J54" s="14" t="str">
        <f>IF(ISBLANK('Student database'!I54),J53,'Student database'!I54)</f>
        <v>MIM Education</v>
      </c>
      <c r="K54" t="str">
        <f t="shared" si="0"/>
        <v>Jul</v>
      </c>
      <c r="L54">
        <f t="shared" si="1"/>
        <v>21</v>
      </c>
      <c r="M54">
        <f t="shared" si="2"/>
        <v>17</v>
      </c>
      <c r="N54">
        <f t="shared" si="3"/>
        <v>1</v>
      </c>
      <c r="O54">
        <f t="shared" si="4"/>
        <v>51</v>
      </c>
    </row>
    <row r="55" spans="1:15">
      <c r="A55" s="4" t="str">
        <f>SUBSTITUTE('Student database'!A55,"K", "")</f>
        <v>150153</v>
      </c>
      <c r="B55" s="5" t="str">
        <f>TRIM('Student database'!B55)</f>
        <v>Mr. Pirooz KARIM</v>
      </c>
      <c r="C55" s="20" t="str">
        <f>'Student database'!C55</f>
        <v>Intro to ECommerce</v>
      </c>
      <c r="D55" s="21" t="str">
        <f>TRIM(CLEAN('Student database'!D55))</f>
        <v>Melbourne</v>
      </c>
      <c r="E55" s="1" t="str">
        <f>'Student database'!E55</f>
        <v>T1-2016</v>
      </c>
      <c r="F55" s="54" cm="1">
        <f t="array" ref="F55">DATE(RIGHT(E55,4),_xlfn.IFS(LEFT(E55,2)="T1",3,LEFT(E55,2)="T2",7,LEFT(E55,2)="T3",10),_xlfn.IFS(LEFT(E55,2)="T1",13,LEFT(E55,2)="T2",10,LEFT(E55,2)="T3",6))</f>
        <v>42442</v>
      </c>
      <c r="G55" s="13">
        <f>VALUE(TRIM(SUBSTITUTE('Student database'!F55,CHAR(160),"")))</f>
        <v>7</v>
      </c>
      <c r="H55" s="2" t="str">
        <f>'Student database'!G55</f>
        <v>Bachelor of Business</v>
      </c>
      <c r="I55" s="2" t="str">
        <f>'Student database'!H55</f>
        <v>1988-12-12</v>
      </c>
      <c r="J55" s="14" t="str">
        <f>IF(ISBLANK('Student database'!I55),J54,'Student database'!I55)</f>
        <v>MIM Education</v>
      </c>
      <c r="K55" t="str">
        <f t="shared" si="0"/>
        <v>Mar</v>
      </c>
      <c r="L55">
        <f t="shared" si="1"/>
        <v>27</v>
      </c>
      <c r="M55">
        <f t="shared" si="2"/>
        <v>13</v>
      </c>
      <c r="N55">
        <f t="shared" si="3"/>
        <v>1</v>
      </c>
      <c r="O55">
        <f t="shared" si="4"/>
        <v>55</v>
      </c>
    </row>
    <row r="56" spans="1:15">
      <c r="A56" s="4" t="str">
        <f>SUBSTITUTE('Student database'!A56,"K", "")</f>
        <v>150154</v>
      </c>
      <c r="B56" s="5" t="str">
        <f>TRIM('Student database'!B56)</f>
        <v>Ms. Maheen PHAM</v>
      </c>
      <c r="C56" s="20" t="str">
        <f>'Student database'!C56</f>
        <v>Mktg Principles</v>
      </c>
      <c r="D56" s="21" t="str">
        <f>TRIM(CLEAN('Student database'!D56))</f>
        <v>Sydney</v>
      </c>
      <c r="E56" s="1" t="str">
        <f>'Student database'!E56</f>
        <v>T3-2017</v>
      </c>
      <c r="F56" s="54" cm="1">
        <f t="array" ref="F56">DATE(RIGHT(E56,4),_xlfn.IFS(LEFT(E56,2)="T1",3,LEFT(E56,2)="T2",7,LEFT(E56,2)="T3",10),_xlfn.IFS(LEFT(E56,2)="T1",13,LEFT(E56,2)="T2",10,LEFT(E56,2)="T3",6))</f>
        <v>43014</v>
      </c>
      <c r="G56" s="13">
        <f>VALUE(TRIM(SUBSTITUTE('Student database'!F56,CHAR(160),"")))</f>
        <v>21</v>
      </c>
      <c r="H56" s="2" t="str">
        <f>'Student database'!G56</f>
        <v>Bachelor of Business</v>
      </c>
      <c r="I56" s="2" t="str">
        <f>'Student database'!H56</f>
        <v>1990-04-02</v>
      </c>
      <c r="J56" s="14" t="str">
        <f>IF(ISBLANK('Student database'!I56),J55,'Student database'!I56)</f>
        <v>MIM Education</v>
      </c>
      <c r="K56" t="str">
        <f t="shared" si="0"/>
        <v>Oct</v>
      </c>
      <c r="L56">
        <f t="shared" si="1"/>
        <v>27</v>
      </c>
      <c r="M56">
        <f t="shared" si="2"/>
        <v>0</v>
      </c>
      <c r="N56">
        <f t="shared" si="3"/>
        <v>2</v>
      </c>
      <c r="O56">
        <f t="shared" si="4"/>
        <v>49</v>
      </c>
    </row>
    <row r="57" spans="1:15">
      <c r="A57" s="4" t="str">
        <f>SUBSTITUTE('Student database'!A57,"K", "")</f>
        <v>150155</v>
      </c>
      <c r="B57" s="5" t="str">
        <f>TRIM('Student database'!B57)</f>
        <v>Mr. Cirrus REYES</v>
      </c>
      <c r="C57" s="20" t="str">
        <f>'Student database'!C57</f>
        <v xml:space="preserve">Quant Methods </v>
      </c>
      <c r="D57" s="21" t="str">
        <f>TRIM(CLEAN('Student database'!D57))</f>
        <v>Melbourne</v>
      </c>
      <c r="E57" s="1" t="str">
        <f>'Student database'!E57</f>
        <v>T2-2017</v>
      </c>
      <c r="F57" s="54" cm="1">
        <f t="array" ref="F57">DATE(RIGHT(E57,4),_xlfn.IFS(LEFT(E57,2)="T1",3,LEFT(E57,2)="T2",7,LEFT(E57,2)="T3",10),_xlfn.IFS(LEFT(E57,2)="T1",13,LEFT(E57,2)="T2",10,LEFT(E57,2)="T3",6))</f>
        <v>42926</v>
      </c>
      <c r="G57" s="13">
        <f>VALUE(TRIM(SUBSTITUTE('Student database'!F57,CHAR(160),"")))</f>
        <v>4</v>
      </c>
      <c r="H57" s="2" t="str">
        <f>'Student database'!G57</f>
        <v>Bachelor of Business</v>
      </c>
      <c r="I57" s="2" t="str">
        <f>'Student database'!H57</f>
        <v>1987-11-01</v>
      </c>
      <c r="J57" s="14" t="str">
        <f>IF(ISBLANK('Student database'!I57),J56,'Student database'!I57)</f>
        <v>MIM Education</v>
      </c>
      <c r="K57" t="str">
        <f t="shared" si="0"/>
        <v>Jul</v>
      </c>
      <c r="L57">
        <f t="shared" si="1"/>
        <v>29</v>
      </c>
      <c r="M57">
        <f t="shared" si="2"/>
        <v>16</v>
      </c>
      <c r="N57">
        <f t="shared" si="3"/>
        <v>1</v>
      </c>
      <c r="O57">
        <f t="shared" si="4"/>
        <v>52</v>
      </c>
    </row>
    <row r="58" spans="1:15">
      <c r="A58" s="4" t="str">
        <f>SUBSTITUTE('Student database'!A58,"K", "")</f>
        <v>150156</v>
      </c>
      <c r="B58" s="5" t="str">
        <f>TRIM('Student database'!B58)</f>
        <v>Ms. Rakhshan GUYEN</v>
      </c>
      <c r="C58" s="20" t="str">
        <f>'Student database'!C58</f>
        <v>Auditing</v>
      </c>
      <c r="D58" s="21" t="str">
        <f>TRIM(CLEAN('Student database'!D58))</f>
        <v>Sydney</v>
      </c>
      <c r="E58" s="1" t="str">
        <f>'Student database'!E58</f>
        <v>T2-2016</v>
      </c>
      <c r="F58" s="54" cm="1">
        <f t="array" ref="F58">DATE(RIGHT(E58,4),_xlfn.IFS(LEFT(E58,2)="T1",3,LEFT(E58,2)="T2",7,LEFT(E58,2)="T3",10),_xlfn.IFS(LEFT(E58,2)="T1",13,LEFT(E58,2)="T2",10,LEFT(E58,2)="T3",6))</f>
        <v>42561</v>
      </c>
      <c r="G58" s="13">
        <f>VALUE(TRIM(SUBSTITUTE('Student database'!F58,CHAR(160),"")))</f>
        <v>3</v>
      </c>
      <c r="H58" s="2" t="str">
        <f>'Student database'!G58</f>
        <v>Bachelor of Business</v>
      </c>
      <c r="I58" s="2" t="str">
        <f>'Student database'!H58</f>
        <v>1994-05-27</v>
      </c>
      <c r="J58" s="14" t="str">
        <f>IF(ISBLANK('Student database'!I58),J57,'Student database'!I58)</f>
        <v>MIM Education</v>
      </c>
      <c r="K58" t="str">
        <f t="shared" si="0"/>
        <v>Jul</v>
      </c>
      <c r="L58">
        <f t="shared" si="1"/>
        <v>22</v>
      </c>
      <c r="M58">
        <f t="shared" si="2"/>
        <v>17</v>
      </c>
      <c r="N58">
        <f t="shared" si="3"/>
        <v>1</v>
      </c>
      <c r="O58">
        <f t="shared" si="4"/>
        <v>51</v>
      </c>
    </row>
    <row r="59" spans="1:15">
      <c r="A59" s="4" t="str">
        <f>SUBSTITUTE('Student database'!A59,"K", "")</f>
        <v>150157</v>
      </c>
      <c r="B59" s="5" t="str">
        <f>TRIM('Student database'!B59)</f>
        <v>Mr. Rima ARCIA</v>
      </c>
      <c r="C59" s="20" t="str">
        <f>'Student database'!C59</f>
        <v>Fin Reporting</v>
      </c>
      <c r="D59" s="21" t="str">
        <f>TRIM(CLEAN('Student database'!D59))</f>
        <v>Brisbane</v>
      </c>
      <c r="E59" s="1" t="str">
        <f>'Student database'!E59</f>
        <v>T1-2017</v>
      </c>
      <c r="F59" s="54" cm="1">
        <f t="array" ref="F59">DATE(RIGHT(E59,4),_xlfn.IFS(LEFT(E59,2)="T1",3,LEFT(E59,2)="T2",7,LEFT(E59,2)="T3",10),_xlfn.IFS(LEFT(E59,2)="T1",13,LEFT(E59,2)="T2",10,LEFT(E59,2)="T3",6))</f>
        <v>42807</v>
      </c>
      <c r="G59" s="13">
        <f>VALUE(TRIM(SUBSTITUTE('Student database'!F59,CHAR(160),"")))</f>
        <v>4</v>
      </c>
      <c r="H59" s="2" t="str">
        <f>'Student database'!G59</f>
        <v>Bachelor of Business</v>
      </c>
      <c r="I59" s="2" t="str">
        <f>'Student database'!H59</f>
        <v>1990-02-25</v>
      </c>
      <c r="J59" s="14" t="str">
        <f>IF(ISBLANK('Student database'!I59),J58,'Student database'!I59)</f>
        <v>MIM Education</v>
      </c>
      <c r="K59" t="str">
        <f t="shared" si="0"/>
        <v>Mar</v>
      </c>
      <c r="L59">
        <f t="shared" si="1"/>
        <v>27</v>
      </c>
      <c r="M59">
        <f t="shared" si="2"/>
        <v>16</v>
      </c>
      <c r="N59">
        <f t="shared" si="3"/>
        <v>1</v>
      </c>
      <c r="O59">
        <f t="shared" si="4"/>
        <v>52</v>
      </c>
    </row>
    <row r="60" spans="1:15">
      <c r="A60" s="4" t="str">
        <f>SUBSTITUTE('Student database'!A60,"K", "")</f>
        <v>150158</v>
      </c>
      <c r="B60" s="5" t="str">
        <f>TRIM('Student database'!B60)</f>
        <v>Mr. Firouz DHURY</v>
      </c>
      <c r="C60" s="20" t="str">
        <f>'Student database'!C60</f>
        <v>Bus Acct</v>
      </c>
      <c r="D60" s="21" t="str">
        <f>TRIM(CLEAN('Student database'!D60))</f>
        <v>Brisbane</v>
      </c>
      <c r="E60" s="1" t="str">
        <f>'Student database'!E60</f>
        <v>T1-2016</v>
      </c>
      <c r="F60" s="54" cm="1">
        <f t="array" ref="F60">DATE(RIGHT(E60,4),_xlfn.IFS(LEFT(E60,2)="T1",3,LEFT(E60,2)="T2",7,LEFT(E60,2)="T3",10),_xlfn.IFS(LEFT(E60,2)="T1",13,LEFT(E60,2)="T2",10,LEFT(E60,2)="T3",6))</f>
        <v>42442</v>
      </c>
      <c r="G60" s="13">
        <f>VALUE(TRIM(SUBSTITUTE('Student database'!F60,CHAR(160),"")))</f>
        <v>2</v>
      </c>
      <c r="H60" s="2" t="str">
        <f>'Student database'!G60</f>
        <v>Bachelor of Business</v>
      </c>
      <c r="I60" s="2" t="str">
        <f>'Student database'!H60</f>
        <v>1995-03-29</v>
      </c>
      <c r="J60" s="14" t="str">
        <f>IF(ISBLANK('Student database'!I60),J59,'Student database'!I60)</f>
        <v>iae GLOBAL - Melbourne</v>
      </c>
      <c r="K60" t="str">
        <f t="shared" si="0"/>
        <v>Mar</v>
      </c>
      <c r="L60">
        <f t="shared" si="1"/>
        <v>20</v>
      </c>
      <c r="M60">
        <f t="shared" si="2"/>
        <v>18</v>
      </c>
      <c r="N60">
        <f t="shared" si="3"/>
        <v>1</v>
      </c>
      <c r="O60">
        <f t="shared" si="4"/>
        <v>50</v>
      </c>
    </row>
    <row r="61" spans="1:15">
      <c r="A61" s="4" t="str">
        <f>SUBSTITUTE('Student database'!A61,"K", "")</f>
        <v>150159</v>
      </c>
      <c r="B61" s="5" t="str">
        <f>TRIM('Student database'!B61)</f>
        <v>Mr. Shadi a NAW</v>
      </c>
      <c r="C61" s="20" t="str">
        <f>'Student database'!C61</f>
        <v>Bus Economics</v>
      </c>
      <c r="D61" s="21" t="str">
        <f>TRIM(CLEAN('Student database'!D61))</f>
        <v>Brisbane</v>
      </c>
      <c r="E61" s="1" t="str">
        <f>'Student database'!E61</f>
        <v>T1-2014</v>
      </c>
      <c r="F61" s="54" cm="1">
        <f t="array" ref="F61">DATE(RIGHT(E61,4),_xlfn.IFS(LEFT(E61,2)="T1",3,LEFT(E61,2)="T2",7,LEFT(E61,2)="T3",10),_xlfn.IFS(LEFT(E61,2)="T1",13,LEFT(E61,2)="T2",10,LEFT(E61,2)="T3",6))</f>
        <v>41711</v>
      </c>
      <c r="G61" s="13">
        <f>VALUE(TRIM(SUBSTITUTE('Student database'!F61,CHAR(160),"")))</f>
        <v>8</v>
      </c>
      <c r="H61" s="2" t="str">
        <f>'Student database'!G61</f>
        <v>Bachelor of Business</v>
      </c>
      <c r="I61" s="2" t="str">
        <f>'Student database'!H61</f>
        <v>1989-03-30</v>
      </c>
      <c r="J61" s="14" t="str">
        <f>IF(ISBLANK('Student database'!I61),J60,'Student database'!I61)</f>
        <v xml:space="preserve">Visa Consultants Pty Ltd </v>
      </c>
      <c r="K61" t="str">
        <f t="shared" si="0"/>
        <v>Mar</v>
      </c>
      <c r="L61">
        <f t="shared" si="1"/>
        <v>24</v>
      </c>
      <c r="M61">
        <f t="shared" si="2"/>
        <v>12</v>
      </c>
      <c r="N61">
        <f t="shared" si="3"/>
        <v>1</v>
      </c>
      <c r="O61">
        <f t="shared" si="4"/>
        <v>56</v>
      </c>
    </row>
    <row r="62" spans="1:15">
      <c r="A62" s="4" t="str">
        <f>SUBSTITUTE('Student database'!A62,"K", "")</f>
        <v>150160</v>
      </c>
      <c r="B62" s="5" t="str">
        <f>TRIM('Student database'!B62)</f>
        <v>Ms. Firouz GUYEN</v>
      </c>
      <c r="C62" s="20" t="str">
        <f>'Student database'!C62</f>
        <v xml:space="preserve">Quant Methods </v>
      </c>
      <c r="D62" s="21" t="str">
        <f>TRIM(CLEAN('Student database'!D62))</f>
        <v>Sydney</v>
      </c>
      <c r="E62" s="1" t="str">
        <f>'Student database'!E62</f>
        <v>T2-2014</v>
      </c>
      <c r="F62" s="54" cm="1">
        <f t="array" ref="F62">DATE(RIGHT(E62,4),_xlfn.IFS(LEFT(E62,2)="T1",3,LEFT(E62,2)="T2",7,LEFT(E62,2)="T3",10),_xlfn.IFS(LEFT(E62,2)="T1",13,LEFT(E62,2)="T2",10,LEFT(E62,2)="T3",6))</f>
        <v>41830</v>
      </c>
      <c r="G62" s="13">
        <f>VALUE(TRIM(SUBSTITUTE('Student database'!F62,CHAR(160),"")))</f>
        <v>3</v>
      </c>
      <c r="H62" s="2" t="str">
        <f>'Student database'!G62</f>
        <v>Bachelor of Business</v>
      </c>
      <c r="I62" s="2" t="str">
        <f>'Student database'!H62</f>
        <v>1996-12-02</v>
      </c>
      <c r="J62" s="14" t="str">
        <f>IF(ISBLANK('Student database'!I62),J61,'Student database'!I62)</f>
        <v xml:space="preserve">Visa Consultants Pty Ltd </v>
      </c>
      <c r="K62" t="str">
        <f t="shared" si="0"/>
        <v>Jul</v>
      </c>
      <c r="L62">
        <f t="shared" si="1"/>
        <v>17</v>
      </c>
      <c r="M62">
        <f t="shared" si="2"/>
        <v>17</v>
      </c>
      <c r="N62">
        <f t="shared" si="3"/>
        <v>1</v>
      </c>
      <c r="O62">
        <f t="shared" si="4"/>
        <v>51</v>
      </c>
    </row>
    <row r="63" spans="1:15">
      <c r="A63" s="4" t="str">
        <f>SUBSTITUTE('Student database'!A63,"K", "")</f>
        <v>150161</v>
      </c>
      <c r="B63" s="5" t="str">
        <f>TRIM('Student database'!B63)</f>
        <v>Mr. Sita ANSUR</v>
      </c>
      <c r="C63" s="20" t="str">
        <f>'Student database'!C63</f>
        <v>Bus Acct</v>
      </c>
      <c r="D63" s="21" t="str">
        <f>TRIM(CLEAN('Student database'!D63))</f>
        <v>Melbourne</v>
      </c>
      <c r="E63" s="1" t="str">
        <f>'Student database'!E63</f>
        <v>T2-2014</v>
      </c>
      <c r="F63" s="54" cm="1">
        <f t="array" ref="F63">DATE(RIGHT(E63,4),_xlfn.IFS(LEFT(E63,2)="T1",3,LEFT(E63,2)="T2",7,LEFT(E63,2)="T3",10),_xlfn.IFS(LEFT(E63,2)="T1",13,LEFT(E63,2)="T2",10,LEFT(E63,2)="T3",6))</f>
        <v>41830</v>
      </c>
      <c r="G63" s="13">
        <f>VALUE(TRIM(SUBSTITUTE('Student database'!F63,CHAR(160),"")))</f>
        <v>2</v>
      </c>
      <c r="H63" s="2" t="str">
        <f>'Student database'!G63</f>
        <v>Bachelor of Business</v>
      </c>
      <c r="I63" s="2" t="str">
        <f>'Student database'!H63</f>
        <v>1992-11-29</v>
      </c>
      <c r="J63" s="14" t="str">
        <f>IF(ISBLANK('Student database'!I63),J62,'Student database'!I63)</f>
        <v>Hope Agency</v>
      </c>
      <c r="K63" t="str">
        <f t="shared" si="0"/>
        <v>Jul</v>
      </c>
      <c r="L63">
        <f t="shared" si="1"/>
        <v>21</v>
      </c>
      <c r="M63">
        <f t="shared" si="2"/>
        <v>18</v>
      </c>
      <c r="N63">
        <f t="shared" si="3"/>
        <v>1</v>
      </c>
      <c r="O63">
        <f t="shared" si="4"/>
        <v>50</v>
      </c>
    </row>
    <row r="64" spans="1:15">
      <c r="A64" s="4" t="str">
        <f>SUBSTITUTE('Student database'!A64,"K", "")</f>
        <v>150162</v>
      </c>
      <c r="B64" s="5" t="str">
        <f>TRIM('Student database'!B64)</f>
        <v>Mr. Siamak RAMOS</v>
      </c>
      <c r="C64" s="20" t="str">
        <f>'Student database'!C64</f>
        <v>Mktg Principles</v>
      </c>
      <c r="D64" s="21" t="str">
        <f>TRIM(CLEAN('Student database'!D64))</f>
        <v>Melbourne</v>
      </c>
      <c r="E64" s="1" t="str">
        <f>'Student database'!E64</f>
        <v>T1-2014</v>
      </c>
      <c r="F64" s="54" cm="1">
        <f t="array" ref="F64">DATE(RIGHT(E64,4),_xlfn.IFS(LEFT(E64,2)="T1",3,LEFT(E64,2)="T2",7,LEFT(E64,2)="T3",10),_xlfn.IFS(LEFT(E64,2)="T1",13,LEFT(E64,2)="T2",10,LEFT(E64,2)="T3",6))</f>
        <v>41711</v>
      </c>
      <c r="G64" s="13">
        <f>VALUE(TRIM(SUBSTITUTE('Student database'!F64,CHAR(160),"")))</f>
        <v>3</v>
      </c>
      <c r="H64" s="2" t="str">
        <f>'Student database'!G64</f>
        <v>Bachelor of Business</v>
      </c>
      <c r="I64" s="2" t="str">
        <f>'Student database'!H64</f>
        <v>1994-11-16</v>
      </c>
      <c r="J64" s="14" t="str">
        <f>IF(ISBLANK('Student database'!I64),J63,'Student database'!I64)</f>
        <v>Hope Agency</v>
      </c>
      <c r="K64" t="str">
        <f t="shared" si="0"/>
        <v>Mar</v>
      </c>
      <c r="L64">
        <f t="shared" si="1"/>
        <v>19</v>
      </c>
      <c r="M64">
        <f t="shared" si="2"/>
        <v>17</v>
      </c>
      <c r="N64">
        <f t="shared" si="3"/>
        <v>1</v>
      </c>
      <c r="O64">
        <f t="shared" si="4"/>
        <v>51</v>
      </c>
    </row>
    <row r="65" spans="1:15">
      <c r="A65" s="4" t="str">
        <f>SUBSTITUTE('Student database'!A65,"K", "")</f>
        <v>150163</v>
      </c>
      <c r="B65" s="5" t="str">
        <f>TRIM('Student database'!B65)</f>
        <v>Mr. Shadan ARGAS</v>
      </c>
      <c r="C65" s="20" t="str">
        <f>'Student database'!C65</f>
        <v>Corp Resp Ethics</v>
      </c>
      <c r="D65" s="21" t="str">
        <f>TRIM(CLEAN('Student database'!D65))</f>
        <v>Brisbane</v>
      </c>
      <c r="E65" s="1" t="str">
        <f>'Student database'!E65</f>
        <v>T2-2016</v>
      </c>
      <c r="F65" s="54" cm="1">
        <f t="array" ref="F65">DATE(RIGHT(E65,4),_xlfn.IFS(LEFT(E65,2)="T1",3,LEFT(E65,2)="T2",7,LEFT(E65,2)="T3",10),_xlfn.IFS(LEFT(E65,2)="T1",13,LEFT(E65,2)="T2",10,LEFT(E65,2)="T3",6))</f>
        <v>42561</v>
      </c>
      <c r="G65" s="13">
        <f>VALUE(TRIM(SUBSTITUTE('Student database'!F65,CHAR(160),"")))</f>
        <v>5</v>
      </c>
      <c r="H65" s="2" t="str">
        <f>'Student database'!G65</f>
        <v>Bachelor of Business</v>
      </c>
      <c r="I65" s="2" t="str">
        <f>'Student database'!H65</f>
        <v>1993-01-13</v>
      </c>
      <c r="J65" s="14" t="str">
        <f>IF(ISBLANK('Student database'!I65),J64,'Student database'!I65)</f>
        <v>Connect Overseas</v>
      </c>
      <c r="K65" t="str">
        <f t="shared" si="0"/>
        <v>Jul</v>
      </c>
      <c r="L65">
        <f t="shared" si="1"/>
        <v>23</v>
      </c>
      <c r="M65">
        <f t="shared" si="2"/>
        <v>15</v>
      </c>
      <c r="N65">
        <f t="shared" si="3"/>
        <v>1</v>
      </c>
      <c r="O65">
        <f t="shared" si="4"/>
        <v>53</v>
      </c>
    </row>
    <row r="66" spans="1:15">
      <c r="A66" s="4" t="str">
        <f>SUBSTITUTE('Student database'!A66,"K", "")</f>
        <v>150164</v>
      </c>
      <c r="B66" s="5" t="str">
        <f>TRIM('Student database'!B66)</f>
        <v>Mr. Shahab JAVED</v>
      </c>
      <c r="C66" s="20" t="str">
        <f>'Student database'!C66</f>
        <v xml:space="preserve">Bus Comm </v>
      </c>
      <c r="D66" s="21" t="str">
        <f>TRIM(CLEAN('Student database'!D66))</f>
        <v>Melbourne</v>
      </c>
      <c r="E66" s="1" t="str">
        <f>'Student database'!E66</f>
        <v>T3-2016</v>
      </c>
      <c r="F66" s="54" cm="1">
        <f t="array" ref="F66">DATE(RIGHT(E66,4),_xlfn.IFS(LEFT(E66,2)="T1",3,LEFT(E66,2)="T2",7,LEFT(E66,2)="T3",10),_xlfn.IFS(LEFT(E66,2)="T1",13,LEFT(E66,2)="T2",10,LEFT(E66,2)="T3",6))</f>
        <v>42649</v>
      </c>
      <c r="G66" s="13">
        <f>VALUE(TRIM(SUBSTITUTE('Student database'!F66,CHAR(160),"")))</f>
        <v>11</v>
      </c>
      <c r="H66" s="2" t="str">
        <f>'Student database'!G66</f>
        <v>Bachelor of Accounting</v>
      </c>
      <c r="I66" s="2" t="str">
        <f>'Student database'!H66</f>
        <v>1988-06-07</v>
      </c>
      <c r="J66" s="14" t="str">
        <f>IF(ISBLANK('Student database'!I66),J65,'Student database'!I66)</f>
        <v xml:space="preserve">International Educational </v>
      </c>
      <c r="K66" t="str">
        <f t="shared" si="0"/>
        <v>Oct</v>
      </c>
      <c r="L66">
        <f t="shared" si="1"/>
        <v>28</v>
      </c>
      <c r="M66">
        <f t="shared" si="2"/>
        <v>9</v>
      </c>
      <c r="N66">
        <f t="shared" si="3"/>
        <v>2</v>
      </c>
      <c r="O66">
        <f t="shared" si="4"/>
        <v>49</v>
      </c>
    </row>
    <row r="67" spans="1:15">
      <c r="A67" s="4" t="str">
        <f>SUBSTITUTE('Student database'!A67,"K", "")</f>
        <v>150165</v>
      </c>
      <c r="B67" s="5" t="str">
        <f>TRIM('Student database'!B67)</f>
        <v>Mr. Atash GUYEN</v>
      </c>
      <c r="C67" s="20" t="str">
        <f>'Student database'!C67</f>
        <v>Intro to ECommerce</v>
      </c>
      <c r="D67" s="21" t="str">
        <f>TRIM(CLEAN('Student database'!D67))</f>
        <v>Melbourne</v>
      </c>
      <c r="E67" s="1" t="str">
        <f>'Student database'!E67</f>
        <v>T1-2016</v>
      </c>
      <c r="F67" s="54" cm="1">
        <f t="array" ref="F67">DATE(RIGHT(E67,4),_xlfn.IFS(LEFT(E67,2)="T1",3,LEFT(E67,2)="T2",7,LEFT(E67,2)="T3",10),_xlfn.IFS(LEFT(E67,2)="T1",13,LEFT(E67,2)="T2",10,LEFT(E67,2)="T3",6))</f>
        <v>42442</v>
      </c>
      <c r="G67" s="13">
        <f>VALUE(TRIM(SUBSTITUTE('Student database'!F67,CHAR(160),"")))</f>
        <v>4</v>
      </c>
      <c r="H67" s="2" t="str">
        <f>'Student database'!G67</f>
        <v>Bachelor of Business</v>
      </c>
      <c r="I67" s="2" t="str">
        <f>'Student database'!H67</f>
        <v>1992-12-03</v>
      </c>
      <c r="J67" s="14" t="str">
        <f>IF(ISBLANK('Student database'!I67),J66,'Student database'!I67)</f>
        <v xml:space="preserve">International Educational </v>
      </c>
      <c r="K67" t="str">
        <f t="shared" ref="K67:K130" si="5">TEXT(F67,"mmm")</f>
        <v>Mar</v>
      </c>
      <c r="L67">
        <f t="shared" ref="L67:L130" si="6">ROUNDDOWN(YEARFRAC(I67,F67),0)</f>
        <v>23</v>
      </c>
      <c r="M67">
        <f t="shared" ref="M67:M130" si="7">IF((20-G67)&gt;0,20-G67,0)</f>
        <v>16</v>
      </c>
      <c r="N67">
        <f t="shared" ref="N67:N130" si="8">LEN(G67)</f>
        <v>1</v>
      </c>
      <c r="O67">
        <f t="shared" ref="O67:O130" si="9">CODE(RIGHT(G67,1))</f>
        <v>52</v>
      </c>
    </row>
    <row r="68" spans="1:15">
      <c r="A68" s="4" t="str">
        <f>SUBSTITUTE('Student database'!A68,"K", "")</f>
        <v>150166</v>
      </c>
      <c r="B68" s="5" t="str">
        <f>TRIM('Student database'!B68)</f>
        <v>Ms. Tirdad GUYEN</v>
      </c>
      <c r="C68" s="20" t="str">
        <f>'Student database'!C68</f>
        <v xml:space="preserve">Mgmt Principles </v>
      </c>
      <c r="D68" s="21" t="str">
        <f>TRIM(CLEAN('Student database'!D68))</f>
        <v>Brisbane</v>
      </c>
      <c r="E68" s="1" t="str">
        <f>'Student database'!E68</f>
        <v>T3-2016</v>
      </c>
      <c r="F68" s="54" cm="1">
        <f t="array" ref="F68">DATE(RIGHT(E68,4),_xlfn.IFS(LEFT(E68,2)="T1",3,LEFT(E68,2)="T2",7,LEFT(E68,2)="T3",10),_xlfn.IFS(LEFT(E68,2)="T1",13,LEFT(E68,2)="T2",10,LEFT(E68,2)="T3",6))</f>
        <v>42649</v>
      </c>
      <c r="G68" s="13">
        <f>VALUE(TRIM(SUBSTITUTE('Student database'!F68,CHAR(160),"")))</f>
        <v>2</v>
      </c>
      <c r="H68" s="2" t="str">
        <f>'Student database'!G68</f>
        <v>Bachelor of Business</v>
      </c>
      <c r="I68" s="2" t="str">
        <f>'Student database'!H68</f>
        <v>1995-11-02</v>
      </c>
      <c r="J68" s="14" t="str">
        <f>IF(ISBLANK('Student database'!I68),J67,'Student database'!I68)</f>
        <v xml:space="preserve">International Educational </v>
      </c>
      <c r="K68" t="str">
        <f t="shared" si="5"/>
        <v>Oct</v>
      </c>
      <c r="L68">
        <f t="shared" si="6"/>
        <v>20</v>
      </c>
      <c r="M68">
        <f t="shared" si="7"/>
        <v>18</v>
      </c>
      <c r="N68">
        <f t="shared" si="8"/>
        <v>1</v>
      </c>
      <c r="O68">
        <f t="shared" si="9"/>
        <v>50</v>
      </c>
    </row>
    <row r="69" spans="1:15">
      <c r="A69" s="4" t="str">
        <f>SUBSTITUTE('Student database'!A69,"K", "")</f>
        <v>150167</v>
      </c>
      <c r="B69" s="5" t="str">
        <f>TRIM('Student database'!B69)</f>
        <v>Mr Goli VERIO</v>
      </c>
      <c r="C69" s="20" t="str">
        <f>'Student database'!C69</f>
        <v xml:space="preserve">Bus Comm </v>
      </c>
      <c r="D69" s="21" t="str">
        <f>TRIM(CLEAN('Student database'!D69))</f>
        <v>Melbourne</v>
      </c>
      <c r="E69" s="1" t="str">
        <f>'Student database'!E69</f>
        <v>T1-2014</v>
      </c>
      <c r="F69" s="54" cm="1">
        <f t="array" ref="F69">DATE(RIGHT(E69,4),_xlfn.IFS(LEFT(E69,2)="T1",3,LEFT(E69,2)="T2",7,LEFT(E69,2)="T3",10),_xlfn.IFS(LEFT(E69,2)="T1",13,LEFT(E69,2)="T2",10,LEFT(E69,2)="T3",6))</f>
        <v>41711</v>
      </c>
      <c r="G69" s="13">
        <f>VALUE(TRIM(SUBSTITUTE('Student database'!F69,CHAR(160),"")))</f>
        <v>4</v>
      </c>
      <c r="H69" s="2" t="str">
        <f>'Student database'!G69</f>
        <v>Bachelor of Accounting </v>
      </c>
      <c r="I69" s="2" t="str">
        <f>'Student database'!H69</f>
        <v>1993-08-29</v>
      </c>
      <c r="J69" s="14" t="str">
        <f>IF(ISBLANK('Student database'!I69),J68,'Student database'!I69)</f>
        <v>ISEMS Education</v>
      </c>
      <c r="K69" t="str">
        <f t="shared" si="5"/>
        <v>Mar</v>
      </c>
      <c r="L69">
        <f t="shared" si="6"/>
        <v>20</v>
      </c>
      <c r="M69">
        <f t="shared" si="7"/>
        <v>16</v>
      </c>
      <c r="N69">
        <f t="shared" si="8"/>
        <v>1</v>
      </c>
      <c r="O69">
        <f t="shared" si="9"/>
        <v>52</v>
      </c>
    </row>
    <row r="70" spans="1:15">
      <c r="A70" s="4" t="str">
        <f>SUBSTITUTE('Student database'!A70,"K", "")</f>
        <v>150168</v>
      </c>
      <c r="B70" s="5" t="str">
        <f>TRIM('Student database'!B70)</f>
        <v>Mr Khosrow VERIO</v>
      </c>
      <c r="C70" s="20" t="str">
        <f>'Student database'!C70</f>
        <v xml:space="preserve">Mgmt Principles </v>
      </c>
      <c r="D70" s="21" t="str">
        <f>TRIM(CLEAN('Student database'!D70))</f>
        <v>Sydney</v>
      </c>
      <c r="E70" s="1" t="str">
        <f>'Student database'!E70</f>
        <v>T1-2017</v>
      </c>
      <c r="F70" s="54" cm="1">
        <f t="array" ref="F70">DATE(RIGHT(E70,4),_xlfn.IFS(LEFT(E70,2)="T1",3,LEFT(E70,2)="T2",7,LEFT(E70,2)="T3",10),_xlfn.IFS(LEFT(E70,2)="T1",13,LEFT(E70,2)="T2",10,LEFT(E70,2)="T3",6))</f>
        <v>42807</v>
      </c>
      <c r="G70" s="13">
        <f>VALUE(TRIM(SUBSTITUTE('Student database'!F70,CHAR(160),"")))</f>
        <v>7</v>
      </c>
      <c r="H70" s="2" t="str">
        <f>'Student database'!G70</f>
        <v>Bachelor of Business</v>
      </c>
      <c r="I70" s="2" t="str">
        <f>'Student database'!H70</f>
        <v>1987-07-10</v>
      </c>
      <c r="J70" s="14" t="str">
        <f>IF(ISBLANK('Student database'!I70),J69,'Student database'!I70)</f>
        <v>ISEMS Education</v>
      </c>
      <c r="K70" t="str">
        <f t="shared" si="5"/>
        <v>Mar</v>
      </c>
      <c r="L70">
        <f t="shared" si="6"/>
        <v>29</v>
      </c>
      <c r="M70">
        <f t="shared" si="7"/>
        <v>13</v>
      </c>
      <c r="N70">
        <f t="shared" si="8"/>
        <v>1</v>
      </c>
      <c r="O70">
        <f t="shared" si="9"/>
        <v>55</v>
      </c>
    </row>
    <row r="71" spans="1:15">
      <c r="A71" s="4" t="str">
        <f>SUBSTITUTE('Student database'!A71,"K", "")</f>
        <v>150169</v>
      </c>
      <c r="B71" s="5" t="str">
        <f>TRIM('Student database'!B71)</f>
        <v>Mr Ramin LONIA</v>
      </c>
      <c r="C71" s="20" t="str">
        <f>'Student database'!C71</f>
        <v xml:space="preserve">Bus Comm </v>
      </c>
      <c r="D71" s="21" t="str">
        <f>TRIM(CLEAN('Student database'!D71))</f>
        <v>Sydney</v>
      </c>
      <c r="E71" s="1" t="str">
        <f>'Student database'!E71</f>
        <v>T3-2017</v>
      </c>
      <c r="F71" s="54" cm="1">
        <f t="array" ref="F71">DATE(RIGHT(E71,4),_xlfn.IFS(LEFT(E71,2)="T1",3,LEFT(E71,2)="T2",7,LEFT(E71,2)="T3",10),_xlfn.IFS(LEFT(E71,2)="T1",13,LEFT(E71,2)="T2",10,LEFT(E71,2)="T3",6))</f>
        <v>43014</v>
      </c>
      <c r="G71" s="13">
        <f>VALUE(TRIM(SUBSTITUTE('Student database'!F71,CHAR(160),"")))</f>
        <v>12</v>
      </c>
      <c r="H71" s="2" t="str">
        <f>'Student database'!G71</f>
        <v>Bachelor of Business</v>
      </c>
      <c r="I71" s="2" t="str">
        <f>'Student database'!H71</f>
        <v>1992-03-04</v>
      </c>
      <c r="J71" s="14" t="str">
        <f>IF(ISBLANK('Student database'!I71),J70,'Student database'!I71)</f>
        <v>New World Education</v>
      </c>
      <c r="K71" t="str">
        <f t="shared" si="5"/>
        <v>Oct</v>
      </c>
      <c r="L71">
        <f t="shared" si="6"/>
        <v>25</v>
      </c>
      <c r="M71">
        <f t="shared" si="7"/>
        <v>8</v>
      </c>
      <c r="N71">
        <f t="shared" si="8"/>
        <v>2</v>
      </c>
      <c r="O71">
        <f t="shared" si="9"/>
        <v>50</v>
      </c>
    </row>
    <row r="72" spans="1:15">
      <c r="A72" s="4" t="str">
        <f>SUBSTITUTE('Student database'!A72,"K", "")</f>
        <v>150170</v>
      </c>
      <c r="B72" s="5" t="str">
        <f>TRIM('Student database'!B72)</f>
        <v>Mr Keyvan NAGY</v>
      </c>
      <c r="C72" s="20" t="str">
        <f>'Student database'!C72</f>
        <v>Intro to ECommerce</v>
      </c>
      <c r="D72" s="21" t="str">
        <f>TRIM(CLEAN('Student database'!D72))</f>
        <v>Melbourne</v>
      </c>
      <c r="E72" s="1" t="str">
        <f>'Student database'!E72</f>
        <v>T2-2016</v>
      </c>
      <c r="F72" s="54" cm="1">
        <f t="array" ref="F72">DATE(RIGHT(E72,4),_xlfn.IFS(LEFT(E72,2)="T1",3,LEFT(E72,2)="T2",7,LEFT(E72,2)="T3",10),_xlfn.IFS(LEFT(E72,2)="T1",13,LEFT(E72,2)="T2",10,LEFT(E72,2)="T3",6))</f>
        <v>42561</v>
      </c>
      <c r="G72" s="13">
        <f>VALUE(TRIM(SUBSTITUTE('Student database'!F72,CHAR(160),"")))</f>
        <v>36</v>
      </c>
      <c r="H72" s="2" t="str">
        <f>'Student database'!G72</f>
        <v>Bachelor of Business</v>
      </c>
      <c r="I72" s="2" t="str">
        <f>'Student database'!H72</f>
        <v>1997-03-08</v>
      </c>
      <c r="J72" s="14" t="str">
        <f>IF(ISBLANK('Student database'!I72),J71,'Student database'!I72)</f>
        <v>New World Education</v>
      </c>
      <c r="K72" t="str">
        <f t="shared" si="5"/>
        <v>Jul</v>
      </c>
      <c r="L72">
        <f t="shared" si="6"/>
        <v>19</v>
      </c>
      <c r="M72">
        <f t="shared" si="7"/>
        <v>0</v>
      </c>
      <c r="N72">
        <f t="shared" si="8"/>
        <v>2</v>
      </c>
      <c r="O72">
        <f t="shared" si="9"/>
        <v>54</v>
      </c>
    </row>
    <row r="73" spans="1:15">
      <c r="A73" s="4" t="str">
        <f>SUBSTITUTE('Student database'!A73,"K", "")</f>
        <v>150171</v>
      </c>
      <c r="B73" s="5" t="str">
        <f>TRIM('Student database'!B73)</f>
        <v>Mr Vanda MANEC</v>
      </c>
      <c r="C73" s="20" t="str">
        <f>'Student database'!C73</f>
        <v>Auditing</v>
      </c>
      <c r="D73" s="21" t="str">
        <f>TRIM(CLEAN('Student database'!D73))</f>
        <v>Melbourne</v>
      </c>
      <c r="E73" s="1" t="str">
        <f>'Student database'!E73</f>
        <v>T3-2017</v>
      </c>
      <c r="F73" s="54" cm="1">
        <f t="array" ref="F73">DATE(RIGHT(E73,4),_xlfn.IFS(LEFT(E73,2)="T1",3,LEFT(E73,2)="T2",7,LEFT(E73,2)="T3",10),_xlfn.IFS(LEFT(E73,2)="T1",13,LEFT(E73,2)="T2",10,LEFT(E73,2)="T3",6))</f>
        <v>43014</v>
      </c>
      <c r="G73" s="13">
        <f>VALUE(TRIM(SUBSTITUTE('Student database'!F73,CHAR(160),"")))</f>
        <v>3</v>
      </c>
      <c r="H73" s="2" t="str">
        <f>'Student database'!G73</f>
        <v>Bachelor of Business</v>
      </c>
      <c r="I73" s="2" t="str">
        <f>'Student database'!H73</f>
        <v>1988-03-11</v>
      </c>
      <c r="J73" s="14" t="str">
        <f>IF(ISBLANK('Student database'!I73),J72,'Student database'!I73)</f>
        <v>V STAR Immigration &amp; Education Services</v>
      </c>
      <c r="K73" t="str">
        <f t="shared" si="5"/>
        <v>Oct</v>
      </c>
      <c r="L73">
        <f t="shared" si="6"/>
        <v>29</v>
      </c>
      <c r="M73">
        <f t="shared" si="7"/>
        <v>17</v>
      </c>
      <c r="N73">
        <f t="shared" si="8"/>
        <v>1</v>
      </c>
      <c r="O73">
        <f t="shared" si="9"/>
        <v>51</v>
      </c>
    </row>
    <row r="74" spans="1:15">
      <c r="A74" s="4" t="str">
        <f>SUBSTITUTE('Student database'!A74,"K", "")</f>
        <v>150172</v>
      </c>
      <c r="B74" s="5" t="str">
        <f>TRIM('Student database'!B74)</f>
        <v>Mr Kourosh KORBA</v>
      </c>
      <c r="C74" s="20" t="str">
        <f>'Student database'!C74</f>
        <v>Auditing</v>
      </c>
      <c r="D74" s="21" t="str">
        <f>TRIM(CLEAN('Student database'!D74))</f>
        <v>Sydney</v>
      </c>
      <c r="E74" s="1" t="str">
        <f>'Student database'!E74</f>
        <v>T3-2016</v>
      </c>
      <c r="F74" s="54" cm="1">
        <f t="array" ref="F74">DATE(RIGHT(E74,4),_xlfn.IFS(LEFT(E74,2)="T1",3,LEFT(E74,2)="T2",7,LEFT(E74,2)="T3",10),_xlfn.IFS(LEFT(E74,2)="T1",13,LEFT(E74,2)="T2",10,LEFT(E74,2)="T3",6))</f>
        <v>42649</v>
      </c>
      <c r="G74" s="13">
        <f>VALUE(TRIM(SUBSTITUTE('Student database'!F74,CHAR(160),"")))</f>
        <v>4</v>
      </c>
      <c r="H74" s="2" t="str">
        <f>'Student database'!G74</f>
        <v>Bachelor of Business</v>
      </c>
      <c r="I74" s="2" t="str">
        <f>'Student database'!H74</f>
        <v>1994-04-18</v>
      </c>
      <c r="J74" s="14" t="str">
        <f>IF(ISBLANK('Student database'!I74),J73,'Student database'!I74)</f>
        <v>V STAR Immigration &amp; Education Services</v>
      </c>
      <c r="K74" t="str">
        <f t="shared" si="5"/>
        <v>Oct</v>
      </c>
      <c r="L74">
        <f t="shared" si="6"/>
        <v>22</v>
      </c>
      <c r="M74">
        <f t="shared" si="7"/>
        <v>16</v>
      </c>
      <c r="N74">
        <f t="shared" si="8"/>
        <v>1</v>
      </c>
      <c r="O74">
        <f t="shared" si="9"/>
        <v>52</v>
      </c>
    </row>
    <row r="75" spans="1:15">
      <c r="A75" s="4" t="str">
        <f>SUBSTITUTE('Student database'!A75,"K", "")</f>
        <v>150173</v>
      </c>
      <c r="B75" s="5" t="str">
        <f>TRIM('Student database'!B75)</f>
        <v>Mr Rambod KORBA</v>
      </c>
      <c r="C75" s="20" t="str">
        <f>'Student database'!C75</f>
        <v>Corp Law</v>
      </c>
      <c r="D75" s="21" t="str">
        <f>TRIM(CLEAN('Student database'!D75))</f>
        <v>Sydney</v>
      </c>
      <c r="E75" s="1" t="str">
        <f>'Student database'!E75</f>
        <v>T2-2017</v>
      </c>
      <c r="F75" s="54" cm="1">
        <f t="array" ref="F75">DATE(RIGHT(E75,4),_xlfn.IFS(LEFT(E75,2)="T1",3,LEFT(E75,2)="T2",7,LEFT(E75,2)="T3",10),_xlfn.IFS(LEFT(E75,2)="T1",13,LEFT(E75,2)="T2",10,LEFT(E75,2)="T3",6))</f>
        <v>42926</v>
      </c>
      <c r="G75" s="13">
        <f>VALUE(TRIM(SUBSTITUTE('Student database'!F75,CHAR(160),"")))</f>
        <v>6</v>
      </c>
      <c r="H75" s="2" t="str">
        <f>'Student database'!G75</f>
        <v>Bachelor of Business</v>
      </c>
      <c r="I75" s="2" t="str">
        <f>'Student database'!H75</f>
        <v>1993-12-17</v>
      </c>
      <c r="J75" s="14" t="str">
        <f>IF(ISBLANK('Student database'!I75),J74,'Student database'!I75)</f>
        <v>V STAR Immigration &amp; Education Services</v>
      </c>
      <c r="K75" t="str">
        <f t="shared" si="5"/>
        <v>Jul</v>
      </c>
      <c r="L75">
        <f t="shared" si="6"/>
        <v>23</v>
      </c>
      <c r="M75">
        <f t="shared" si="7"/>
        <v>14</v>
      </c>
      <c r="N75">
        <f t="shared" si="8"/>
        <v>1</v>
      </c>
      <c r="O75">
        <f t="shared" si="9"/>
        <v>54</v>
      </c>
    </row>
    <row r="76" spans="1:15">
      <c r="A76" s="4" t="str">
        <f>SUBSTITUTE('Student database'!A76,"K", "")</f>
        <v>150174</v>
      </c>
      <c r="B76" s="5" t="str">
        <f>TRIM('Student database'!B76)</f>
        <v>Mr Pouran EMETH</v>
      </c>
      <c r="C76" s="20" t="str">
        <f>'Student database'!C76</f>
        <v>Corp Law</v>
      </c>
      <c r="D76" s="21" t="str">
        <f>TRIM(CLEAN('Student database'!D76))</f>
        <v>Sydney</v>
      </c>
      <c r="E76" s="1" t="str">
        <f>'Student database'!E76</f>
        <v>T1-2015</v>
      </c>
      <c r="F76" s="54" cm="1">
        <f t="array" ref="F76">DATE(RIGHT(E76,4),_xlfn.IFS(LEFT(E76,2)="T1",3,LEFT(E76,2)="T2",7,LEFT(E76,2)="T3",10),_xlfn.IFS(LEFT(E76,2)="T1",13,LEFT(E76,2)="T2",10,LEFT(E76,2)="T3",6))</f>
        <v>42076</v>
      </c>
      <c r="G76" s="13">
        <f>VALUE(TRIM(SUBSTITUTE('Student database'!F76,CHAR(160),"")))</f>
        <v>7</v>
      </c>
      <c r="H76" s="2" t="str">
        <f>'Student database'!G76</f>
        <v>Bachelor of Business</v>
      </c>
      <c r="I76" s="2" t="str">
        <f>'Student database'!H76</f>
        <v>1998-08-01</v>
      </c>
      <c r="J76" s="14" t="str">
        <f>IF(ISBLANK('Student database'!I76),J75,'Student database'!I76)</f>
        <v>V STAR Immigration &amp; Education Services</v>
      </c>
      <c r="K76" t="str">
        <f t="shared" si="5"/>
        <v>Mar</v>
      </c>
      <c r="L76">
        <f t="shared" si="6"/>
        <v>16</v>
      </c>
      <c r="M76">
        <f t="shared" si="7"/>
        <v>13</v>
      </c>
      <c r="N76">
        <f t="shared" si="8"/>
        <v>1</v>
      </c>
      <c r="O76">
        <f t="shared" si="9"/>
        <v>55</v>
      </c>
    </row>
    <row r="77" spans="1:15">
      <c r="A77" s="4" t="str">
        <f>SUBSTITUTE('Student database'!A77,"K", "")</f>
        <v>150175</v>
      </c>
      <c r="B77" s="5" t="str">
        <f>TRIM('Student database'!B77)</f>
        <v>Ms Artan GAUNA</v>
      </c>
      <c r="C77" s="20" t="str">
        <f>'Student database'!C77</f>
        <v xml:space="preserve">Cost Acct </v>
      </c>
      <c r="D77" s="21" t="str">
        <f>TRIM(CLEAN('Student database'!D77))</f>
        <v>Melbourne</v>
      </c>
      <c r="E77" s="1" t="str">
        <f>'Student database'!E77</f>
        <v>T1-2016</v>
      </c>
      <c r="F77" s="54" cm="1">
        <f t="array" ref="F77">DATE(RIGHT(E77,4),_xlfn.IFS(LEFT(E77,2)="T1",3,LEFT(E77,2)="T2",7,LEFT(E77,2)="T3",10),_xlfn.IFS(LEFT(E77,2)="T1",13,LEFT(E77,2)="T2",10,LEFT(E77,2)="T3",6))</f>
        <v>42442</v>
      </c>
      <c r="G77" s="13">
        <f>VALUE(TRIM(SUBSTITUTE('Student database'!F77,CHAR(160),"")))</f>
        <v>4</v>
      </c>
      <c r="H77" s="2" t="str">
        <f>'Student database'!G77</f>
        <v>Bachelor of Business</v>
      </c>
      <c r="I77" s="2" t="str">
        <f>'Student database'!H77</f>
        <v>1993-12-29</v>
      </c>
      <c r="J77" s="14" t="str">
        <f>IF(ISBLANK('Student database'!I77),J76,'Student database'!I77)</f>
        <v>V STAR Immigration &amp; Education Services</v>
      </c>
      <c r="K77" t="str">
        <f t="shared" si="5"/>
        <v>Mar</v>
      </c>
      <c r="L77">
        <f t="shared" si="6"/>
        <v>22</v>
      </c>
      <c r="M77">
        <f t="shared" si="7"/>
        <v>16</v>
      </c>
      <c r="N77">
        <f t="shared" si="8"/>
        <v>1</v>
      </c>
      <c r="O77">
        <f t="shared" si="9"/>
        <v>52</v>
      </c>
    </row>
    <row r="78" spans="1:15">
      <c r="A78" s="4" t="str">
        <f>SUBSTITUTE('Student database'!A78,"K", "")</f>
        <v>150176</v>
      </c>
      <c r="B78" s="5" t="str">
        <f>TRIM('Student database'!B78)</f>
        <v>Mr. Hooshyar pkota</v>
      </c>
      <c r="C78" s="20" t="str">
        <f>'Student database'!C78</f>
        <v xml:space="preserve">Fin Acct </v>
      </c>
      <c r="D78" s="21" t="str">
        <f>TRIM(CLEAN('Student database'!D78))</f>
        <v>Sydney</v>
      </c>
      <c r="E78" s="1" t="str">
        <f>'Student database'!E78</f>
        <v>T1-2017</v>
      </c>
      <c r="F78" s="54" cm="1">
        <f t="array" ref="F78">DATE(RIGHT(E78,4),_xlfn.IFS(LEFT(E78,2)="T1",3,LEFT(E78,2)="T2",7,LEFT(E78,2)="T3",10),_xlfn.IFS(LEFT(E78,2)="T1",13,LEFT(E78,2)="T2",10,LEFT(E78,2)="T3",6))</f>
        <v>42807</v>
      </c>
      <c r="G78" s="13">
        <f>VALUE(TRIM(SUBSTITUTE('Student database'!F78,CHAR(160),"")))</f>
        <v>1</v>
      </c>
      <c r="H78" s="2" t="str">
        <f>'Student database'!G78</f>
        <v>Bachelor of Business</v>
      </c>
      <c r="I78" s="2" t="str">
        <f>'Student database'!H78</f>
        <v>1991-02-01</v>
      </c>
      <c r="J78" s="14" t="str">
        <f>IF(ISBLANK('Student database'!I78),J77,'Student database'!I78)</f>
        <v>V STAR Immigration &amp; Education Services</v>
      </c>
      <c r="K78" t="str">
        <f t="shared" si="5"/>
        <v>Mar</v>
      </c>
      <c r="L78">
        <f t="shared" si="6"/>
        <v>26</v>
      </c>
      <c r="M78">
        <f t="shared" si="7"/>
        <v>19</v>
      </c>
      <c r="N78">
        <f t="shared" si="8"/>
        <v>1</v>
      </c>
      <c r="O78">
        <f t="shared" si="9"/>
        <v>49</v>
      </c>
    </row>
    <row r="79" spans="1:15">
      <c r="A79" s="4" t="str">
        <f>SUBSTITUTE('Student database'!A79,"K", "")</f>
        <v>150177</v>
      </c>
      <c r="B79" s="5" t="str">
        <f>TRIM('Student database'!B79)</f>
        <v>Mis Afshar GUYEN</v>
      </c>
      <c r="C79" s="20" t="str">
        <f>'Student database'!C79</f>
        <v xml:space="preserve">Fin Acct </v>
      </c>
      <c r="D79" s="21" t="str">
        <f>TRIM(CLEAN('Student database'!D79))</f>
        <v>Melbourne</v>
      </c>
      <c r="E79" s="1" t="str">
        <f>'Student database'!E79</f>
        <v>T1-2017</v>
      </c>
      <c r="F79" s="54" cm="1">
        <f t="array" ref="F79">DATE(RIGHT(E79,4),_xlfn.IFS(LEFT(E79,2)="T1",3,LEFT(E79,2)="T2",7,LEFT(E79,2)="T3",10),_xlfn.IFS(LEFT(E79,2)="T1",13,LEFT(E79,2)="T2",10,LEFT(E79,2)="T3",6))</f>
        <v>42807</v>
      </c>
      <c r="G79" s="13">
        <f>VALUE(TRIM(SUBSTITUTE('Student database'!F79,CHAR(160),"")))</f>
        <v>13</v>
      </c>
      <c r="H79" s="2" t="str">
        <f>'Student database'!G79</f>
        <v>Bachelor of Business</v>
      </c>
      <c r="I79" s="2" t="str">
        <f>'Student database'!H79</f>
        <v>1993-10-07</v>
      </c>
      <c r="J79" s="14" t="str">
        <f>IF(ISBLANK('Student database'!I79),J78,'Student database'!I79)</f>
        <v>V STAR Immigration &amp; Education Services</v>
      </c>
      <c r="K79" t="str">
        <f t="shared" si="5"/>
        <v>Mar</v>
      </c>
      <c r="L79">
        <f t="shared" si="6"/>
        <v>23</v>
      </c>
      <c r="M79">
        <f t="shared" si="7"/>
        <v>7</v>
      </c>
      <c r="N79">
        <f t="shared" si="8"/>
        <v>2</v>
      </c>
      <c r="O79">
        <f t="shared" si="9"/>
        <v>51</v>
      </c>
    </row>
    <row r="80" spans="1:15">
      <c r="A80" s="4" t="str">
        <f>SUBSTITUTE('Student database'!A80,"K", "")</f>
        <v>150178</v>
      </c>
      <c r="B80" s="5" t="str">
        <f>TRIM('Student database'!B80)</f>
        <v>Mr. Golbanoo INTAL</v>
      </c>
      <c r="C80" s="20" t="str">
        <f>'Student database'!C80</f>
        <v xml:space="preserve">Mgmt Principles </v>
      </c>
      <c r="D80" s="21" t="str">
        <f>TRIM(CLEAN('Student database'!D80))</f>
        <v>Melbourne</v>
      </c>
      <c r="E80" s="1" t="str">
        <f>'Student database'!E80</f>
        <v>T3-2014</v>
      </c>
      <c r="F80" s="54" cm="1">
        <f t="array" ref="F80">DATE(RIGHT(E80,4),_xlfn.IFS(LEFT(E80,2)="T1",3,LEFT(E80,2)="T2",7,LEFT(E80,2)="T3",10),_xlfn.IFS(LEFT(E80,2)="T1",13,LEFT(E80,2)="T2",10,LEFT(E80,2)="T3",6))</f>
        <v>41918</v>
      </c>
      <c r="G80" s="13">
        <f>VALUE(TRIM(SUBSTITUTE('Student database'!F80,CHAR(160),"")))</f>
        <v>5</v>
      </c>
      <c r="H80" s="2" t="str">
        <f>'Student database'!G80</f>
        <v>Bachelor of Business</v>
      </c>
      <c r="I80" s="2" t="str">
        <f>'Student database'!H80</f>
        <v>1991-12-02</v>
      </c>
      <c r="J80" s="14" t="str">
        <f>IF(ISBLANK('Student database'!I80),J79,'Student database'!I80)</f>
        <v>V STAR Immigration &amp; Education Services</v>
      </c>
      <c r="K80" t="str">
        <f t="shared" si="5"/>
        <v>Oct</v>
      </c>
      <c r="L80">
        <f t="shared" si="6"/>
        <v>22</v>
      </c>
      <c r="M80">
        <f t="shared" si="7"/>
        <v>15</v>
      </c>
      <c r="N80">
        <f t="shared" si="8"/>
        <v>1</v>
      </c>
      <c r="O80">
        <f t="shared" si="9"/>
        <v>53</v>
      </c>
    </row>
    <row r="81" spans="1:15">
      <c r="A81" s="4" t="str">
        <f>SUBSTITUTE('Student database'!A81,"K", "")</f>
        <v>150179</v>
      </c>
      <c r="B81" s="5" t="str">
        <f>TRIM('Student database'!B81)</f>
        <v>Mr. Pouneh SYED</v>
      </c>
      <c r="C81" s="20" t="str">
        <f>'Student database'!C81</f>
        <v xml:space="preserve">Leadership </v>
      </c>
      <c r="D81" s="21" t="str">
        <f>TRIM(CLEAN('Student database'!D81))</f>
        <v>Melbourne</v>
      </c>
      <c r="E81" s="1" t="str">
        <f>'Student database'!E81</f>
        <v>T3-2016</v>
      </c>
      <c r="F81" s="54" cm="1">
        <f t="array" ref="F81">DATE(RIGHT(E81,4),_xlfn.IFS(LEFT(E81,2)="T1",3,LEFT(E81,2)="T2",7,LEFT(E81,2)="T3",10),_xlfn.IFS(LEFT(E81,2)="T1",13,LEFT(E81,2)="T2",10,LEFT(E81,2)="T3",6))</f>
        <v>42649</v>
      </c>
      <c r="G81" s="13">
        <f>VALUE(TRIM(SUBSTITUTE('Student database'!F81,CHAR(160),"")))</f>
        <v>19</v>
      </c>
      <c r="H81" s="2" t="str">
        <f>'Student database'!G81</f>
        <v>Bachelor of Business</v>
      </c>
      <c r="I81" s="2" t="str">
        <f>'Student database'!H81</f>
        <v>1992-08-28</v>
      </c>
      <c r="J81" s="14" t="str">
        <f>IF(ISBLANK('Student database'!I81),J80,'Student database'!I81)</f>
        <v>Hope Agency</v>
      </c>
      <c r="K81" t="str">
        <f t="shared" si="5"/>
        <v>Oct</v>
      </c>
      <c r="L81">
        <f t="shared" si="6"/>
        <v>24</v>
      </c>
      <c r="M81">
        <f t="shared" si="7"/>
        <v>1</v>
      </c>
      <c r="N81">
        <f t="shared" si="8"/>
        <v>2</v>
      </c>
      <c r="O81">
        <f t="shared" si="9"/>
        <v>57</v>
      </c>
    </row>
    <row r="82" spans="1:15">
      <c r="A82" s="4" t="str">
        <f>SUBSTITUTE('Student database'!A82,"K", "")</f>
        <v>150180</v>
      </c>
      <c r="B82" s="5" t="str">
        <f>TRIM('Student database'!B82)</f>
        <v>Mr. Behnaz AKHAR</v>
      </c>
      <c r="C82" s="20" t="str">
        <f>'Student database'!C82</f>
        <v>Mktg Strategy</v>
      </c>
      <c r="D82" s="21" t="str">
        <f>TRIM(CLEAN('Student database'!D82))</f>
        <v>Melbourne</v>
      </c>
      <c r="E82" s="1" t="str">
        <f>'Student database'!E82</f>
        <v>T1-2017</v>
      </c>
      <c r="F82" s="54" cm="1">
        <f t="array" ref="F82">DATE(RIGHT(E82,4),_xlfn.IFS(LEFT(E82,2)="T1",3,LEFT(E82,2)="T2",7,LEFT(E82,2)="T3",10),_xlfn.IFS(LEFT(E82,2)="T1",13,LEFT(E82,2)="T2",10,LEFT(E82,2)="T3",6))</f>
        <v>42807</v>
      </c>
      <c r="G82" s="13">
        <f>VALUE(TRIM(SUBSTITUTE('Student database'!F82,CHAR(160),"")))</f>
        <v>11</v>
      </c>
      <c r="H82" s="2" t="str">
        <f>'Student database'!G82</f>
        <v>Bachelor of Business</v>
      </c>
      <c r="I82" s="2" t="str">
        <f>'Student database'!H82</f>
        <v>1987-08-20</v>
      </c>
      <c r="J82" s="14" t="str">
        <f>IF(ISBLANK('Student database'!I82),J81,'Student database'!I82)</f>
        <v>Hope Agency</v>
      </c>
      <c r="K82" t="str">
        <f t="shared" si="5"/>
        <v>Mar</v>
      </c>
      <c r="L82">
        <f t="shared" si="6"/>
        <v>29</v>
      </c>
      <c r="M82">
        <f t="shared" si="7"/>
        <v>9</v>
      </c>
      <c r="N82">
        <f t="shared" si="8"/>
        <v>2</v>
      </c>
      <c r="O82">
        <f t="shared" si="9"/>
        <v>49</v>
      </c>
    </row>
    <row r="83" spans="1:15">
      <c r="A83" s="4" t="str">
        <f>SUBSTITUTE('Student database'!A83,"K", "")</f>
        <v>150181</v>
      </c>
      <c r="B83" s="5" t="str">
        <f>TRIM('Student database'!B83)</f>
        <v>Mr. Azin AKHAR</v>
      </c>
      <c r="C83" s="20" t="str">
        <f>'Student database'!C83</f>
        <v xml:space="preserve">Bus Comm </v>
      </c>
      <c r="D83" s="21" t="str">
        <f>TRIM(CLEAN('Student database'!D83))</f>
        <v>Brisbane</v>
      </c>
      <c r="E83" s="1" t="str">
        <f>'Student database'!E83</f>
        <v>T2-2017</v>
      </c>
      <c r="F83" s="54" cm="1">
        <f t="array" ref="F83">DATE(RIGHT(E83,4),_xlfn.IFS(LEFT(E83,2)="T1",3,LEFT(E83,2)="T2",7,LEFT(E83,2)="T3",10),_xlfn.IFS(LEFT(E83,2)="T1",13,LEFT(E83,2)="T2",10,LEFT(E83,2)="T3",6))</f>
        <v>42926</v>
      </c>
      <c r="G83" s="13">
        <f>VALUE(TRIM(SUBSTITUTE('Student database'!F83,CHAR(160),"")))</f>
        <v>11</v>
      </c>
      <c r="H83" s="2" t="str">
        <f>'Student database'!G83</f>
        <v>Bachelor of Business</v>
      </c>
      <c r="I83" s="2" t="str">
        <f>'Student database'!H83</f>
        <v>1993-07-09</v>
      </c>
      <c r="J83" s="14" t="str">
        <f>IF(ISBLANK('Student database'!I83),J82,'Student database'!I83)</f>
        <v>New World Education</v>
      </c>
      <c r="K83" t="str">
        <f t="shared" si="5"/>
        <v>Jul</v>
      </c>
      <c r="L83">
        <f t="shared" si="6"/>
        <v>24</v>
      </c>
      <c r="M83">
        <f t="shared" si="7"/>
        <v>9</v>
      </c>
      <c r="N83">
        <f t="shared" si="8"/>
        <v>2</v>
      </c>
      <c r="O83">
        <f t="shared" si="9"/>
        <v>49</v>
      </c>
    </row>
    <row r="84" spans="1:15">
      <c r="A84" s="4" t="str">
        <f>SUBSTITUTE('Student database'!A84,"K", "")</f>
        <v>150182</v>
      </c>
      <c r="B84" s="5" t="str">
        <f>TRIM('Student database'!B84)</f>
        <v>Mr. Ara AKHAR</v>
      </c>
      <c r="C84" s="20" t="str">
        <f>'Student database'!C84</f>
        <v xml:space="preserve">Mgmt Principles </v>
      </c>
      <c r="D84" s="21" t="str">
        <f>TRIM(CLEAN('Student database'!D84))</f>
        <v>Brisbane</v>
      </c>
      <c r="E84" s="1" t="str">
        <f>'Student database'!E84</f>
        <v>T1-2014</v>
      </c>
      <c r="F84" s="54" cm="1">
        <f t="array" ref="F84">DATE(RIGHT(E84,4),_xlfn.IFS(LEFT(E84,2)="T1",3,LEFT(E84,2)="T2",7,LEFT(E84,2)="T3",10),_xlfn.IFS(LEFT(E84,2)="T1",13,LEFT(E84,2)="T2",10,LEFT(E84,2)="T3",6))</f>
        <v>41711</v>
      </c>
      <c r="G84" s="13">
        <f>VALUE(TRIM(SUBSTITUTE('Student database'!F84,CHAR(160),"")))</f>
        <v>13</v>
      </c>
      <c r="H84" s="2" t="str">
        <f>'Student database'!G84</f>
        <v>Bachelor of Business</v>
      </c>
      <c r="I84" s="2" t="str">
        <f>'Student database'!H84</f>
        <v>1991-08-10</v>
      </c>
      <c r="J84" s="14" t="str">
        <f>IF(ISBLANK('Student database'!I84),J83,'Student database'!I84)</f>
        <v>New World Education</v>
      </c>
      <c r="K84" t="str">
        <f t="shared" si="5"/>
        <v>Mar</v>
      </c>
      <c r="L84">
        <f t="shared" si="6"/>
        <v>22</v>
      </c>
      <c r="M84">
        <f t="shared" si="7"/>
        <v>7</v>
      </c>
      <c r="N84">
        <f t="shared" si="8"/>
        <v>2</v>
      </c>
      <c r="O84">
        <f t="shared" si="9"/>
        <v>51</v>
      </c>
    </row>
    <row r="85" spans="1:15">
      <c r="A85" s="4" t="str">
        <f>SUBSTITUTE('Student database'!A85,"K", "")</f>
        <v>150183</v>
      </c>
      <c r="B85" s="5" t="str">
        <f>TRIM('Student database'!B85)</f>
        <v>Mr. Touraj AROOQ</v>
      </c>
      <c r="C85" s="20" t="str">
        <f>'Student database'!C85</f>
        <v>Mktg Principles</v>
      </c>
      <c r="D85" s="21" t="str">
        <f>TRIM(CLEAN('Student database'!D85))</f>
        <v>Brisbane</v>
      </c>
      <c r="E85" s="1" t="str">
        <f>'Student database'!E85</f>
        <v>T2-2016</v>
      </c>
      <c r="F85" s="54" cm="1">
        <f t="array" ref="F85">DATE(RIGHT(E85,4),_xlfn.IFS(LEFT(E85,2)="T1",3,LEFT(E85,2)="T2",7,LEFT(E85,2)="T3",10),_xlfn.IFS(LEFT(E85,2)="T1",13,LEFT(E85,2)="T2",10,LEFT(E85,2)="T3",6))</f>
        <v>42561</v>
      </c>
      <c r="G85" s="13">
        <f>VALUE(TRIM(SUBSTITUTE('Student database'!F85,CHAR(160),"")))</f>
        <v>25</v>
      </c>
      <c r="H85" s="2" t="str">
        <f>'Student database'!G85</f>
        <v>Bachelor of Accounting</v>
      </c>
      <c r="I85" s="2" t="str">
        <f>'Student database'!H85</f>
        <v>1990-04-21</v>
      </c>
      <c r="J85" s="14" t="str">
        <f>IF(ISBLANK('Student database'!I85),J84,'Student database'!I85)</f>
        <v xml:space="preserve"> International Cooperation</v>
      </c>
      <c r="K85" t="str">
        <f t="shared" si="5"/>
        <v>Jul</v>
      </c>
      <c r="L85">
        <f t="shared" si="6"/>
        <v>26</v>
      </c>
      <c r="M85">
        <f t="shared" si="7"/>
        <v>0</v>
      </c>
      <c r="N85">
        <f t="shared" si="8"/>
        <v>2</v>
      </c>
      <c r="O85">
        <f t="shared" si="9"/>
        <v>53</v>
      </c>
    </row>
    <row r="86" spans="1:15">
      <c r="A86" s="4" t="str">
        <f>SUBSTITUTE('Student database'!A86,"K", "")</f>
        <v>150184</v>
      </c>
      <c r="B86" s="5" t="str">
        <f>TRIM('Student database'!B86)</f>
        <v>Mr. Ardavan AWAN</v>
      </c>
      <c r="C86" s="20" t="str">
        <f>'Student database'!C86</f>
        <v>Acc info Sys</v>
      </c>
      <c r="D86" s="21" t="str">
        <f>TRIM(CLEAN('Student database'!D86))</f>
        <v>Melbourne</v>
      </c>
      <c r="E86" s="1" t="str">
        <f>'Student database'!E86</f>
        <v>T3-2014</v>
      </c>
      <c r="F86" s="54" cm="1">
        <f t="array" ref="F86">DATE(RIGHT(E86,4),_xlfn.IFS(LEFT(E86,2)="T1",3,LEFT(E86,2)="T2",7,LEFT(E86,2)="T3",10),_xlfn.IFS(LEFT(E86,2)="T1",13,LEFT(E86,2)="T2",10,LEFT(E86,2)="T3",6))</f>
        <v>41918</v>
      </c>
      <c r="G86" s="13">
        <f>VALUE(TRIM(SUBSTITUTE('Student database'!F86,CHAR(160),"")))</f>
        <v>13</v>
      </c>
      <c r="H86" s="2" t="str">
        <f>'Student database'!G86</f>
        <v>Bachelor of Business</v>
      </c>
      <c r="I86" s="2" t="str">
        <f>'Student database'!H86</f>
        <v>1995-09-29</v>
      </c>
      <c r="J86" s="14" t="str">
        <f>IF(ISBLANK('Student database'!I86),J85,'Student database'!I86)</f>
        <v>BlueSky Student Consultancy Services</v>
      </c>
      <c r="K86" t="str">
        <f t="shared" si="5"/>
        <v>Oct</v>
      </c>
      <c r="L86">
        <f t="shared" si="6"/>
        <v>19</v>
      </c>
      <c r="M86">
        <f t="shared" si="7"/>
        <v>7</v>
      </c>
      <c r="N86">
        <f t="shared" si="8"/>
        <v>2</v>
      </c>
      <c r="O86">
        <f t="shared" si="9"/>
        <v>51</v>
      </c>
    </row>
    <row r="87" spans="1:15">
      <c r="A87" s="4" t="str">
        <f>SUBSTITUTE('Student database'!A87,"K", "")</f>
        <v>150185</v>
      </c>
      <c r="B87" s="5" t="str">
        <f>TRIM('Student database'!B87)</f>
        <v>Mr. Esfandyar SINGH</v>
      </c>
      <c r="C87" s="20" t="str">
        <f>'Student database'!C87</f>
        <v xml:space="preserve">Bus Law </v>
      </c>
      <c r="D87" s="21" t="str">
        <f>TRIM(CLEAN('Student database'!D87))</f>
        <v>Brisbane</v>
      </c>
      <c r="E87" s="1" t="str">
        <f>'Student database'!E87</f>
        <v>T1-2016</v>
      </c>
      <c r="F87" s="54" cm="1">
        <f t="array" ref="F87">DATE(RIGHT(E87,4),_xlfn.IFS(LEFT(E87,2)="T1",3,LEFT(E87,2)="T2",7,LEFT(E87,2)="T3",10),_xlfn.IFS(LEFT(E87,2)="T1",13,LEFT(E87,2)="T2",10,LEFT(E87,2)="T3",6))</f>
        <v>42442</v>
      </c>
      <c r="G87" s="13">
        <f>VALUE(TRIM(SUBSTITUTE('Student database'!F87,CHAR(160),"")))</f>
        <v>7</v>
      </c>
      <c r="H87" s="2" t="str">
        <f>'Student database'!G87</f>
        <v>Bachelor of Business</v>
      </c>
      <c r="I87" s="2" t="str">
        <f>'Student database'!H87</f>
        <v>1994-01-29</v>
      </c>
      <c r="J87" s="14" t="str">
        <f>IF(ISBLANK('Student database'!I87),J86,'Student database'!I87)</f>
        <v>BlueSky Student Consultancy Services</v>
      </c>
      <c r="K87" t="str">
        <f t="shared" si="5"/>
        <v>Mar</v>
      </c>
      <c r="L87">
        <f t="shared" si="6"/>
        <v>22</v>
      </c>
      <c r="M87">
        <f t="shared" si="7"/>
        <v>13</v>
      </c>
      <c r="N87">
        <f t="shared" si="8"/>
        <v>1</v>
      </c>
      <c r="O87">
        <f t="shared" si="9"/>
        <v>55</v>
      </c>
    </row>
    <row r="88" spans="1:15">
      <c r="A88" s="4" t="str">
        <f>SUBSTITUTE('Student database'!A88,"K", "")</f>
        <v>150186</v>
      </c>
      <c r="B88" s="5" t="str">
        <f>TRIM('Student database'!B88)</f>
        <v>Mr. Poupak SINGH</v>
      </c>
      <c r="C88" s="20" t="str">
        <f>'Student database'!C88</f>
        <v xml:space="preserve">Cost Acct </v>
      </c>
      <c r="D88" s="21" t="str">
        <f>TRIM(CLEAN('Student database'!D88))</f>
        <v>Melbourne</v>
      </c>
      <c r="E88" s="1" t="str">
        <f>'Student database'!E88</f>
        <v>T1-2017</v>
      </c>
      <c r="F88" s="54" cm="1">
        <f t="array" ref="F88">DATE(RIGHT(E88,4),_xlfn.IFS(LEFT(E88,2)="T1",3,LEFT(E88,2)="T2",7,LEFT(E88,2)="T3",10),_xlfn.IFS(LEFT(E88,2)="T1",13,LEFT(E88,2)="T2",10,LEFT(E88,2)="T3",6))</f>
        <v>42807</v>
      </c>
      <c r="G88" s="13">
        <f>VALUE(TRIM(SUBSTITUTE('Student database'!F88,CHAR(160),"")))</f>
        <v>1</v>
      </c>
      <c r="H88" s="2" t="str">
        <f>'Student database'!G88</f>
        <v>Bachelor of Business</v>
      </c>
      <c r="I88" s="2" t="str">
        <f>'Student database'!H88</f>
        <v>1993-01-06</v>
      </c>
      <c r="J88" s="14" t="str">
        <f>IF(ISBLANK('Student database'!I88),J87,'Student database'!I88)</f>
        <v>BlueSky Student Consultancy Services</v>
      </c>
      <c r="K88" t="str">
        <f t="shared" si="5"/>
        <v>Mar</v>
      </c>
      <c r="L88">
        <f t="shared" si="6"/>
        <v>24</v>
      </c>
      <c r="M88">
        <f t="shared" si="7"/>
        <v>19</v>
      </c>
      <c r="N88">
        <f t="shared" si="8"/>
        <v>1</v>
      </c>
      <c r="O88">
        <f t="shared" si="9"/>
        <v>49</v>
      </c>
    </row>
    <row r="89" spans="1:15">
      <c r="A89" s="4" t="str">
        <f>SUBSTITUTE('Student database'!A89,"K", "")</f>
        <v>150187</v>
      </c>
      <c r="B89" s="5" t="str">
        <f>TRIM('Student database'!B89)</f>
        <v>Mr. Yeganeh SINGH</v>
      </c>
      <c r="C89" s="20" t="str">
        <f>'Student database'!C89</f>
        <v>Fin mgmt</v>
      </c>
      <c r="D89" s="21" t="str">
        <f>TRIM(CLEAN('Student database'!D89))</f>
        <v>Brisbane</v>
      </c>
      <c r="E89" s="1" t="str">
        <f>'Student database'!E89</f>
        <v>T3-2014</v>
      </c>
      <c r="F89" s="54" cm="1">
        <f t="array" ref="F89">DATE(RIGHT(E89,4),_xlfn.IFS(LEFT(E89,2)="T1",3,LEFT(E89,2)="T2",7,LEFT(E89,2)="T3",10),_xlfn.IFS(LEFT(E89,2)="T1",13,LEFT(E89,2)="T2",10,LEFT(E89,2)="T3",6))</f>
        <v>41918</v>
      </c>
      <c r="G89" s="13">
        <f>VALUE(TRIM(SUBSTITUTE('Student database'!F89,CHAR(160),"")))</f>
        <v>6</v>
      </c>
      <c r="H89" s="2" t="str">
        <f>'Student database'!G89</f>
        <v>Bachelor of Business</v>
      </c>
      <c r="I89" s="2" t="str">
        <f>'Student database'!H89</f>
        <v>1991-07-24</v>
      </c>
      <c r="J89" s="14" t="str">
        <f>IF(ISBLANK('Student database'!I89),J88,'Student database'!I89)</f>
        <v>BlueSky Student Consultancy Services</v>
      </c>
      <c r="K89" t="str">
        <f t="shared" si="5"/>
        <v>Oct</v>
      </c>
      <c r="L89">
        <f t="shared" si="6"/>
        <v>23</v>
      </c>
      <c r="M89">
        <f t="shared" si="7"/>
        <v>14</v>
      </c>
      <c r="N89">
        <f t="shared" si="8"/>
        <v>1</v>
      </c>
      <c r="O89">
        <f t="shared" si="9"/>
        <v>54</v>
      </c>
    </row>
    <row r="90" spans="1:15">
      <c r="A90" s="4" t="str">
        <f>SUBSTITUTE('Student database'!A90,"K", "")</f>
        <v>150188</v>
      </c>
      <c r="B90" s="5" t="str">
        <f>TRIM('Student database'!B90)</f>
        <v>Mr. Rima SINGH</v>
      </c>
      <c r="C90" s="20" t="str">
        <f>'Student database'!C90</f>
        <v>Bus Acct</v>
      </c>
      <c r="D90" s="21" t="str">
        <f>TRIM(CLEAN('Student database'!D90))</f>
        <v>Melbourne</v>
      </c>
      <c r="E90" s="1" t="str">
        <f>'Student database'!E90</f>
        <v>T1-2016</v>
      </c>
      <c r="F90" s="54" cm="1">
        <f t="array" ref="F90">DATE(RIGHT(E90,4),_xlfn.IFS(LEFT(E90,2)="T1",3,LEFT(E90,2)="T2",7,LEFT(E90,2)="T3",10),_xlfn.IFS(LEFT(E90,2)="T1",13,LEFT(E90,2)="T2",10,LEFT(E90,2)="T3",6))</f>
        <v>42442</v>
      </c>
      <c r="G90" s="13">
        <f>VALUE(TRIM(SUBSTITUTE('Student database'!F90,CHAR(160),"")))</f>
        <v>5</v>
      </c>
      <c r="H90" s="2" t="str">
        <f>'Student database'!G90</f>
        <v>Bachelor of Business</v>
      </c>
      <c r="I90" s="2" t="str">
        <f>'Student database'!H90</f>
        <v>1993-02-14</v>
      </c>
      <c r="J90" s="14" t="str">
        <f>IF(ISBLANK('Student database'!I90),J89,'Student database'!I90)</f>
        <v>New World Education</v>
      </c>
      <c r="K90" t="str">
        <f t="shared" si="5"/>
        <v>Mar</v>
      </c>
      <c r="L90">
        <f t="shared" si="6"/>
        <v>23</v>
      </c>
      <c r="M90">
        <f t="shared" si="7"/>
        <v>15</v>
      </c>
      <c r="N90">
        <f t="shared" si="8"/>
        <v>1</v>
      </c>
      <c r="O90">
        <f t="shared" si="9"/>
        <v>53</v>
      </c>
    </row>
    <row r="91" spans="1:15">
      <c r="A91" s="4" t="str">
        <f>SUBSTITUTE('Student database'!A91,"K", "")</f>
        <v>150189</v>
      </c>
      <c r="B91" s="5" t="str">
        <f>TRIM('Student database'!B91)</f>
        <v>Mr. Ghobad PHAM</v>
      </c>
      <c r="C91" s="20" t="str">
        <f>'Student database'!C91</f>
        <v>Bus Economics</v>
      </c>
      <c r="D91" s="21" t="str">
        <f>TRIM(CLEAN('Student database'!D91))</f>
        <v>Brisbane</v>
      </c>
      <c r="E91" s="1" t="str">
        <f>'Student database'!E91</f>
        <v>T2-2017</v>
      </c>
      <c r="F91" s="54" cm="1">
        <f t="array" ref="F91">DATE(RIGHT(E91,4),_xlfn.IFS(LEFT(E91,2)="T1",3,LEFT(E91,2)="T2",7,LEFT(E91,2)="T3",10),_xlfn.IFS(LEFT(E91,2)="T1",13,LEFT(E91,2)="T2",10,LEFT(E91,2)="T3",6))</f>
        <v>42926</v>
      </c>
      <c r="G91" s="13">
        <f>VALUE(TRIM(SUBSTITUTE('Student database'!F91,CHAR(160),"")))</f>
        <v>1</v>
      </c>
      <c r="H91" s="2" t="str">
        <f>'Student database'!G91</f>
        <v>Bachelor of Business</v>
      </c>
      <c r="I91" s="2" t="str">
        <f>'Student database'!H91</f>
        <v>1995-08-10</v>
      </c>
      <c r="J91" s="14" t="str">
        <f>IF(ISBLANK('Student database'!I91),J90,'Student database'!I91)</f>
        <v>New World Education</v>
      </c>
      <c r="K91" t="str">
        <f t="shared" si="5"/>
        <v>Jul</v>
      </c>
      <c r="L91">
        <f t="shared" si="6"/>
        <v>21</v>
      </c>
      <c r="M91">
        <f t="shared" si="7"/>
        <v>19</v>
      </c>
      <c r="N91">
        <f t="shared" si="8"/>
        <v>1</v>
      </c>
      <c r="O91">
        <f t="shared" si="9"/>
        <v>49</v>
      </c>
    </row>
    <row r="92" spans="1:15">
      <c r="A92" s="4" t="str">
        <f>SUBSTITUTE('Student database'!A92,"K", "")</f>
        <v>150190</v>
      </c>
      <c r="B92" s="5" t="str">
        <f>TRIM('Student database'!B92)</f>
        <v>Mr. Pareeya PHAM</v>
      </c>
      <c r="C92" s="20" t="str">
        <f>'Student database'!C92</f>
        <v>Corp Resp Ethics</v>
      </c>
      <c r="D92" s="21" t="str">
        <f>TRIM(CLEAN('Student database'!D92))</f>
        <v>Sydney</v>
      </c>
      <c r="E92" s="1" t="str">
        <f>'Student database'!E92</f>
        <v>T1-2014</v>
      </c>
      <c r="F92" s="54" cm="1">
        <f t="array" ref="F92">DATE(RIGHT(E92,4),_xlfn.IFS(LEFT(E92,2)="T1",3,LEFT(E92,2)="T2",7,LEFT(E92,2)="T3",10),_xlfn.IFS(LEFT(E92,2)="T1",13,LEFT(E92,2)="T2",10,LEFT(E92,2)="T3",6))</f>
        <v>41711</v>
      </c>
      <c r="G92" s="13">
        <f>VALUE(TRIM(SUBSTITUTE('Student database'!F92,CHAR(160),"")))</f>
        <v>3</v>
      </c>
      <c r="H92" s="2" t="str">
        <f>'Student database'!G92</f>
        <v>Bachelor of Business</v>
      </c>
      <c r="I92" s="2" t="str">
        <f>'Student database'!H92</f>
        <v>1998-02-19</v>
      </c>
      <c r="J92" s="14" t="str">
        <f>IF(ISBLANK('Student database'!I92),J91,'Student database'!I92)</f>
        <v>New World Education</v>
      </c>
      <c r="K92" t="str">
        <f t="shared" si="5"/>
        <v>Mar</v>
      </c>
      <c r="L92">
        <f t="shared" si="6"/>
        <v>16</v>
      </c>
      <c r="M92">
        <f t="shared" si="7"/>
        <v>17</v>
      </c>
      <c r="N92">
        <f t="shared" si="8"/>
        <v>1</v>
      </c>
      <c r="O92">
        <f t="shared" si="9"/>
        <v>51</v>
      </c>
    </row>
    <row r="93" spans="1:15">
      <c r="A93" s="4" t="str">
        <f>SUBSTITUTE('Student database'!A93,"K", "")</f>
        <v>150191</v>
      </c>
      <c r="B93" s="5" t="str">
        <f>TRIM('Student database'!B93)</f>
        <v>Mr. Saman PHAM</v>
      </c>
      <c r="C93" s="20" t="str">
        <f>'Student database'!C93</f>
        <v>Mktg Principles</v>
      </c>
      <c r="D93" s="21" t="str">
        <f>TRIM(CLEAN('Student database'!D93))</f>
        <v>Sydney</v>
      </c>
      <c r="E93" s="1" t="str">
        <f>'Student database'!E93</f>
        <v>T3-2015</v>
      </c>
      <c r="F93" s="54" cm="1">
        <f t="array" ref="F93">DATE(RIGHT(E93,4),_xlfn.IFS(LEFT(E93,2)="T1",3,LEFT(E93,2)="T2",7,LEFT(E93,2)="T3",10),_xlfn.IFS(LEFT(E93,2)="T1",13,LEFT(E93,2)="T2",10,LEFT(E93,2)="T3",6))</f>
        <v>42283</v>
      </c>
      <c r="G93" s="13">
        <f>VALUE(TRIM(SUBSTITUTE('Student database'!F93,CHAR(160),"")))</f>
        <v>17</v>
      </c>
      <c r="H93" s="2" t="str">
        <f>'Student database'!G93</f>
        <v>Bachelor of Business</v>
      </c>
      <c r="I93" s="2" t="str">
        <f>'Student database'!H93</f>
        <v>1990-03-11</v>
      </c>
      <c r="J93" s="14" t="str">
        <f>IF(ISBLANK('Student database'!I93),J92,'Student database'!I93)</f>
        <v>New World Education</v>
      </c>
      <c r="K93" t="str">
        <f t="shared" si="5"/>
        <v>Oct</v>
      </c>
      <c r="L93">
        <f t="shared" si="6"/>
        <v>25</v>
      </c>
      <c r="M93">
        <f t="shared" si="7"/>
        <v>3</v>
      </c>
      <c r="N93">
        <f t="shared" si="8"/>
        <v>2</v>
      </c>
      <c r="O93">
        <f t="shared" si="9"/>
        <v>55</v>
      </c>
    </row>
    <row r="94" spans="1:15">
      <c r="A94" s="4" t="str">
        <f>SUBSTITUTE('Student database'!A94,"K", "")</f>
        <v>150192</v>
      </c>
      <c r="B94" s="5" t="str">
        <f>TRIM('Student database'!B94)</f>
        <v>Mr. Bahar PHAM</v>
      </c>
      <c r="C94" s="20" t="str">
        <f>'Student database'!C94</f>
        <v xml:space="preserve">Bus Comm </v>
      </c>
      <c r="D94" s="21" t="str">
        <f>TRIM(CLEAN('Student database'!D94))</f>
        <v>Brisbane</v>
      </c>
      <c r="E94" s="1" t="str">
        <f>'Student database'!E94</f>
        <v>T2-2014</v>
      </c>
      <c r="F94" s="54" cm="1">
        <f t="array" ref="F94">DATE(RIGHT(E94,4),_xlfn.IFS(LEFT(E94,2)="T1",3,LEFT(E94,2)="T2",7,LEFT(E94,2)="T3",10),_xlfn.IFS(LEFT(E94,2)="T1",13,LEFT(E94,2)="T2",10,LEFT(E94,2)="T3",6))</f>
        <v>41830</v>
      </c>
      <c r="G94" s="13">
        <f>VALUE(TRIM(SUBSTITUTE('Student database'!F94,CHAR(160),"")))</f>
        <v>6</v>
      </c>
      <c r="H94" s="2" t="str">
        <f>'Student database'!G94</f>
        <v>Bachelor of Business</v>
      </c>
      <c r="I94" s="2" t="str">
        <f>'Student database'!H94</f>
        <v>1998-08-16</v>
      </c>
      <c r="J94" s="14" t="str">
        <f>IF(ISBLANK('Student database'!I94),J93,'Student database'!I94)</f>
        <v>ALTEC</v>
      </c>
      <c r="K94" t="str">
        <f t="shared" si="5"/>
        <v>Jul</v>
      </c>
      <c r="L94">
        <f t="shared" si="6"/>
        <v>15</v>
      </c>
      <c r="M94">
        <f t="shared" si="7"/>
        <v>14</v>
      </c>
      <c r="N94">
        <f t="shared" si="8"/>
        <v>1</v>
      </c>
      <c r="O94">
        <f t="shared" si="9"/>
        <v>54</v>
      </c>
    </row>
    <row r="95" spans="1:15">
      <c r="A95" s="4" t="str">
        <f>SUBSTITUTE('Student database'!A95,"K", "")</f>
        <v>150193</v>
      </c>
      <c r="B95" s="5" t="str">
        <f>TRIM('Student database'!B95)</f>
        <v>Mr. Touran SAWAN</v>
      </c>
      <c r="C95" s="20" t="str">
        <f>'Student database'!C95</f>
        <v>Bus Economics</v>
      </c>
      <c r="D95" s="21" t="str">
        <f>TRIM(CLEAN('Student database'!D95))</f>
        <v>Brisbane</v>
      </c>
      <c r="E95" s="1" t="str">
        <f>'Student database'!E95</f>
        <v>T1-2017</v>
      </c>
      <c r="F95" s="54" cm="1">
        <f t="array" ref="F95">DATE(RIGHT(E95,4),_xlfn.IFS(LEFT(E95,2)="T1",3,LEFT(E95,2)="T2",7,LEFT(E95,2)="T3",10),_xlfn.IFS(LEFT(E95,2)="T1",13,LEFT(E95,2)="T2",10,LEFT(E95,2)="T3",6))</f>
        <v>42807</v>
      </c>
      <c r="G95" s="13">
        <f>VALUE(TRIM(SUBSTITUTE('Student database'!F95,CHAR(160),"")))</f>
        <v>1</v>
      </c>
      <c r="H95" s="2" t="str">
        <f>'Student database'!G95</f>
        <v>Bachelor of Business</v>
      </c>
      <c r="I95" s="2" t="str">
        <f>'Student database'!H95</f>
        <v>1988-12-15</v>
      </c>
      <c r="J95" s="14" t="str">
        <f>IF(ISBLANK('Student database'!I95),J94,'Student database'!I95)</f>
        <v>ALTEC</v>
      </c>
      <c r="K95" t="str">
        <f t="shared" si="5"/>
        <v>Mar</v>
      </c>
      <c r="L95">
        <f t="shared" si="6"/>
        <v>28</v>
      </c>
      <c r="M95">
        <f t="shared" si="7"/>
        <v>19</v>
      </c>
      <c r="N95">
        <f t="shared" si="8"/>
        <v>1</v>
      </c>
      <c r="O95">
        <f t="shared" si="9"/>
        <v>49</v>
      </c>
    </row>
    <row r="96" spans="1:15">
      <c r="A96" s="4" t="str">
        <f>SUBSTITUTE('Student database'!A96,"K", "")</f>
        <v>150194</v>
      </c>
      <c r="B96" s="5" t="str">
        <f>TRIM('Student database'!B96)</f>
        <v>Mr. Mahdokht DANG</v>
      </c>
      <c r="C96" s="20" t="str">
        <f>'Student database'!C96</f>
        <v xml:space="preserve">Mgmt Principles </v>
      </c>
      <c r="D96" s="21" t="str">
        <f>TRIM(CLEAN('Student database'!D96))</f>
        <v>Brisbane</v>
      </c>
      <c r="E96" s="1" t="str">
        <f>'Student database'!E96</f>
        <v>T1-2015</v>
      </c>
      <c r="F96" s="54" cm="1">
        <f t="array" ref="F96">DATE(RIGHT(E96,4),_xlfn.IFS(LEFT(E96,2)="T1",3,LEFT(E96,2)="T2",7,LEFT(E96,2)="T3",10),_xlfn.IFS(LEFT(E96,2)="T1",13,LEFT(E96,2)="T2",10,LEFT(E96,2)="T3",6))</f>
        <v>42076</v>
      </c>
      <c r="G96" s="13">
        <f>VALUE(TRIM(SUBSTITUTE('Student database'!F96,CHAR(160),"")))</f>
        <v>1</v>
      </c>
      <c r="H96" s="2" t="str">
        <f>'Student database'!G96</f>
        <v>Bachelor of Business</v>
      </c>
      <c r="I96" s="2" t="str">
        <f>'Student database'!H96</f>
        <v>1997-02-25</v>
      </c>
      <c r="J96" s="14" t="str">
        <f>IF(ISBLANK('Student database'!I96),J95,'Student database'!I96)</f>
        <v>ALTEC</v>
      </c>
      <c r="K96" t="str">
        <f t="shared" si="5"/>
        <v>Mar</v>
      </c>
      <c r="L96">
        <f t="shared" si="6"/>
        <v>18</v>
      </c>
      <c r="M96">
        <f t="shared" si="7"/>
        <v>19</v>
      </c>
      <c r="N96">
        <f t="shared" si="8"/>
        <v>1</v>
      </c>
      <c r="O96">
        <f t="shared" si="9"/>
        <v>49</v>
      </c>
    </row>
    <row r="97" spans="1:15">
      <c r="A97" s="4" t="str">
        <f>SUBSTITUTE('Student database'!A97,"K", "")</f>
        <v>150195</v>
      </c>
      <c r="B97" s="5" t="str">
        <f>TRIM('Student database'!B97)</f>
        <v>Mr. Farhad DANG</v>
      </c>
      <c r="C97" s="20" t="str">
        <f>'Student database'!C97</f>
        <v xml:space="preserve">Quant Methods </v>
      </c>
      <c r="D97" s="21" t="str">
        <f>TRIM(CLEAN('Student database'!D97))</f>
        <v>Sydney</v>
      </c>
      <c r="E97" s="1" t="str">
        <f>'Student database'!E97</f>
        <v>T1-2014</v>
      </c>
      <c r="F97" s="54" cm="1">
        <f t="array" ref="F97">DATE(RIGHT(E97,4),_xlfn.IFS(LEFT(E97,2)="T1",3,LEFT(E97,2)="T2",7,LEFT(E97,2)="T3",10),_xlfn.IFS(LEFT(E97,2)="T1",13,LEFT(E97,2)="T2",10,LEFT(E97,2)="T3",6))</f>
        <v>41711</v>
      </c>
      <c r="G97" s="13">
        <f>VALUE(TRIM(SUBSTITUTE('Student database'!F97,CHAR(160),"")))</f>
        <v>12</v>
      </c>
      <c r="H97" s="2" t="str">
        <f>'Student database'!G97</f>
        <v>Bachelor of Business</v>
      </c>
      <c r="I97" s="2" t="str">
        <f>'Student database'!H97</f>
        <v>1994-08-25</v>
      </c>
      <c r="J97" s="14" t="str">
        <f>IF(ISBLANK('Student database'!I97),J96,'Student database'!I97)</f>
        <v>ALTEC</v>
      </c>
      <c r="K97" t="str">
        <f t="shared" si="5"/>
        <v>Mar</v>
      </c>
      <c r="L97">
        <f t="shared" si="6"/>
        <v>19</v>
      </c>
      <c r="M97">
        <f t="shared" si="7"/>
        <v>8</v>
      </c>
      <c r="N97">
        <f t="shared" si="8"/>
        <v>2</v>
      </c>
      <c r="O97">
        <f t="shared" si="9"/>
        <v>50</v>
      </c>
    </row>
    <row r="98" spans="1:15">
      <c r="A98" s="4" t="str">
        <f>SUBSTITUTE('Student database'!A98,"K", "")</f>
        <v>150196</v>
      </c>
      <c r="B98" s="5" t="str">
        <f>TRIM('Student database'!B98)</f>
        <v>Ms. Farshad PHUNG</v>
      </c>
      <c r="C98" s="20" t="str">
        <f>'Student database'!C98</f>
        <v xml:space="preserve">Bus Comm </v>
      </c>
      <c r="D98" s="21" t="str">
        <f>TRIM(CLEAN('Student database'!D98))</f>
        <v>Sydney</v>
      </c>
      <c r="E98" s="1" t="str">
        <f>'Student database'!E98</f>
        <v>T3-2015</v>
      </c>
      <c r="F98" s="54" cm="1">
        <f t="array" ref="F98">DATE(RIGHT(E98,4),_xlfn.IFS(LEFT(E98,2)="T1",3,LEFT(E98,2)="T2",7,LEFT(E98,2)="T3",10),_xlfn.IFS(LEFT(E98,2)="T1",13,LEFT(E98,2)="T2",10,LEFT(E98,2)="T3",6))</f>
        <v>42283</v>
      </c>
      <c r="G98" s="13">
        <f>VALUE(TRIM(SUBSTITUTE('Student database'!F98,CHAR(160),"")))</f>
        <v>8</v>
      </c>
      <c r="H98" s="2" t="str">
        <f>'Student database'!G98</f>
        <v>Bachelor of Accounting</v>
      </c>
      <c r="I98" s="2" t="str">
        <f>'Student database'!H98</f>
        <v>1994-06-02</v>
      </c>
      <c r="J98" s="14" t="str">
        <f>IF(ISBLANK('Student database'!I98),J97,'Student database'!I98)</f>
        <v xml:space="preserve">Road to Success </v>
      </c>
      <c r="K98" t="str">
        <f t="shared" si="5"/>
        <v>Oct</v>
      </c>
      <c r="L98">
        <f t="shared" si="6"/>
        <v>21</v>
      </c>
      <c r="M98">
        <f t="shared" si="7"/>
        <v>12</v>
      </c>
      <c r="N98">
        <f t="shared" si="8"/>
        <v>1</v>
      </c>
      <c r="O98">
        <f t="shared" si="9"/>
        <v>56</v>
      </c>
    </row>
    <row r="99" spans="1:15">
      <c r="A99" s="4" t="str">
        <f>SUBSTITUTE('Student database'!A99,"K", "")</f>
        <v>150197</v>
      </c>
      <c r="B99" s="5" t="str">
        <f>TRIM('Student database'!B99)</f>
        <v>Mr. Shahrnaz AHMAN</v>
      </c>
      <c r="C99" s="20" t="str">
        <f>'Student database'!C99</f>
        <v>Intro to ECommerce</v>
      </c>
      <c r="D99" s="21" t="str">
        <f>TRIM(CLEAN('Student database'!D99))</f>
        <v>Sydney</v>
      </c>
      <c r="E99" s="1" t="str">
        <f>'Student database'!E99</f>
        <v>T2-2017</v>
      </c>
      <c r="F99" s="54" cm="1">
        <f t="array" ref="F99">DATE(RIGHT(E99,4),_xlfn.IFS(LEFT(E99,2)="T1",3,LEFT(E99,2)="T2",7,LEFT(E99,2)="T3",10),_xlfn.IFS(LEFT(E99,2)="T1",13,LEFT(E99,2)="T2",10,LEFT(E99,2)="T3",6))</f>
        <v>42926</v>
      </c>
      <c r="G99" s="13">
        <f>VALUE(TRIM(SUBSTITUTE('Student database'!F99,CHAR(160),"")))</f>
        <v>1</v>
      </c>
      <c r="H99" s="2" t="str">
        <f>'Student database'!G99</f>
        <v>Bachelor of Business</v>
      </c>
      <c r="I99" s="2" t="str">
        <f>'Student database'!H99</f>
        <v>1987-04-13</v>
      </c>
      <c r="J99" s="14" t="str">
        <f>IF(ISBLANK('Student database'!I99),J98,'Student database'!I99)</f>
        <v xml:space="preserve">Road to Success </v>
      </c>
      <c r="K99" t="str">
        <f t="shared" si="5"/>
        <v>Jul</v>
      </c>
      <c r="L99">
        <f t="shared" si="6"/>
        <v>30</v>
      </c>
      <c r="M99">
        <f t="shared" si="7"/>
        <v>19</v>
      </c>
      <c r="N99">
        <f t="shared" si="8"/>
        <v>1</v>
      </c>
      <c r="O99">
        <f t="shared" si="9"/>
        <v>49</v>
      </c>
    </row>
    <row r="100" spans="1:15">
      <c r="A100" s="4" t="str">
        <f>SUBSTITUTE('Student database'!A100,"K", "")</f>
        <v>150198</v>
      </c>
      <c r="B100" s="5" t="str">
        <f>TRIM('Student database'!B100)</f>
        <v>Ms. Nazy TRAN</v>
      </c>
      <c r="C100" s="20" t="str">
        <f>'Student database'!C100</f>
        <v xml:space="preserve">Mgmt Principles </v>
      </c>
      <c r="D100" s="21" t="str">
        <f>TRIM(CLEAN('Student database'!D100))</f>
        <v>Sydney</v>
      </c>
      <c r="E100" s="1" t="str">
        <f>'Student database'!E100</f>
        <v>T3-2014</v>
      </c>
      <c r="F100" s="54" cm="1">
        <f t="array" ref="F100">DATE(RIGHT(E100,4),_xlfn.IFS(LEFT(E100,2)="T1",3,LEFT(E100,2)="T2",7,LEFT(E100,2)="T3",10),_xlfn.IFS(LEFT(E100,2)="T1",13,LEFT(E100,2)="T2",10,LEFT(E100,2)="T3",6))</f>
        <v>41918</v>
      </c>
      <c r="G100" s="13">
        <f>VALUE(TRIM(SUBSTITUTE('Student database'!F100,CHAR(160),"")))</f>
        <v>7</v>
      </c>
      <c r="H100" s="2" t="str">
        <f>'Student database'!G100</f>
        <v>Bachelor of Business</v>
      </c>
      <c r="I100" s="2" t="str">
        <f>'Student database'!H100</f>
        <v>1993-10-18</v>
      </c>
      <c r="J100" s="14" t="str">
        <f>IF(ISBLANK('Student database'!I100),J99,'Student database'!I100)</f>
        <v xml:space="preserve">Road to Success </v>
      </c>
      <c r="K100" t="str">
        <f t="shared" si="5"/>
        <v>Oct</v>
      </c>
      <c r="L100">
        <f t="shared" si="6"/>
        <v>20</v>
      </c>
      <c r="M100">
        <f t="shared" si="7"/>
        <v>13</v>
      </c>
      <c r="N100">
        <f t="shared" si="8"/>
        <v>1</v>
      </c>
      <c r="O100">
        <f t="shared" si="9"/>
        <v>55</v>
      </c>
    </row>
    <row r="101" spans="1:15">
      <c r="A101" s="4" t="str">
        <f>SUBSTITUTE('Student database'!A101,"K", "")</f>
        <v>150199</v>
      </c>
      <c r="B101" s="5" t="str">
        <f>TRIM('Student database'!B101)</f>
        <v>Ms. Foroud GUYEN</v>
      </c>
      <c r="C101" s="20" t="str">
        <f>'Student database'!C101</f>
        <v xml:space="preserve">Quant Methods </v>
      </c>
      <c r="D101" s="21" t="str">
        <f>TRIM(CLEAN('Student database'!D101))</f>
        <v>Brisbane</v>
      </c>
      <c r="E101" s="1" t="str">
        <f>'Student database'!E101</f>
        <v>T1-2014</v>
      </c>
      <c r="F101" s="54" cm="1">
        <f t="array" ref="F101">DATE(RIGHT(E101,4),_xlfn.IFS(LEFT(E101,2)="T1",3,LEFT(E101,2)="T2",7,LEFT(E101,2)="T3",10),_xlfn.IFS(LEFT(E101,2)="T1",13,LEFT(E101,2)="T2",10,LEFT(E101,2)="T3",6))</f>
        <v>41711</v>
      </c>
      <c r="G101" s="13">
        <f>VALUE(TRIM(SUBSTITUTE('Student database'!F101,CHAR(160),"")))</f>
        <v>2</v>
      </c>
      <c r="H101" s="2" t="str">
        <f>'Student database'!G101</f>
        <v>Bachelor of Business</v>
      </c>
      <c r="I101" s="2" t="str">
        <f>'Student database'!H101</f>
        <v>1993-08-14</v>
      </c>
      <c r="J101" s="14" t="str">
        <f>IF(ISBLANK('Student database'!I101),J100,'Student database'!I101)</f>
        <v xml:space="preserve">Road to Success </v>
      </c>
      <c r="K101" t="str">
        <f t="shared" si="5"/>
        <v>Mar</v>
      </c>
      <c r="L101">
        <f t="shared" si="6"/>
        <v>20</v>
      </c>
      <c r="M101">
        <f t="shared" si="7"/>
        <v>18</v>
      </c>
      <c r="N101">
        <f t="shared" si="8"/>
        <v>1</v>
      </c>
      <c r="O101">
        <f t="shared" si="9"/>
        <v>50</v>
      </c>
    </row>
    <row r="102" spans="1:15">
      <c r="A102" s="4" t="str">
        <f>SUBSTITUTE('Student database'!A102,"K", "")</f>
        <v>150200</v>
      </c>
      <c r="B102" s="5" t="str">
        <f>TRIM('Student database'!B102)</f>
        <v>Ms. Banooe GUYEN</v>
      </c>
      <c r="C102" s="20" t="str">
        <f>'Student database'!C102</f>
        <v>Bus Acct</v>
      </c>
      <c r="D102" s="21" t="str">
        <f>TRIM(CLEAN('Student database'!D102))</f>
        <v>Melbourne</v>
      </c>
      <c r="E102" s="1" t="str">
        <f>'Student database'!E102</f>
        <v>T1-2014</v>
      </c>
      <c r="F102" s="54" cm="1">
        <f t="array" ref="F102">DATE(RIGHT(E102,4),_xlfn.IFS(LEFT(E102,2)="T1",3,LEFT(E102,2)="T2",7,LEFT(E102,2)="T3",10),_xlfn.IFS(LEFT(E102,2)="T1",13,LEFT(E102,2)="T2",10,LEFT(E102,2)="T3",6))</f>
        <v>41711</v>
      </c>
      <c r="G102" s="13">
        <f>VALUE(TRIM(SUBSTITUTE('Student database'!F102,CHAR(160),"")))</f>
        <v>9</v>
      </c>
      <c r="H102" s="2" t="str">
        <f>'Student database'!G102</f>
        <v>Bachelor of Business</v>
      </c>
      <c r="I102" s="2" t="str">
        <f>'Student database'!H102</f>
        <v>1987-06-06</v>
      </c>
      <c r="J102" s="14" t="str">
        <f>IF(ISBLANK('Student database'!I102),J101,'Student database'!I102)</f>
        <v xml:space="preserve">International Educational </v>
      </c>
      <c r="K102" t="str">
        <f t="shared" si="5"/>
        <v>Mar</v>
      </c>
      <c r="L102">
        <f t="shared" si="6"/>
        <v>26</v>
      </c>
      <c r="M102">
        <f t="shared" si="7"/>
        <v>11</v>
      </c>
      <c r="N102">
        <f t="shared" si="8"/>
        <v>1</v>
      </c>
      <c r="O102">
        <f t="shared" si="9"/>
        <v>57</v>
      </c>
    </row>
    <row r="103" spans="1:15">
      <c r="A103" s="4" t="str">
        <f>SUBSTITUTE('Student database'!A103,"K", "")</f>
        <v>150201</v>
      </c>
      <c r="B103" s="5" t="str">
        <f>TRIM('Student database'!B103)</f>
        <v>Ms. Saman GUYEN</v>
      </c>
      <c r="C103" s="20" t="str">
        <f>'Student database'!C103</f>
        <v xml:space="preserve">Bus Comm </v>
      </c>
      <c r="D103" s="21" t="str">
        <f>TRIM(CLEAN('Student database'!D103))</f>
        <v>Brisbane</v>
      </c>
      <c r="E103" s="1" t="str">
        <f>'Student database'!E103</f>
        <v>T3-2016</v>
      </c>
      <c r="F103" s="54" cm="1">
        <f t="array" ref="F103">DATE(RIGHT(E103,4),_xlfn.IFS(LEFT(E103,2)="T1",3,LEFT(E103,2)="T2",7,LEFT(E103,2)="T3",10),_xlfn.IFS(LEFT(E103,2)="T1",13,LEFT(E103,2)="T2",10,LEFT(E103,2)="T3",6))</f>
        <v>42649</v>
      </c>
      <c r="G103" s="13">
        <f>VALUE(TRIM(SUBSTITUTE('Student database'!F103,CHAR(160),"")))</f>
        <v>2</v>
      </c>
      <c r="H103" s="2" t="str">
        <f>'Student database'!G103</f>
        <v>Bachelor of Business</v>
      </c>
      <c r="I103" s="2" t="str">
        <f>'Student database'!H103</f>
        <v>1987-10-21</v>
      </c>
      <c r="J103" s="14" t="str">
        <f>IF(ISBLANK('Student database'!I103),J102,'Student database'!I103)</f>
        <v>IDPI Education</v>
      </c>
      <c r="K103" t="str">
        <f t="shared" si="5"/>
        <v>Oct</v>
      </c>
      <c r="L103">
        <f t="shared" si="6"/>
        <v>28</v>
      </c>
      <c r="M103">
        <f t="shared" si="7"/>
        <v>18</v>
      </c>
      <c r="N103">
        <f t="shared" si="8"/>
        <v>1</v>
      </c>
      <c r="O103">
        <f t="shared" si="9"/>
        <v>50</v>
      </c>
    </row>
    <row r="104" spans="1:15">
      <c r="A104" s="4" t="str">
        <f>SUBSTITUTE('Student database'!A104,"K", "")</f>
        <v>150202</v>
      </c>
      <c r="B104" s="5" t="str">
        <f>TRIM('Student database'!B104)</f>
        <v>Ms. Niloufar PHAM</v>
      </c>
      <c r="C104" s="20" t="str">
        <f>'Student database'!C104</f>
        <v>Bus Economics</v>
      </c>
      <c r="D104" s="21" t="str">
        <f>TRIM(CLEAN('Student database'!D104))</f>
        <v>Sydney</v>
      </c>
      <c r="E104" s="1" t="str">
        <f>'Student database'!E104</f>
        <v>T2-2017</v>
      </c>
      <c r="F104" s="54" cm="1">
        <f t="array" ref="F104">DATE(RIGHT(E104,4),_xlfn.IFS(LEFT(E104,2)="T1",3,LEFT(E104,2)="T2",7,LEFT(E104,2)="T3",10),_xlfn.IFS(LEFT(E104,2)="T1",13,LEFT(E104,2)="T2",10,LEFT(E104,2)="T3",6))</f>
        <v>42926</v>
      </c>
      <c r="G104" s="13">
        <f>VALUE(TRIM(SUBSTITUTE('Student database'!F104,CHAR(160),"")))</f>
        <v>7</v>
      </c>
      <c r="H104" s="2" t="str">
        <f>'Student database'!G104</f>
        <v>Bachelor of Business</v>
      </c>
      <c r="I104" s="2" t="str">
        <f>'Student database'!H104</f>
        <v>1994-11-10</v>
      </c>
      <c r="J104" s="14" t="str">
        <f>IF(ISBLANK('Student database'!I104),J103,'Student database'!I104)</f>
        <v>IDPI Education</v>
      </c>
      <c r="K104" t="str">
        <f t="shared" si="5"/>
        <v>Jul</v>
      </c>
      <c r="L104">
        <f t="shared" si="6"/>
        <v>22</v>
      </c>
      <c r="M104">
        <f t="shared" si="7"/>
        <v>13</v>
      </c>
      <c r="N104">
        <f t="shared" si="8"/>
        <v>1</v>
      </c>
      <c r="O104">
        <f t="shared" si="9"/>
        <v>55</v>
      </c>
    </row>
    <row r="105" spans="1:15">
      <c r="A105" s="4" t="str">
        <f>SUBSTITUTE('Student database'!A105,"K", "")</f>
        <v>150203</v>
      </c>
      <c r="B105" s="5" t="str">
        <f>TRIM('Student database'!B105)</f>
        <v>Ms. Nazhin PHAM</v>
      </c>
      <c r="C105" s="20" t="str">
        <f>'Student database'!C105</f>
        <v xml:space="preserve">Mgmt Principles </v>
      </c>
      <c r="D105" s="21" t="str">
        <f>TRIM(CLEAN('Student database'!D105))</f>
        <v>Sydney</v>
      </c>
      <c r="E105" s="1" t="str">
        <f>'Student database'!E105</f>
        <v>T1-2016</v>
      </c>
      <c r="F105" s="54" cm="1">
        <f t="array" ref="F105">DATE(RIGHT(E105,4),_xlfn.IFS(LEFT(E105,2)="T1",3,LEFT(E105,2)="T2",7,LEFT(E105,2)="T3",10),_xlfn.IFS(LEFT(E105,2)="T1",13,LEFT(E105,2)="T2",10,LEFT(E105,2)="T3",6))</f>
        <v>42442</v>
      </c>
      <c r="G105" s="13">
        <f>VALUE(TRIM(SUBSTITUTE('Student database'!F105,CHAR(160),"")))</f>
        <v>2</v>
      </c>
      <c r="H105" s="2" t="str">
        <f>'Student database'!G105</f>
        <v>Bachelor of Business</v>
      </c>
      <c r="I105" s="2" t="str">
        <f>'Student database'!H105</f>
        <v>1988-11-17</v>
      </c>
      <c r="J105" s="14" t="str">
        <f>IF(ISBLANK('Student database'!I105),J104,'Student database'!I105)</f>
        <v>IDPI Education</v>
      </c>
      <c r="K105" t="str">
        <f t="shared" si="5"/>
        <v>Mar</v>
      </c>
      <c r="L105">
        <f t="shared" si="6"/>
        <v>27</v>
      </c>
      <c r="M105">
        <f t="shared" si="7"/>
        <v>18</v>
      </c>
      <c r="N105">
        <f t="shared" si="8"/>
        <v>1</v>
      </c>
      <c r="O105">
        <f t="shared" si="9"/>
        <v>50</v>
      </c>
    </row>
    <row r="106" spans="1:15">
      <c r="A106" s="4" t="str">
        <f>SUBSTITUTE('Student database'!A106,"K", "")</f>
        <v>150204</v>
      </c>
      <c r="B106" s="5" t="str">
        <f>TRIM('Student database'!B106)</f>
        <v>Ms. Banooe PHAM</v>
      </c>
      <c r="C106" s="20" t="str">
        <f>'Student database'!C106</f>
        <v xml:space="preserve">Quant Methods </v>
      </c>
      <c r="D106" s="21" t="str">
        <f>TRIM(CLEAN('Student database'!D106))</f>
        <v>Brisbane</v>
      </c>
      <c r="E106" s="1" t="str">
        <f>'Student database'!E106</f>
        <v>T2-2014</v>
      </c>
      <c r="F106" s="54" cm="1">
        <f t="array" ref="F106">DATE(RIGHT(E106,4),_xlfn.IFS(LEFT(E106,2)="T1",3,LEFT(E106,2)="T2",7,LEFT(E106,2)="T3",10),_xlfn.IFS(LEFT(E106,2)="T1",13,LEFT(E106,2)="T2",10,LEFT(E106,2)="T3",6))</f>
        <v>41830</v>
      </c>
      <c r="G106" s="13">
        <f>VALUE(TRIM(SUBSTITUTE('Student database'!F106,CHAR(160),"")))</f>
        <v>6</v>
      </c>
      <c r="H106" s="2" t="str">
        <f>'Student database'!G106</f>
        <v>Bachelor of Business</v>
      </c>
      <c r="I106" s="2" t="str">
        <f>'Student database'!H106</f>
        <v>1988-08-05</v>
      </c>
      <c r="J106" s="14" t="str">
        <f>IF(ISBLANK('Student database'!I106),J105,'Student database'!I106)</f>
        <v>IDPI Education</v>
      </c>
      <c r="K106" t="str">
        <f t="shared" si="5"/>
        <v>Jul</v>
      </c>
      <c r="L106">
        <f t="shared" si="6"/>
        <v>25</v>
      </c>
      <c r="M106">
        <f t="shared" si="7"/>
        <v>14</v>
      </c>
      <c r="N106">
        <f t="shared" si="8"/>
        <v>1</v>
      </c>
      <c r="O106">
        <f t="shared" si="9"/>
        <v>54</v>
      </c>
    </row>
    <row r="107" spans="1:15">
      <c r="A107" s="4" t="str">
        <f>SUBSTITUTE('Student database'!A107,"K", "")</f>
        <v>150205</v>
      </c>
      <c r="B107" s="5" t="str">
        <f>TRIM('Student database'!B107)</f>
        <v>Ms. Bahman GUYEN</v>
      </c>
      <c r="C107" s="20" t="str">
        <f>'Student database'!C107</f>
        <v xml:space="preserve">Bus Comm </v>
      </c>
      <c r="D107" s="21" t="str">
        <f>TRIM(CLEAN('Student database'!D107))</f>
        <v>Brisbane</v>
      </c>
      <c r="E107" s="1" t="str">
        <f>'Student database'!E107</f>
        <v>T1-2016</v>
      </c>
      <c r="F107" s="54" cm="1">
        <f t="array" ref="F107">DATE(RIGHT(E107,4),_xlfn.IFS(LEFT(E107,2)="T1",3,LEFT(E107,2)="T2",7,LEFT(E107,2)="T3",10),_xlfn.IFS(LEFT(E107,2)="T1",13,LEFT(E107,2)="T2",10,LEFT(E107,2)="T3",6))</f>
        <v>42442</v>
      </c>
      <c r="G107" s="13">
        <f>VALUE(TRIM(SUBSTITUTE('Student database'!F107,CHAR(160),"")))</f>
        <v>9</v>
      </c>
      <c r="H107" s="2" t="str">
        <f>'Student database'!G107</f>
        <v>Bachelor of Business</v>
      </c>
      <c r="I107" s="2" t="str">
        <f>'Student database'!H107</f>
        <v>1995-08-04</v>
      </c>
      <c r="J107" s="14" t="str">
        <f>IF(ISBLANK('Student database'!I107),J106,'Student database'!I107)</f>
        <v xml:space="preserve">Visa Consultants Pty Ltd </v>
      </c>
      <c r="K107" t="str">
        <f t="shared" si="5"/>
        <v>Mar</v>
      </c>
      <c r="L107">
        <f t="shared" si="6"/>
        <v>20</v>
      </c>
      <c r="M107">
        <f t="shared" si="7"/>
        <v>11</v>
      </c>
      <c r="N107">
        <f t="shared" si="8"/>
        <v>1</v>
      </c>
      <c r="O107">
        <f t="shared" si="9"/>
        <v>57</v>
      </c>
    </row>
    <row r="108" spans="1:15">
      <c r="A108" s="4" t="str">
        <f>SUBSTITUTE('Student database'!A108,"K", "")</f>
        <v>150206</v>
      </c>
      <c r="B108" s="5" t="str">
        <f>TRIM('Student database'!B108)</f>
        <v>Ms. Tarsa GUYEN</v>
      </c>
      <c r="C108" s="20" t="str">
        <f>'Student database'!C108</f>
        <v>Intro to ECommerce</v>
      </c>
      <c r="D108" s="21" t="str">
        <f>TRIM(CLEAN('Student database'!D108))</f>
        <v>Sydney</v>
      </c>
      <c r="E108" s="1" t="str">
        <f>'Student database'!E108</f>
        <v>T2-2016</v>
      </c>
      <c r="F108" s="54" cm="1">
        <f t="array" ref="F108">DATE(RIGHT(E108,4),_xlfn.IFS(LEFT(E108,2)="T1",3,LEFT(E108,2)="T2",7,LEFT(E108,2)="T3",10),_xlfn.IFS(LEFT(E108,2)="T1",13,LEFT(E108,2)="T2",10,LEFT(E108,2)="T3",6))</f>
        <v>42561</v>
      </c>
      <c r="G108" s="13">
        <f>VALUE(TRIM(SUBSTITUTE('Student database'!F108,CHAR(160),"")))</f>
        <v>8</v>
      </c>
      <c r="H108" s="2" t="str">
        <f>'Student database'!G108</f>
        <v>Bachelor of Business</v>
      </c>
      <c r="I108" s="2" t="str">
        <f>'Student database'!H108</f>
        <v>1996-09-05</v>
      </c>
      <c r="J108" s="14" t="str">
        <f>IF(ISBLANK('Student database'!I108),J107,'Student database'!I108)</f>
        <v xml:space="preserve">Visa Consultants Pty Ltd </v>
      </c>
      <c r="K108" t="str">
        <f t="shared" si="5"/>
        <v>Jul</v>
      </c>
      <c r="L108">
        <f t="shared" si="6"/>
        <v>19</v>
      </c>
      <c r="M108">
        <f t="shared" si="7"/>
        <v>12</v>
      </c>
      <c r="N108">
        <f t="shared" si="8"/>
        <v>1</v>
      </c>
      <c r="O108">
        <f t="shared" si="9"/>
        <v>56</v>
      </c>
    </row>
    <row r="109" spans="1:15">
      <c r="A109" s="4" t="str">
        <f>SUBSTITUTE('Student database'!A109,"K", "")</f>
        <v>150207</v>
      </c>
      <c r="B109" s="5" t="str">
        <f>TRIM('Student database'!B109)</f>
        <v>Ms. Bardia GUYEN</v>
      </c>
      <c r="C109" s="20" t="str">
        <f>'Student database'!C109</f>
        <v xml:space="preserve">Quant Methods </v>
      </c>
      <c r="D109" s="21" t="str">
        <f>TRIM(CLEAN('Student database'!D109))</f>
        <v>Brisbane</v>
      </c>
      <c r="E109" s="1" t="str">
        <f>'Student database'!E109</f>
        <v>T1-2017</v>
      </c>
      <c r="F109" s="54" cm="1">
        <f t="array" ref="F109">DATE(RIGHT(E109,4),_xlfn.IFS(LEFT(E109,2)="T1",3,LEFT(E109,2)="T2",7,LEFT(E109,2)="T3",10),_xlfn.IFS(LEFT(E109,2)="T1",13,LEFT(E109,2)="T2",10,LEFT(E109,2)="T3",6))</f>
        <v>42807</v>
      </c>
      <c r="G109" s="13">
        <f>VALUE(TRIM(SUBSTITUTE('Student database'!F109,CHAR(160),"")))</f>
        <v>4</v>
      </c>
      <c r="H109" s="2" t="str">
        <f>'Student database'!G109</f>
        <v>Bachelor of Business</v>
      </c>
      <c r="I109" s="2" t="str">
        <f>'Student database'!H109</f>
        <v>1992-12-10</v>
      </c>
      <c r="J109" s="14" t="str">
        <f>IF(ISBLANK('Student database'!I109),J108,'Student database'!I109)</f>
        <v xml:space="preserve">Visa Consultants Pty Ltd </v>
      </c>
      <c r="K109" t="str">
        <f t="shared" si="5"/>
        <v>Mar</v>
      </c>
      <c r="L109">
        <f t="shared" si="6"/>
        <v>24</v>
      </c>
      <c r="M109">
        <f t="shared" si="7"/>
        <v>16</v>
      </c>
      <c r="N109">
        <f t="shared" si="8"/>
        <v>1</v>
      </c>
      <c r="O109">
        <f t="shared" si="9"/>
        <v>52</v>
      </c>
    </row>
    <row r="110" spans="1:15">
      <c r="A110" s="4" t="str">
        <f>SUBSTITUTE('Student database'!A110,"K", "")</f>
        <v>150208</v>
      </c>
      <c r="B110" s="5" t="str">
        <f>TRIM('Student database'!B110)</f>
        <v>Ms. Ferdows GUYEN</v>
      </c>
      <c r="C110" s="20" t="str">
        <f>'Student database'!C110</f>
        <v xml:space="preserve">Bus Comm </v>
      </c>
      <c r="D110" s="21" t="str">
        <f>TRIM(CLEAN('Student database'!D110))</f>
        <v>Brisbane</v>
      </c>
      <c r="E110" s="1" t="str">
        <f>'Student database'!E110</f>
        <v>T3-2016</v>
      </c>
      <c r="F110" s="54" cm="1">
        <f t="array" ref="F110">DATE(RIGHT(E110,4),_xlfn.IFS(LEFT(E110,2)="T1",3,LEFT(E110,2)="T2",7,LEFT(E110,2)="T3",10),_xlfn.IFS(LEFT(E110,2)="T1",13,LEFT(E110,2)="T2",10,LEFT(E110,2)="T3",6))</f>
        <v>42649</v>
      </c>
      <c r="G110" s="13">
        <f>VALUE(TRIM(SUBSTITUTE('Student database'!F110,CHAR(160),"")))</f>
        <v>16</v>
      </c>
      <c r="H110" s="2" t="str">
        <f>'Student database'!G110</f>
        <v>Bachelor of Business</v>
      </c>
      <c r="I110" s="2" t="str">
        <f>'Student database'!H110</f>
        <v>1994-04-24</v>
      </c>
      <c r="J110" s="14" t="str">
        <f>IF(ISBLANK('Student database'!I110),J109,'Student database'!I110)</f>
        <v xml:space="preserve">Visa Consultants Pty Ltd </v>
      </c>
      <c r="K110" t="str">
        <f t="shared" si="5"/>
        <v>Oct</v>
      </c>
      <c r="L110">
        <f t="shared" si="6"/>
        <v>22</v>
      </c>
      <c r="M110">
        <f t="shared" si="7"/>
        <v>4</v>
      </c>
      <c r="N110">
        <f t="shared" si="8"/>
        <v>2</v>
      </c>
      <c r="O110">
        <f t="shared" si="9"/>
        <v>54</v>
      </c>
    </row>
    <row r="111" spans="1:15">
      <c r="A111" s="4" t="str">
        <f>SUBSTITUTE('Student database'!A111,"K", "")</f>
        <v>150209</v>
      </c>
      <c r="B111" s="5" t="str">
        <f>TRIM('Student database'!B111)</f>
        <v>Mr. Marmar AHMAN</v>
      </c>
      <c r="C111" s="20" t="str">
        <f>'Student database'!C111</f>
        <v>Intro to ECommerce</v>
      </c>
      <c r="D111" s="21" t="str">
        <f>TRIM(CLEAN('Student database'!D111))</f>
        <v>Melbourne</v>
      </c>
      <c r="E111" s="1" t="str">
        <f>'Student database'!E111</f>
        <v>T2-2014</v>
      </c>
      <c r="F111" s="54" cm="1">
        <f t="array" ref="F111">DATE(RIGHT(E111,4),_xlfn.IFS(LEFT(E111,2)="T1",3,LEFT(E111,2)="T2",7,LEFT(E111,2)="T3",10),_xlfn.IFS(LEFT(E111,2)="T1",13,LEFT(E111,2)="T2",10,LEFT(E111,2)="T3",6))</f>
        <v>41830</v>
      </c>
      <c r="G111" s="13">
        <f>VALUE(TRIM(SUBSTITUTE('Student database'!F111,CHAR(160),"")))</f>
        <v>1</v>
      </c>
      <c r="H111" s="2" t="str">
        <f>'Student database'!G111</f>
        <v>Bachelor of Business</v>
      </c>
      <c r="I111" s="2" t="str">
        <f>'Student database'!H111</f>
        <v>1987-03-07</v>
      </c>
      <c r="J111" s="14" t="str">
        <f>IF(ISBLANK('Student database'!I111),J110,'Student database'!I111)</f>
        <v xml:space="preserve">Visa Consultants Pty Ltd </v>
      </c>
      <c r="K111" t="str">
        <f t="shared" si="5"/>
        <v>Jul</v>
      </c>
      <c r="L111">
        <f t="shared" si="6"/>
        <v>27</v>
      </c>
      <c r="M111">
        <f t="shared" si="7"/>
        <v>19</v>
      </c>
      <c r="N111">
        <f t="shared" si="8"/>
        <v>1</v>
      </c>
      <c r="O111">
        <f t="shared" si="9"/>
        <v>49</v>
      </c>
    </row>
    <row r="112" spans="1:15">
      <c r="A112" s="4" t="str">
        <f>SUBSTITUTE('Student database'!A112,"K", "")</f>
        <v>150210</v>
      </c>
      <c r="B112" s="5" t="str">
        <f>TRIM('Student database'!B112)</f>
        <v>Mr. Hootan DHURY</v>
      </c>
      <c r="C112" s="20" t="str">
        <f>'Student database'!C112</f>
        <v xml:space="preserve">Mgmt Principles </v>
      </c>
      <c r="D112" s="21" t="str">
        <f>TRIM(CLEAN('Student database'!D112))</f>
        <v>Melbourne</v>
      </c>
      <c r="E112" s="1" t="str">
        <f>'Student database'!E112</f>
        <v>T2-2016</v>
      </c>
      <c r="F112" s="54" cm="1">
        <f t="array" ref="F112">DATE(RIGHT(E112,4),_xlfn.IFS(LEFT(E112,2)="T1",3,LEFT(E112,2)="T2",7,LEFT(E112,2)="T3",10),_xlfn.IFS(LEFT(E112,2)="T1",13,LEFT(E112,2)="T2",10,LEFT(E112,2)="T3",6))</f>
        <v>42561</v>
      </c>
      <c r="G112" s="13">
        <f>VALUE(TRIM(SUBSTITUTE('Student database'!F112,CHAR(160),"")))</f>
        <v>11</v>
      </c>
      <c r="H112" s="2" t="str">
        <f>'Student database'!G112</f>
        <v>Bachelor of Business</v>
      </c>
      <c r="I112" s="2" t="str">
        <f>'Student database'!H112</f>
        <v>1987-09-16</v>
      </c>
      <c r="J112" s="14" t="str">
        <f>IF(ISBLANK('Student database'!I112),J111,'Student database'!I112)</f>
        <v xml:space="preserve">Visa Consultants Pty Ltd </v>
      </c>
      <c r="K112" t="str">
        <f t="shared" si="5"/>
        <v>Jul</v>
      </c>
      <c r="L112">
        <f t="shared" si="6"/>
        <v>28</v>
      </c>
      <c r="M112">
        <f t="shared" si="7"/>
        <v>9</v>
      </c>
      <c r="N112">
        <f t="shared" si="8"/>
        <v>2</v>
      </c>
      <c r="O112">
        <f t="shared" si="9"/>
        <v>49</v>
      </c>
    </row>
    <row r="113" spans="1:15">
      <c r="A113" s="4" t="str">
        <f>SUBSTITUTE('Student database'!A113,"K", "")</f>
        <v>150211</v>
      </c>
      <c r="B113" s="5" t="str">
        <f>TRIM('Student database'!B113)</f>
        <v>Mr. Vida a NAW</v>
      </c>
      <c r="C113" s="20" t="str">
        <f>'Student database'!C113</f>
        <v xml:space="preserve">Quant Methods </v>
      </c>
      <c r="D113" s="21" t="str">
        <f>TRIM(CLEAN('Student database'!D113))</f>
        <v>Melbourne</v>
      </c>
      <c r="E113" s="1" t="str">
        <f>'Student database'!E113</f>
        <v>T3-2015</v>
      </c>
      <c r="F113" s="54" cm="1">
        <f t="array" ref="F113">DATE(RIGHT(E113,4),_xlfn.IFS(LEFT(E113,2)="T1",3,LEFT(E113,2)="T2",7,LEFT(E113,2)="T3",10),_xlfn.IFS(LEFT(E113,2)="T1",13,LEFT(E113,2)="T2",10,LEFT(E113,2)="T3",6))</f>
        <v>42283</v>
      </c>
      <c r="G113" s="13">
        <f>VALUE(TRIM(SUBSTITUTE('Student database'!F113,CHAR(160),"")))</f>
        <v>3</v>
      </c>
      <c r="H113" s="2" t="str">
        <f>'Student database'!G113</f>
        <v>Bachelor of Business</v>
      </c>
      <c r="I113" s="2" t="str">
        <f>'Student database'!H113</f>
        <v>1995-01-02</v>
      </c>
      <c r="J113" s="14" t="str">
        <f>IF(ISBLANK('Student database'!I113),J112,'Student database'!I113)</f>
        <v xml:space="preserve">Visa Consultants Pty Ltd </v>
      </c>
      <c r="K113" t="str">
        <f t="shared" si="5"/>
        <v>Oct</v>
      </c>
      <c r="L113">
        <f t="shared" si="6"/>
        <v>20</v>
      </c>
      <c r="M113">
        <f t="shared" si="7"/>
        <v>17</v>
      </c>
      <c r="N113">
        <f t="shared" si="8"/>
        <v>1</v>
      </c>
      <c r="O113">
        <f t="shared" si="9"/>
        <v>51</v>
      </c>
    </row>
    <row r="114" spans="1:15">
      <c r="A114" s="4" t="str">
        <f>SUBSTITUTE('Student database'!A114,"K", "")</f>
        <v>150212</v>
      </c>
      <c r="B114" s="5" t="str">
        <f>TRIM('Student database'!B114)</f>
        <v>Mr. Arezoo a NAW</v>
      </c>
      <c r="C114" s="20" t="str">
        <f>'Student database'!C114</f>
        <v xml:space="preserve">Mgmt Principles </v>
      </c>
      <c r="D114" s="21" t="str">
        <f>TRIM(CLEAN('Student database'!D114))</f>
        <v>Melbourne</v>
      </c>
      <c r="E114" s="1" t="str">
        <f>'Student database'!E114</f>
        <v>T2-2015</v>
      </c>
      <c r="F114" s="54" cm="1">
        <f t="array" ref="F114">DATE(RIGHT(E114,4),_xlfn.IFS(LEFT(E114,2)="T1",3,LEFT(E114,2)="T2",7,LEFT(E114,2)="T3",10),_xlfn.IFS(LEFT(E114,2)="T1",13,LEFT(E114,2)="T2",10,LEFT(E114,2)="T3",6))</f>
        <v>42195</v>
      </c>
      <c r="G114" s="13">
        <f>VALUE(TRIM(SUBSTITUTE('Student database'!F114,CHAR(160),"")))</f>
        <v>4</v>
      </c>
      <c r="H114" s="2" t="str">
        <f>'Student database'!G114</f>
        <v>Bachelor of Business</v>
      </c>
      <c r="I114" s="2" t="str">
        <f>'Student database'!H114</f>
        <v>1990-06-19</v>
      </c>
      <c r="J114" s="14" t="str">
        <f>IF(ISBLANK('Student database'!I114),J113,'Student database'!I114)</f>
        <v>Song Study Advisory</v>
      </c>
      <c r="K114" t="str">
        <f t="shared" si="5"/>
        <v>Jul</v>
      </c>
      <c r="L114">
        <f t="shared" si="6"/>
        <v>25</v>
      </c>
      <c r="M114">
        <f t="shared" si="7"/>
        <v>16</v>
      </c>
      <c r="N114">
        <f t="shared" si="8"/>
        <v>1</v>
      </c>
      <c r="O114">
        <f t="shared" si="9"/>
        <v>52</v>
      </c>
    </row>
    <row r="115" spans="1:15">
      <c r="A115" s="4" t="str">
        <f>SUBSTITUTE('Student database'!A115,"K", "")</f>
        <v>150213</v>
      </c>
      <c r="B115" s="5" t="str">
        <f>TRIM('Student database'!B115)</f>
        <v>Mr. Sara a NAW</v>
      </c>
      <c r="C115" s="20" t="str">
        <f>'Student database'!C115</f>
        <v xml:space="preserve">Quant Methods </v>
      </c>
      <c r="D115" s="21" t="str">
        <f>TRIM(CLEAN('Student database'!D115))</f>
        <v>Melbourne</v>
      </c>
      <c r="E115" s="1" t="str">
        <f>'Student database'!E115</f>
        <v>T3-2014</v>
      </c>
      <c r="F115" s="54" cm="1">
        <f t="array" ref="F115">DATE(RIGHT(E115,4),_xlfn.IFS(LEFT(E115,2)="T1",3,LEFT(E115,2)="T2",7,LEFT(E115,2)="T3",10),_xlfn.IFS(LEFT(E115,2)="T1",13,LEFT(E115,2)="T2",10,LEFT(E115,2)="T3",6))</f>
        <v>41918</v>
      </c>
      <c r="G115" s="13">
        <f>VALUE(TRIM(SUBSTITUTE('Student database'!F115,CHAR(160),"")))</f>
        <v>5</v>
      </c>
      <c r="H115" s="2" t="str">
        <f>'Student database'!G115</f>
        <v>Bachelor of Business</v>
      </c>
      <c r="I115" s="2" t="str">
        <f>'Student database'!H115</f>
        <v>1990-04-06</v>
      </c>
      <c r="J115" s="14" t="str">
        <f>IF(ISBLANK('Student database'!I115),J114,'Student database'!I115)</f>
        <v>Song Study Advisory</v>
      </c>
      <c r="K115" t="str">
        <f t="shared" si="5"/>
        <v>Oct</v>
      </c>
      <c r="L115">
        <f t="shared" si="6"/>
        <v>24</v>
      </c>
      <c r="M115">
        <f t="shared" si="7"/>
        <v>15</v>
      </c>
      <c r="N115">
        <f t="shared" si="8"/>
        <v>1</v>
      </c>
      <c r="O115">
        <f t="shared" si="9"/>
        <v>53</v>
      </c>
    </row>
    <row r="116" spans="1:15">
      <c r="A116" s="4" t="str">
        <f>SUBSTITUTE('Student database'!A116,"K", "")</f>
        <v>150214</v>
      </c>
      <c r="B116" s="5" t="str">
        <f>TRIM('Student database'!B116)</f>
        <v>Mr. Aryan SINGH</v>
      </c>
      <c r="C116" s="20" t="str">
        <f>'Student database'!C116</f>
        <v xml:space="preserve">Bus Comm </v>
      </c>
      <c r="D116" s="21" t="str">
        <f>TRIM(CLEAN('Student database'!D116))</f>
        <v>Sydney</v>
      </c>
      <c r="E116" s="1" t="str">
        <f>'Student database'!E116</f>
        <v>T2-2014</v>
      </c>
      <c r="F116" s="54" cm="1">
        <f t="array" ref="F116">DATE(RIGHT(E116,4),_xlfn.IFS(LEFT(E116,2)="T1",3,LEFT(E116,2)="T2",7,LEFT(E116,2)="T3",10),_xlfn.IFS(LEFT(E116,2)="T1",13,LEFT(E116,2)="T2",10,LEFT(E116,2)="T3",6))</f>
        <v>41830</v>
      </c>
      <c r="G116" s="13">
        <f>VALUE(TRIM(SUBSTITUTE('Student database'!F116,CHAR(160),"")))</f>
        <v>6</v>
      </c>
      <c r="H116" s="2" t="str">
        <f>'Student database'!G116</f>
        <v>Bachelor of Business</v>
      </c>
      <c r="I116" s="2" t="str">
        <f>'Student database'!H116</f>
        <v>1989-07-10</v>
      </c>
      <c r="J116" s="14" t="str">
        <f>IF(ISBLANK('Student database'!I116),J115,'Student database'!I116)</f>
        <v xml:space="preserve">Visa Consultants Pty Ltd </v>
      </c>
      <c r="K116" t="str">
        <f t="shared" si="5"/>
        <v>Jul</v>
      </c>
      <c r="L116">
        <f t="shared" si="6"/>
        <v>25</v>
      </c>
      <c r="M116">
        <f t="shared" si="7"/>
        <v>14</v>
      </c>
      <c r="N116">
        <f t="shared" si="8"/>
        <v>1</v>
      </c>
      <c r="O116">
        <f t="shared" si="9"/>
        <v>54</v>
      </c>
    </row>
    <row r="117" spans="1:15">
      <c r="A117" s="4" t="str">
        <f>SUBSTITUTE('Student database'!A117,"K", "")</f>
        <v>150215</v>
      </c>
      <c r="B117" s="5" t="str">
        <f>TRIM('Student database'!B117)</f>
        <v>Mr. Meshia SINGH</v>
      </c>
      <c r="C117" s="20" t="str">
        <f>'Student database'!C117</f>
        <v>Intro to ECommerce</v>
      </c>
      <c r="D117" s="21" t="str">
        <f>TRIM(CLEAN('Student database'!D117))</f>
        <v>Sydney</v>
      </c>
      <c r="E117" s="1" t="str">
        <f>'Student database'!E117</f>
        <v>T2-2015</v>
      </c>
      <c r="F117" s="54" cm="1">
        <f t="array" ref="F117">DATE(RIGHT(E117,4),_xlfn.IFS(LEFT(E117,2)="T1",3,LEFT(E117,2)="T2",7,LEFT(E117,2)="T3",10),_xlfn.IFS(LEFT(E117,2)="T1",13,LEFT(E117,2)="T2",10,LEFT(E117,2)="T3",6))</f>
        <v>42195</v>
      </c>
      <c r="G117" s="13">
        <f>VALUE(TRIM(SUBSTITUTE('Student database'!F117,CHAR(160),"")))</f>
        <v>11</v>
      </c>
      <c r="H117" s="2" t="str">
        <f>'Student database'!G117</f>
        <v>Bachelor of Business</v>
      </c>
      <c r="I117" s="2" t="str">
        <f>'Student database'!H117</f>
        <v>1988-04-22</v>
      </c>
      <c r="J117" s="14" t="str">
        <f>IF(ISBLANK('Student database'!I117),J116,'Student database'!I117)</f>
        <v xml:space="preserve">Visa Consultants Pty Ltd </v>
      </c>
      <c r="K117" t="str">
        <f t="shared" si="5"/>
        <v>Jul</v>
      </c>
      <c r="L117">
        <f t="shared" si="6"/>
        <v>27</v>
      </c>
      <c r="M117">
        <f t="shared" si="7"/>
        <v>9</v>
      </c>
      <c r="N117">
        <f t="shared" si="8"/>
        <v>2</v>
      </c>
      <c r="O117">
        <f t="shared" si="9"/>
        <v>49</v>
      </c>
    </row>
    <row r="118" spans="1:15">
      <c r="A118" s="4" t="str">
        <f>SUBSTITUTE('Student database'!A118,"K", "")</f>
        <v>150216</v>
      </c>
      <c r="B118" s="5" t="str">
        <f>TRIM('Student database'!B118)</f>
        <v>Ms. Golpari KAUR</v>
      </c>
      <c r="C118" s="20" t="str">
        <f>'Student database'!C118</f>
        <v xml:space="preserve">Mgmt Principles </v>
      </c>
      <c r="D118" s="21" t="str">
        <f>TRIM(CLEAN('Student database'!D118))</f>
        <v>Melbourne</v>
      </c>
      <c r="E118" s="1" t="str">
        <f>'Student database'!E118</f>
        <v>T2-2015</v>
      </c>
      <c r="F118" s="54" cm="1">
        <f t="array" ref="F118">DATE(RIGHT(E118,4),_xlfn.IFS(LEFT(E118,2)="T1",3,LEFT(E118,2)="T2",7,LEFT(E118,2)="T3",10),_xlfn.IFS(LEFT(E118,2)="T1",13,LEFT(E118,2)="T2",10,LEFT(E118,2)="T3",6))</f>
        <v>42195</v>
      </c>
      <c r="G118" s="13">
        <f>VALUE(TRIM(SUBSTITUTE('Student database'!F118,CHAR(160),"")))</f>
        <v>17</v>
      </c>
      <c r="H118" s="2" t="str">
        <f>'Student database'!G118</f>
        <v>Bachelor of Business</v>
      </c>
      <c r="I118" s="2" t="str">
        <f>'Student database'!H118</f>
        <v>1995-06-07</v>
      </c>
      <c r="J118" s="14" t="str">
        <f>IF(ISBLANK('Student database'!I118),J117,'Student database'!I118)</f>
        <v xml:space="preserve">Visa Consultants Pty Ltd </v>
      </c>
      <c r="K118" t="str">
        <f t="shared" si="5"/>
        <v>Jul</v>
      </c>
      <c r="L118">
        <f t="shared" si="6"/>
        <v>20</v>
      </c>
      <c r="M118">
        <f t="shared" si="7"/>
        <v>3</v>
      </c>
      <c r="N118">
        <f t="shared" si="8"/>
        <v>2</v>
      </c>
      <c r="O118">
        <f t="shared" si="9"/>
        <v>55</v>
      </c>
    </row>
    <row r="119" spans="1:15">
      <c r="A119" s="4" t="str">
        <f>SUBSTITUTE('Student database'!A119,"K", "")</f>
        <v>150217</v>
      </c>
      <c r="B119" s="5" t="str">
        <f>TRIM('Student database'!B119)</f>
        <v>Mr. Khorsheed KUMAR</v>
      </c>
      <c r="C119" s="20" t="str">
        <f>'Student database'!C119</f>
        <v xml:space="preserve">Quant Methods </v>
      </c>
      <c r="D119" s="21" t="str">
        <f>TRIM(CLEAN('Student database'!D119))</f>
        <v>Melbourne</v>
      </c>
      <c r="E119" s="1" t="str">
        <f>'Student database'!E119</f>
        <v>T1-2017</v>
      </c>
      <c r="F119" s="54" cm="1">
        <f t="array" ref="F119">DATE(RIGHT(E119,4),_xlfn.IFS(LEFT(E119,2)="T1",3,LEFT(E119,2)="T2",7,LEFT(E119,2)="T3",10),_xlfn.IFS(LEFT(E119,2)="T1",13,LEFT(E119,2)="T2",10,LEFT(E119,2)="T3",6))</f>
        <v>42807</v>
      </c>
      <c r="G119" s="13">
        <f>VALUE(TRIM(SUBSTITUTE('Student database'!F119,CHAR(160),"")))</f>
        <v>4</v>
      </c>
      <c r="H119" s="2" t="str">
        <f>'Student database'!G119</f>
        <v>Bachelor of Business</v>
      </c>
      <c r="I119" s="2" t="str">
        <f>'Student database'!H119</f>
        <v>1993-11-19</v>
      </c>
      <c r="J119" s="14" t="str">
        <f>IF(ISBLANK('Student database'!I119),J118,'Student database'!I119)</f>
        <v xml:space="preserve">Visa Consultants Pty Ltd </v>
      </c>
      <c r="K119" t="str">
        <f t="shared" si="5"/>
        <v>Mar</v>
      </c>
      <c r="L119">
        <f t="shared" si="6"/>
        <v>23</v>
      </c>
      <c r="M119">
        <f t="shared" si="7"/>
        <v>16</v>
      </c>
      <c r="N119">
        <f t="shared" si="8"/>
        <v>1</v>
      </c>
      <c r="O119">
        <f t="shared" si="9"/>
        <v>52</v>
      </c>
    </row>
    <row r="120" spans="1:15">
      <c r="A120" s="4" t="str">
        <f>SUBSTITUTE('Student database'!A120,"K", "")</f>
        <v>150218</v>
      </c>
      <c r="B120" s="5" t="str">
        <f>TRIM('Student database'!B120)</f>
        <v>Mr. Shahrdad SINGH</v>
      </c>
      <c r="C120" s="20" t="str">
        <f>'Student database'!C120</f>
        <v>Bus Acct</v>
      </c>
      <c r="D120" s="21" t="str">
        <f>TRIM(CLEAN('Student database'!D120))</f>
        <v>Melbourne</v>
      </c>
      <c r="E120" s="1" t="str">
        <f>'Student database'!E120</f>
        <v>T1-2017</v>
      </c>
      <c r="F120" s="54" cm="1">
        <f t="array" ref="F120">DATE(RIGHT(E120,4),_xlfn.IFS(LEFT(E120,2)="T1",3,LEFT(E120,2)="T2",7,LEFT(E120,2)="T3",10),_xlfn.IFS(LEFT(E120,2)="T1",13,LEFT(E120,2)="T2",10,LEFT(E120,2)="T3",6))</f>
        <v>42807</v>
      </c>
      <c r="G120" s="13">
        <f>VALUE(TRIM(SUBSTITUTE('Student database'!F120,CHAR(160),"")))</f>
        <v>3</v>
      </c>
      <c r="H120" s="2" t="str">
        <f>'Student database'!G120</f>
        <v>Bachelor of Business</v>
      </c>
      <c r="I120" s="2" t="str">
        <f>'Student database'!H120</f>
        <v>1997-02-23</v>
      </c>
      <c r="J120" s="14" t="str">
        <f>IF(ISBLANK('Student database'!I120),J119,'Student database'!I120)</f>
        <v xml:space="preserve">International Edification Development </v>
      </c>
      <c r="K120" t="str">
        <f t="shared" si="5"/>
        <v>Mar</v>
      </c>
      <c r="L120">
        <f t="shared" si="6"/>
        <v>20</v>
      </c>
      <c r="M120">
        <f t="shared" si="7"/>
        <v>17</v>
      </c>
      <c r="N120">
        <f t="shared" si="8"/>
        <v>1</v>
      </c>
      <c r="O120">
        <f t="shared" si="9"/>
        <v>51</v>
      </c>
    </row>
    <row r="121" spans="1:15">
      <c r="A121" s="4" t="str">
        <f>SUBSTITUTE('Student database'!A121,"K", "")</f>
        <v>150219</v>
      </c>
      <c r="B121" s="5" t="str">
        <f>TRIM('Student database'!B121)</f>
        <v>Ms. Khojassteh GUYEN</v>
      </c>
      <c r="C121" s="20" t="str">
        <f>'Student database'!C121</f>
        <v>Intro to ECommerce</v>
      </c>
      <c r="D121" s="21" t="str">
        <f>TRIM(CLEAN('Student database'!D121))</f>
        <v>Brisbane</v>
      </c>
      <c r="E121" s="1" t="str">
        <f>'Student database'!E121</f>
        <v>T1-2015</v>
      </c>
      <c r="F121" s="54" cm="1">
        <f t="array" ref="F121">DATE(RIGHT(E121,4),_xlfn.IFS(LEFT(E121,2)="T1",3,LEFT(E121,2)="T2",7,LEFT(E121,2)="T3",10),_xlfn.IFS(LEFT(E121,2)="T1",13,LEFT(E121,2)="T2",10,LEFT(E121,2)="T3",6))</f>
        <v>42076</v>
      </c>
      <c r="G121" s="13">
        <f>VALUE(TRIM(SUBSTITUTE('Student database'!F121,CHAR(160),"")))</f>
        <v>8</v>
      </c>
      <c r="H121" s="2" t="str">
        <f>'Student database'!G121</f>
        <v>Bachelor of Business</v>
      </c>
      <c r="I121" s="2" t="str">
        <f>'Student database'!H121</f>
        <v>1997-02-08</v>
      </c>
      <c r="J121" s="14" t="str">
        <f>IF(ISBLANK('Student database'!I121),J120,'Student database'!I121)</f>
        <v>Bao International Education</v>
      </c>
      <c r="K121" t="str">
        <f t="shared" si="5"/>
        <v>Mar</v>
      </c>
      <c r="L121">
        <f t="shared" si="6"/>
        <v>18</v>
      </c>
      <c r="M121">
        <f t="shared" si="7"/>
        <v>12</v>
      </c>
      <c r="N121">
        <f t="shared" si="8"/>
        <v>1</v>
      </c>
      <c r="O121">
        <f t="shared" si="9"/>
        <v>56</v>
      </c>
    </row>
    <row r="122" spans="1:15">
      <c r="A122" s="4" t="str">
        <f>SUBSTITUTE('Student database'!A122,"K", "")</f>
        <v>150220</v>
      </c>
      <c r="B122" s="5" t="str">
        <f>TRIM('Student database'!B122)</f>
        <v>Mr. Danush SINGH</v>
      </c>
      <c r="C122" s="20" t="str">
        <f>'Student database'!C122</f>
        <v xml:space="preserve">Mgmt Principles </v>
      </c>
      <c r="D122" s="21" t="str">
        <f>TRIM(CLEAN('Student database'!D122))</f>
        <v>Melbourne</v>
      </c>
      <c r="E122" s="1" t="str">
        <f>'Student database'!E122</f>
        <v>T1-2015</v>
      </c>
      <c r="F122" s="54" cm="1">
        <f t="array" ref="F122">DATE(RIGHT(E122,4),_xlfn.IFS(LEFT(E122,2)="T1",3,LEFT(E122,2)="T2",7,LEFT(E122,2)="T3",10),_xlfn.IFS(LEFT(E122,2)="T1",13,LEFT(E122,2)="T2",10,LEFT(E122,2)="T3",6))</f>
        <v>42076</v>
      </c>
      <c r="G122" s="13">
        <f>VALUE(TRIM(SUBSTITUTE('Student database'!F122,CHAR(160),"")))</f>
        <v>11</v>
      </c>
      <c r="H122" s="2" t="str">
        <f>'Student database'!G122</f>
        <v>Bachelor of Business</v>
      </c>
      <c r="I122" s="2" t="str">
        <f>'Student database'!H122</f>
        <v>1993-12-02</v>
      </c>
      <c r="J122" s="14" t="str">
        <f>IF(ISBLANK('Student database'!I122),J121,'Student database'!I122)</f>
        <v>Bao International Education</v>
      </c>
      <c r="K122" t="str">
        <f t="shared" si="5"/>
        <v>Mar</v>
      </c>
      <c r="L122">
        <f t="shared" si="6"/>
        <v>21</v>
      </c>
      <c r="M122">
        <f t="shared" si="7"/>
        <v>9</v>
      </c>
      <c r="N122">
        <f t="shared" si="8"/>
        <v>2</v>
      </c>
      <c r="O122">
        <f t="shared" si="9"/>
        <v>49</v>
      </c>
    </row>
    <row r="123" spans="1:15">
      <c r="A123" s="4" t="str">
        <f>SUBSTITUTE('Student database'!A123,"K", "")</f>
        <v>150221</v>
      </c>
      <c r="B123" s="5" t="str">
        <f>TRIM('Student database'!B123)</f>
        <v>Mr. Shahzadeh AKRAM</v>
      </c>
      <c r="C123" s="20" t="str">
        <f>'Student database'!C123</f>
        <v xml:space="preserve">Bus Comm </v>
      </c>
      <c r="D123" s="21" t="str">
        <f>TRIM(CLEAN('Student database'!D123))</f>
        <v>Melbourne</v>
      </c>
      <c r="E123" s="1" t="str">
        <f>'Student database'!E123</f>
        <v>T2-2015</v>
      </c>
      <c r="F123" s="54" cm="1">
        <f t="array" ref="F123">DATE(RIGHT(E123,4),_xlfn.IFS(LEFT(E123,2)="T1",3,LEFT(E123,2)="T2",7,LEFT(E123,2)="T3",10),_xlfn.IFS(LEFT(E123,2)="T1",13,LEFT(E123,2)="T2",10,LEFT(E123,2)="T3",6))</f>
        <v>42195</v>
      </c>
      <c r="G123" s="13">
        <f>VALUE(TRIM(SUBSTITUTE('Student database'!F123,CHAR(160),"")))</f>
        <v>10</v>
      </c>
      <c r="H123" s="2" t="str">
        <f>'Student database'!G123</f>
        <v>Bachelor of Business</v>
      </c>
      <c r="I123" s="2" t="str">
        <f>'Student database'!H123</f>
        <v>1992-02-08</v>
      </c>
      <c r="J123" s="14" t="str">
        <f>IF(ISBLANK('Student database'!I123),J122,'Student database'!I123)</f>
        <v>International Migration &amp; Education Services</v>
      </c>
      <c r="K123" t="str">
        <f t="shared" si="5"/>
        <v>Jul</v>
      </c>
      <c r="L123">
        <f t="shared" si="6"/>
        <v>23</v>
      </c>
      <c r="M123">
        <f t="shared" si="7"/>
        <v>10</v>
      </c>
      <c r="N123">
        <f t="shared" si="8"/>
        <v>2</v>
      </c>
      <c r="O123">
        <f t="shared" si="9"/>
        <v>48</v>
      </c>
    </row>
    <row r="124" spans="1:15">
      <c r="A124" s="4" t="str">
        <f>SUBSTITUTE('Student database'!A124,"K", "")</f>
        <v>150222</v>
      </c>
      <c r="B124" s="5" t="str">
        <f>TRIM('Student database'!B124)</f>
        <v>Mr. Arsalan RAZA</v>
      </c>
      <c r="C124" s="20" t="str">
        <f>'Student database'!C124</f>
        <v>Intro to ECommerce</v>
      </c>
      <c r="D124" s="21" t="str">
        <f>TRIM(CLEAN('Student database'!D124))</f>
        <v>Brisbane</v>
      </c>
      <c r="E124" s="1" t="str">
        <f>'Student database'!E124</f>
        <v>T3-2014</v>
      </c>
      <c r="F124" s="54" cm="1">
        <f t="array" ref="F124">DATE(RIGHT(E124,4),_xlfn.IFS(LEFT(E124,2)="T1",3,LEFT(E124,2)="T2",7,LEFT(E124,2)="T3",10),_xlfn.IFS(LEFT(E124,2)="T1",13,LEFT(E124,2)="T2",10,LEFT(E124,2)="T3",6))</f>
        <v>41918</v>
      </c>
      <c r="G124" s="13">
        <f>VALUE(TRIM(SUBSTITUTE('Student database'!F124,CHAR(160),"")))</f>
        <v>6</v>
      </c>
      <c r="H124" s="2" t="str">
        <f>'Student database'!G124</f>
        <v>Bachelor of Business</v>
      </c>
      <c r="I124" s="2" t="str">
        <f>'Student database'!H124</f>
        <v>1989-12-06</v>
      </c>
      <c r="J124" s="14" t="str">
        <f>IF(ISBLANK('Student database'!I124),J123,'Student database'!I124)</f>
        <v>International Migration &amp; Education Services</v>
      </c>
      <c r="K124" t="str">
        <f t="shared" si="5"/>
        <v>Oct</v>
      </c>
      <c r="L124">
        <f t="shared" si="6"/>
        <v>24</v>
      </c>
      <c r="M124">
        <f t="shared" si="7"/>
        <v>14</v>
      </c>
      <c r="N124">
        <f t="shared" si="8"/>
        <v>1</v>
      </c>
      <c r="O124">
        <f t="shared" si="9"/>
        <v>54</v>
      </c>
    </row>
    <row r="125" spans="1:15">
      <c r="A125" s="4" t="str">
        <f>SUBSTITUTE('Student database'!A125,"K", "")</f>
        <v>150223</v>
      </c>
      <c r="B125" s="5" t="str">
        <f>TRIM('Student database'!B125)</f>
        <v>Mr. Farzaneh SINGH</v>
      </c>
      <c r="C125" s="20" t="str">
        <f>'Student database'!C125</f>
        <v xml:space="preserve">Mgmt Principles </v>
      </c>
      <c r="D125" s="21" t="str">
        <f>TRIM(CLEAN('Student database'!D125))</f>
        <v>Brisbane</v>
      </c>
      <c r="E125" s="1" t="str">
        <f>'Student database'!E125</f>
        <v>T1-2015</v>
      </c>
      <c r="F125" s="54" cm="1">
        <f t="array" ref="F125">DATE(RIGHT(E125,4),_xlfn.IFS(LEFT(E125,2)="T1",3,LEFT(E125,2)="T2",7,LEFT(E125,2)="T3",10),_xlfn.IFS(LEFT(E125,2)="T1",13,LEFT(E125,2)="T2",10,LEFT(E125,2)="T3",6))</f>
        <v>42076</v>
      </c>
      <c r="G125" s="13">
        <f>VALUE(TRIM(SUBSTITUTE('Student database'!F125,CHAR(160),"")))</f>
        <v>3</v>
      </c>
      <c r="H125" s="2" t="str">
        <f>'Student database'!G125</f>
        <v>Bachelor of Business</v>
      </c>
      <c r="I125" s="2" t="str">
        <f>'Student database'!H125</f>
        <v>1991-12-01</v>
      </c>
      <c r="J125" s="14" t="str">
        <f>IF(ISBLANK('Student database'!I125),J124,'Student database'!I125)</f>
        <v>International Migration &amp; Education Services</v>
      </c>
      <c r="K125" t="str">
        <f t="shared" si="5"/>
        <v>Mar</v>
      </c>
      <c r="L125">
        <f t="shared" si="6"/>
        <v>23</v>
      </c>
      <c r="M125">
        <f t="shared" si="7"/>
        <v>17</v>
      </c>
      <c r="N125">
        <f t="shared" si="8"/>
        <v>1</v>
      </c>
      <c r="O125">
        <f t="shared" si="9"/>
        <v>51</v>
      </c>
    </row>
    <row r="126" spans="1:15">
      <c r="A126" s="4" t="str">
        <f>SUBSTITUTE('Student database'!A126,"K", "")</f>
        <v>150224</v>
      </c>
      <c r="B126" s="5" t="str">
        <f>TRIM('Student database'!B126)</f>
        <v>Mr. Cirrus ohaib</v>
      </c>
      <c r="C126" s="20" t="str">
        <f>'Student database'!C126</f>
        <v xml:space="preserve">Quant Methods </v>
      </c>
      <c r="D126" s="21" t="str">
        <f>TRIM(CLEAN('Student database'!D126))</f>
        <v>Brisbane</v>
      </c>
      <c r="E126" s="1" t="str">
        <f>'Student database'!E126</f>
        <v>T2-2014</v>
      </c>
      <c r="F126" s="54" cm="1">
        <f t="array" ref="F126">DATE(RIGHT(E126,4),_xlfn.IFS(LEFT(E126,2)="T1",3,LEFT(E126,2)="T2",7,LEFT(E126,2)="T3",10),_xlfn.IFS(LEFT(E126,2)="T1",13,LEFT(E126,2)="T2",10,LEFT(E126,2)="T3",6))</f>
        <v>41830</v>
      </c>
      <c r="G126" s="13">
        <f>VALUE(TRIM(SUBSTITUTE('Student database'!F126,CHAR(160),"")))</f>
        <v>3</v>
      </c>
      <c r="H126" s="2" t="str">
        <f>'Student database'!G126</f>
        <v>Bachelor of Business</v>
      </c>
      <c r="I126" s="2" t="str">
        <f>'Student database'!H126</f>
        <v>1993-02-24</v>
      </c>
      <c r="J126" s="14" t="str">
        <f>IF(ISBLANK('Student database'!I126),J125,'Student database'!I126)</f>
        <v>International Migration &amp; Education Services</v>
      </c>
      <c r="K126" t="str">
        <f t="shared" si="5"/>
        <v>Jul</v>
      </c>
      <c r="L126">
        <f t="shared" si="6"/>
        <v>21</v>
      </c>
      <c r="M126">
        <f t="shared" si="7"/>
        <v>17</v>
      </c>
      <c r="N126">
        <f t="shared" si="8"/>
        <v>1</v>
      </c>
      <c r="O126">
        <f t="shared" si="9"/>
        <v>51</v>
      </c>
    </row>
    <row r="127" spans="1:15">
      <c r="A127" s="4" t="str">
        <f>SUBSTITUTE('Student database'!A127,"K", "")</f>
        <v>150225</v>
      </c>
      <c r="B127" s="5" t="str">
        <f>TRIM('Student database'!B127)</f>
        <v>Mr. Kouros ANDEL</v>
      </c>
      <c r="C127" s="20" t="str">
        <f>'Student database'!C127</f>
        <v xml:space="preserve">Mgmt Principles </v>
      </c>
      <c r="D127" s="21" t="str">
        <f>TRIM(CLEAN('Student database'!D127))</f>
        <v>Brisbane</v>
      </c>
      <c r="E127" s="1" t="str">
        <f>'Student database'!E127</f>
        <v>T3-2016</v>
      </c>
      <c r="F127" s="54" cm="1">
        <f t="array" ref="F127">DATE(RIGHT(E127,4),_xlfn.IFS(LEFT(E127,2)="T1",3,LEFT(E127,2)="T2",7,LEFT(E127,2)="T3",10),_xlfn.IFS(LEFT(E127,2)="T1",13,LEFT(E127,2)="T2",10,LEFT(E127,2)="T3",6))</f>
        <v>42649</v>
      </c>
      <c r="G127" s="13">
        <f>VALUE(TRIM(SUBSTITUTE('Student database'!F127,CHAR(160),"")))</f>
        <v>15</v>
      </c>
      <c r="H127" s="2" t="str">
        <f>'Student database'!G127</f>
        <v>Bachelor of Business</v>
      </c>
      <c r="I127" s="2" t="str">
        <f>'Student database'!H127</f>
        <v>1997-08-02</v>
      </c>
      <c r="J127" s="14" t="str">
        <f>IF(ISBLANK('Student database'!I127),J126,'Student database'!I127)</f>
        <v>Study GLOBAL - Auckland</v>
      </c>
      <c r="K127" t="str">
        <f t="shared" si="5"/>
        <v>Oct</v>
      </c>
      <c r="L127">
        <f t="shared" si="6"/>
        <v>19</v>
      </c>
      <c r="M127">
        <f t="shared" si="7"/>
        <v>5</v>
      </c>
      <c r="N127">
        <f t="shared" si="8"/>
        <v>2</v>
      </c>
      <c r="O127">
        <f t="shared" si="9"/>
        <v>53</v>
      </c>
    </row>
    <row r="128" spans="1:15">
      <c r="A128" s="4" t="str">
        <f>SUBSTITUTE('Student database'!A128,"K", "")</f>
        <v>150226</v>
      </c>
      <c r="B128" s="5" t="str">
        <f>TRIM('Student database'!B128)</f>
        <v>Mr. Mehran ANDEL</v>
      </c>
      <c r="C128" s="20" t="str">
        <f>'Student database'!C128</f>
        <v xml:space="preserve">Mgmt Principles </v>
      </c>
      <c r="D128" s="21" t="str">
        <f>TRIM(CLEAN('Student database'!D128))</f>
        <v>Melbourne</v>
      </c>
      <c r="E128" s="1" t="str">
        <f>'Student database'!E128</f>
        <v>T1-2016</v>
      </c>
      <c r="F128" s="54" cm="1">
        <f t="array" ref="F128">DATE(RIGHT(E128,4),_xlfn.IFS(LEFT(E128,2)="T1",3,LEFT(E128,2)="T2",7,LEFT(E128,2)="T3",10),_xlfn.IFS(LEFT(E128,2)="T1",13,LEFT(E128,2)="T2",10,LEFT(E128,2)="T3",6))</f>
        <v>42442</v>
      </c>
      <c r="G128" s="13">
        <f>VALUE(TRIM(SUBSTITUTE('Student database'!F128,CHAR(160),"")))</f>
        <v>13</v>
      </c>
      <c r="H128" s="2" t="str">
        <f>'Student database'!G128</f>
        <v>Bachelor of Accounting</v>
      </c>
      <c r="I128" s="2" t="str">
        <f>'Student database'!H128</f>
        <v>1993-10-12</v>
      </c>
      <c r="J128" s="14" t="str">
        <f>IF(ISBLANK('Student database'!I128),J127,'Student database'!I128)</f>
        <v>Hope Agency</v>
      </c>
      <c r="K128" t="str">
        <f t="shared" si="5"/>
        <v>Mar</v>
      </c>
      <c r="L128">
        <f t="shared" si="6"/>
        <v>22</v>
      </c>
      <c r="M128">
        <f t="shared" si="7"/>
        <v>7</v>
      </c>
      <c r="N128">
        <f t="shared" si="8"/>
        <v>2</v>
      </c>
      <c r="O128">
        <f t="shared" si="9"/>
        <v>51</v>
      </c>
    </row>
    <row r="129" spans="1:15">
      <c r="A129" s="4" t="str">
        <f>SUBSTITUTE('Student database'!A129,"K", "")</f>
        <v>150227</v>
      </c>
      <c r="B129" s="5" t="str">
        <f>TRIM('Student database'!B129)</f>
        <v>Mr. Rakhshan ANDEL</v>
      </c>
      <c r="C129" s="20" t="str">
        <f>'Student database'!C129</f>
        <v xml:space="preserve">Bus Comm </v>
      </c>
      <c r="D129" s="21" t="str">
        <f>TRIM(CLEAN('Student database'!D129))</f>
        <v>Sydney</v>
      </c>
      <c r="E129" s="1" t="str">
        <f>'Student database'!E129</f>
        <v>T1-2017</v>
      </c>
      <c r="F129" s="54" cm="1">
        <f t="array" ref="F129">DATE(RIGHT(E129,4),_xlfn.IFS(LEFT(E129,2)="T1",3,LEFT(E129,2)="T2",7,LEFT(E129,2)="T3",10),_xlfn.IFS(LEFT(E129,2)="T1",13,LEFT(E129,2)="T2",10,LEFT(E129,2)="T3",6))</f>
        <v>42807</v>
      </c>
      <c r="G129" s="13">
        <f>VALUE(TRIM(SUBSTITUTE('Student database'!F129,CHAR(160),"")))</f>
        <v>10</v>
      </c>
      <c r="H129" s="2" t="str">
        <f>'Student database'!G129</f>
        <v>Bachelor of Business</v>
      </c>
      <c r="I129" s="2" t="str">
        <f>'Student database'!H129</f>
        <v>1991-12-22</v>
      </c>
      <c r="J129" s="14" t="str">
        <f>IF(ISBLANK('Student database'!I129),J128,'Student database'!I129)</f>
        <v>AECC Global - Cebu</v>
      </c>
      <c r="K129" t="str">
        <f t="shared" si="5"/>
        <v>Mar</v>
      </c>
      <c r="L129">
        <f t="shared" si="6"/>
        <v>25</v>
      </c>
      <c r="M129">
        <f t="shared" si="7"/>
        <v>10</v>
      </c>
      <c r="N129">
        <f t="shared" si="8"/>
        <v>2</v>
      </c>
      <c r="O129">
        <f t="shared" si="9"/>
        <v>48</v>
      </c>
    </row>
    <row r="130" spans="1:15">
      <c r="A130" s="4" t="str">
        <f>SUBSTITUTE('Student database'!A130,"K", "")</f>
        <v>150228</v>
      </c>
      <c r="B130" s="5" t="str">
        <f>TRIM('Student database'!B130)</f>
        <v>Mr. Afsaneh ANDEL</v>
      </c>
      <c r="C130" s="20" t="str">
        <f>'Student database'!C130</f>
        <v>Corp Resp Ethics</v>
      </c>
      <c r="D130" s="21" t="str">
        <f>TRIM(CLEAN('Student database'!D130))</f>
        <v>Brisbane</v>
      </c>
      <c r="E130" s="1" t="str">
        <f>'Student database'!E130</f>
        <v>T1-2017</v>
      </c>
      <c r="F130" s="54" cm="1">
        <f t="array" ref="F130">DATE(RIGHT(E130,4),_xlfn.IFS(LEFT(E130,2)="T1",3,LEFT(E130,2)="T2",7,LEFT(E130,2)="T3",10),_xlfn.IFS(LEFT(E130,2)="T1",13,LEFT(E130,2)="T2",10,LEFT(E130,2)="T3",6))</f>
        <v>42807</v>
      </c>
      <c r="G130" s="13">
        <f>VALUE(TRIM(SUBSTITUTE('Student database'!F130,CHAR(160),"")))</f>
        <v>10</v>
      </c>
      <c r="H130" s="2" t="str">
        <f>'Student database'!G130</f>
        <v>Bachelor of Business</v>
      </c>
      <c r="I130" s="2" t="str">
        <f>'Student database'!H130</f>
        <v>1994-02-12</v>
      </c>
      <c r="J130" s="14" t="str">
        <f>IF(ISBLANK('Student database'!I130),J129,'Student database'!I130)</f>
        <v>AECC Global - Cebu</v>
      </c>
      <c r="K130" t="str">
        <f t="shared" si="5"/>
        <v>Mar</v>
      </c>
      <c r="L130">
        <f t="shared" si="6"/>
        <v>23</v>
      </c>
      <c r="M130">
        <f t="shared" si="7"/>
        <v>10</v>
      </c>
      <c r="N130">
        <f t="shared" si="8"/>
        <v>2</v>
      </c>
      <c r="O130">
        <f t="shared" si="9"/>
        <v>48</v>
      </c>
    </row>
    <row r="131" spans="1:15">
      <c r="A131" s="4" t="str">
        <f>SUBSTITUTE('Student database'!A131,"K", "")</f>
        <v>150229</v>
      </c>
      <c r="B131" s="5" t="str">
        <f>TRIM('Student database'!B131)</f>
        <v>Mr. Iraj JIANG</v>
      </c>
      <c r="C131" s="20" t="str">
        <f>'Student database'!C131</f>
        <v>Mktg Principles</v>
      </c>
      <c r="D131" s="21" t="str">
        <f>TRIM(CLEAN('Student database'!D131))</f>
        <v>Melbourne</v>
      </c>
      <c r="E131" s="1" t="str">
        <f>'Student database'!E131</f>
        <v>T2-2014</v>
      </c>
      <c r="F131" s="54" cm="1">
        <f t="array" ref="F131">DATE(RIGHT(E131,4),_xlfn.IFS(LEFT(E131,2)="T1",3,LEFT(E131,2)="T2",7,LEFT(E131,2)="T3",10),_xlfn.IFS(LEFT(E131,2)="T1",13,LEFT(E131,2)="T2",10,LEFT(E131,2)="T3",6))</f>
        <v>41830</v>
      </c>
      <c r="G131" s="13">
        <f>VALUE(TRIM(SUBSTITUTE('Student database'!F131,CHAR(160),"")))</f>
        <v>1</v>
      </c>
      <c r="H131" s="2" t="str">
        <f>'Student database'!G131</f>
        <v>Bachelor of Business</v>
      </c>
      <c r="I131" s="2" t="str">
        <f>'Student database'!H131</f>
        <v>1991-06-14</v>
      </c>
      <c r="J131" s="14" t="str">
        <f>IF(ISBLANK('Student database'!I131),J130,'Student database'!I131)</f>
        <v>AECC Global - Cebu</v>
      </c>
      <c r="K131" t="str">
        <f t="shared" ref="K131:K154" si="10">TEXT(F131,"mmm")</f>
        <v>Jul</v>
      </c>
      <c r="L131">
        <f t="shared" ref="L131:L154" si="11">ROUNDDOWN(YEARFRAC(I131,F131),0)</f>
        <v>23</v>
      </c>
      <c r="M131">
        <f t="shared" ref="M131:M154" si="12">IF((20-G131)&gt;0,20-G131,0)</f>
        <v>19</v>
      </c>
      <c r="N131">
        <f t="shared" ref="N131:N154" si="13">LEN(G131)</f>
        <v>1</v>
      </c>
      <c r="O131">
        <f t="shared" ref="O131:O154" si="14">CODE(RIGHT(G131,1))</f>
        <v>49</v>
      </c>
    </row>
    <row r="132" spans="1:15">
      <c r="A132" s="4" t="str">
        <f>SUBSTITUTE('Student database'!A132,"K", "")</f>
        <v>150230</v>
      </c>
      <c r="B132" s="5" t="str">
        <f>TRIM('Student database'!B132)</f>
        <v>Mr. Yashar JIANG</v>
      </c>
      <c r="C132" s="20" t="str">
        <f>'Student database'!C132</f>
        <v xml:space="preserve">Mgmt Principles </v>
      </c>
      <c r="D132" s="21" t="str">
        <f>TRIM(CLEAN('Student database'!D132))</f>
        <v>Sydney</v>
      </c>
      <c r="E132" s="1" t="str">
        <f>'Student database'!E132</f>
        <v>T1-2015</v>
      </c>
      <c r="F132" s="54" cm="1">
        <f t="array" ref="F132">DATE(RIGHT(E132,4),_xlfn.IFS(LEFT(E132,2)="T1",3,LEFT(E132,2)="T2",7,LEFT(E132,2)="T3",10),_xlfn.IFS(LEFT(E132,2)="T1",13,LEFT(E132,2)="T2",10,LEFT(E132,2)="T3",6))</f>
        <v>42076</v>
      </c>
      <c r="G132" s="13">
        <f>VALUE(TRIM(SUBSTITUTE('Student database'!F132,CHAR(160),"")))</f>
        <v>11</v>
      </c>
      <c r="H132" s="2" t="str">
        <f>'Student database'!G132</f>
        <v>Bachelor of Business</v>
      </c>
      <c r="I132" s="2" t="str">
        <f>'Student database'!H132</f>
        <v>1996-08-27</v>
      </c>
      <c r="J132" s="14" t="str">
        <f>IF(ISBLANK('Student database'!I132),J131,'Student database'!I132)</f>
        <v>AECC Global - Cebu</v>
      </c>
      <c r="K132" t="str">
        <f t="shared" si="10"/>
        <v>Mar</v>
      </c>
      <c r="L132">
        <f t="shared" si="11"/>
        <v>18</v>
      </c>
      <c r="M132">
        <f t="shared" si="12"/>
        <v>9</v>
      </c>
      <c r="N132">
        <f t="shared" si="13"/>
        <v>2</v>
      </c>
      <c r="O132">
        <f t="shared" si="14"/>
        <v>49</v>
      </c>
    </row>
    <row r="133" spans="1:15">
      <c r="A133" s="4" t="str">
        <f>SUBSTITUTE('Student database'!A133,"K", "")</f>
        <v>150231</v>
      </c>
      <c r="B133" s="5" t="str">
        <f>TRIM('Student database'!B133)</f>
        <v>Mr. Pareeya JIANG</v>
      </c>
      <c r="C133" s="20" t="str">
        <f>'Student database'!C133</f>
        <v>Acc info Sys</v>
      </c>
      <c r="D133" s="21" t="str">
        <f>TRIM(CLEAN('Student database'!D133))</f>
        <v>Sydney</v>
      </c>
      <c r="E133" s="1" t="str">
        <f>'Student database'!E133</f>
        <v>T3-2017</v>
      </c>
      <c r="F133" s="54" cm="1">
        <f t="array" ref="F133">DATE(RIGHT(E133,4),_xlfn.IFS(LEFT(E133,2)="T1",3,LEFT(E133,2)="T2",7,LEFT(E133,2)="T3",10),_xlfn.IFS(LEFT(E133,2)="T1",13,LEFT(E133,2)="T2",10,LEFT(E133,2)="T3",6))</f>
        <v>43014</v>
      </c>
      <c r="G133" s="13">
        <f>VALUE(TRIM(SUBSTITUTE('Student database'!F133,CHAR(160),"")))</f>
        <v>7</v>
      </c>
      <c r="H133" s="2" t="str">
        <f>'Student database'!G133</f>
        <v>Bachelor of Business</v>
      </c>
      <c r="I133" s="2" t="str">
        <f>'Student database'!H133</f>
        <v>1998-10-16</v>
      </c>
      <c r="J133" s="14" t="str">
        <f>IF(ISBLANK('Student database'!I133),J132,'Student database'!I133)</f>
        <v>Student World Pty Ltd</v>
      </c>
      <c r="K133" t="str">
        <f t="shared" si="10"/>
        <v>Oct</v>
      </c>
      <c r="L133">
        <f t="shared" si="11"/>
        <v>18</v>
      </c>
      <c r="M133">
        <f t="shared" si="12"/>
        <v>13</v>
      </c>
      <c r="N133">
        <f t="shared" si="13"/>
        <v>1</v>
      </c>
      <c r="O133">
        <f t="shared" si="14"/>
        <v>55</v>
      </c>
    </row>
    <row r="134" spans="1:15">
      <c r="A134" s="4" t="str">
        <f>SUBSTITUTE('Student database'!A134,"K", "")</f>
        <v>150232</v>
      </c>
      <c r="B134" s="5" t="str">
        <f>TRIM('Student database'!B134)</f>
        <v>Mr. Nazanin ng TA</v>
      </c>
      <c r="C134" s="20" t="str">
        <f>'Student database'!C134</f>
        <v>Bus Acct</v>
      </c>
      <c r="D134" s="21" t="str">
        <f>TRIM(CLEAN('Student database'!D134))</f>
        <v>Melbourne</v>
      </c>
      <c r="E134" s="1" t="str">
        <f>'Student database'!E134</f>
        <v>T2-2017</v>
      </c>
      <c r="F134" s="54" cm="1">
        <f t="array" ref="F134">DATE(RIGHT(E134,4),_xlfn.IFS(LEFT(E134,2)="T1",3,LEFT(E134,2)="T2",7,LEFT(E134,2)="T3",10),_xlfn.IFS(LEFT(E134,2)="T1",13,LEFT(E134,2)="T2",10,LEFT(E134,2)="T3",6))</f>
        <v>42926</v>
      </c>
      <c r="G134" s="13">
        <f>VALUE(TRIM(SUBSTITUTE('Student database'!F134,CHAR(160),"")))</f>
        <v>19</v>
      </c>
      <c r="H134" s="2" t="str">
        <f>'Student database'!G134</f>
        <v>Bachelor of Business</v>
      </c>
      <c r="I134" s="2" t="str">
        <f>'Student database'!H134</f>
        <v>1990-10-20</v>
      </c>
      <c r="J134" s="14" t="str">
        <f>IF(ISBLANK('Student database'!I134),J133,'Student database'!I134)</f>
        <v>Student World Pty Ltd</v>
      </c>
      <c r="K134" t="str">
        <f t="shared" si="10"/>
        <v>Jul</v>
      </c>
      <c r="L134">
        <f t="shared" si="11"/>
        <v>26</v>
      </c>
      <c r="M134">
        <f t="shared" si="12"/>
        <v>1</v>
      </c>
      <c r="N134">
        <f t="shared" si="13"/>
        <v>2</v>
      </c>
      <c r="O134">
        <f t="shared" si="14"/>
        <v>57</v>
      </c>
    </row>
    <row r="135" spans="1:15">
      <c r="A135" s="4" t="str">
        <f>SUBSTITUTE('Student database'!A135,"K", "")</f>
        <v>150233</v>
      </c>
      <c r="B135" s="5" t="str">
        <f>TRIM('Student database'!B135)</f>
        <v>Mr. Javeed AIKE*</v>
      </c>
      <c r="C135" s="20" t="str">
        <f>'Student database'!C135</f>
        <v xml:space="preserve">Bus Comm </v>
      </c>
      <c r="D135" s="21" t="str">
        <f>TRIM(CLEAN('Student database'!D135))</f>
        <v>Brisbane</v>
      </c>
      <c r="E135" s="1" t="str">
        <f>'Student database'!E135</f>
        <v>T3-2016</v>
      </c>
      <c r="F135" s="54" cm="1">
        <f t="array" ref="F135">DATE(RIGHT(E135,4),_xlfn.IFS(LEFT(E135,2)="T1",3,LEFT(E135,2)="T2",7,LEFT(E135,2)="T3",10),_xlfn.IFS(LEFT(E135,2)="T1",13,LEFT(E135,2)="T2",10,LEFT(E135,2)="T3",6))</f>
        <v>42649</v>
      </c>
      <c r="G135" s="13">
        <f>VALUE(TRIM(SUBSTITUTE('Student database'!F135,CHAR(160),"")))</f>
        <v>3</v>
      </c>
      <c r="H135" s="2" t="str">
        <f>'Student database'!G135</f>
        <v>Bachelor of Business</v>
      </c>
      <c r="I135" s="2" t="str">
        <f>'Student database'!H135</f>
        <v>1993-05-21</v>
      </c>
      <c r="J135" s="14" t="str">
        <f>IF(ISBLANK('Student database'!I135),J134,'Student database'!I135)</f>
        <v>International Migration &amp; Education Services</v>
      </c>
      <c r="K135" t="str">
        <f t="shared" si="10"/>
        <v>Oct</v>
      </c>
      <c r="L135">
        <f t="shared" si="11"/>
        <v>23</v>
      </c>
      <c r="M135">
        <f t="shared" si="12"/>
        <v>17</v>
      </c>
      <c r="N135">
        <f t="shared" si="13"/>
        <v>1</v>
      </c>
      <c r="O135">
        <f t="shared" si="14"/>
        <v>51</v>
      </c>
    </row>
    <row r="136" spans="1:15">
      <c r="A136" s="4" t="str">
        <f>SUBSTITUTE('Student database'!A136,"K", "")</f>
        <v>150234</v>
      </c>
      <c r="B136" s="5" t="str">
        <f>TRIM('Student database'!B136)</f>
        <v>Mr. Farhad SINGH</v>
      </c>
      <c r="C136" s="20" t="str">
        <f>'Student database'!C136</f>
        <v>Intro to ECommerce</v>
      </c>
      <c r="D136" s="21" t="str">
        <f>TRIM(CLEAN('Student database'!D136))</f>
        <v>Sydney</v>
      </c>
      <c r="E136" s="1" t="str">
        <f>'Student database'!E136</f>
        <v>T2-2016</v>
      </c>
      <c r="F136" s="54" cm="1">
        <f t="array" ref="F136">DATE(RIGHT(E136,4),_xlfn.IFS(LEFT(E136,2)="T1",3,LEFT(E136,2)="T2",7,LEFT(E136,2)="T3",10),_xlfn.IFS(LEFT(E136,2)="T1",13,LEFT(E136,2)="T2",10,LEFT(E136,2)="T3",6))</f>
        <v>42561</v>
      </c>
      <c r="G136" s="13">
        <f>VALUE(TRIM(SUBSTITUTE('Student database'!F136,CHAR(160),"")))</f>
        <v>11</v>
      </c>
      <c r="H136" s="2" t="str">
        <f>'Student database'!G136</f>
        <v>Bachelor of Business</v>
      </c>
      <c r="I136" s="2" t="str">
        <f>'Student database'!H136</f>
        <v>1994-10-27</v>
      </c>
      <c r="J136" s="14" t="str">
        <f>IF(ISBLANK('Student database'!I136),J135,'Student database'!I136)</f>
        <v>International Migration &amp; Education Services</v>
      </c>
      <c r="K136" t="str">
        <f t="shared" si="10"/>
        <v>Jul</v>
      </c>
      <c r="L136">
        <f t="shared" si="11"/>
        <v>21</v>
      </c>
      <c r="M136">
        <f t="shared" si="12"/>
        <v>9</v>
      </c>
      <c r="N136">
        <f t="shared" si="13"/>
        <v>2</v>
      </c>
      <c r="O136">
        <f t="shared" si="14"/>
        <v>49</v>
      </c>
    </row>
    <row r="137" spans="1:15">
      <c r="A137" s="4" t="str">
        <f>SUBSTITUTE('Student database'!A137,"K", "")</f>
        <v>150235</v>
      </c>
      <c r="B137" s="5" t="str">
        <f>TRIM('Student database'!B137)</f>
        <v>Mr. Kia HENDI</v>
      </c>
      <c r="C137" s="20" t="str">
        <f>'Student database'!C137</f>
        <v xml:space="preserve">Mgmt Principles </v>
      </c>
      <c r="D137" s="21" t="str">
        <f>TRIM(CLEAN('Student database'!D137))</f>
        <v>Sydney</v>
      </c>
      <c r="E137" s="1" t="str">
        <f>'Student database'!E137</f>
        <v>T2-2015</v>
      </c>
      <c r="F137" s="54" cm="1">
        <f t="array" ref="F137">DATE(RIGHT(E137,4),_xlfn.IFS(LEFT(E137,2)="T1",3,LEFT(E137,2)="T2",7,LEFT(E137,2)="T3",10),_xlfn.IFS(LEFT(E137,2)="T1",13,LEFT(E137,2)="T2",10,LEFT(E137,2)="T3",6))</f>
        <v>42195</v>
      </c>
      <c r="G137" s="13">
        <f>VALUE(TRIM(SUBSTITUTE('Student database'!F137,CHAR(160),"")))</f>
        <v>16</v>
      </c>
      <c r="H137" s="2" t="str">
        <f>'Student database'!G137</f>
        <v>Bachelor of Business</v>
      </c>
      <c r="I137" s="2" t="str">
        <f>'Student database'!H137</f>
        <v>1987-08-26</v>
      </c>
      <c r="J137" s="14" t="str">
        <f>IF(ISBLANK('Student database'!I137),J136,'Student database'!I137)</f>
        <v>International Migration &amp; Education Services</v>
      </c>
      <c r="K137" t="str">
        <f t="shared" si="10"/>
        <v>Jul</v>
      </c>
      <c r="L137">
        <f t="shared" si="11"/>
        <v>27</v>
      </c>
      <c r="M137">
        <f t="shared" si="12"/>
        <v>4</v>
      </c>
      <c r="N137">
        <f t="shared" si="13"/>
        <v>2</v>
      </c>
      <c r="O137">
        <f t="shared" si="14"/>
        <v>54</v>
      </c>
    </row>
    <row r="138" spans="1:15">
      <c r="A138" s="4" t="str">
        <f>SUBSTITUTE('Student database'!A138,"K", "")</f>
        <v>150236</v>
      </c>
      <c r="B138" s="5" t="str">
        <f>TRIM('Student database'!B138)</f>
        <v>Mr. Tahereh HARMA</v>
      </c>
      <c r="C138" s="20" t="str">
        <f>'Student database'!C138</f>
        <v xml:space="preserve">Bus Comm </v>
      </c>
      <c r="D138" s="21" t="str">
        <f>TRIM(CLEAN('Student database'!D138))</f>
        <v>Sydney</v>
      </c>
      <c r="E138" s="1" t="str">
        <f>'Student database'!E138</f>
        <v>T3-2014</v>
      </c>
      <c r="F138" s="54" cm="1">
        <f t="array" ref="F138">DATE(RIGHT(E138,4),_xlfn.IFS(LEFT(E138,2)="T1",3,LEFT(E138,2)="T2",7,LEFT(E138,2)="T3",10),_xlfn.IFS(LEFT(E138,2)="T1",13,LEFT(E138,2)="T2",10,LEFT(E138,2)="T3",6))</f>
        <v>41918</v>
      </c>
      <c r="G138" s="13">
        <f>VALUE(TRIM(SUBSTITUTE('Student database'!F138,CHAR(160),"")))</f>
        <v>2</v>
      </c>
      <c r="H138" s="2" t="str">
        <f>'Student database'!G138</f>
        <v>Bachelor of Business</v>
      </c>
      <c r="I138" s="2" t="str">
        <f>'Student database'!H138</f>
        <v>1998-08-10</v>
      </c>
      <c r="J138" s="14" t="str">
        <f>IF(ISBLANK('Student database'!I138),J137,'Student database'!I138)</f>
        <v>IDPM Education</v>
      </c>
      <c r="K138" t="str">
        <f t="shared" si="10"/>
        <v>Oct</v>
      </c>
      <c r="L138">
        <f t="shared" si="11"/>
        <v>16</v>
      </c>
      <c r="M138">
        <f t="shared" si="12"/>
        <v>18</v>
      </c>
      <c r="N138">
        <f t="shared" si="13"/>
        <v>1</v>
      </c>
      <c r="O138">
        <f t="shared" si="14"/>
        <v>50</v>
      </c>
    </row>
    <row r="139" spans="1:15">
      <c r="A139" s="4" t="str">
        <f>SUBSTITUTE('Student database'!A139,"K", "")</f>
        <v>150237</v>
      </c>
      <c r="B139" s="5" t="str">
        <f>TRIM('Student database'!B139)</f>
        <v>Mr. Behrad HARMA</v>
      </c>
      <c r="C139" s="20" t="str">
        <f>'Student database'!C139</f>
        <v>Bus Acct</v>
      </c>
      <c r="D139" s="21" t="str">
        <f>TRIM(CLEAN('Student database'!D139))</f>
        <v>Brisbane</v>
      </c>
      <c r="E139" s="1" t="str">
        <f>'Student database'!E139</f>
        <v>T3-2014</v>
      </c>
      <c r="F139" s="54" cm="1">
        <f t="array" ref="F139">DATE(RIGHT(E139,4),_xlfn.IFS(LEFT(E139,2)="T1",3,LEFT(E139,2)="T2",7,LEFT(E139,2)="T3",10),_xlfn.IFS(LEFT(E139,2)="T1",13,LEFT(E139,2)="T2",10,LEFT(E139,2)="T3",6))</f>
        <v>41918</v>
      </c>
      <c r="G139" s="13">
        <f>VALUE(TRIM(SUBSTITUTE('Student database'!F139,CHAR(160),"")))</f>
        <v>30</v>
      </c>
      <c r="H139" s="2" t="str">
        <f>'Student database'!G139</f>
        <v>Bachelor of Business</v>
      </c>
      <c r="I139" s="2" t="str">
        <f>'Student database'!H139</f>
        <v>1990-09-07</v>
      </c>
      <c r="J139" s="14" t="str">
        <f>IF(ISBLANK('Student database'!I139),J138,'Student database'!I139)</f>
        <v>Uni Education</v>
      </c>
      <c r="K139" t="str">
        <f t="shared" si="10"/>
        <v>Oct</v>
      </c>
      <c r="L139">
        <f t="shared" si="11"/>
        <v>24</v>
      </c>
      <c r="M139">
        <f t="shared" si="12"/>
        <v>0</v>
      </c>
      <c r="N139">
        <f t="shared" si="13"/>
        <v>2</v>
      </c>
      <c r="O139">
        <f t="shared" si="14"/>
        <v>48</v>
      </c>
    </row>
    <row r="140" spans="1:15">
      <c r="A140" s="4" t="str">
        <f>SUBSTITUTE('Student database'!A140,"K", "")</f>
        <v>150238</v>
      </c>
      <c r="B140" s="5" t="str">
        <f>TRIM('Student database'!B140)</f>
        <v>Mr. Nahal SINGH</v>
      </c>
      <c r="C140" s="20" t="str">
        <f>'Student database'!C140</f>
        <v xml:space="preserve">Bus Comm </v>
      </c>
      <c r="D140" s="21" t="str">
        <f>TRIM(CLEAN('Student database'!D140))</f>
        <v>Melbourne</v>
      </c>
      <c r="E140" s="1" t="str">
        <f>'Student database'!E140</f>
        <v>T3-2015</v>
      </c>
      <c r="F140" s="54" cm="1">
        <f t="array" ref="F140">DATE(RIGHT(E140,4),_xlfn.IFS(LEFT(E140,2)="T1",3,LEFT(E140,2)="T2",7,LEFT(E140,2)="T3",10),_xlfn.IFS(LEFT(E140,2)="T1",13,LEFT(E140,2)="T2",10,LEFT(E140,2)="T3",6))</f>
        <v>42283</v>
      </c>
      <c r="G140" s="13">
        <f>VALUE(TRIM(SUBSTITUTE('Student database'!F140,CHAR(160),"")))</f>
        <v>6</v>
      </c>
      <c r="H140" s="2" t="str">
        <f>'Student database'!G140</f>
        <v>Bachelor of Business</v>
      </c>
      <c r="I140" s="2" t="str">
        <f>'Student database'!H140</f>
        <v>1990-04-17</v>
      </c>
      <c r="J140" s="14" t="str">
        <f>IF(ISBLANK('Student database'!I140),J139,'Student database'!I140)</f>
        <v>Uni Education</v>
      </c>
      <c r="K140" t="str">
        <f t="shared" si="10"/>
        <v>Oct</v>
      </c>
      <c r="L140">
        <f t="shared" si="11"/>
        <v>25</v>
      </c>
      <c r="M140">
        <f t="shared" si="12"/>
        <v>14</v>
      </c>
      <c r="N140">
        <f t="shared" si="13"/>
        <v>1</v>
      </c>
      <c r="O140">
        <f t="shared" si="14"/>
        <v>54</v>
      </c>
    </row>
    <row r="141" spans="1:15">
      <c r="A141" s="4" t="str">
        <f>SUBSTITUTE('Student database'!A141,"K", "")</f>
        <v>150239</v>
      </c>
      <c r="B141" s="5" t="str">
        <f>TRIM('Student database'!B141)</f>
        <v>Mr. Jahanshah SINGH</v>
      </c>
      <c r="C141" s="20" t="str">
        <f>'Student database'!C141</f>
        <v xml:space="preserve">Mgmt Principles </v>
      </c>
      <c r="D141" s="21" t="str">
        <f>TRIM(CLEAN('Student database'!D141))</f>
        <v>Brisbane</v>
      </c>
      <c r="E141" s="1" t="str">
        <f>'Student database'!E141</f>
        <v>T2-2014</v>
      </c>
      <c r="F141" s="54" cm="1">
        <f t="array" ref="F141">DATE(RIGHT(E141,4),_xlfn.IFS(LEFT(E141,2)="T1",3,LEFT(E141,2)="T2",7,LEFT(E141,2)="T3",10),_xlfn.IFS(LEFT(E141,2)="T1",13,LEFT(E141,2)="T2",10,LEFT(E141,2)="T3",6))</f>
        <v>41830</v>
      </c>
      <c r="G141" s="13">
        <f>VALUE(TRIM(SUBSTITUTE('Student database'!F141,CHAR(160),"")))</f>
        <v>2</v>
      </c>
      <c r="H141" s="2" t="str">
        <f>'Student database'!G141</f>
        <v>Bachelor of Business</v>
      </c>
      <c r="I141" s="2" t="str">
        <f>'Student database'!H141</f>
        <v>1987-01-04</v>
      </c>
      <c r="J141" s="14" t="str">
        <f>IF(ISBLANK('Student database'!I141),J140,'Student database'!I141)</f>
        <v>International Migration &amp; Education Services</v>
      </c>
      <c r="K141" t="str">
        <f t="shared" si="10"/>
        <v>Jul</v>
      </c>
      <c r="L141">
        <f t="shared" si="11"/>
        <v>27</v>
      </c>
      <c r="M141">
        <f t="shared" si="12"/>
        <v>18</v>
      </c>
      <c r="N141">
        <f t="shared" si="13"/>
        <v>1</v>
      </c>
      <c r="O141">
        <f t="shared" si="14"/>
        <v>50</v>
      </c>
    </row>
    <row r="142" spans="1:15">
      <c r="A142" s="4" t="str">
        <f>SUBSTITUTE('Student database'!A142,"K", "")</f>
        <v>150240</v>
      </c>
      <c r="B142" s="5" t="str">
        <f>TRIM('Student database'!B142)</f>
        <v>Mr. Nargess SINGH</v>
      </c>
      <c r="C142" s="20" t="str">
        <f>'Student database'!C142</f>
        <v>Bus Acct</v>
      </c>
      <c r="D142" s="21" t="str">
        <f>TRIM(CLEAN('Student database'!D142))</f>
        <v>Melbourne</v>
      </c>
      <c r="E142" s="1" t="str">
        <f>'Student database'!E142</f>
        <v>T2-2016</v>
      </c>
      <c r="F142" s="54" cm="1">
        <f t="array" ref="F142">DATE(RIGHT(E142,4),_xlfn.IFS(LEFT(E142,2)="T1",3,LEFT(E142,2)="T2",7,LEFT(E142,2)="T3",10),_xlfn.IFS(LEFT(E142,2)="T1",13,LEFT(E142,2)="T2",10,LEFT(E142,2)="T3",6))</f>
        <v>42561</v>
      </c>
      <c r="G142" s="13">
        <f>VALUE(TRIM(SUBSTITUTE('Student database'!F142,CHAR(160),"")))</f>
        <v>5</v>
      </c>
      <c r="H142" s="2" t="str">
        <f>'Student database'!G142</f>
        <v>Bachelor of Accounting</v>
      </c>
      <c r="I142" s="2" t="str">
        <f>'Student database'!H142</f>
        <v>1987-05-24</v>
      </c>
      <c r="J142" s="14" t="str">
        <f>IF(ISBLANK('Student database'!I142),J141,'Student database'!I142)</f>
        <v>Hope Agency</v>
      </c>
      <c r="K142" t="str">
        <f t="shared" si="10"/>
        <v>Jul</v>
      </c>
      <c r="L142">
        <f t="shared" si="11"/>
        <v>29</v>
      </c>
      <c r="M142">
        <f t="shared" si="12"/>
        <v>15</v>
      </c>
      <c r="N142">
        <f t="shared" si="13"/>
        <v>1</v>
      </c>
      <c r="O142">
        <f t="shared" si="14"/>
        <v>53</v>
      </c>
    </row>
    <row r="143" spans="1:15">
      <c r="A143" s="4" t="str">
        <f>SUBSTITUTE('Student database'!A143,"K", "")</f>
        <v>150241</v>
      </c>
      <c r="B143" s="5" t="str">
        <f>TRIM('Student database'!B143)</f>
        <v>Mr. Goshtasb SYED</v>
      </c>
      <c r="C143" s="20" t="str">
        <f>'Student database'!C143</f>
        <v>Bus Economics</v>
      </c>
      <c r="D143" s="21" t="str">
        <f>TRIM(CLEAN('Student database'!D143))</f>
        <v>Brisbane</v>
      </c>
      <c r="E143" s="1" t="str">
        <f>'Student database'!E143</f>
        <v>T3-2017</v>
      </c>
      <c r="F143" s="54" cm="1">
        <f t="array" ref="F143">DATE(RIGHT(E143,4),_xlfn.IFS(LEFT(E143,2)="T1",3,LEFT(E143,2)="T2",7,LEFT(E143,2)="T3",10),_xlfn.IFS(LEFT(E143,2)="T1",13,LEFT(E143,2)="T2",10,LEFT(E143,2)="T3",6))</f>
        <v>43014</v>
      </c>
      <c r="G143" s="13">
        <f>VALUE(TRIM(SUBSTITUTE('Student database'!F143,CHAR(160),"")))</f>
        <v>8</v>
      </c>
      <c r="H143" s="2" t="str">
        <f>'Student database'!G143</f>
        <v>Bachelor of Business</v>
      </c>
      <c r="I143" s="2" t="str">
        <f>'Student database'!H143</f>
        <v>1993-05-13</v>
      </c>
      <c r="J143" s="14" t="str">
        <f>IF(ISBLANK('Student database'!I143),J142,'Student database'!I143)</f>
        <v>Hope Agency</v>
      </c>
      <c r="K143" t="str">
        <f t="shared" si="10"/>
        <v>Oct</v>
      </c>
      <c r="L143">
        <f t="shared" si="11"/>
        <v>24</v>
      </c>
      <c r="M143">
        <f t="shared" si="12"/>
        <v>12</v>
      </c>
      <c r="N143">
        <f t="shared" si="13"/>
        <v>1</v>
      </c>
      <c r="O143">
        <f t="shared" si="14"/>
        <v>56</v>
      </c>
    </row>
    <row r="144" spans="1:15">
      <c r="A144" s="4" t="str">
        <f>SUBSTITUTE('Student database'!A144,"K", "")</f>
        <v>150242</v>
      </c>
      <c r="B144" s="5" t="str">
        <f>TRIM('Student database'!B144)</f>
        <v>Mr. Negeen SYED</v>
      </c>
      <c r="C144" s="20" t="str">
        <f>'Student database'!C144</f>
        <v>Intro to ECommerce</v>
      </c>
      <c r="D144" s="21" t="str">
        <f>TRIM(CLEAN('Student database'!D144))</f>
        <v>Brisbane</v>
      </c>
      <c r="E144" s="1" t="str">
        <f>'Student database'!E144</f>
        <v>T3-2015</v>
      </c>
      <c r="F144" s="54" cm="1">
        <f t="array" ref="F144">DATE(RIGHT(E144,4),_xlfn.IFS(LEFT(E144,2)="T1",3,LEFT(E144,2)="T2",7,LEFT(E144,2)="T3",10),_xlfn.IFS(LEFT(E144,2)="T1",13,LEFT(E144,2)="T2",10,LEFT(E144,2)="T3",6))</f>
        <v>42283</v>
      </c>
      <c r="G144" s="13">
        <f>VALUE(TRIM(SUBSTITUTE('Student database'!F144,CHAR(160),"")))</f>
        <v>1</v>
      </c>
      <c r="H144" s="2" t="str">
        <f>'Student database'!G144</f>
        <v>Bachelor of Business </v>
      </c>
      <c r="I144" s="2" t="str">
        <f>'Student database'!H144</f>
        <v>1993-06-25</v>
      </c>
      <c r="J144" s="14" t="str">
        <f>IF(ISBLANK('Student database'!I144),J143,'Student database'!I144)</f>
        <v>Expert Education Services</v>
      </c>
      <c r="K144" t="str">
        <f t="shared" si="10"/>
        <v>Oct</v>
      </c>
      <c r="L144">
        <f t="shared" si="11"/>
        <v>22</v>
      </c>
      <c r="M144">
        <f t="shared" si="12"/>
        <v>19</v>
      </c>
      <c r="N144">
        <f t="shared" si="13"/>
        <v>1</v>
      </c>
      <c r="O144">
        <f t="shared" si="14"/>
        <v>49</v>
      </c>
    </row>
    <row r="145" spans="1:15">
      <c r="A145" s="4" t="str">
        <f>SUBSTITUTE('Student database'!A145,"K", "")</f>
        <v>150243</v>
      </c>
      <c r="B145" s="5" t="str">
        <f>TRIM('Student database'!B145)</f>
        <v>Mr. Pareerou SYED</v>
      </c>
      <c r="C145" s="20" t="str">
        <f>'Student database'!C145</f>
        <v xml:space="preserve">Mgmt Principles </v>
      </c>
      <c r="D145" s="21" t="str">
        <f>TRIM(CLEAN('Student database'!D145))</f>
        <v>Sydney</v>
      </c>
      <c r="E145" s="1" t="str">
        <f>'Student database'!E145</f>
        <v>T2-2014</v>
      </c>
      <c r="F145" s="54" cm="1">
        <f t="array" ref="F145">DATE(RIGHT(E145,4),_xlfn.IFS(LEFT(E145,2)="T1",3,LEFT(E145,2)="T2",7,LEFT(E145,2)="T3",10),_xlfn.IFS(LEFT(E145,2)="T1",13,LEFT(E145,2)="T2",10,LEFT(E145,2)="T3",6))</f>
        <v>41830</v>
      </c>
      <c r="G145" s="13">
        <f>VALUE(TRIM(SUBSTITUTE('Student database'!F145,CHAR(160),"")))</f>
        <v>11</v>
      </c>
      <c r="H145" s="2" t="str">
        <f>'Student database'!G145</f>
        <v>Bachelor of Business</v>
      </c>
      <c r="I145" s="2" t="str">
        <f>'Student database'!H145</f>
        <v>1987-10-13</v>
      </c>
      <c r="J145" s="14" t="str">
        <f>IF(ISBLANK('Student database'!I145),J144,'Student database'!I145)</f>
        <v>Expert Education Services</v>
      </c>
      <c r="K145" t="str">
        <f t="shared" si="10"/>
        <v>Jul</v>
      </c>
      <c r="L145">
        <f t="shared" si="11"/>
        <v>26</v>
      </c>
      <c r="M145">
        <f t="shared" si="12"/>
        <v>9</v>
      </c>
      <c r="N145">
        <f t="shared" si="13"/>
        <v>2</v>
      </c>
      <c r="O145">
        <f t="shared" si="14"/>
        <v>49</v>
      </c>
    </row>
    <row r="146" spans="1:15">
      <c r="A146" s="4" t="str">
        <f>SUBSTITUTE('Student database'!A146,"K", "")</f>
        <v>150244</v>
      </c>
      <c r="B146" s="5" t="str">
        <f>TRIM('Student database'!B146)</f>
        <v>Mr. Mehrangiz AKRAM</v>
      </c>
      <c r="C146" s="20" t="str">
        <f>'Student database'!C146</f>
        <v xml:space="preserve">Quant Methods </v>
      </c>
      <c r="D146" s="21" t="str">
        <f>TRIM(CLEAN('Student database'!D146))</f>
        <v>Brisbane</v>
      </c>
      <c r="E146" s="1" t="str">
        <f>'Student database'!E146</f>
        <v>T2-2016</v>
      </c>
      <c r="F146" s="54" cm="1">
        <f t="array" ref="F146">DATE(RIGHT(E146,4),_xlfn.IFS(LEFT(E146,2)="T1",3,LEFT(E146,2)="T2",7,LEFT(E146,2)="T3",10),_xlfn.IFS(LEFT(E146,2)="T1",13,LEFT(E146,2)="T2",10,LEFT(E146,2)="T3",6))</f>
        <v>42561</v>
      </c>
      <c r="G146" s="13">
        <f>VALUE(TRIM(SUBSTITUTE('Student database'!F146,CHAR(160),"")))</f>
        <v>7</v>
      </c>
      <c r="H146" s="2" t="str">
        <f>'Student database'!G146</f>
        <v>Bachelor of Business</v>
      </c>
      <c r="I146" s="2" t="str">
        <f>'Student database'!H146</f>
        <v>1998-03-09</v>
      </c>
      <c r="J146" s="14" t="str">
        <f>IF(ISBLANK('Student database'!I146),J145,'Student database'!I146)</f>
        <v>Expert Education Services</v>
      </c>
      <c r="K146" t="str">
        <f t="shared" si="10"/>
        <v>Jul</v>
      </c>
      <c r="L146">
        <f t="shared" si="11"/>
        <v>18</v>
      </c>
      <c r="M146">
        <f t="shared" si="12"/>
        <v>13</v>
      </c>
      <c r="N146">
        <f t="shared" si="13"/>
        <v>1</v>
      </c>
      <c r="O146">
        <f t="shared" si="14"/>
        <v>55</v>
      </c>
    </row>
    <row r="147" spans="1:15">
      <c r="A147" s="4" t="str">
        <f>SUBSTITUTE('Student database'!A147,"K", "")</f>
        <v>150245</v>
      </c>
      <c r="B147" s="5" t="str">
        <f>TRIM('Student database'!B147)</f>
        <v>Mr. Tahmineh r ALI</v>
      </c>
      <c r="C147" s="20" t="str">
        <f>'Student database'!C147</f>
        <v xml:space="preserve">Quant Methods </v>
      </c>
      <c r="D147" s="21" t="str">
        <f>TRIM(CLEAN('Student database'!D147))</f>
        <v>Sydney</v>
      </c>
      <c r="E147" s="1" t="str">
        <f>'Student database'!E147</f>
        <v>T2-2016</v>
      </c>
      <c r="F147" s="54" cm="1">
        <f t="array" ref="F147">DATE(RIGHT(E147,4),_xlfn.IFS(LEFT(E147,2)="T1",3,LEFT(E147,2)="T2",7,LEFT(E147,2)="T3",10),_xlfn.IFS(LEFT(E147,2)="T1",13,LEFT(E147,2)="T2",10,LEFT(E147,2)="T3",6))</f>
        <v>42561</v>
      </c>
      <c r="G147" s="13">
        <f>VALUE(TRIM(SUBSTITUTE('Student database'!F147,CHAR(160),"")))</f>
        <v>4</v>
      </c>
      <c r="H147" s="2" t="str">
        <f>'Student database'!G147</f>
        <v>Bachelor of Accounting </v>
      </c>
      <c r="I147" s="2" t="str">
        <f>'Student database'!H147</f>
        <v>1996-11-12</v>
      </c>
      <c r="J147" s="14" t="str">
        <f>IF(ISBLANK('Student database'!I147),J146,'Student database'!I147)</f>
        <v>International Migration &amp; Education Services</v>
      </c>
      <c r="K147" t="str">
        <f t="shared" si="10"/>
        <v>Jul</v>
      </c>
      <c r="L147">
        <f t="shared" si="11"/>
        <v>19</v>
      </c>
      <c r="M147">
        <f t="shared" si="12"/>
        <v>16</v>
      </c>
      <c r="N147">
        <f t="shared" si="13"/>
        <v>1</v>
      </c>
      <c r="O147">
        <f t="shared" si="14"/>
        <v>52</v>
      </c>
    </row>
    <row r="148" spans="1:15">
      <c r="A148" s="4" t="str">
        <f>SUBSTITUTE('Student database'!A148,"K", "")</f>
        <v>150246</v>
      </c>
      <c r="B148" s="5" t="str">
        <f>TRIM('Student database'!B148)</f>
        <v>Mr. Tarsa r ALI</v>
      </c>
      <c r="C148" s="20" t="str">
        <f>'Student database'!C148</f>
        <v>Bus Acct</v>
      </c>
      <c r="D148" s="21" t="str">
        <f>TRIM(CLEAN('Student database'!D148))</f>
        <v>Brisbane</v>
      </c>
      <c r="E148" s="1" t="str">
        <f>'Student database'!E148</f>
        <v>T1-2015</v>
      </c>
      <c r="F148" s="54" cm="1">
        <f t="array" ref="F148">DATE(RIGHT(E148,4),_xlfn.IFS(LEFT(E148,2)="T1",3,LEFT(E148,2)="T2",7,LEFT(E148,2)="T3",10),_xlfn.IFS(LEFT(E148,2)="T1",13,LEFT(E148,2)="T2",10,LEFT(E148,2)="T3",6))</f>
        <v>42076</v>
      </c>
      <c r="G148" s="13">
        <f>VALUE(TRIM(SUBSTITUTE('Student database'!F148,CHAR(160),"")))</f>
        <v>5</v>
      </c>
      <c r="H148" s="2" t="str">
        <f>'Student database'!G148</f>
        <v>Bachelor of Business </v>
      </c>
      <c r="I148" s="2" t="str">
        <f>'Student database'!H148</f>
        <v>1991-04-16</v>
      </c>
      <c r="J148" s="14" t="str">
        <f>IF(ISBLANK('Student database'!I148),J147,'Student database'!I148)</f>
        <v>Uni Education</v>
      </c>
      <c r="K148" t="str">
        <f t="shared" si="10"/>
        <v>Mar</v>
      </c>
      <c r="L148">
        <f t="shared" si="11"/>
        <v>23</v>
      </c>
      <c r="M148">
        <f t="shared" si="12"/>
        <v>15</v>
      </c>
      <c r="N148">
        <f t="shared" si="13"/>
        <v>1</v>
      </c>
      <c r="O148">
        <f t="shared" si="14"/>
        <v>53</v>
      </c>
    </row>
    <row r="149" spans="1:15">
      <c r="A149" s="4" t="str">
        <f>SUBSTITUTE('Student database'!A149,"K", "")</f>
        <v>150247</v>
      </c>
      <c r="B149" s="5" t="str">
        <f>TRIM('Student database'!B149)</f>
        <v>Mr. Zal r ALI</v>
      </c>
      <c r="C149" s="20" t="str">
        <f>'Student database'!C149</f>
        <v xml:space="preserve">Bus Comm </v>
      </c>
      <c r="D149" s="21" t="str">
        <f>TRIM(CLEAN('Student database'!D149))</f>
        <v>Brisbane</v>
      </c>
      <c r="E149" s="1" t="str">
        <f>'Student database'!E149</f>
        <v>T3-2016</v>
      </c>
      <c r="F149" s="54" cm="1">
        <f t="array" ref="F149">DATE(RIGHT(E149,4),_xlfn.IFS(LEFT(E149,2)="T1",3,LEFT(E149,2)="T2",7,LEFT(E149,2)="T3",10),_xlfn.IFS(LEFT(E149,2)="T1",13,LEFT(E149,2)="T2",10,LEFT(E149,2)="T3",6))</f>
        <v>42649</v>
      </c>
      <c r="G149" s="13">
        <f>VALUE(TRIM(SUBSTITUTE('Student database'!F149,CHAR(160),"")))</f>
        <v>9</v>
      </c>
      <c r="H149" s="2" t="str">
        <f>'Student database'!G149</f>
        <v>Bachelor of Business</v>
      </c>
      <c r="I149" s="2" t="str">
        <f>'Student database'!H149</f>
        <v>1992-02-04</v>
      </c>
      <c r="J149" s="14" t="str">
        <f>IF(ISBLANK('Student database'!I149),J148,'Student database'!I149)</f>
        <v>Uni Education</v>
      </c>
      <c r="K149" t="str">
        <f t="shared" si="10"/>
        <v>Oct</v>
      </c>
      <c r="L149">
        <f t="shared" si="11"/>
        <v>24</v>
      </c>
      <c r="M149">
        <f t="shared" si="12"/>
        <v>11</v>
      </c>
      <c r="N149">
        <f t="shared" si="13"/>
        <v>1</v>
      </c>
      <c r="O149">
        <f t="shared" si="14"/>
        <v>57</v>
      </c>
    </row>
    <row r="150" spans="1:15">
      <c r="A150" s="4" t="str">
        <f>SUBSTITUTE('Student database'!A150,"K", "")</f>
        <v>150248</v>
      </c>
      <c r="B150" s="5" t="str">
        <f>TRIM('Student database'!B150)</f>
        <v>Mr. Mahyar SAWAN</v>
      </c>
      <c r="C150" s="20" t="str">
        <f>'Student database'!C150</f>
        <v>HRM</v>
      </c>
      <c r="D150" s="21" t="str">
        <f>TRIM(CLEAN('Student database'!D150))</f>
        <v>Sydney</v>
      </c>
      <c r="E150" s="1" t="str">
        <f>'Student database'!E150</f>
        <v>T1-2017</v>
      </c>
      <c r="F150" s="54" cm="1">
        <f t="array" ref="F150">DATE(RIGHT(E150,4),_xlfn.IFS(LEFT(E150,2)="T1",3,LEFT(E150,2)="T2",7,LEFT(E150,2)="T3",10),_xlfn.IFS(LEFT(E150,2)="T1",13,LEFT(E150,2)="T2",10,LEFT(E150,2)="T3",6))</f>
        <v>42807</v>
      </c>
      <c r="G150" s="13">
        <f>VALUE(TRIM(SUBSTITUTE('Student database'!F150,CHAR(160),"")))</f>
        <v>6</v>
      </c>
      <c r="H150" s="2" t="str">
        <f>'Student database'!G150</f>
        <v>Bachelor of Business</v>
      </c>
      <c r="I150" s="2" t="str">
        <f>'Student database'!H150</f>
        <v>1990-12-12</v>
      </c>
      <c r="J150" s="14" t="str">
        <f>IF(ISBLANK('Student database'!I150),J149,'Student database'!I150)</f>
        <v>Uni Education</v>
      </c>
      <c r="K150" t="str">
        <f t="shared" si="10"/>
        <v>Mar</v>
      </c>
      <c r="L150">
        <f t="shared" si="11"/>
        <v>26</v>
      </c>
      <c r="M150">
        <f t="shared" si="12"/>
        <v>14</v>
      </c>
      <c r="N150">
        <f t="shared" si="13"/>
        <v>1</v>
      </c>
      <c r="O150">
        <f t="shared" si="14"/>
        <v>54</v>
      </c>
    </row>
    <row r="151" spans="1:15">
      <c r="A151" s="4" t="str">
        <f>SUBSTITUTE('Student database'!A151,"K", "")</f>
        <v>150249</v>
      </c>
      <c r="B151" s="5" t="str">
        <f>TRIM('Student database'!B151)</f>
        <v>Mr. Danush SAWAN</v>
      </c>
      <c r="C151" s="20" t="str">
        <f>'Student database'!C151</f>
        <v xml:space="preserve">Bus Comm </v>
      </c>
      <c r="D151" s="21" t="str">
        <f>TRIM(CLEAN('Student database'!D151))</f>
        <v>Brisbane</v>
      </c>
      <c r="E151" s="1" t="str">
        <f>'Student database'!E151</f>
        <v>T2-2014</v>
      </c>
      <c r="F151" s="54" cm="1">
        <f t="array" ref="F151">DATE(RIGHT(E151,4),_xlfn.IFS(LEFT(E151,2)="T1",3,LEFT(E151,2)="T2",7,LEFT(E151,2)="T3",10),_xlfn.IFS(LEFT(E151,2)="T1",13,LEFT(E151,2)="T2",10,LEFT(E151,2)="T3",6))</f>
        <v>41830</v>
      </c>
      <c r="G151" s="13">
        <f>VALUE(TRIM(SUBSTITUTE('Student database'!F151,CHAR(160),"")))</f>
        <v>23</v>
      </c>
      <c r="H151" s="2" t="str">
        <f>'Student database'!G151</f>
        <v>Bachelor of Business</v>
      </c>
      <c r="I151" s="2" t="str">
        <f>'Student database'!H151</f>
        <v>1997-04-23</v>
      </c>
      <c r="J151" s="14" t="str">
        <f>IF(ISBLANK('Student database'!I151),J150,'Student database'!I151)</f>
        <v>IDPM Education</v>
      </c>
      <c r="K151" t="str">
        <f t="shared" si="10"/>
        <v>Jul</v>
      </c>
      <c r="L151">
        <f t="shared" si="11"/>
        <v>17</v>
      </c>
      <c r="M151">
        <f t="shared" si="12"/>
        <v>0</v>
      </c>
      <c r="N151">
        <f t="shared" si="13"/>
        <v>2</v>
      </c>
      <c r="O151">
        <f t="shared" si="14"/>
        <v>51</v>
      </c>
    </row>
    <row r="152" spans="1:15">
      <c r="A152" s="4" t="str">
        <f>SUBSTITUTE('Student database'!A152,"K", "")</f>
        <v>150250</v>
      </c>
      <c r="B152" s="5" t="str">
        <f>TRIM('Student database'!B152)</f>
        <v>Mr. Arsham SAWAN</v>
      </c>
      <c r="C152" s="20" t="str">
        <f>'Student database'!C152</f>
        <v>Intro to ECommerce</v>
      </c>
      <c r="D152" s="21" t="str">
        <f>TRIM(CLEAN('Student database'!D152))</f>
        <v>Melbourne</v>
      </c>
      <c r="E152" s="1" t="str">
        <f>'Student database'!E152</f>
        <v>T3-2015</v>
      </c>
      <c r="F152" s="54" cm="1">
        <f t="array" ref="F152">DATE(RIGHT(E152,4),_xlfn.IFS(LEFT(E152,2)="T1",3,LEFT(E152,2)="T2",7,LEFT(E152,2)="T3",10),_xlfn.IFS(LEFT(E152,2)="T1",13,LEFT(E152,2)="T2",10,LEFT(E152,2)="T3",6))</f>
        <v>42283</v>
      </c>
      <c r="G152" s="13">
        <f>VALUE(TRIM(SUBSTITUTE('Student database'!F152,CHAR(160),"")))</f>
        <v>26</v>
      </c>
      <c r="H152" s="2" t="str">
        <f>'Student database'!G152</f>
        <v>Bachelor of Business</v>
      </c>
      <c r="I152" s="2" t="str">
        <f>'Student database'!H152</f>
        <v>1996-07-05</v>
      </c>
      <c r="J152" s="14" t="str">
        <f>IF(ISBLANK('Student database'!I152),J151,'Student database'!I152)</f>
        <v>IDPM Education</v>
      </c>
      <c r="K152" t="str">
        <f t="shared" si="10"/>
        <v>Oct</v>
      </c>
      <c r="L152">
        <f t="shared" si="11"/>
        <v>19</v>
      </c>
      <c r="M152">
        <f t="shared" si="12"/>
        <v>0</v>
      </c>
      <c r="N152">
        <f t="shared" si="13"/>
        <v>2</v>
      </c>
      <c r="O152">
        <f t="shared" si="14"/>
        <v>54</v>
      </c>
    </row>
    <row r="153" spans="1:15">
      <c r="A153" s="4" t="str">
        <f>SUBSTITUTE('Student database'!A153,"K", "")</f>
        <v>150251</v>
      </c>
      <c r="B153" s="5" t="str">
        <f>TRIM('Student database'!B153)</f>
        <v>Ms. Rakhshan SAPNA</v>
      </c>
      <c r="C153" s="20" t="str">
        <f>'Student database'!C153</f>
        <v xml:space="preserve">Mgmt Principles </v>
      </c>
      <c r="D153" s="21" t="str">
        <f>TRIM(CLEAN('Student database'!D153))</f>
        <v>Brisbane</v>
      </c>
      <c r="E153" s="1" t="str">
        <f>'Student database'!E153</f>
        <v>T1-2017</v>
      </c>
      <c r="F153" s="54" cm="1">
        <f t="array" ref="F153">DATE(RIGHT(E153,4),_xlfn.IFS(LEFT(E153,2)="T1",3,LEFT(E153,2)="T2",7,LEFT(E153,2)="T3",10),_xlfn.IFS(LEFT(E153,2)="T1",13,LEFT(E153,2)="T2",10,LEFT(E153,2)="T3",6))</f>
        <v>42807</v>
      </c>
      <c r="G153" s="13">
        <f>VALUE(TRIM(SUBSTITUTE('Student database'!F153,CHAR(160),"")))</f>
        <v>1</v>
      </c>
      <c r="H153" s="2" t="str">
        <f>'Student database'!G153</f>
        <v>Bachelor of Business</v>
      </c>
      <c r="I153" s="2" t="str">
        <f>'Student database'!H153</f>
        <v>1989-02-13</v>
      </c>
      <c r="J153" s="14" t="str">
        <f>IF(ISBLANK('Student database'!I153),J152,'Student database'!I153)</f>
        <v>IDPM Education</v>
      </c>
      <c r="K153" t="str">
        <f t="shared" si="10"/>
        <v>Mar</v>
      </c>
      <c r="L153">
        <f t="shared" si="11"/>
        <v>28</v>
      </c>
      <c r="M153">
        <f t="shared" si="12"/>
        <v>19</v>
      </c>
      <c r="N153">
        <f t="shared" si="13"/>
        <v>1</v>
      </c>
      <c r="O153">
        <f t="shared" si="14"/>
        <v>49</v>
      </c>
    </row>
    <row r="154" spans="1:15">
      <c r="A154" s="4" t="str">
        <f>SUBSTITUTE('Student database'!A154,"K", "")</f>
        <v>150252</v>
      </c>
      <c r="B154" s="5" t="str">
        <f>TRIM('Student database'!B154)</f>
        <v>Ms. Hooman SAPNA</v>
      </c>
      <c r="C154" s="20" t="str">
        <f>'Student database'!C154</f>
        <v xml:space="preserve">Quant Methods </v>
      </c>
      <c r="D154" s="21" t="str">
        <f>TRIM(CLEAN('Student database'!D154))</f>
        <v>Melbourne</v>
      </c>
      <c r="E154" s="1" t="str">
        <f>'Student database'!E154</f>
        <v>T1-2016</v>
      </c>
      <c r="F154" s="54" cm="1">
        <f t="array" ref="F154">DATE(RIGHT(E154,4),_xlfn.IFS(LEFT(E154,2)="T1",3,LEFT(E154,2)="T2",7,LEFT(E154,2)="T3",10),_xlfn.IFS(LEFT(E154,2)="T1",13,LEFT(E154,2)="T2",10,LEFT(E154,2)="T3",6))</f>
        <v>42442</v>
      </c>
      <c r="G154" s="13">
        <f>VALUE(TRIM(SUBSTITUTE('Student database'!F154,CHAR(160),"")))</f>
        <v>17</v>
      </c>
      <c r="H154" s="2" t="str">
        <f>'Student database'!G154</f>
        <v>Bachelor of Business</v>
      </c>
      <c r="I154" s="2" t="str">
        <f>'Student database'!H154</f>
        <v>1993-11-12</v>
      </c>
      <c r="J154" s="14" t="str">
        <f>IF(ISBLANK('Student database'!I154),J153,'Student database'!I154)</f>
        <v>IDPM Education</v>
      </c>
      <c r="K154" t="str">
        <f t="shared" si="10"/>
        <v>Mar</v>
      </c>
      <c r="L154">
        <f t="shared" si="11"/>
        <v>22</v>
      </c>
      <c r="M154">
        <f t="shared" si="12"/>
        <v>3</v>
      </c>
      <c r="N154">
        <f t="shared" si="13"/>
        <v>2</v>
      </c>
      <c r="O154">
        <f t="shared" si="14"/>
        <v>55</v>
      </c>
    </row>
    <row r="155" spans="1:15">
      <c r="M155">
        <f>SUM(M2:M154)</f>
        <v>1932</v>
      </c>
    </row>
  </sheetData>
  <conditionalFormatting sqref="G2:G154">
    <cfRule type="expression" dxfId="0" priority="3">
      <formula>AND(#REF!="New",#REF!="GB")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F1A9-C1CB-4766-AFD5-728901314FA2}">
  <dimension ref="A3:B7"/>
  <sheetViews>
    <sheetView workbookViewId="0">
      <selection activeCell="A3" sqref="A3"/>
    </sheetView>
  </sheetViews>
  <sheetFormatPr defaultRowHeight="14.4"/>
  <cols>
    <col min="1" max="1" width="12.5546875" bestFit="1" customWidth="1"/>
    <col min="2" max="2" width="17.88671875" bestFit="1" customWidth="1"/>
  </cols>
  <sheetData>
    <row r="3" spans="1:2">
      <c r="A3" s="55" t="s">
        <v>498</v>
      </c>
      <c r="B3" t="s">
        <v>500</v>
      </c>
    </row>
    <row r="4" spans="1:2">
      <c r="A4" s="56" t="s">
        <v>289</v>
      </c>
      <c r="B4" s="57">
        <v>51</v>
      </c>
    </row>
    <row r="5" spans="1:2">
      <c r="A5" s="56" t="s">
        <v>288</v>
      </c>
      <c r="B5" s="57">
        <v>49</v>
      </c>
    </row>
    <row r="6" spans="1:2">
      <c r="A6" s="56" t="s">
        <v>287</v>
      </c>
      <c r="B6" s="57">
        <v>53</v>
      </c>
    </row>
    <row r="7" spans="1:2">
      <c r="A7" s="56" t="s">
        <v>499</v>
      </c>
      <c r="B7" s="5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1156-52BB-46CF-A8BA-1C2585A259E6}">
  <dimension ref="A3:E8"/>
  <sheetViews>
    <sheetView workbookViewId="0">
      <selection activeCell="E5" sqref="E5"/>
    </sheetView>
  </sheetViews>
  <sheetFormatPr defaultRowHeight="14.4"/>
  <cols>
    <col min="1" max="1" width="17.88671875" bestFit="1" customWidth="1"/>
    <col min="2" max="2" width="15.5546875" bestFit="1" customWidth="1"/>
    <col min="3" max="3" width="10.33203125" bestFit="1" customWidth="1"/>
    <col min="4" max="4" width="7.21875" bestFit="1" customWidth="1"/>
    <col min="5" max="5" width="10.77734375" bestFit="1" customWidth="1"/>
  </cols>
  <sheetData>
    <row r="3" spans="1:5">
      <c r="A3" s="55" t="s">
        <v>500</v>
      </c>
      <c r="B3" s="55" t="s">
        <v>505</v>
      </c>
    </row>
    <row r="4" spans="1:5">
      <c r="A4" s="55" t="s">
        <v>498</v>
      </c>
      <c r="B4" t="s">
        <v>289</v>
      </c>
      <c r="C4" t="s">
        <v>288</v>
      </c>
      <c r="D4" t="s">
        <v>287</v>
      </c>
      <c r="E4" t="s">
        <v>499</v>
      </c>
    </row>
    <row r="5" spans="1:5">
      <c r="A5" s="56" t="s">
        <v>503</v>
      </c>
      <c r="B5" s="57">
        <v>16</v>
      </c>
      <c r="C5" s="57">
        <v>20</v>
      </c>
      <c r="D5" s="57">
        <v>21</v>
      </c>
      <c r="E5" s="57">
        <v>57</v>
      </c>
    </row>
    <row r="6" spans="1:5">
      <c r="A6" s="56" t="s">
        <v>502</v>
      </c>
      <c r="B6" s="57">
        <v>18</v>
      </c>
      <c r="C6" s="57">
        <v>19</v>
      </c>
      <c r="D6" s="57">
        <v>15</v>
      </c>
      <c r="E6" s="57">
        <v>52</v>
      </c>
    </row>
    <row r="7" spans="1:5">
      <c r="A7" s="56" t="s">
        <v>504</v>
      </c>
      <c r="B7" s="57">
        <v>17</v>
      </c>
      <c r="C7" s="57">
        <v>10</v>
      </c>
      <c r="D7" s="57">
        <v>17</v>
      </c>
      <c r="E7" s="57">
        <v>44</v>
      </c>
    </row>
    <row r="8" spans="1:5">
      <c r="A8" s="56" t="s">
        <v>499</v>
      </c>
      <c r="B8" s="57">
        <v>51</v>
      </c>
      <c r="C8" s="57">
        <v>49</v>
      </c>
      <c r="D8" s="57">
        <v>53</v>
      </c>
      <c r="E8" s="5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F209-522F-4187-9D63-ECCAC0D1D7CE}">
  <dimension ref="A3:B7"/>
  <sheetViews>
    <sheetView workbookViewId="0">
      <selection activeCell="A3" sqref="A3"/>
    </sheetView>
  </sheetViews>
  <sheetFormatPr defaultRowHeight="14.4"/>
  <cols>
    <col min="1" max="1" width="12.5546875" bestFit="1" customWidth="1"/>
    <col min="2" max="3" width="30.88671875" bestFit="1" customWidth="1"/>
  </cols>
  <sheetData>
    <row r="3" spans="1:2">
      <c r="A3" s="55" t="s">
        <v>498</v>
      </c>
      <c r="B3" t="s">
        <v>507</v>
      </c>
    </row>
    <row r="4" spans="1:2">
      <c r="A4" s="56" t="s">
        <v>289</v>
      </c>
      <c r="B4" s="57">
        <v>672</v>
      </c>
    </row>
    <row r="5" spans="1:2">
      <c r="A5" s="56" t="s">
        <v>288</v>
      </c>
      <c r="B5" s="57">
        <v>612</v>
      </c>
    </row>
    <row r="6" spans="1:2">
      <c r="A6" s="56" t="s">
        <v>287</v>
      </c>
      <c r="B6" s="57">
        <v>648</v>
      </c>
    </row>
    <row r="7" spans="1:2">
      <c r="A7" s="56" t="s">
        <v>499</v>
      </c>
      <c r="B7" s="57">
        <v>1932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E893-B88E-410A-B93A-AC43DF28DCE1}">
  <dimension ref="A3:B21"/>
  <sheetViews>
    <sheetView workbookViewId="0">
      <selection activeCell="B9" sqref="B9"/>
    </sheetView>
  </sheetViews>
  <sheetFormatPr defaultRowHeight="14.4"/>
  <cols>
    <col min="1" max="1" width="12.5546875" bestFit="1" customWidth="1"/>
    <col min="2" max="2" width="17.88671875" bestFit="1" customWidth="1"/>
  </cols>
  <sheetData>
    <row r="3" spans="1:2">
      <c r="A3" s="55" t="s">
        <v>498</v>
      </c>
      <c r="B3" t="s">
        <v>500</v>
      </c>
    </row>
    <row r="4" spans="1:2">
      <c r="A4" s="56">
        <v>23</v>
      </c>
      <c r="B4" s="57">
        <v>20</v>
      </c>
    </row>
    <row r="5" spans="1:2">
      <c r="A5" s="56">
        <v>24</v>
      </c>
      <c r="B5" s="57">
        <v>17</v>
      </c>
    </row>
    <row r="6" spans="1:2">
      <c r="A6" s="56">
        <v>22</v>
      </c>
      <c r="B6" s="57">
        <v>15</v>
      </c>
    </row>
    <row r="7" spans="1:2">
      <c r="A7" s="56">
        <v>19</v>
      </c>
      <c r="B7" s="57">
        <v>14</v>
      </c>
    </row>
    <row r="8" spans="1:2">
      <c r="A8" s="56">
        <v>20</v>
      </c>
      <c r="B8" s="57">
        <v>12</v>
      </c>
    </row>
    <row r="9" spans="1:2">
      <c r="A9" s="56">
        <v>21</v>
      </c>
      <c r="B9" s="57">
        <v>12</v>
      </c>
    </row>
    <row r="10" spans="1:2">
      <c r="A10" s="56">
        <v>27</v>
      </c>
      <c r="B10" s="57">
        <v>10</v>
      </c>
    </row>
    <row r="11" spans="1:2">
      <c r="A11" s="56">
        <v>26</v>
      </c>
      <c r="B11" s="57">
        <v>10</v>
      </c>
    </row>
    <row r="12" spans="1:2">
      <c r="A12" s="56">
        <v>18</v>
      </c>
      <c r="B12" s="57">
        <v>9</v>
      </c>
    </row>
    <row r="13" spans="1:2">
      <c r="A13" s="56">
        <v>25</v>
      </c>
      <c r="B13" s="57">
        <v>9</v>
      </c>
    </row>
    <row r="14" spans="1:2">
      <c r="A14" s="56">
        <v>28</v>
      </c>
      <c r="B14" s="57">
        <v>8</v>
      </c>
    </row>
    <row r="15" spans="1:2">
      <c r="A15" s="56">
        <v>16</v>
      </c>
      <c r="B15" s="57">
        <v>6</v>
      </c>
    </row>
    <row r="16" spans="1:2">
      <c r="A16" s="56">
        <v>29</v>
      </c>
      <c r="B16" s="57">
        <v>5</v>
      </c>
    </row>
    <row r="17" spans="1:2">
      <c r="A17" s="56">
        <v>17</v>
      </c>
      <c r="B17" s="57">
        <v>4</v>
      </c>
    </row>
    <row r="18" spans="1:2">
      <c r="A18" s="56">
        <v>30</v>
      </c>
      <c r="B18" s="57">
        <v>1</v>
      </c>
    </row>
    <row r="19" spans="1:2">
      <c r="A19" s="56">
        <v>15</v>
      </c>
      <c r="B19" s="57">
        <v>1</v>
      </c>
    </row>
    <row r="20" spans="1:2">
      <c r="A20" s="56" t="s">
        <v>508</v>
      </c>
      <c r="B20" s="57"/>
    </row>
    <row r="21" spans="1:2">
      <c r="A21" s="56" t="s">
        <v>499</v>
      </c>
      <c r="B21" s="57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 </vt:lpstr>
      <vt:lpstr>Student database</vt:lpstr>
      <vt:lpstr>Database Edit</vt:lpstr>
      <vt:lpstr>Students by Campus</vt:lpstr>
      <vt:lpstr>Month</vt:lpstr>
      <vt:lpstr>Workshop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Mojifoto Studios</dc:creator>
  <cp:lastModifiedBy>Dragos Pavel</cp:lastModifiedBy>
  <dcterms:created xsi:type="dcterms:W3CDTF">2017-10-30T07:54:22Z</dcterms:created>
  <dcterms:modified xsi:type="dcterms:W3CDTF">2022-10-08T21:56:45Z</dcterms:modified>
</cp:coreProperties>
</file>