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:\Dragos\PC\Documente\Learning\Excel Skills for Business - Macquarie University\Advanced\Week 6\"/>
    </mc:Choice>
  </mc:AlternateContent>
  <xr:revisionPtr revIDLastSave="0" documentId="13_ncr:1_{3B9D8660-EF50-4B93-B9A7-883017FD0C98}" xr6:coauthVersionLast="47" xr6:coauthVersionMax="47" xr10:uidLastSave="{00000000-0000-0000-0000-000000000000}"/>
  <bookViews>
    <workbookView xWindow="-108" yWindow="-108" windowWidth="23256" windowHeight="12456" firstSheet="8" activeTab="9" xr2:uid="{9EEB0E7B-32FE-4B3E-9361-5E30EC76F173}"/>
  </bookViews>
  <sheets>
    <sheet name="CheckSum" sheetId="12" state="hidden" r:id="rId1"/>
    <sheet name="Introduction" sheetId="15" r:id="rId2"/>
    <sheet name="Part 1" sheetId="10" r:id="rId3"/>
    <sheet name="Data1" sheetId="6" r:id="rId4"/>
    <sheet name="Workings_1" sheetId="11" r:id="rId5"/>
    <sheet name="SummaryHigh" sheetId="7" r:id="rId6"/>
    <sheet name="SummaryLow" sheetId="8" r:id="rId7"/>
    <sheet name="MonthSorted" sheetId="9" r:id="rId8"/>
    <sheet name="Part 2" sheetId="13" r:id="rId9"/>
    <sheet name="Scenarios" sheetId="21" r:id="rId10"/>
    <sheet name="Rate_500" sheetId="14" r:id="rId11"/>
    <sheet name="Rate_550" sheetId="16" r:id="rId12"/>
    <sheet name="Rate_600" sheetId="17" r:id="rId13"/>
    <sheet name="Rate_650" sheetId="18" r:id="rId14"/>
    <sheet name="Rate_700" sheetId="19" r:id="rId15"/>
    <sheet name="Rate_750" sheetId="20" r:id="rId16"/>
  </sheets>
  <definedNames>
    <definedName name="checkInd">CheckSum!$A$103</definedName>
    <definedName name="CheckSumHigh">IFERROR(MMULT(TRANSPOSE(CS_Seq1),CS_TableHigh),0)</definedName>
    <definedName name="CheckSumLow">IFERROR(MMULT(TRANSPOSE(CS_Seq1),CS_TableLow),0)</definedName>
    <definedName name="CheckSumSortCity">IFERROR(SUMPRODUCT(CS_Seq1,CODE(CS_SortCity)),0)</definedName>
    <definedName name="CheckSumSortTemp">SUMPRODUCT(CS_SortTemp,CS_Seq1)</definedName>
    <definedName name="CS_Int">CheckSum!$A$2:$A$51</definedName>
    <definedName name="CS_Seq1">CheckSum!$B$2:$B$51</definedName>
    <definedName name="CS_SortCity">MonthSorted!$B$5:$B$54</definedName>
    <definedName name="CS_SortTemp">MonthSorted!$C$5:$C$54</definedName>
    <definedName name="CS_TableHigh">SummaryHigh!$D$5:$O$54</definedName>
    <definedName name="CS_TableLow">SummaryLow!$D$5:$O$54</definedName>
    <definedName name="ListCity">CheckSum!$D$2:$D$51</definedName>
    <definedName name="ListsMonthShort">CheckSum!$E$2:$P$2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9" l="1" a="1"/>
  <c r="C6" i="9" s="1"/>
  <c r="C7" i="9" a="1"/>
  <c r="C7" i="9"/>
  <c r="C8" i="9" a="1"/>
  <c r="C8" i="9" s="1"/>
  <c r="C9" i="9" a="1"/>
  <c r="C9" i="9" s="1"/>
  <c r="C10" i="9" a="1"/>
  <c r="C10" i="9" s="1"/>
  <c r="C11" i="9" a="1"/>
  <c r="C11" i="9"/>
  <c r="C12" i="9" a="1"/>
  <c r="C12" i="9"/>
  <c r="C13" i="9" a="1"/>
  <c r="C13" i="9"/>
  <c r="C14" i="9" a="1"/>
  <c r="C14" i="9" s="1"/>
  <c r="C15" i="9" a="1"/>
  <c r="C15" i="9" s="1"/>
  <c r="C16" i="9" a="1"/>
  <c r="C16" i="9" s="1"/>
  <c r="C17" i="9" a="1"/>
  <c r="C17" i="9" s="1"/>
  <c r="C18" i="9" a="1"/>
  <c r="C18" i="9" s="1"/>
  <c r="C19" i="9" a="1"/>
  <c r="C19" i="9" s="1"/>
  <c r="C20" i="9" a="1"/>
  <c r="C20" i="9"/>
  <c r="C21" i="9" a="1"/>
  <c r="C21" i="9"/>
  <c r="C22" i="9" a="1"/>
  <c r="C22" i="9" s="1"/>
  <c r="C23" i="9" a="1"/>
  <c r="C23" i="9" s="1"/>
  <c r="C24" i="9" a="1"/>
  <c r="C24" i="9" s="1"/>
  <c r="C25" i="9" a="1"/>
  <c r="C25" i="9" s="1"/>
  <c r="C26" i="9" a="1"/>
  <c r="C26" i="9" s="1"/>
  <c r="C27" i="9" a="1"/>
  <c r="C27" i="9"/>
  <c r="C28" i="9" a="1"/>
  <c r="C28" i="9"/>
  <c r="C29" i="9" a="1"/>
  <c r="C29" i="9"/>
  <c r="C30" i="9" a="1"/>
  <c r="C30" i="9" s="1"/>
  <c r="C31" i="9" a="1"/>
  <c r="C31" i="9" s="1"/>
  <c r="C32" i="9" a="1"/>
  <c r="C32" i="9" s="1"/>
  <c r="C33" i="9" a="1"/>
  <c r="C33" i="9" s="1"/>
  <c r="C34" i="9" a="1"/>
  <c r="C34" i="9" s="1"/>
  <c r="C35" i="9" a="1"/>
  <c r="C35" i="9" s="1"/>
  <c r="C36" i="9" a="1"/>
  <c r="C36" i="9"/>
  <c r="C37" i="9" a="1"/>
  <c r="C37" i="9"/>
  <c r="C38" i="9" a="1"/>
  <c r="C38" i="9" s="1"/>
  <c r="C39" i="9" a="1"/>
  <c r="C39" i="9" s="1"/>
  <c r="C40" i="9" a="1"/>
  <c r="C40" i="9" s="1"/>
  <c r="C41" i="9" a="1"/>
  <c r="C41" i="9" s="1"/>
  <c r="C42" i="9" a="1"/>
  <c r="C42" i="9" s="1"/>
  <c r="C43" i="9" a="1"/>
  <c r="C43" i="9" s="1"/>
  <c r="C44" i="9" a="1"/>
  <c r="C44" i="9"/>
  <c r="C45" i="9" a="1"/>
  <c r="C45" i="9"/>
  <c r="C46" i="9" a="1"/>
  <c r="C46" i="9" s="1"/>
  <c r="C47" i="9" a="1"/>
  <c r="C47" i="9" s="1"/>
  <c r="C48" i="9" a="1"/>
  <c r="C48" i="9" s="1"/>
  <c r="C49" i="9" a="1"/>
  <c r="C49" i="9" s="1"/>
  <c r="C50" i="9" a="1"/>
  <c r="C50" i="9" s="1"/>
  <c r="C51" i="9" a="1"/>
  <c r="C51" i="9" s="1"/>
  <c r="C52" i="9" a="1"/>
  <c r="C52" i="9"/>
  <c r="C53" i="9" a="1"/>
  <c r="C53" i="9"/>
  <c r="C54" i="9" a="1"/>
  <c r="C54" i="9" s="1"/>
  <c r="C5" i="9" a="1"/>
  <c r="C5" i="9"/>
  <c r="B6" i="9" a="1"/>
  <c r="B6" i="9" s="1"/>
  <c r="B7" i="9" a="1"/>
  <c r="B7" i="9" s="1"/>
  <c r="B8" i="9" a="1"/>
  <c r="B8" i="9" s="1"/>
  <c r="B9" i="9" a="1"/>
  <c r="B9" i="9" s="1"/>
  <c r="B10" i="9" a="1"/>
  <c r="B10" i="9" s="1"/>
  <c r="B11" i="9" a="1"/>
  <c r="B11" i="9"/>
  <c r="B12" i="9" a="1"/>
  <c r="B12" i="9" s="1"/>
  <c r="B13" i="9" a="1"/>
  <c r="B13" i="9"/>
  <c r="B14" i="9" a="1"/>
  <c r="B14" i="9" s="1"/>
  <c r="B15" i="9" a="1"/>
  <c r="B15" i="9" s="1"/>
  <c r="B16" i="9" a="1"/>
  <c r="B16" i="9" s="1"/>
  <c r="B17" i="9" a="1"/>
  <c r="B17" i="9" s="1"/>
  <c r="B18" i="9" a="1"/>
  <c r="B18" i="9" s="1"/>
  <c r="B19" i="9" a="1"/>
  <c r="B19" i="9" s="1"/>
  <c r="B20" i="9" a="1"/>
  <c r="B20" i="9" s="1"/>
  <c r="B21" i="9" a="1"/>
  <c r="B21" i="9"/>
  <c r="B22" i="9" a="1"/>
  <c r="B22" i="9" s="1"/>
  <c r="B23" i="9" a="1"/>
  <c r="B23" i="9" s="1"/>
  <c r="B24" i="9" a="1"/>
  <c r="B24" i="9" s="1"/>
  <c r="B25" i="9" a="1"/>
  <c r="B25" i="9" s="1"/>
  <c r="B26" i="9" a="1"/>
  <c r="B26" i="9" s="1"/>
  <c r="B27" i="9" a="1"/>
  <c r="B27" i="9"/>
  <c r="B28" i="9" a="1"/>
  <c r="B28" i="9" s="1"/>
  <c r="B29" i="9" a="1"/>
  <c r="B29" i="9"/>
  <c r="B30" i="9" a="1"/>
  <c r="B30" i="9" s="1"/>
  <c r="B31" i="9" a="1"/>
  <c r="B31" i="9" s="1"/>
  <c r="B32" i="9" a="1"/>
  <c r="B32" i="9" s="1"/>
  <c r="B33" i="9" a="1"/>
  <c r="B33" i="9" s="1"/>
  <c r="B34" i="9" a="1"/>
  <c r="B34" i="9" s="1"/>
  <c r="B35" i="9" a="1"/>
  <c r="B35" i="9" s="1"/>
  <c r="B36" i="9" a="1"/>
  <c r="B36" i="9" s="1"/>
  <c r="B37" i="9" a="1"/>
  <c r="B37" i="9"/>
  <c r="B38" i="9" a="1"/>
  <c r="B38" i="9" s="1"/>
  <c r="B39" i="9" a="1"/>
  <c r="B39" i="9" s="1"/>
  <c r="B40" i="9" a="1"/>
  <c r="B40" i="9" s="1"/>
  <c r="B41" i="9" a="1"/>
  <c r="B41" i="9" s="1"/>
  <c r="B42" i="9" a="1"/>
  <c r="B42" i="9" s="1"/>
  <c r="B43" i="9" a="1"/>
  <c r="B43" i="9" s="1"/>
  <c r="B44" i="9" a="1"/>
  <c r="B44" i="9" s="1"/>
  <c r="B45" i="9" a="1"/>
  <c r="B45" i="9"/>
  <c r="B46" i="9" a="1"/>
  <c r="B46" i="9" s="1"/>
  <c r="B47" i="9" a="1"/>
  <c r="B47" i="9" s="1"/>
  <c r="B48" i="9" a="1"/>
  <c r="B48" i="9" s="1"/>
  <c r="B49" i="9" a="1"/>
  <c r="B49" i="9" s="1"/>
  <c r="B50" i="9" a="1"/>
  <c r="B50" i="9" s="1"/>
  <c r="B51" i="9" a="1"/>
  <c r="B51" i="9" s="1"/>
  <c r="B52" i="9" a="1"/>
  <c r="B52" i="9" s="1"/>
  <c r="B53" i="9" a="1"/>
  <c r="B53" i="9"/>
  <c r="B54" i="9" a="1"/>
  <c r="B54" i="9" s="1"/>
  <c r="B5" i="9" a="1"/>
  <c r="B5" i="9" s="1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N27" i="9"/>
  <c r="N28" i="9"/>
  <c r="N29" i="9"/>
  <c r="N30" i="9"/>
  <c r="N31" i="9"/>
  <c r="N32" i="9"/>
  <c r="N33" i="9"/>
  <c r="N34" i="9"/>
  <c r="N35" i="9"/>
  <c r="N36" i="9"/>
  <c r="N37" i="9"/>
  <c r="N38" i="9"/>
  <c r="N39" i="9"/>
  <c r="N40" i="9"/>
  <c r="N41" i="9"/>
  <c r="N42" i="9"/>
  <c r="N43" i="9"/>
  <c r="N44" i="9"/>
  <c r="N45" i="9"/>
  <c r="N46" i="9"/>
  <c r="N47" i="9"/>
  <c r="N48" i="9"/>
  <c r="N49" i="9"/>
  <c r="N50" i="9"/>
  <c r="N51" i="9"/>
  <c r="N52" i="9"/>
  <c r="N53" i="9"/>
  <c r="N54" i="9"/>
  <c r="N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52" i="9"/>
  <c r="M53" i="9"/>
  <c r="M54" i="9"/>
  <c r="M5" i="9"/>
  <c r="L55" i="9"/>
  <c r="L19" i="9"/>
  <c r="L31" i="9"/>
  <c r="L35" i="9"/>
  <c r="L36" i="9"/>
  <c r="L37" i="9"/>
  <c r="L47" i="9"/>
  <c r="L48" i="9"/>
  <c r="L49" i="9"/>
  <c r="L50" i="9"/>
  <c r="L52" i="9"/>
  <c r="K6" i="9" a="1"/>
  <c r="K6" i="9" s="1"/>
  <c r="L6" i="9" s="1"/>
  <c r="K9" i="9" a="1"/>
  <c r="K9" i="9" s="1"/>
  <c r="L9" i="9" s="1"/>
  <c r="K10" i="9" a="1"/>
  <c r="K10" i="9" s="1"/>
  <c r="L10" i="9" s="1"/>
  <c r="K11" i="9" a="1"/>
  <c r="K11" i="9" s="1"/>
  <c r="L11" i="9" s="1"/>
  <c r="K12" i="9" a="1"/>
  <c r="K12" i="9" s="1"/>
  <c r="L12" i="9" s="1"/>
  <c r="K13" i="9" a="1"/>
  <c r="K13" i="9"/>
  <c r="L13" i="9" s="1"/>
  <c r="K14" i="9" a="1"/>
  <c r="K14" i="9" s="1"/>
  <c r="L14" i="9" s="1"/>
  <c r="K15" i="9" a="1"/>
  <c r="K15" i="9" s="1"/>
  <c r="L15" i="9" s="1"/>
  <c r="K16" i="9" a="1"/>
  <c r="K16" i="9" s="1"/>
  <c r="L16" i="9" s="1"/>
  <c r="K19" i="9" a="1"/>
  <c r="K19" i="9" s="1"/>
  <c r="K22" i="9" a="1"/>
  <c r="K22" i="9"/>
  <c r="L22" i="9" s="1"/>
  <c r="K23" i="9" a="1"/>
  <c r="K23" i="9" s="1"/>
  <c r="L23" i="9" s="1"/>
  <c r="K24" i="9" a="1"/>
  <c r="K24" i="9" s="1"/>
  <c r="L24" i="9" s="1"/>
  <c r="K25" i="9" a="1"/>
  <c r="K25" i="9" s="1"/>
  <c r="L25" i="9" s="1"/>
  <c r="K26" i="9" a="1"/>
  <c r="K26" i="9" s="1"/>
  <c r="L26" i="9" s="1"/>
  <c r="K27" i="9" a="1"/>
  <c r="K27" i="9" s="1"/>
  <c r="L27" i="9" s="1"/>
  <c r="K28" i="9" a="1"/>
  <c r="K28" i="9" s="1"/>
  <c r="L28" i="9" s="1"/>
  <c r="K29" i="9" a="1"/>
  <c r="K29" i="9"/>
  <c r="L29" i="9" s="1"/>
  <c r="K31" i="9" a="1"/>
  <c r="K31" i="9" s="1"/>
  <c r="K35" i="9" a="1"/>
  <c r="K35" i="9" s="1"/>
  <c r="K36" i="9" a="1"/>
  <c r="K36" i="9" s="1"/>
  <c r="K37" i="9" a="1"/>
  <c r="K37" i="9"/>
  <c r="K38" i="9" a="1"/>
  <c r="K38" i="9"/>
  <c r="L38" i="9" s="1"/>
  <c r="K39" i="9" a="1"/>
  <c r="K39" i="9" s="1"/>
  <c r="L39" i="9" s="1"/>
  <c r="K40" i="9" a="1"/>
  <c r="K40" i="9" s="1"/>
  <c r="L40" i="9" s="1"/>
  <c r="K41" i="9" a="1"/>
  <c r="K41" i="9" s="1"/>
  <c r="L41" i="9" s="1"/>
  <c r="K42" i="9" a="1"/>
  <c r="K42" i="9" s="1"/>
  <c r="L42" i="9" s="1"/>
  <c r="K45" i="9" a="1"/>
  <c r="K45" i="9" s="1"/>
  <c r="L45" i="9" s="1"/>
  <c r="K47" i="9" a="1"/>
  <c r="K47" i="9" s="1"/>
  <c r="K48" i="9" a="1"/>
  <c r="K48" i="9" s="1"/>
  <c r="K49" i="9" a="1"/>
  <c r="K49" i="9" s="1"/>
  <c r="K50" i="9" a="1"/>
  <c r="K50" i="9" s="1"/>
  <c r="K51" i="9" a="1"/>
  <c r="K51" i="9" s="1"/>
  <c r="L51" i="9" s="1"/>
  <c r="K52" i="9" a="1"/>
  <c r="K52" i="9" s="1"/>
  <c r="K53" i="9" a="1"/>
  <c r="K53" i="9" s="1"/>
  <c r="L53" i="9" s="1"/>
  <c r="K54" i="9" a="1"/>
  <c r="K54" i="9"/>
  <c r="L54" i="9" s="1"/>
  <c r="K2" i="9"/>
  <c r="K17" i="9" s="1" a="1"/>
  <c r="K17" i="9" s="1"/>
  <c r="L17" i="9" s="1"/>
  <c r="D6" i="8"/>
  <c r="E6" i="8"/>
  <c r="F6" i="8"/>
  <c r="G6" i="8"/>
  <c r="H6" i="8"/>
  <c r="I6" i="8"/>
  <c r="J6" i="8"/>
  <c r="K6" i="8"/>
  <c r="L6" i="8"/>
  <c r="M6" i="8"/>
  <c r="N6" i="8"/>
  <c r="O6" i="8"/>
  <c r="D7" i="8"/>
  <c r="E7" i="8"/>
  <c r="F7" i="8"/>
  <c r="G7" i="8"/>
  <c r="H7" i="8"/>
  <c r="I7" i="8"/>
  <c r="J7" i="8"/>
  <c r="K7" i="8"/>
  <c r="L7" i="8"/>
  <c r="M7" i="8"/>
  <c r="N7" i="8"/>
  <c r="O7" i="8"/>
  <c r="D8" i="8"/>
  <c r="E8" i="8"/>
  <c r="F8" i="8"/>
  <c r="G8" i="8"/>
  <c r="H8" i="8"/>
  <c r="I8" i="8"/>
  <c r="J8" i="8"/>
  <c r="K8" i="8"/>
  <c r="L8" i="8"/>
  <c r="M8" i="8"/>
  <c r="N8" i="8"/>
  <c r="O8" i="8"/>
  <c r="D9" i="8"/>
  <c r="E9" i="8"/>
  <c r="F9" i="8"/>
  <c r="G9" i="8"/>
  <c r="H9" i="8"/>
  <c r="I9" i="8"/>
  <c r="J9" i="8"/>
  <c r="K9" i="8"/>
  <c r="L9" i="8"/>
  <c r="M9" i="8"/>
  <c r="N9" i="8"/>
  <c r="O9" i="8"/>
  <c r="D10" i="8"/>
  <c r="E10" i="8"/>
  <c r="F10" i="8"/>
  <c r="G10" i="8"/>
  <c r="H10" i="8"/>
  <c r="I10" i="8"/>
  <c r="J10" i="8"/>
  <c r="K10" i="8"/>
  <c r="L10" i="8"/>
  <c r="M10" i="8"/>
  <c r="N10" i="8"/>
  <c r="O10" i="8"/>
  <c r="D11" i="8"/>
  <c r="E11" i="8"/>
  <c r="F11" i="8"/>
  <c r="G11" i="8"/>
  <c r="H11" i="8"/>
  <c r="I11" i="8"/>
  <c r="J11" i="8"/>
  <c r="K11" i="8"/>
  <c r="L11" i="8"/>
  <c r="M11" i="8"/>
  <c r="N11" i="8"/>
  <c r="O11" i="8"/>
  <c r="D12" i="8"/>
  <c r="E12" i="8"/>
  <c r="F12" i="8"/>
  <c r="G12" i="8"/>
  <c r="H12" i="8"/>
  <c r="I12" i="8"/>
  <c r="J12" i="8"/>
  <c r="K12" i="8"/>
  <c r="L12" i="8"/>
  <c r="M12" i="8"/>
  <c r="N12" i="8"/>
  <c r="O12" i="8"/>
  <c r="D13" i="8"/>
  <c r="E13" i="8"/>
  <c r="F13" i="8"/>
  <c r="G13" i="8"/>
  <c r="H13" i="8"/>
  <c r="I13" i="8"/>
  <c r="J13" i="8"/>
  <c r="K13" i="8"/>
  <c r="L13" i="8"/>
  <c r="M13" i="8"/>
  <c r="N13" i="8"/>
  <c r="O13" i="8"/>
  <c r="D14" i="8"/>
  <c r="E14" i="8"/>
  <c r="F14" i="8"/>
  <c r="G14" i="8"/>
  <c r="H14" i="8"/>
  <c r="I14" i="8"/>
  <c r="J14" i="8"/>
  <c r="K14" i="8"/>
  <c r="L14" i="8"/>
  <c r="M14" i="8"/>
  <c r="N14" i="8"/>
  <c r="O14" i="8"/>
  <c r="D15" i="8"/>
  <c r="E15" i="8"/>
  <c r="F15" i="8"/>
  <c r="G15" i="8"/>
  <c r="H15" i="8"/>
  <c r="I15" i="8"/>
  <c r="J15" i="8"/>
  <c r="K15" i="8"/>
  <c r="L15" i="8"/>
  <c r="M15" i="8"/>
  <c r="N15" i="8"/>
  <c r="O15" i="8"/>
  <c r="D16" i="8"/>
  <c r="E16" i="8"/>
  <c r="F16" i="8"/>
  <c r="G16" i="8"/>
  <c r="H16" i="8"/>
  <c r="I16" i="8"/>
  <c r="J16" i="8"/>
  <c r="K16" i="8"/>
  <c r="L16" i="8"/>
  <c r="M16" i="8"/>
  <c r="N16" i="8"/>
  <c r="O16" i="8"/>
  <c r="D17" i="8"/>
  <c r="E17" i="8"/>
  <c r="F17" i="8"/>
  <c r="G17" i="8"/>
  <c r="H17" i="8"/>
  <c r="I17" i="8"/>
  <c r="J17" i="8"/>
  <c r="K17" i="8"/>
  <c r="L17" i="8"/>
  <c r="M17" i="8"/>
  <c r="N17" i="8"/>
  <c r="O17" i="8"/>
  <c r="D18" i="8"/>
  <c r="E18" i="8"/>
  <c r="F18" i="8"/>
  <c r="G18" i="8"/>
  <c r="H18" i="8"/>
  <c r="I18" i="8"/>
  <c r="J18" i="8"/>
  <c r="K18" i="8"/>
  <c r="L18" i="8"/>
  <c r="M18" i="8"/>
  <c r="N18" i="8"/>
  <c r="O18" i="8"/>
  <c r="D19" i="8"/>
  <c r="E19" i="8"/>
  <c r="F19" i="8"/>
  <c r="G19" i="8"/>
  <c r="H19" i="8"/>
  <c r="I19" i="8"/>
  <c r="J19" i="8"/>
  <c r="K19" i="8"/>
  <c r="L19" i="8"/>
  <c r="M19" i="8"/>
  <c r="N19" i="8"/>
  <c r="O19" i="8"/>
  <c r="D20" i="8"/>
  <c r="E20" i="8"/>
  <c r="F20" i="8"/>
  <c r="G20" i="8"/>
  <c r="H20" i="8"/>
  <c r="I20" i="8"/>
  <c r="J20" i="8"/>
  <c r="K20" i="8"/>
  <c r="L20" i="8"/>
  <c r="M20" i="8"/>
  <c r="N20" i="8"/>
  <c r="O20" i="8"/>
  <c r="D21" i="8"/>
  <c r="E21" i="8"/>
  <c r="F21" i="8"/>
  <c r="G21" i="8"/>
  <c r="H21" i="8"/>
  <c r="I21" i="8"/>
  <c r="J21" i="8"/>
  <c r="K21" i="8"/>
  <c r="L21" i="8"/>
  <c r="M21" i="8"/>
  <c r="N21" i="8"/>
  <c r="O21" i="8"/>
  <c r="D22" i="8"/>
  <c r="E22" i="8"/>
  <c r="F22" i="8"/>
  <c r="G22" i="8"/>
  <c r="H22" i="8"/>
  <c r="I22" i="8"/>
  <c r="J22" i="8"/>
  <c r="K22" i="8"/>
  <c r="L22" i="8"/>
  <c r="M22" i="8"/>
  <c r="N22" i="8"/>
  <c r="O22" i="8"/>
  <c r="D23" i="8"/>
  <c r="E23" i="8"/>
  <c r="F23" i="8"/>
  <c r="G23" i="8"/>
  <c r="H23" i="8"/>
  <c r="I23" i="8"/>
  <c r="J23" i="8"/>
  <c r="K23" i="8"/>
  <c r="L23" i="8"/>
  <c r="M23" i="8"/>
  <c r="N23" i="8"/>
  <c r="O23" i="8"/>
  <c r="D24" i="8"/>
  <c r="E24" i="8"/>
  <c r="F24" i="8"/>
  <c r="G24" i="8"/>
  <c r="H24" i="8"/>
  <c r="I24" i="8"/>
  <c r="J24" i="8"/>
  <c r="K24" i="8"/>
  <c r="L24" i="8"/>
  <c r="M24" i="8"/>
  <c r="N24" i="8"/>
  <c r="O24" i="8"/>
  <c r="D25" i="8"/>
  <c r="E25" i="8"/>
  <c r="F25" i="8"/>
  <c r="G25" i="8"/>
  <c r="H25" i="8"/>
  <c r="I25" i="8"/>
  <c r="J25" i="8"/>
  <c r="K25" i="8"/>
  <c r="L25" i="8"/>
  <c r="M25" i="8"/>
  <c r="N25" i="8"/>
  <c r="O25" i="8"/>
  <c r="D26" i="8"/>
  <c r="E26" i="8"/>
  <c r="F26" i="8"/>
  <c r="G26" i="8"/>
  <c r="H26" i="8"/>
  <c r="I26" i="8"/>
  <c r="J26" i="8"/>
  <c r="K26" i="8"/>
  <c r="L26" i="8"/>
  <c r="M26" i="8"/>
  <c r="N26" i="8"/>
  <c r="O26" i="8"/>
  <c r="D27" i="8"/>
  <c r="E27" i="8"/>
  <c r="F27" i="8"/>
  <c r="G27" i="8"/>
  <c r="H27" i="8"/>
  <c r="I27" i="8"/>
  <c r="J27" i="8"/>
  <c r="K27" i="8"/>
  <c r="L27" i="8"/>
  <c r="M27" i="8"/>
  <c r="N27" i="8"/>
  <c r="O27" i="8"/>
  <c r="D28" i="8"/>
  <c r="E28" i="8"/>
  <c r="F28" i="8"/>
  <c r="G28" i="8"/>
  <c r="H28" i="8"/>
  <c r="I28" i="8"/>
  <c r="J28" i="8"/>
  <c r="K28" i="8"/>
  <c r="L28" i="8"/>
  <c r="M28" i="8"/>
  <c r="N28" i="8"/>
  <c r="O28" i="8"/>
  <c r="D29" i="8"/>
  <c r="E29" i="8"/>
  <c r="F29" i="8"/>
  <c r="G29" i="8"/>
  <c r="H29" i="8"/>
  <c r="I29" i="8"/>
  <c r="J29" i="8"/>
  <c r="K29" i="8"/>
  <c r="L29" i="8"/>
  <c r="M29" i="8"/>
  <c r="N29" i="8"/>
  <c r="O29" i="8"/>
  <c r="D30" i="8"/>
  <c r="E30" i="8"/>
  <c r="F30" i="8"/>
  <c r="G30" i="8"/>
  <c r="H30" i="8"/>
  <c r="I30" i="8"/>
  <c r="J30" i="8"/>
  <c r="K30" i="8"/>
  <c r="L30" i="8"/>
  <c r="M30" i="8"/>
  <c r="N30" i="8"/>
  <c r="O30" i="8"/>
  <c r="D31" i="8"/>
  <c r="E31" i="8"/>
  <c r="F31" i="8"/>
  <c r="G31" i="8"/>
  <c r="G55" i="8" s="1"/>
  <c r="H31" i="8"/>
  <c r="I31" i="8"/>
  <c r="J31" i="8"/>
  <c r="K31" i="8"/>
  <c r="L31" i="8"/>
  <c r="M31" i="8"/>
  <c r="N31" i="8"/>
  <c r="O31" i="8"/>
  <c r="D32" i="8"/>
  <c r="E32" i="8"/>
  <c r="F32" i="8"/>
  <c r="G32" i="8"/>
  <c r="H32" i="8"/>
  <c r="I32" i="8"/>
  <c r="J32" i="8"/>
  <c r="K32" i="8"/>
  <c r="K55" i="8" s="1"/>
  <c r="L32" i="8"/>
  <c r="M32" i="8"/>
  <c r="N32" i="8"/>
  <c r="O32" i="8"/>
  <c r="D33" i="8"/>
  <c r="E33" i="8"/>
  <c r="F33" i="8"/>
  <c r="G33" i="8"/>
  <c r="H33" i="8"/>
  <c r="I33" i="8"/>
  <c r="J33" i="8"/>
  <c r="K33" i="8"/>
  <c r="L33" i="8"/>
  <c r="M33" i="8"/>
  <c r="N33" i="8"/>
  <c r="O33" i="8"/>
  <c r="O55" i="8" s="1"/>
  <c r="D34" i="8"/>
  <c r="E34" i="8"/>
  <c r="F34" i="8"/>
  <c r="G34" i="8"/>
  <c r="H34" i="8"/>
  <c r="I34" i="8"/>
  <c r="J34" i="8"/>
  <c r="K34" i="8"/>
  <c r="L34" i="8"/>
  <c r="M34" i="8"/>
  <c r="N34" i="8"/>
  <c r="O34" i="8"/>
  <c r="D35" i="8"/>
  <c r="E35" i="8"/>
  <c r="F35" i="8"/>
  <c r="G35" i="8"/>
  <c r="H35" i="8"/>
  <c r="I35" i="8"/>
  <c r="J35" i="8"/>
  <c r="K35" i="8"/>
  <c r="L35" i="8"/>
  <c r="M35" i="8"/>
  <c r="N35" i="8"/>
  <c r="O35" i="8"/>
  <c r="D36" i="8"/>
  <c r="E36" i="8"/>
  <c r="F36" i="8"/>
  <c r="G36" i="8"/>
  <c r="H36" i="8"/>
  <c r="I36" i="8"/>
  <c r="J36" i="8"/>
  <c r="K36" i="8"/>
  <c r="L36" i="8"/>
  <c r="M36" i="8"/>
  <c r="N36" i="8"/>
  <c r="O36" i="8"/>
  <c r="D37" i="8"/>
  <c r="E37" i="8"/>
  <c r="F37" i="8"/>
  <c r="G37" i="8"/>
  <c r="H37" i="8"/>
  <c r="I37" i="8"/>
  <c r="J37" i="8"/>
  <c r="K37" i="8"/>
  <c r="L37" i="8"/>
  <c r="M37" i="8"/>
  <c r="N37" i="8"/>
  <c r="O37" i="8"/>
  <c r="D38" i="8"/>
  <c r="E38" i="8"/>
  <c r="F38" i="8"/>
  <c r="G38" i="8"/>
  <c r="H38" i="8"/>
  <c r="I38" i="8"/>
  <c r="J38" i="8"/>
  <c r="K38" i="8"/>
  <c r="L38" i="8"/>
  <c r="M38" i="8"/>
  <c r="N38" i="8"/>
  <c r="O38" i="8"/>
  <c r="D39" i="8"/>
  <c r="E39" i="8"/>
  <c r="F39" i="8"/>
  <c r="G39" i="8"/>
  <c r="H39" i="8"/>
  <c r="I39" i="8"/>
  <c r="J39" i="8"/>
  <c r="K39" i="8"/>
  <c r="L39" i="8"/>
  <c r="M39" i="8"/>
  <c r="N39" i="8"/>
  <c r="O39" i="8"/>
  <c r="D40" i="8"/>
  <c r="E40" i="8"/>
  <c r="E55" i="8" s="1"/>
  <c r="F40" i="8"/>
  <c r="G40" i="8"/>
  <c r="H40" i="8"/>
  <c r="I40" i="8"/>
  <c r="J40" i="8"/>
  <c r="K40" i="8"/>
  <c r="L40" i="8"/>
  <c r="M40" i="8"/>
  <c r="N40" i="8"/>
  <c r="O40" i="8"/>
  <c r="D41" i="8"/>
  <c r="E41" i="8"/>
  <c r="F41" i="8"/>
  <c r="G41" i="8"/>
  <c r="H41" i="8"/>
  <c r="I41" i="8"/>
  <c r="J41" i="8"/>
  <c r="K41" i="8"/>
  <c r="L41" i="8"/>
  <c r="M41" i="8"/>
  <c r="N41" i="8"/>
  <c r="O41" i="8"/>
  <c r="D42" i="8"/>
  <c r="E42" i="8"/>
  <c r="F42" i="8"/>
  <c r="G42" i="8"/>
  <c r="H42" i="8"/>
  <c r="I42" i="8"/>
  <c r="J42" i="8"/>
  <c r="K42" i="8"/>
  <c r="L42" i="8"/>
  <c r="M42" i="8"/>
  <c r="N42" i="8"/>
  <c r="O42" i="8"/>
  <c r="D43" i="8"/>
  <c r="E43" i="8"/>
  <c r="F43" i="8"/>
  <c r="G43" i="8"/>
  <c r="H43" i="8"/>
  <c r="I43" i="8"/>
  <c r="J43" i="8"/>
  <c r="K43" i="8"/>
  <c r="L43" i="8"/>
  <c r="M43" i="8"/>
  <c r="N43" i="8"/>
  <c r="O43" i="8"/>
  <c r="D44" i="8"/>
  <c r="E44" i="8"/>
  <c r="F44" i="8"/>
  <c r="G44" i="8"/>
  <c r="H44" i="8"/>
  <c r="I44" i="8"/>
  <c r="J44" i="8"/>
  <c r="K44" i="8"/>
  <c r="L44" i="8"/>
  <c r="M44" i="8"/>
  <c r="N44" i="8"/>
  <c r="O44" i="8"/>
  <c r="D45" i="8"/>
  <c r="E45" i="8"/>
  <c r="F45" i="8"/>
  <c r="G45" i="8"/>
  <c r="H45" i="8"/>
  <c r="I45" i="8"/>
  <c r="J45" i="8"/>
  <c r="J55" i="8" s="1"/>
  <c r="K45" i="8"/>
  <c r="L45" i="8"/>
  <c r="M45" i="8"/>
  <c r="N45" i="8"/>
  <c r="O45" i="8"/>
  <c r="D46" i="8"/>
  <c r="E46" i="8"/>
  <c r="F46" i="8"/>
  <c r="G46" i="8"/>
  <c r="H46" i="8"/>
  <c r="I46" i="8"/>
  <c r="J46" i="8"/>
  <c r="K46" i="8"/>
  <c r="L46" i="8"/>
  <c r="M46" i="8"/>
  <c r="M55" i="8" s="1"/>
  <c r="N46" i="8"/>
  <c r="O46" i="8"/>
  <c r="D47" i="8"/>
  <c r="E47" i="8"/>
  <c r="F47" i="8"/>
  <c r="G47" i="8"/>
  <c r="H47" i="8"/>
  <c r="I47" i="8"/>
  <c r="J47" i="8"/>
  <c r="K47" i="8"/>
  <c r="L47" i="8"/>
  <c r="M47" i="8"/>
  <c r="N47" i="8"/>
  <c r="O47" i="8"/>
  <c r="D48" i="8"/>
  <c r="E48" i="8"/>
  <c r="F48" i="8"/>
  <c r="F55" i="8" s="1"/>
  <c r="G48" i="8"/>
  <c r="H48" i="8"/>
  <c r="I48" i="8"/>
  <c r="J48" i="8"/>
  <c r="K48" i="8"/>
  <c r="L48" i="8"/>
  <c r="M48" i="8"/>
  <c r="N48" i="8"/>
  <c r="O48" i="8"/>
  <c r="D49" i="8"/>
  <c r="E49" i="8"/>
  <c r="F49" i="8"/>
  <c r="G49" i="8"/>
  <c r="H49" i="8"/>
  <c r="I49" i="8"/>
  <c r="J49" i="8"/>
  <c r="K49" i="8"/>
  <c r="L49" i="8"/>
  <c r="M49" i="8"/>
  <c r="N49" i="8"/>
  <c r="O49" i="8"/>
  <c r="D50" i="8"/>
  <c r="E50" i="8"/>
  <c r="F50" i="8"/>
  <c r="G50" i="8"/>
  <c r="H50" i="8"/>
  <c r="I50" i="8"/>
  <c r="J50" i="8"/>
  <c r="K50" i="8"/>
  <c r="L50" i="8"/>
  <c r="M50" i="8"/>
  <c r="N50" i="8"/>
  <c r="N55" i="8" s="1"/>
  <c r="O50" i="8"/>
  <c r="D51" i="8"/>
  <c r="E51" i="8"/>
  <c r="F51" i="8"/>
  <c r="G51" i="8"/>
  <c r="H51" i="8"/>
  <c r="I51" i="8"/>
  <c r="J51" i="8"/>
  <c r="K51" i="8"/>
  <c r="L51" i="8"/>
  <c r="M51" i="8"/>
  <c r="N51" i="8"/>
  <c r="O51" i="8"/>
  <c r="D52" i="8"/>
  <c r="E52" i="8"/>
  <c r="F52" i="8"/>
  <c r="G52" i="8"/>
  <c r="H52" i="8"/>
  <c r="I52" i="8"/>
  <c r="J52" i="8"/>
  <c r="K52" i="8"/>
  <c r="L52" i="8"/>
  <c r="M52" i="8"/>
  <c r="N52" i="8"/>
  <c r="O52" i="8"/>
  <c r="D53" i="8"/>
  <c r="E53" i="8"/>
  <c r="F53" i="8"/>
  <c r="G53" i="8"/>
  <c r="H53" i="8"/>
  <c r="I53" i="8"/>
  <c r="J53" i="8"/>
  <c r="K53" i="8"/>
  <c r="L53" i="8"/>
  <c r="M53" i="8"/>
  <c r="N53" i="8"/>
  <c r="O53" i="8"/>
  <c r="D54" i="8"/>
  <c r="E54" i="8"/>
  <c r="F54" i="8"/>
  <c r="G54" i="8"/>
  <c r="H54" i="8"/>
  <c r="H55" i="8" s="1"/>
  <c r="I54" i="8"/>
  <c r="J54" i="8"/>
  <c r="K54" i="8"/>
  <c r="L54" i="8"/>
  <c r="M54" i="8"/>
  <c r="N54" i="8"/>
  <c r="O54" i="8"/>
  <c r="I55" i="8"/>
  <c r="E5" i="8"/>
  <c r="F5" i="8"/>
  <c r="G5" i="8"/>
  <c r="H5" i="8"/>
  <c r="I5" i="8"/>
  <c r="J5" i="8"/>
  <c r="K5" i="8"/>
  <c r="L5" i="8"/>
  <c r="M5" i="8"/>
  <c r="N5" i="8"/>
  <c r="O5" i="8"/>
  <c r="D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" i="8"/>
  <c r="E55" i="7"/>
  <c r="F55" i="7"/>
  <c r="G55" i="7"/>
  <c r="H55" i="7"/>
  <c r="I55" i="7"/>
  <c r="J55" i="7"/>
  <c r="K55" i="7"/>
  <c r="L55" i="7"/>
  <c r="M55" i="7"/>
  <c r="N55" i="7"/>
  <c r="O55" i="7"/>
  <c r="D55" i="7"/>
  <c r="D6" i="7"/>
  <c r="E6" i="7"/>
  <c r="F6" i="7"/>
  <c r="G6" i="7"/>
  <c r="H6" i="7"/>
  <c r="I6" i="7"/>
  <c r="J6" i="7"/>
  <c r="K6" i="7"/>
  <c r="L6" i="7"/>
  <c r="M6" i="7"/>
  <c r="N6" i="7"/>
  <c r="O6" i="7"/>
  <c r="D7" i="7"/>
  <c r="E7" i="7"/>
  <c r="F7" i="7"/>
  <c r="G7" i="7"/>
  <c r="H7" i="7"/>
  <c r="I7" i="7"/>
  <c r="J7" i="7"/>
  <c r="K7" i="7"/>
  <c r="L7" i="7"/>
  <c r="M7" i="7"/>
  <c r="N7" i="7"/>
  <c r="O7" i="7"/>
  <c r="D8" i="7"/>
  <c r="E8" i="7"/>
  <c r="F8" i="7"/>
  <c r="G8" i="7"/>
  <c r="H8" i="7"/>
  <c r="I8" i="7"/>
  <c r="J8" i="7"/>
  <c r="K8" i="7"/>
  <c r="L8" i="7"/>
  <c r="M8" i="7"/>
  <c r="N8" i="7"/>
  <c r="O8" i="7"/>
  <c r="D9" i="7"/>
  <c r="E9" i="7"/>
  <c r="F9" i="7"/>
  <c r="G9" i="7"/>
  <c r="H9" i="7"/>
  <c r="I9" i="7"/>
  <c r="J9" i="7"/>
  <c r="K9" i="7"/>
  <c r="L9" i="7"/>
  <c r="M9" i="7"/>
  <c r="N9" i="7"/>
  <c r="O9" i="7"/>
  <c r="D10" i="7"/>
  <c r="E10" i="7"/>
  <c r="F10" i="7"/>
  <c r="G10" i="7"/>
  <c r="H10" i="7"/>
  <c r="I10" i="7"/>
  <c r="J10" i="7"/>
  <c r="K10" i="7"/>
  <c r="L10" i="7"/>
  <c r="M10" i="7"/>
  <c r="N10" i="7"/>
  <c r="O10" i="7"/>
  <c r="D11" i="7"/>
  <c r="E11" i="7"/>
  <c r="F11" i="7"/>
  <c r="G11" i="7"/>
  <c r="H11" i="7"/>
  <c r="I11" i="7"/>
  <c r="J11" i="7"/>
  <c r="K11" i="7"/>
  <c r="L11" i="7"/>
  <c r="M11" i="7"/>
  <c r="N11" i="7"/>
  <c r="O11" i="7"/>
  <c r="D12" i="7"/>
  <c r="E12" i="7"/>
  <c r="F12" i="7"/>
  <c r="G12" i="7"/>
  <c r="H12" i="7"/>
  <c r="I12" i="7"/>
  <c r="J12" i="7"/>
  <c r="K12" i="7"/>
  <c r="L12" i="7"/>
  <c r="M12" i="7"/>
  <c r="N12" i="7"/>
  <c r="O12" i="7"/>
  <c r="D13" i="7"/>
  <c r="E13" i="7"/>
  <c r="F13" i="7"/>
  <c r="G13" i="7"/>
  <c r="H13" i="7"/>
  <c r="I13" i="7"/>
  <c r="J13" i="7"/>
  <c r="K13" i="7"/>
  <c r="L13" i="7"/>
  <c r="M13" i="7"/>
  <c r="N13" i="7"/>
  <c r="O13" i="7"/>
  <c r="D14" i="7"/>
  <c r="E14" i="7"/>
  <c r="F14" i="7"/>
  <c r="G14" i="7"/>
  <c r="H14" i="7"/>
  <c r="I14" i="7"/>
  <c r="J14" i="7"/>
  <c r="K14" i="7"/>
  <c r="L14" i="7"/>
  <c r="M14" i="7"/>
  <c r="N14" i="7"/>
  <c r="O14" i="7"/>
  <c r="D15" i="7"/>
  <c r="E15" i="7"/>
  <c r="F15" i="7"/>
  <c r="G15" i="7"/>
  <c r="H15" i="7"/>
  <c r="I15" i="7"/>
  <c r="J15" i="7"/>
  <c r="K15" i="7"/>
  <c r="L15" i="7"/>
  <c r="M15" i="7"/>
  <c r="N15" i="7"/>
  <c r="O15" i="7"/>
  <c r="D16" i="7"/>
  <c r="E16" i="7"/>
  <c r="F16" i="7"/>
  <c r="G16" i="7"/>
  <c r="H16" i="7"/>
  <c r="I16" i="7"/>
  <c r="J16" i="7"/>
  <c r="K16" i="7"/>
  <c r="L16" i="7"/>
  <c r="M16" i="7"/>
  <c r="N16" i="7"/>
  <c r="O16" i="7"/>
  <c r="D17" i="7"/>
  <c r="E17" i="7"/>
  <c r="F17" i="7"/>
  <c r="G17" i="7"/>
  <c r="H17" i="7"/>
  <c r="I17" i="7"/>
  <c r="J17" i="7"/>
  <c r="K17" i="7"/>
  <c r="L17" i="7"/>
  <c r="M17" i="7"/>
  <c r="N17" i="7"/>
  <c r="O17" i="7"/>
  <c r="D18" i="7"/>
  <c r="E18" i="7"/>
  <c r="F18" i="7"/>
  <c r="G18" i="7"/>
  <c r="H18" i="7"/>
  <c r="I18" i="7"/>
  <c r="J18" i="7"/>
  <c r="K18" i="7"/>
  <c r="L18" i="7"/>
  <c r="M18" i="7"/>
  <c r="N18" i="7"/>
  <c r="O18" i="7"/>
  <c r="D19" i="7"/>
  <c r="E19" i="7"/>
  <c r="F19" i="7"/>
  <c r="G19" i="7"/>
  <c r="H19" i="7"/>
  <c r="I19" i="7"/>
  <c r="J19" i="7"/>
  <c r="K19" i="7"/>
  <c r="L19" i="7"/>
  <c r="M19" i="7"/>
  <c r="N19" i="7"/>
  <c r="O19" i="7"/>
  <c r="D20" i="7"/>
  <c r="E20" i="7"/>
  <c r="F20" i="7"/>
  <c r="G20" i="7"/>
  <c r="H20" i="7"/>
  <c r="I20" i="7"/>
  <c r="J20" i="7"/>
  <c r="K20" i="7"/>
  <c r="L20" i="7"/>
  <c r="M20" i="7"/>
  <c r="N20" i="7"/>
  <c r="O20" i="7"/>
  <c r="D21" i="7"/>
  <c r="E21" i="7"/>
  <c r="F21" i="7"/>
  <c r="G21" i="7"/>
  <c r="H21" i="7"/>
  <c r="I21" i="7"/>
  <c r="J21" i="7"/>
  <c r="K21" i="7"/>
  <c r="L21" i="7"/>
  <c r="M21" i="7"/>
  <c r="N21" i="7"/>
  <c r="O21" i="7"/>
  <c r="D22" i="7"/>
  <c r="E22" i="7"/>
  <c r="F22" i="7"/>
  <c r="G22" i="7"/>
  <c r="H22" i="7"/>
  <c r="I22" i="7"/>
  <c r="J22" i="7"/>
  <c r="K22" i="7"/>
  <c r="L22" i="7"/>
  <c r="M22" i="7"/>
  <c r="N22" i="7"/>
  <c r="O22" i="7"/>
  <c r="D23" i="7"/>
  <c r="E23" i="7"/>
  <c r="F23" i="7"/>
  <c r="G23" i="7"/>
  <c r="H23" i="7"/>
  <c r="I23" i="7"/>
  <c r="J23" i="7"/>
  <c r="K23" i="7"/>
  <c r="L23" i="7"/>
  <c r="M23" i="7"/>
  <c r="N23" i="7"/>
  <c r="O23" i="7"/>
  <c r="D24" i="7"/>
  <c r="E24" i="7"/>
  <c r="F24" i="7"/>
  <c r="G24" i="7"/>
  <c r="H24" i="7"/>
  <c r="I24" i="7"/>
  <c r="J24" i="7"/>
  <c r="K24" i="7"/>
  <c r="L24" i="7"/>
  <c r="M24" i="7"/>
  <c r="N24" i="7"/>
  <c r="O24" i="7"/>
  <c r="D25" i="7"/>
  <c r="E25" i="7"/>
  <c r="F25" i="7"/>
  <c r="G25" i="7"/>
  <c r="H25" i="7"/>
  <c r="I25" i="7"/>
  <c r="J25" i="7"/>
  <c r="K25" i="7"/>
  <c r="L25" i="7"/>
  <c r="M25" i="7"/>
  <c r="N25" i="7"/>
  <c r="O25" i="7"/>
  <c r="D26" i="7"/>
  <c r="E26" i="7"/>
  <c r="F26" i="7"/>
  <c r="G26" i="7"/>
  <c r="H26" i="7"/>
  <c r="I26" i="7"/>
  <c r="J26" i="7"/>
  <c r="K26" i="7"/>
  <c r="L26" i="7"/>
  <c r="M26" i="7"/>
  <c r="N26" i="7"/>
  <c r="O26" i="7"/>
  <c r="D27" i="7"/>
  <c r="E27" i="7"/>
  <c r="F27" i="7"/>
  <c r="G27" i="7"/>
  <c r="H27" i="7"/>
  <c r="I27" i="7"/>
  <c r="J27" i="7"/>
  <c r="K27" i="7"/>
  <c r="L27" i="7"/>
  <c r="M27" i="7"/>
  <c r="N27" i="7"/>
  <c r="O27" i="7"/>
  <c r="D28" i="7"/>
  <c r="E28" i="7"/>
  <c r="F28" i="7"/>
  <c r="G28" i="7"/>
  <c r="H28" i="7"/>
  <c r="I28" i="7"/>
  <c r="J28" i="7"/>
  <c r="K28" i="7"/>
  <c r="L28" i="7"/>
  <c r="M28" i="7"/>
  <c r="N28" i="7"/>
  <c r="O28" i="7"/>
  <c r="D29" i="7"/>
  <c r="E29" i="7"/>
  <c r="F29" i="7"/>
  <c r="G29" i="7"/>
  <c r="H29" i="7"/>
  <c r="I29" i="7"/>
  <c r="J29" i="7"/>
  <c r="K29" i="7"/>
  <c r="L29" i="7"/>
  <c r="M29" i="7"/>
  <c r="N29" i="7"/>
  <c r="O29" i="7"/>
  <c r="D30" i="7"/>
  <c r="E30" i="7"/>
  <c r="F30" i="7"/>
  <c r="G30" i="7"/>
  <c r="H30" i="7"/>
  <c r="I30" i="7"/>
  <c r="J30" i="7"/>
  <c r="K30" i="7"/>
  <c r="L30" i="7"/>
  <c r="M30" i="7"/>
  <c r="N30" i="7"/>
  <c r="O30" i="7"/>
  <c r="D31" i="7"/>
  <c r="E31" i="7"/>
  <c r="F31" i="7"/>
  <c r="G31" i="7"/>
  <c r="H31" i="7"/>
  <c r="I31" i="7"/>
  <c r="J31" i="7"/>
  <c r="K31" i="7"/>
  <c r="L31" i="7"/>
  <c r="M31" i="7"/>
  <c r="N31" i="7"/>
  <c r="O31" i="7"/>
  <c r="D32" i="7"/>
  <c r="E32" i="7"/>
  <c r="F32" i="7"/>
  <c r="G32" i="7"/>
  <c r="H32" i="7"/>
  <c r="I32" i="7"/>
  <c r="J32" i="7"/>
  <c r="K32" i="7"/>
  <c r="L32" i="7"/>
  <c r="M32" i="7"/>
  <c r="N32" i="7"/>
  <c r="O32" i="7"/>
  <c r="D33" i="7"/>
  <c r="E33" i="7"/>
  <c r="F33" i="7"/>
  <c r="G33" i="7"/>
  <c r="H33" i="7"/>
  <c r="I33" i="7"/>
  <c r="J33" i="7"/>
  <c r="K33" i="7"/>
  <c r="L33" i="7"/>
  <c r="M33" i="7"/>
  <c r="N33" i="7"/>
  <c r="O33" i="7"/>
  <c r="D34" i="7"/>
  <c r="E34" i="7"/>
  <c r="F34" i="7"/>
  <c r="G34" i="7"/>
  <c r="H34" i="7"/>
  <c r="I34" i="7"/>
  <c r="J34" i="7"/>
  <c r="K34" i="7"/>
  <c r="L34" i="7"/>
  <c r="M34" i="7"/>
  <c r="N34" i="7"/>
  <c r="O34" i="7"/>
  <c r="D35" i="7"/>
  <c r="E35" i="7"/>
  <c r="F35" i="7"/>
  <c r="G35" i="7"/>
  <c r="H35" i="7"/>
  <c r="I35" i="7"/>
  <c r="J35" i="7"/>
  <c r="K35" i="7"/>
  <c r="L35" i="7"/>
  <c r="M35" i="7"/>
  <c r="N35" i="7"/>
  <c r="O35" i="7"/>
  <c r="D36" i="7"/>
  <c r="E36" i="7"/>
  <c r="F36" i="7"/>
  <c r="G36" i="7"/>
  <c r="H36" i="7"/>
  <c r="I36" i="7"/>
  <c r="J36" i="7"/>
  <c r="K36" i="7"/>
  <c r="L36" i="7"/>
  <c r="M36" i="7"/>
  <c r="N36" i="7"/>
  <c r="O36" i="7"/>
  <c r="D37" i="7"/>
  <c r="E37" i="7"/>
  <c r="F37" i="7"/>
  <c r="G37" i="7"/>
  <c r="H37" i="7"/>
  <c r="I37" i="7"/>
  <c r="J37" i="7"/>
  <c r="K37" i="7"/>
  <c r="L37" i="7"/>
  <c r="M37" i="7"/>
  <c r="N37" i="7"/>
  <c r="O37" i="7"/>
  <c r="D38" i="7"/>
  <c r="E38" i="7"/>
  <c r="F38" i="7"/>
  <c r="G38" i="7"/>
  <c r="H38" i="7"/>
  <c r="I38" i="7"/>
  <c r="J38" i="7"/>
  <c r="K38" i="7"/>
  <c r="L38" i="7"/>
  <c r="M38" i="7"/>
  <c r="N38" i="7"/>
  <c r="O38" i="7"/>
  <c r="D39" i="7"/>
  <c r="E39" i="7"/>
  <c r="F39" i="7"/>
  <c r="G39" i="7"/>
  <c r="H39" i="7"/>
  <c r="I39" i="7"/>
  <c r="J39" i="7"/>
  <c r="K39" i="7"/>
  <c r="L39" i="7"/>
  <c r="M39" i="7"/>
  <c r="N39" i="7"/>
  <c r="O39" i="7"/>
  <c r="D40" i="7"/>
  <c r="E40" i="7"/>
  <c r="F40" i="7"/>
  <c r="G40" i="7"/>
  <c r="H40" i="7"/>
  <c r="I40" i="7"/>
  <c r="J40" i="7"/>
  <c r="K40" i="7"/>
  <c r="L40" i="7"/>
  <c r="M40" i="7"/>
  <c r="N40" i="7"/>
  <c r="O40" i="7"/>
  <c r="D41" i="7"/>
  <c r="E41" i="7"/>
  <c r="F41" i="7"/>
  <c r="G41" i="7"/>
  <c r="H41" i="7"/>
  <c r="I41" i="7"/>
  <c r="J41" i="7"/>
  <c r="K41" i="7"/>
  <c r="L41" i="7"/>
  <c r="M41" i="7"/>
  <c r="N41" i="7"/>
  <c r="O41" i="7"/>
  <c r="D42" i="7"/>
  <c r="E42" i="7"/>
  <c r="F42" i="7"/>
  <c r="G42" i="7"/>
  <c r="H42" i="7"/>
  <c r="I42" i="7"/>
  <c r="J42" i="7"/>
  <c r="K42" i="7"/>
  <c r="L42" i="7"/>
  <c r="M42" i="7"/>
  <c r="N42" i="7"/>
  <c r="O42" i="7"/>
  <c r="D43" i="7"/>
  <c r="E43" i="7"/>
  <c r="F43" i="7"/>
  <c r="G43" i="7"/>
  <c r="H43" i="7"/>
  <c r="I43" i="7"/>
  <c r="J43" i="7"/>
  <c r="K43" i="7"/>
  <c r="L43" i="7"/>
  <c r="M43" i="7"/>
  <c r="N43" i="7"/>
  <c r="O43" i="7"/>
  <c r="D44" i="7"/>
  <c r="E44" i="7"/>
  <c r="F44" i="7"/>
  <c r="G44" i="7"/>
  <c r="H44" i="7"/>
  <c r="I44" i="7"/>
  <c r="J44" i="7"/>
  <c r="K44" i="7"/>
  <c r="L44" i="7"/>
  <c r="M44" i="7"/>
  <c r="N44" i="7"/>
  <c r="O44" i="7"/>
  <c r="D45" i="7"/>
  <c r="E45" i="7"/>
  <c r="F45" i="7"/>
  <c r="G45" i="7"/>
  <c r="H45" i="7"/>
  <c r="I45" i="7"/>
  <c r="J45" i="7"/>
  <c r="K45" i="7"/>
  <c r="L45" i="7"/>
  <c r="M45" i="7"/>
  <c r="N45" i="7"/>
  <c r="O45" i="7"/>
  <c r="D46" i="7"/>
  <c r="E46" i="7"/>
  <c r="F46" i="7"/>
  <c r="G46" i="7"/>
  <c r="H46" i="7"/>
  <c r="I46" i="7"/>
  <c r="J46" i="7"/>
  <c r="K46" i="7"/>
  <c r="L46" i="7"/>
  <c r="M46" i="7"/>
  <c r="N46" i="7"/>
  <c r="O46" i="7"/>
  <c r="D47" i="7"/>
  <c r="E47" i="7"/>
  <c r="F47" i="7"/>
  <c r="G47" i="7"/>
  <c r="H47" i="7"/>
  <c r="I47" i="7"/>
  <c r="J47" i="7"/>
  <c r="K47" i="7"/>
  <c r="L47" i="7"/>
  <c r="M47" i="7"/>
  <c r="N47" i="7"/>
  <c r="O47" i="7"/>
  <c r="D48" i="7"/>
  <c r="E48" i="7"/>
  <c r="F48" i="7"/>
  <c r="G48" i="7"/>
  <c r="H48" i="7"/>
  <c r="I48" i="7"/>
  <c r="J48" i="7"/>
  <c r="K48" i="7"/>
  <c r="L48" i="7"/>
  <c r="M48" i="7"/>
  <c r="N48" i="7"/>
  <c r="O48" i="7"/>
  <c r="D49" i="7"/>
  <c r="E49" i="7"/>
  <c r="F49" i="7"/>
  <c r="G49" i="7"/>
  <c r="H49" i="7"/>
  <c r="I49" i="7"/>
  <c r="J49" i="7"/>
  <c r="K49" i="7"/>
  <c r="L49" i="7"/>
  <c r="M49" i="7"/>
  <c r="N49" i="7"/>
  <c r="O49" i="7"/>
  <c r="D50" i="7"/>
  <c r="E50" i="7"/>
  <c r="F50" i="7"/>
  <c r="G50" i="7"/>
  <c r="H50" i="7"/>
  <c r="I50" i="7"/>
  <c r="J50" i="7"/>
  <c r="K50" i="7"/>
  <c r="L50" i="7"/>
  <c r="M50" i="7"/>
  <c r="N50" i="7"/>
  <c r="O50" i="7"/>
  <c r="D51" i="7"/>
  <c r="E51" i="7"/>
  <c r="F51" i="7"/>
  <c r="G51" i="7"/>
  <c r="H51" i="7"/>
  <c r="I51" i="7"/>
  <c r="J51" i="7"/>
  <c r="K51" i="7"/>
  <c r="L51" i="7"/>
  <c r="M51" i="7"/>
  <c r="N51" i="7"/>
  <c r="O51" i="7"/>
  <c r="D52" i="7"/>
  <c r="E52" i="7"/>
  <c r="F52" i="7"/>
  <c r="G52" i="7"/>
  <c r="H52" i="7"/>
  <c r="I52" i="7"/>
  <c r="J52" i="7"/>
  <c r="K52" i="7"/>
  <c r="L52" i="7"/>
  <c r="M52" i="7"/>
  <c r="N52" i="7"/>
  <c r="O52" i="7"/>
  <c r="D53" i="7"/>
  <c r="E53" i="7"/>
  <c r="F53" i="7"/>
  <c r="G53" i="7"/>
  <c r="H53" i="7"/>
  <c r="I53" i="7"/>
  <c r="J53" i="7"/>
  <c r="K53" i="7"/>
  <c r="L53" i="7"/>
  <c r="M53" i="7"/>
  <c r="N53" i="7"/>
  <c r="O53" i="7"/>
  <c r="D54" i="7"/>
  <c r="E54" i="7"/>
  <c r="F54" i="7"/>
  <c r="G54" i="7"/>
  <c r="H54" i="7"/>
  <c r="I54" i="7"/>
  <c r="J54" i="7"/>
  <c r="K54" i="7"/>
  <c r="L54" i="7"/>
  <c r="M54" i="7"/>
  <c r="N54" i="7"/>
  <c r="O54" i="7"/>
  <c r="E5" i="7"/>
  <c r="F5" i="7"/>
  <c r="G5" i="7"/>
  <c r="H5" i="7"/>
  <c r="I5" i="7"/>
  <c r="J5" i="7"/>
  <c r="K5" i="7"/>
  <c r="L5" i="7"/>
  <c r="M5" i="7"/>
  <c r="N5" i="7"/>
  <c r="O5" i="7"/>
  <c r="D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" i="7"/>
  <c r="L55" i="8"/>
  <c r="D55" i="8"/>
  <c r="F55" i="21"/>
  <c r="F71" i="21"/>
  <c r="F56" i="21"/>
  <c r="F72" i="21"/>
  <c r="F73" i="21"/>
  <c r="F57" i="21"/>
  <c r="F58" i="21"/>
  <c r="F74" i="21"/>
  <c r="F59" i="21"/>
  <c r="F75" i="21"/>
  <c r="F60" i="21"/>
  <c r="F76" i="21"/>
  <c r="F61" i="21"/>
  <c r="F77" i="21"/>
  <c r="F62" i="21"/>
  <c r="F78" i="21"/>
  <c r="F79" i="21"/>
  <c r="F63" i="21"/>
  <c r="F64" i="21"/>
  <c r="F80" i="21"/>
  <c r="F65" i="21"/>
  <c r="F81" i="21"/>
  <c r="F66" i="21"/>
  <c r="F82" i="21"/>
  <c r="F67" i="21"/>
  <c r="F83" i="21"/>
  <c r="F70" i="21"/>
  <c r="F68" i="21"/>
  <c r="F69" i="21"/>
  <c r="F54" i="21"/>
  <c r="G54" i="21" l="1"/>
  <c r="G78" i="21"/>
  <c r="G70" i="21"/>
  <c r="G62" i="21"/>
  <c r="G77" i="21"/>
  <c r="G69" i="21"/>
  <c r="G61" i="21"/>
  <c r="G76" i="21"/>
  <c r="G68" i="21"/>
  <c r="G60" i="21"/>
  <c r="G83" i="21"/>
  <c r="G75" i="21"/>
  <c r="G67" i="21"/>
  <c r="G59" i="21"/>
  <c r="G82" i="21"/>
  <c r="G74" i="21"/>
  <c r="G58" i="21"/>
  <c r="G81" i="21"/>
  <c r="G73" i="21"/>
  <c r="G65" i="21"/>
  <c r="G57" i="21"/>
  <c r="G80" i="21"/>
  <c r="G72" i="21"/>
  <c r="G64" i="21"/>
  <c r="G56" i="21"/>
  <c r="G79" i="21"/>
  <c r="G71" i="21"/>
  <c r="G63" i="21"/>
  <c r="G55" i="21"/>
  <c r="K34" i="9" a="1"/>
  <c r="K34" i="9" s="1"/>
  <c r="L34" i="9" s="1"/>
  <c r="K8" i="9" a="1"/>
  <c r="K8" i="9" s="1"/>
  <c r="L8" i="9" s="1"/>
  <c r="K46" i="9" a="1"/>
  <c r="K46" i="9" s="1"/>
  <c r="L46" i="9" s="1"/>
  <c r="K33" i="9" a="1"/>
  <c r="K33" i="9" s="1"/>
  <c r="L33" i="9" s="1"/>
  <c r="K21" i="9" a="1"/>
  <c r="K21" i="9" s="1"/>
  <c r="L21" i="9" s="1"/>
  <c r="K7" i="9" a="1"/>
  <c r="K7" i="9" s="1"/>
  <c r="L7" i="9" s="1"/>
  <c r="K32" i="9" a="1"/>
  <c r="K32" i="9" s="1"/>
  <c r="L32" i="9" s="1"/>
  <c r="K20" i="9" a="1"/>
  <c r="K20" i="9" s="1"/>
  <c r="L20" i="9" s="1"/>
  <c r="K44" i="9" a="1"/>
  <c r="K44" i="9" s="1"/>
  <c r="L44" i="9" s="1"/>
  <c r="K18" i="9" a="1"/>
  <c r="K18" i="9" s="1"/>
  <c r="L18" i="9" s="1"/>
  <c r="K5" i="9" a="1"/>
  <c r="K5" i="9" s="1"/>
  <c r="L5" i="9" s="1"/>
  <c r="K43" i="9" a="1"/>
  <c r="K43" i="9" s="1"/>
  <c r="L43" i="9" s="1"/>
  <c r="K30" i="9" a="1"/>
  <c r="K30" i="9" s="1"/>
  <c r="L30" i="9" s="1"/>
  <c r="D62" i="8"/>
  <c r="B55" i="21"/>
  <c r="B56" i="21" s="1"/>
  <c r="B57" i="21" s="1"/>
  <c r="B58" i="21" s="1"/>
  <c r="B59" i="21" s="1"/>
  <c r="B60" i="21" s="1"/>
  <c r="B61" i="21" s="1"/>
  <c r="B62" i="21" s="1"/>
  <c r="B63" i="21" s="1"/>
  <c r="B64" i="21" s="1"/>
  <c r="B65" i="21" s="1"/>
  <c r="B66" i="21" s="1"/>
  <c r="B67" i="21" s="1"/>
  <c r="B68" i="21" s="1"/>
  <c r="B69" i="21" s="1"/>
  <c r="B70" i="21" s="1"/>
  <c r="B71" i="21" s="1"/>
  <c r="B72" i="21" s="1"/>
  <c r="B73" i="21" s="1"/>
  <c r="B74" i="21" s="1"/>
  <c r="B75" i="21" s="1"/>
  <c r="B76" i="21" s="1"/>
  <c r="B77" i="21" s="1"/>
  <c r="B78" i="21" s="1"/>
  <c r="B79" i="21" s="1"/>
  <c r="B80" i="21" s="1"/>
  <c r="B81" i="21" s="1"/>
  <c r="B82" i="21" s="1"/>
  <c r="B83" i="21" s="1"/>
  <c r="A5" i="9" a="1"/>
  <c r="A18" i="9" s="1"/>
  <c r="B5" i="8" a="1"/>
  <c r="B15" i="8" s="1"/>
  <c r="B5" i="7" a="1"/>
  <c r="B12" i="7" s="1"/>
  <c r="J12" i="9" s="1"/>
  <c r="D4" i="8" a="1"/>
  <c r="H4" i="8" s="1"/>
  <c r="D4" i="7" a="1"/>
  <c r="K4" i="7" s="1"/>
  <c r="D57" i="8" a="1"/>
  <c r="E57" i="8" s="1"/>
  <c r="C56" i="9"/>
  <c r="B56" i="9"/>
  <c r="F85" i="21" l="1"/>
  <c r="G66" i="21"/>
  <c r="G85" i="21" s="1"/>
  <c r="B30" i="8"/>
  <c r="I4" i="7"/>
  <c r="F4" i="8"/>
  <c r="B42" i="7"/>
  <c r="J42" i="9" s="1"/>
  <c r="B26" i="7"/>
  <c r="J26" i="9" s="1"/>
  <c r="B10" i="7"/>
  <c r="J10" i="9" s="1"/>
  <c r="B45" i="8"/>
  <c r="B29" i="8"/>
  <c r="B13" i="8"/>
  <c r="A48" i="9"/>
  <c r="A32" i="9"/>
  <c r="A16" i="9"/>
  <c r="B11" i="7"/>
  <c r="J11" i="9" s="1"/>
  <c r="B14" i="8"/>
  <c r="A49" i="9"/>
  <c r="A33" i="9"/>
  <c r="A17" i="9"/>
  <c r="H4" i="7"/>
  <c r="E4" i="8"/>
  <c r="B41" i="7"/>
  <c r="J41" i="9" s="1"/>
  <c r="B25" i="7"/>
  <c r="J25" i="9" s="1"/>
  <c r="B9" i="7"/>
  <c r="J9" i="9" s="1"/>
  <c r="B44" i="8"/>
  <c r="B28" i="8"/>
  <c r="B12" i="8"/>
  <c r="A47" i="9"/>
  <c r="A31" i="9"/>
  <c r="A15" i="9"/>
  <c r="G4" i="7"/>
  <c r="D4" i="8"/>
  <c r="B40" i="7"/>
  <c r="J40" i="9" s="1"/>
  <c r="B24" i="7"/>
  <c r="J24" i="9" s="1"/>
  <c r="B8" i="7"/>
  <c r="J8" i="9" s="1"/>
  <c r="B43" i="8"/>
  <c r="B27" i="8"/>
  <c r="B11" i="8"/>
  <c r="A46" i="9"/>
  <c r="A30" i="9"/>
  <c r="A14" i="9"/>
  <c r="B39" i="7"/>
  <c r="J39" i="9" s="1"/>
  <c r="B23" i="7"/>
  <c r="J23" i="9" s="1"/>
  <c r="B6" i="7"/>
  <c r="J6" i="9" s="1"/>
  <c r="B41" i="8"/>
  <c r="B25" i="8"/>
  <c r="B9" i="8"/>
  <c r="A44" i="9"/>
  <c r="A28" i="9"/>
  <c r="A12" i="9"/>
  <c r="G4" i="8"/>
  <c r="B43" i="7"/>
  <c r="J43" i="9" s="1"/>
  <c r="B27" i="7"/>
  <c r="J27" i="9" s="1"/>
  <c r="B46" i="8"/>
  <c r="F4" i="7"/>
  <c r="B7" i="7"/>
  <c r="J7" i="9" s="1"/>
  <c r="B42" i="8"/>
  <c r="B10" i="8"/>
  <c r="A13" i="9"/>
  <c r="E4" i="7"/>
  <c r="B54" i="7"/>
  <c r="J54" i="9" s="1"/>
  <c r="B38" i="7"/>
  <c r="J38" i="9" s="1"/>
  <c r="B22" i="7"/>
  <c r="J22" i="9" s="1"/>
  <c r="D4" i="7"/>
  <c r="B53" i="7"/>
  <c r="J53" i="9" s="1"/>
  <c r="B37" i="7"/>
  <c r="J37" i="9" s="1"/>
  <c r="B21" i="7"/>
  <c r="J21" i="9" s="1"/>
  <c r="B5" i="7"/>
  <c r="J5" i="9" s="1"/>
  <c r="B40" i="8"/>
  <c r="B24" i="8"/>
  <c r="B8" i="8"/>
  <c r="A43" i="9"/>
  <c r="A27" i="9"/>
  <c r="A11" i="9"/>
  <c r="B52" i="7"/>
  <c r="J52" i="9" s="1"/>
  <c r="B36" i="7"/>
  <c r="J36" i="9" s="1"/>
  <c r="B20" i="7"/>
  <c r="J20" i="9" s="1"/>
  <c r="B7" i="8"/>
  <c r="A26" i="9"/>
  <c r="O4" i="8"/>
  <c r="B51" i="7"/>
  <c r="J51" i="9" s="1"/>
  <c r="B35" i="7"/>
  <c r="J35" i="9" s="1"/>
  <c r="B19" i="7"/>
  <c r="J19" i="9" s="1"/>
  <c r="B54" i="8"/>
  <c r="B38" i="8"/>
  <c r="B22" i="8"/>
  <c r="B6" i="8"/>
  <c r="A41" i="9"/>
  <c r="A25" i="9"/>
  <c r="A9" i="9"/>
  <c r="K57" i="8"/>
  <c r="N4" i="8"/>
  <c r="B50" i="7"/>
  <c r="J50" i="9" s="1"/>
  <c r="B34" i="7"/>
  <c r="J34" i="9" s="1"/>
  <c r="B18" i="7"/>
  <c r="J18" i="9" s="1"/>
  <c r="B53" i="8"/>
  <c r="B37" i="8"/>
  <c r="B21" i="8"/>
  <c r="B5" i="8"/>
  <c r="A40" i="9"/>
  <c r="A24" i="9"/>
  <c r="A8" i="9"/>
  <c r="A39" i="9"/>
  <c r="A23" i="9"/>
  <c r="A7" i="9"/>
  <c r="B49" i="7"/>
  <c r="J49" i="9" s="1"/>
  <c r="B20" i="8"/>
  <c r="B32" i="7"/>
  <c r="J32" i="9" s="1"/>
  <c r="A6" i="9"/>
  <c r="B39" i="8"/>
  <c r="B23" i="8"/>
  <c r="A42" i="9"/>
  <c r="A10" i="9"/>
  <c r="B33" i="7"/>
  <c r="J33" i="9" s="1"/>
  <c r="B52" i="8"/>
  <c r="B36" i="8"/>
  <c r="B35" i="8"/>
  <c r="A38" i="9"/>
  <c r="K4" i="8"/>
  <c r="B47" i="7"/>
  <c r="J47" i="9" s="1"/>
  <c r="B31" i="7"/>
  <c r="J31" i="9" s="1"/>
  <c r="B15" i="7"/>
  <c r="J15" i="9" s="1"/>
  <c r="B50" i="8"/>
  <c r="B34" i="8"/>
  <c r="B18" i="8"/>
  <c r="A53" i="9"/>
  <c r="A37" i="9"/>
  <c r="A21" i="9"/>
  <c r="A5" i="9"/>
  <c r="J4" i="7"/>
  <c r="B26" i="8"/>
  <c r="A45" i="9"/>
  <c r="A29" i="9"/>
  <c r="M4" i="8"/>
  <c r="B17" i="7"/>
  <c r="J17" i="9" s="1"/>
  <c r="O4" i="7"/>
  <c r="L4" i="8"/>
  <c r="B48" i="7"/>
  <c r="J48" i="9" s="1"/>
  <c r="B16" i="7"/>
  <c r="J16" i="9" s="1"/>
  <c r="B51" i="8"/>
  <c r="B19" i="8"/>
  <c r="A54" i="9"/>
  <c r="A22" i="9"/>
  <c r="N4" i="7"/>
  <c r="M4" i="7"/>
  <c r="J4" i="8"/>
  <c r="B46" i="7"/>
  <c r="J46" i="9" s="1"/>
  <c r="B30" i="7"/>
  <c r="J30" i="9" s="1"/>
  <c r="B14" i="7"/>
  <c r="J14" i="9" s="1"/>
  <c r="B49" i="8"/>
  <c r="B33" i="8"/>
  <c r="B17" i="8"/>
  <c r="A52" i="9"/>
  <c r="A36" i="9"/>
  <c r="A20" i="9"/>
  <c r="L4" i="7"/>
  <c r="B13" i="7"/>
  <c r="J13" i="9" s="1"/>
  <c r="B48" i="8"/>
  <c r="B32" i="8"/>
  <c r="B16" i="8"/>
  <c r="A51" i="9"/>
  <c r="A35" i="9"/>
  <c r="A19" i="9"/>
  <c r="I4" i="8"/>
  <c r="B45" i="7"/>
  <c r="J45" i="9" s="1"/>
  <c r="B29" i="7"/>
  <c r="J29" i="9" s="1"/>
  <c r="B44" i="7"/>
  <c r="J44" i="9" s="1"/>
  <c r="B28" i="7"/>
  <c r="J28" i="9" s="1"/>
  <c r="B47" i="8"/>
  <c r="B31" i="8"/>
  <c r="A50" i="9"/>
  <c r="A34" i="9"/>
  <c r="O57" i="8"/>
  <c r="G57" i="8"/>
  <c r="M57" i="8"/>
  <c r="I57" i="8"/>
  <c r="Q6" i="7"/>
  <c r="D57" i="8"/>
  <c r="F57" i="8"/>
  <c r="H57" i="8"/>
  <c r="J57" i="8"/>
  <c r="L57" i="8"/>
  <c r="N57" i="8"/>
  <c r="D57" i="7" a="1"/>
  <c r="E57" i="7" l="1"/>
  <c r="G57" i="7"/>
  <c r="I57" i="7"/>
  <c r="K57" i="7"/>
  <c r="M57" i="7"/>
  <c r="O57" i="7"/>
  <c r="F57" i="7"/>
  <c r="J57" i="7"/>
  <c r="N57" i="7"/>
  <c r="D57" i="7"/>
  <c r="H57" i="7"/>
  <c r="L57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<sst xmlns="http://schemas.openxmlformats.org/spreadsheetml/2006/main" count="884" uniqueCount="690">
  <si>
    <t>City</t>
  </si>
  <si>
    <t>New York</t>
  </si>
  <si>
    <t>Los Angeles</t>
  </si>
  <si>
    <t>Chicago</t>
  </si>
  <si>
    <t>Dallas</t>
  </si>
  <si>
    <t>Philadelphia</t>
  </si>
  <si>
    <t>Houston</t>
  </si>
  <si>
    <t>Miami</t>
  </si>
  <si>
    <t>Atlanta</t>
  </si>
  <si>
    <t>Boston</t>
  </si>
  <si>
    <t>San Francisco</t>
  </si>
  <si>
    <t>Detroit</t>
  </si>
  <si>
    <t>Riverside</t>
  </si>
  <si>
    <t>Phoenix</t>
  </si>
  <si>
    <t>Seattle</t>
  </si>
  <si>
    <t>Minneapolis</t>
  </si>
  <si>
    <t>San Diego</t>
  </si>
  <si>
    <t>St. Louis</t>
  </si>
  <si>
    <t>Tampa</t>
  </si>
  <si>
    <t>Baltimore</t>
  </si>
  <si>
    <t>Denver</t>
  </si>
  <si>
    <t>Pittsburgh</t>
  </si>
  <si>
    <t>Portland</t>
  </si>
  <si>
    <t>Sacramento</t>
  </si>
  <si>
    <t>San Antonio</t>
  </si>
  <si>
    <t>Orlando</t>
  </si>
  <si>
    <t>Cincinnati</t>
  </si>
  <si>
    <t>Cleveland</t>
  </si>
  <si>
    <t>Kansas City</t>
  </si>
  <si>
    <t>Las Vegas</t>
  </si>
  <si>
    <t>San Jose</t>
  </si>
  <si>
    <t>Columbus</t>
  </si>
  <si>
    <t>Charlotte</t>
  </si>
  <si>
    <t>Indianapolis</t>
  </si>
  <si>
    <t>Austin</t>
  </si>
  <si>
    <t>Virginia Beach</t>
  </si>
  <si>
    <t>Providence</t>
  </si>
  <si>
    <t>Nashville</t>
  </si>
  <si>
    <t>Milwaukee</t>
  </si>
  <si>
    <t>Jacksonville</t>
  </si>
  <si>
    <t>Memphis</t>
  </si>
  <si>
    <t>Louisville</t>
  </si>
  <si>
    <t>Richmond</t>
  </si>
  <si>
    <t>Oklahoma City</t>
  </si>
  <si>
    <t>Hartford</t>
  </si>
  <si>
    <t>New Orleans</t>
  </si>
  <si>
    <t>Buffalo</t>
  </si>
  <si>
    <t>Raleigh</t>
  </si>
  <si>
    <t>Birmingham</t>
  </si>
  <si>
    <t>Salt Lake City</t>
  </si>
  <si>
    <t>Rochester</t>
  </si>
  <si>
    <t>May</t>
  </si>
  <si>
    <t>State</t>
  </si>
  <si>
    <t>Summary Table of High Temperatures - by Month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</si>
  <si>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</si>
  <si>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</si>
  <si>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</si>
  <si>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</si>
  <si>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</si>
  <si>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</si>
  <si>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</si>
  <si>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</si>
  <si>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</si>
  <si>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</si>
  <si>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</si>
  <si>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Summary Table of Low Temperatures - by Month</t>
  </si>
  <si>
    <t>High Temperature</t>
  </si>
  <si>
    <t>Sorted Table of High Temperatures</t>
  </si>
  <si>
    <t>For the Month of:</t>
  </si>
  <si>
    <t>CS_Int</t>
  </si>
  <si>
    <t>CS_Seq1</t>
  </si>
  <si>
    <t>Position</t>
  </si>
  <si>
    <t>Check Sum</t>
  </si>
  <si>
    <t>This sheet is intentionally blank</t>
  </si>
  <si>
    <t>ListMonthShort</t>
  </si>
  <si>
    <t>ListCity</t>
  </si>
  <si>
    <t>Excel Skills for Business: Advanced</t>
  </si>
  <si>
    <t>End of Course - Assignment</t>
  </si>
  <si>
    <t>Final Assignment</t>
  </si>
  <si>
    <t>Pmt per Year</t>
  </si>
  <si>
    <t>Number of Years (Across Top Row)</t>
  </si>
  <si>
    <t>(Down</t>
  </si>
  <si>
    <t>Left</t>
  </si>
  <si>
    <t>Column)</t>
  </si>
  <si>
    <t>Purchase Price (PV) in middle</t>
  </si>
  <si>
    <t>&lt;-- Rate</t>
  </si>
  <si>
    <t>Interest Rate</t>
  </si>
  <si>
    <t>The account earns interest at one of the 6 following annual rates:</t>
  </si>
  <si>
    <t>Number of Years</t>
  </si>
  <si>
    <t>The account will be active for one of the following number of years, starting today:</t>
  </si>
  <si>
    <t>Interest is paid into the account at the end of every 12 month period.</t>
  </si>
  <si>
    <t>Additional Payments</t>
  </si>
  <si>
    <t>At the end of every 12 month period (beginning one year after today), an additional payment is deposited into the account.</t>
  </si>
  <si>
    <t>The additional payment will be one of the 4 following amounts:</t>
  </si>
  <si>
    <t>Initial Deposit</t>
  </si>
  <si>
    <t>When the account is opened today, an initial deposit is made into the account.</t>
  </si>
  <si>
    <t>The size of the deposit must be looked up from a table depending upon the chosen values for Interest Rate, Number of Years and Additional Payments.</t>
  </si>
  <si>
    <t>There is a table provided for each interest rate value (see worksheet "Rate_550" for the 5.50% rate for example).</t>
  </si>
  <si>
    <t>Each table has 20 initial deposit amounts, one for each combination of Years and Additional Payments.</t>
  </si>
  <si>
    <t>The amounts are located in cells C3:G6 of each table, with the rate in cell A1, the number of years in cells B2:G2 and the Additional Payment at cells B3:B6.</t>
  </si>
  <si>
    <t>Your task is to calculate the future account balance of a savings account opened today with certain provided terms.</t>
  </si>
  <si>
    <t>Terms will be provided for Interest Rate, Number of Years and Additional Payments.  There will also be an Initial Depsoit Amount.</t>
  </si>
  <si>
    <t>You will need to use these terms to look up the Initial Deposit Amount, and then calculate the future account balance.</t>
  </si>
  <si>
    <t>Account Number</t>
  </si>
  <si>
    <t>Assumptions and Calculations</t>
  </si>
  <si>
    <t>Final Account Balance</t>
  </si>
  <si>
    <t>Helper cells if you need them</t>
  </si>
  <si>
    <t>End of Sheet</t>
  </si>
  <si>
    <t>Part 2 - Introduction</t>
  </si>
  <si>
    <t>Your task is to populate the green cells in the 'Initial Deposit' column and 'Final Account Balance' column for each of the 30 Account Numbers.</t>
  </si>
  <si>
    <t>HINTS:</t>
  </si>
  <si>
    <t>1) Try and write flexible formulas that can be copied down the entire column of 30 accounts.  This will be the quickest way.</t>
  </si>
  <si>
    <t>2) You may wish to use the INDIRECT function to find the Initial Deposit.  Note that the Interest Rate * 10000 will give the number (500 to 750) that appears in the worksheet tab name.</t>
  </si>
  <si>
    <t>Do your workings in the grey 'helper cells' box in columns I to X, so that the green cells contain only your final answers.  Then answer the assignment questions.</t>
  </si>
  <si>
    <t>3) You may wish to use the FV function to find the Final Account Balance.  Make sure the Final Account Balance is a positive number.</t>
  </si>
  <si>
    <t>Georgia</t>
  </si>
  <si>
    <t>M1H52L34</t>
  </si>
  <si>
    <t>M2H57L38</t>
  </si>
  <si>
    <t>M3H65L44</t>
  </si>
  <si>
    <t>M4H73L52</t>
  </si>
  <si>
    <t>M6H86L68</t>
  </si>
  <si>
    <t>M7H89L71</t>
  </si>
  <si>
    <t>M8H88L71</t>
  </si>
  <si>
    <t>M9H82L65</t>
  </si>
  <si>
    <t>M11H64L45</t>
  </si>
  <si>
    <t>M12H54L37</t>
  </si>
  <si>
    <t>Texas</t>
  </si>
  <si>
    <t>M1H62L42</t>
  </si>
  <si>
    <t>M2H65L45</t>
  </si>
  <si>
    <t>M3H72L51</t>
  </si>
  <si>
    <t>M5H87L67</t>
  </si>
  <si>
    <t>M6H92L72</t>
  </si>
  <si>
    <t>M7H96L74</t>
  </si>
  <si>
    <t>M8H97L75</t>
  </si>
  <si>
    <t>M9H91L69</t>
  </si>
  <si>
    <t>M11H71L51</t>
  </si>
  <si>
    <t>M12H63L42</t>
  </si>
  <si>
    <t>Maryland</t>
  </si>
  <si>
    <t>M1H41L24</t>
  </si>
  <si>
    <t>M2H45L27</t>
  </si>
  <si>
    <t>M3H54L34</t>
  </si>
  <si>
    <t>M4H65L43</t>
  </si>
  <si>
    <t>M5H74L52</t>
  </si>
  <si>
    <t>M6H83L62</t>
  </si>
  <si>
    <t>M7H87L67</t>
  </si>
  <si>
    <t>M8H85L65</t>
  </si>
  <si>
    <t>M9H78L58</t>
  </si>
  <si>
    <t>M11H56L37</t>
  </si>
  <si>
    <t>M12H45L28</t>
  </si>
  <si>
    <t>Alabama</t>
  </si>
  <si>
    <t>M1H54L34</t>
  </si>
  <si>
    <t>M2H58L37</t>
  </si>
  <si>
    <t>M3H67L44</t>
  </si>
  <si>
    <t>M4H74L51</t>
  </si>
  <si>
    <t>M6H88L68</t>
  </si>
  <si>
    <t>M7H91L71</t>
  </si>
  <si>
    <t>M8H91L71</t>
  </si>
  <si>
    <t>M9H85L64</t>
  </si>
  <si>
    <t>M11H65L44</t>
  </si>
  <si>
    <t>M12H56L36</t>
  </si>
  <si>
    <t>Massachusetts</t>
  </si>
  <si>
    <t>M1H36L22</t>
  </si>
  <si>
    <t>M2H39L25</t>
  </si>
  <si>
    <t>M3H45L31</t>
  </si>
  <si>
    <t>M4H56L41</t>
  </si>
  <si>
    <t>M7H81L65</t>
  </si>
  <si>
    <t>M9H72L57</t>
  </si>
  <si>
    <t>M11H52L38</t>
  </si>
  <si>
    <t>M12H41L28</t>
  </si>
  <si>
    <t>M1H31L19</t>
  </si>
  <si>
    <t>M2H33L19</t>
  </si>
  <si>
    <t>M3H42L26</t>
  </si>
  <si>
    <t>M4H55L37</t>
  </si>
  <si>
    <t>M5H67L47</t>
  </si>
  <si>
    <t>M6H75L57</t>
  </si>
  <si>
    <t>M8H78L61</t>
  </si>
  <si>
    <t>M9H71L53</t>
  </si>
  <si>
    <t>M11H48L34</t>
  </si>
  <si>
    <t>M12H36L24</t>
  </si>
  <si>
    <t>North Carolina</t>
  </si>
  <si>
    <t>M2H55L33</t>
  </si>
  <si>
    <t>M3H63L39</t>
  </si>
  <si>
    <t>M4H72L47</t>
  </si>
  <si>
    <t>M5H79L56</t>
  </si>
  <si>
    <t>M6H86L65</t>
  </si>
  <si>
    <t>M7H89L68</t>
  </si>
  <si>
    <t>M8H88L67</t>
  </si>
  <si>
    <t>M11H62L39</t>
  </si>
  <si>
    <t>M12H53L32</t>
  </si>
  <si>
    <t>Illinois</t>
  </si>
  <si>
    <t>M1H31L17</t>
  </si>
  <si>
    <t>M3H47L29</t>
  </si>
  <si>
    <t>M4H59L39</t>
  </si>
  <si>
    <t>M7H84L64</t>
  </si>
  <si>
    <t>M8H82L63</t>
  </si>
  <si>
    <t>M9H75L54</t>
  </si>
  <si>
    <t>M11H48L32</t>
  </si>
  <si>
    <t>M12H35L21</t>
  </si>
  <si>
    <t>Ohio</t>
  </si>
  <si>
    <t>M2H45L25</t>
  </si>
  <si>
    <t>M3H55L33</t>
  </si>
  <si>
    <t>M4H66L42</t>
  </si>
  <si>
    <t>M5H75L52</t>
  </si>
  <si>
    <t>M6H83L61</t>
  </si>
  <si>
    <t>M7H87L65</t>
  </si>
  <si>
    <t>M8H86L63</t>
  </si>
  <si>
    <t>M9H79L55</t>
  </si>
  <si>
    <t>M11H56L34</t>
  </si>
  <si>
    <t>M12H43L26</t>
  </si>
  <si>
    <t>M1H34L22</t>
  </si>
  <si>
    <t>M2H38L24</t>
  </si>
  <si>
    <t>M7H83L64</t>
  </si>
  <si>
    <t>M8H81L63</t>
  </si>
  <si>
    <t>M9H74L56</t>
  </si>
  <si>
    <t>M11H51L37</t>
  </si>
  <si>
    <t>M12H38L26</t>
  </si>
  <si>
    <t>M1H37L23</t>
  </si>
  <si>
    <t>M2H41L25</t>
  </si>
  <si>
    <t>M3H51L33</t>
  </si>
  <si>
    <t>M4H64L43</t>
  </si>
  <si>
    <t>M5H73L52</t>
  </si>
  <si>
    <t>M6H82L62</t>
  </si>
  <si>
    <t>M7H85L66</t>
  </si>
  <si>
    <t>M8H84L64</t>
  </si>
  <si>
    <t>M9H77L57</t>
  </si>
  <si>
    <t>M11H53L36</t>
  </si>
  <si>
    <t>M1H57L37</t>
  </si>
  <si>
    <t>M2H61L41</t>
  </si>
  <si>
    <t>M3H69L49</t>
  </si>
  <si>
    <t>M4H77L56</t>
  </si>
  <si>
    <t>M5H84L65</t>
  </si>
  <si>
    <t>M6H92L73</t>
  </si>
  <si>
    <t>M7H96L77</t>
  </si>
  <si>
    <t>M8H96L77</t>
  </si>
  <si>
    <t>M9H89L69</t>
  </si>
  <si>
    <t>M11H67L48</t>
  </si>
  <si>
    <t>M12H58L39</t>
  </si>
  <si>
    <t>Colorado</t>
  </si>
  <si>
    <t>M1H45L17</t>
  </si>
  <si>
    <t>M3H54L26</t>
  </si>
  <si>
    <t>M4H61L34</t>
  </si>
  <si>
    <t>M5H71L44</t>
  </si>
  <si>
    <t>M6H81L53</t>
  </si>
  <si>
    <t>M7H88L59</t>
  </si>
  <si>
    <t>M8H86L57</t>
  </si>
  <si>
    <t>M9H77L48</t>
  </si>
  <si>
    <t>M11H52L25</t>
  </si>
  <si>
    <t>M12H43L17</t>
  </si>
  <si>
    <t>Michigan</t>
  </si>
  <si>
    <t>M1H32L19</t>
  </si>
  <si>
    <t>M2H35L21</t>
  </si>
  <si>
    <t>M3H46L29</t>
  </si>
  <si>
    <t>M9H74L55</t>
  </si>
  <si>
    <t>M11H49L34</t>
  </si>
  <si>
    <t>Connecticut</t>
  </si>
  <si>
    <t>M1H35L18</t>
  </si>
  <si>
    <t>M2H39L21</t>
  </si>
  <si>
    <t>M3H48L28</t>
  </si>
  <si>
    <t>M4H61L38</t>
  </si>
  <si>
    <t>M5H71L48</t>
  </si>
  <si>
    <t>M7H85L63</t>
  </si>
  <si>
    <t>M8H83L61</t>
  </si>
  <si>
    <t>M9H75L53</t>
  </si>
  <si>
    <t>M11H52L33</t>
  </si>
  <si>
    <t>M1H63L43</t>
  </si>
  <si>
    <t>M2H66L47</t>
  </si>
  <si>
    <t>M3H73L53</t>
  </si>
  <si>
    <t>M5H86L68</t>
  </si>
  <si>
    <t>M6H91L73</t>
  </si>
  <si>
    <t>M7H94L75</t>
  </si>
  <si>
    <t>M8H95L75</t>
  </si>
  <si>
    <t>M11H73L52</t>
  </si>
  <si>
    <t>M12H64L45</t>
  </si>
  <si>
    <t>Indiana</t>
  </si>
  <si>
    <t>M1H36L21</t>
  </si>
  <si>
    <t>M3H52L33</t>
  </si>
  <si>
    <t>M4H63L43</t>
  </si>
  <si>
    <t>M5H73L53</t>
  </si>
  <si>
    <t>M9H78L56</t>
  </si>
  <si>
    <t>M11H52L35</t>
  </si>
  <si>
    <t>M12H39L24</t>
  </si>
  <si>
    <t>Florida</t>
  </si>
  <si>
    <t>M1H65L41</t>
  </si>
  <si>
    <t>M2H68L45</t>
  </si>
  <si>
    <t>M4H79L55</t>
  </si>
  <si>
    <t>M5H86L63</t>
  </si>
  <si>
    <t>M7H92L73</t>
  </si>
  <si>
    <t>M8H91L73</t>
  </si>
  <si>
    <t>M11H74L51</t>
  </si>
  <si>
    <t>M12H67L44</t>
  </si>
  <si>
    <t>Missouri</t>
  </si>
  <si>
    <t>M2H45L26</t>
  </si>
  <si>
    <t>M3H56L36</t>
  </si>
  <si>
    <t>M4H67L47</t>
  </si>
  <si>
    <t>M5H76L57</t>
  </si>
  <si>
    <t>M6H85L67</t>
  </si>
  <si>
    <t>M11H54L37</t>
  </si>
  <si>
    <t>M12H42L26</t>
  </si>
  <si>
    <t>Nevada</t>
  </si>
  <si>
    <t>M1H58L39</t>
  </si>
  <si>
    <t>M2H63L43</t>
  </si>
  <si>
    <t>M4H78L56</t>
  </si>
  <si>
    <t>M5H89L66</t>
  </si>
  <si>
    <t>M6H99L75</t>
  </si>
  <si>
    <t>M9H94L71</t>
  </si>
  <si>
    <t>M11H66L47</t>
  </si>
  <si>
    <t>M12H57L39</t>
  </si>
  <si>
    <t>California</t>
  </si>
  <si>
    <t>M1H68L48</t>
  </si>
  <si>
    <t>M2H69L49</t>
  </si>
  <si>
    <t>M4H73L54</t>
  </si>
  <si>
    <t>M5H75L57</t>
  </si>
  <si>
    <t>M9H83L63</t>
  </si>
  <si>
    <t>M12H68L48</t>
  </si>
  <si>
    <t>Kentucky</t>
  </si>
  <si>
    <t>M1H43L27</t>
  </si>
  <si>
    <t>M3H58L38</t>
  </si>
  <si>
    <t>M4H69L47</t>
  </si>
  <si>
    <t>M5H77L57</t>
  </si>
  <si>
    <t>M6H85L66</t>
  </si>
  <si>
    <t>M8H88L69</t>
  </si>
  <si>
    <t>M9H82L61</t>
  </si>
  <si>
    <t>Tennessee</t>
  </si>
  <si>
    <t>M2H55L36</t>
  </si>
  <si>
    <t>M3H64L44</t>
  </si>
  <si>
    <t>M4H73L53</t>
  </si>
  <si>
    <t>M5H81L62</t>
  </si>
  <si>
    <t>M7H92L74</t>
  </si>
  <si>
    <t>M9H85L65</t>
  </si>
  <si>
    <t>M11H63L44</t>
  </si>
  <si>
    <t>M12H52L35</t>
  </si>
  <si>
    <t>M2H78L62</t>
  </si>
  <si>
    <t>M4H83L68</t>
  </si>
  <si>
    <t>M5H87L73</t>
  </si>
  <si>
    <t>M7H91L77</t>
  </si>
  <si>
    <t>M8H91L77</t>
  </si>
  <si>
    <t>M9H89L77</t>
  </si>
  <si>
    <t>M11H82L68</t>
  </si>
  <si>
    <t>M12H78L63</t>
  </si>
  <si>
    <t>Wisconsin</t>
  </si>
  <si>
    <t>M1H29L16</t>
  </si>
  <si>
    <t>M3H42L28</t>
  </si>
  <si>
    <t>M4H54L37</t>
  </si>
  <si>
    <t>M5H65L47</t>
  </si>
  <si>
    <t>M8H79L63</t>
  </si>
  <si>
    <t>M9H71L55</t>
  </si>
  <si>
    <t>M11H46L32</t>
  </si>
  <si>
    <t>Minnesota</t>
  </si>
  <si>
    <t>M1H24L8</t>
  </si>
  <si>
    <t>M2H29L13</t>
  </si>
  <si>
    <t>M3H41L24</t>
  </si>
  <si>
    <t>M4H58L37</t>
  </si>
  <si>
    <t>M5H69L49</t>
  </si>
  <si>
    <t>M6H79L59</t>
  </si>
  <si>
    <t>M8H81L62</t>
  </si>
  <si>
    <t>M9H72L52</t>
  </si>
  <si>
    <t>M11H41L26</t>
  </si>
  <si>
    <t>M12H27L12</t>
  </si>
  <si>
    <t>M1H47L28</t>
  </si>
  <si>
    <t>M2H52L32</t>
  </si>
  <si>
    <t>M3H61L39</t>
  </si>
  <si>
    <t>M4H71L48</t>
  </si>
  <si>
    <t>M5H78L57</t>
  </si>
  <si>
    <t>M8H89L68</t>
  </si>
  <si>
    <t>Louisiana</t>
  </si>
  <si>
    <t>M1H62L45</t>
  </si>
  <si>
    <t>M2H65L48</t>
  </si>
  <si>
    <t>M3H72L54</t>
  </si>
  <si>
    <t>M5H85L68</t>
  </si>
  <si>
    <t>M7H91L75</t>
  </si>
  <si>
    <t>M8H91L75</t>
  </si>
  <si>
    <t>M9H88L72</t>
  </si>
  <si>
    <t>M11H72L54</t>
  </si>
  <si>
    <t>M12H64L47</t>
  </si>
  <si>
    <t>M1H38L27</t>
  </si>
  <si>
    <t>M2H42L29</t>
  </si>
  <si>
    <t>M4H61L45</t>
  </si>
  <si>
    <t>M5H71L54</t>
  </si>
  <si>
    <t>M6H79L64</t>
  </si>
  <si>
    <t>M7H84L69</t>
  </si>
  <si>
    <t>M8H83L68</t>
  </si>
  <si>
    <t>M9H75L61</t>
  </si>
  <si>
    <t>M11H54L42</t>
  </si>
  <si>
    <t>M12H43L32</t>
  </si>
  <si>
    <t>Oklahoma</t>
  </si>
  <si>
    <t>M3H63L41</t>
  </si>
  <si>
    <t>M7H94L72</t>
  </si>
  <si>
    <t>M8H93L71</t>
  </si>
  <si>
    <t>M9H85L63</t>
  </si>
  <si>
    <t>M12H51L31</t>
  </si>
  <si>
    <t>M1H71L49</t>
  </si>
  <si>
    <t>M2H74L52</t>
  </si>
  <si>
    <t>M3H78L56</t>
  </si>
  <si>
    <t>M5H88L66</t>
  </si>
  <si>
    <t>M6H91L72</t>
  </si>
  <si>
    <t>M8H92L74</t>
  </si>
  <si>
    <t>M11H78L59</t>
  </si>
  <si>
    <t>M12H73L52</t>
  </si>
  <si>
    <t>Pennsylvania</t>
  </si>
  <si>
    <t>M2H44L28</t>
  </si>
  <si>
    <t>M3H53L34</t>
  </si>
  <si>
    <t>M4H64L44</t>
  </si>
  <si>
    <t>M5H74L54</t>
  </si>
  <si>
    <t>M6H83L64</t>
  </si>
  <si>
    <t>M7H87L69</t>
  </si>
  <si>
    <t>M8H85L68</t>
  </si>
  <si>
    <t>M11H56L39</t>
  </si>
  <si>
    <t>Arizona</t>
  </si>
  <si>
    <t>M1H69L46</t>
  </si>
  <si>
    <t>M2H72L49</t>
  </si>
  <si>
    <t>M3H78L54</t>
  </si>
  <si>
    <t>M5H95L69</t>
  </si>
  <si>
    <t>M11H76L52</t>
  </si>
  <si>
    <t>M12H67L45</t>
  </si>
  <si>
    <t>M2H39L23</t>
  </si>
  <si>
    <t>M5H71L49</t>
  </si>
  <si>
    <t>M6H79L58</t>
  </si>
  <si>
    <t>M7H83L63</t>
  </si>
  <si>
    <t>M9H74L54</t>
  </si>
  <si>
    <t>M11H51L35</t>
  </si>
  <si>
    <t>M12H39L25</t>
  </si>
  <si>
    <t>Oregon</t>
  </si>
  <si>
    <t>M1H47L36</t>
  </si>
  <si>
    <t>M2H51L37</t>
  </si>
  <si>
    <t>M3H57L39</t>
  </si>
  <si>
    <t>M4H62L43</t>
  </si>
  <si>
    <t>M5H69L48</t>
  </si>
  <si>
    <t>M7H81L56</t>
  </si>
  <si>
    <t>M8H81L57</t>
  </si>
  <si>
    <t>M9H75L52</t>
  </si>
  <si>
    <t>M11H52L41</t>
  </si>
  <si>
    <t>M12H45L35</t>
  </si>
  <si>
    <t>Rhode Island</t>
  </si>
  <si>
    <t>M1H37L21</t>
  </si>
  <si>
    <t>M5H68L49</t>
  </si>
  <si>
    <t>M6H78L58</t>
  </si>
  <si>
    <t>M2H55L32</t>
  </si>
  <si>
    <t>M4H72L48</t>
  </si>
  <si>
    <t>M6H87L66</t>
  </si>
  <si>
    <t>M11H63L41</t>
  </si>
  <si>
    <t>M12H54L33</t>
  </si>
  <si>
    <t>Virginia</t>
  </si>
  <si>
    <t>M2H51L31</t>
  </si>
  <si>
    <t>M5H78L55</t>
  </si>
  <si>
    <t>M11H61L39</t>
  </si>
  <si>
    <t>M1H69L43</t>
  </si>
  <si>
    <t>M3H73L46</t>
  </si>
  <si>
    <t>M5H83L55</t>
  </si>
  <si>
    <t>M6H89L59</t>
  </si>
  <si>
    <t>M7H95L64</t>
  </si>
  <si>
    <t>M8H96L65</t>
  </si>
  <si>
    <t>M9H92L61</t>
  </si>
  <si>
    <t>M11H75L47</t>
  </si>
  <si>
    <t>M12H69L42</t>
  </si>
  <si>
    <t>M1H32L18</t>
  </si>
  <si>
    <t>M2H34L19</t>
  </si>
  <si>
    <t>M3H43L26</t>
  </si>
  <si>
    <t>M4H56L37</t>
  </si>
  <si>
    <t>M5H68L46</t>
  </si>
  <si>
    <t>M6H77L56</t>
  </si>
  <si>
    <t>M7H81L61</t>
  </si>
  <si>
    <t>M11H48L33</t>
  </si>
  <si>
    <t>M12H37L24</t>
  </si>
  <si>
    <t>M1H54L39</t>
  </si>
  <si>
    <t>M4H71L46</t>
  </si>
  <si>
    <t>M6H87L56</t>
  </si>
  <si>
    <t>M7H92L58</t>
  </si>
  <si>
    <t>M8H91L58</t>
  </si>
  <si>
    <t>M9H87L56</t>
  </si>
  <si>
    <t>M11H64L43</t>
  </si>
  <si>
    <t>M12H54L38</t>
  </si>
  <si>
    <t>Utah</t>
  </si>
  <si>
    <t>M1H37L22</t>
  </si>
  <si>
    <t>M2H43L25</t>
  </si>
  <si>
    <t>M5H72L48</t>
  </si>
  <si>
    <t>M6H83L56</t>
  </si>
  <si>
    <t>M7H93L65</t>
  </si>
  <si>
    <t>M8H91L63</t>
  </si>
  <si>
    <t>M9H79L53</t>
  </si>
  <si>
    <t>M11H49L31</t>
  </si>
  <si>
    <t>M12H38L23</t>
  </si>
  <si>
    <t>M1H63L41</t>
  </si>
  <si>
    <t>M2H67L44</t>
  </si>
  <si>
    <t>M3H74L51</t>
  </si>
  <si>
    <t>M4H81L58</t>
  </si>
  <si>
    <t>M7H95L75</t>
  </si>
  <si>
    <t>M8H96L75</t>
  </si>
  <si>
    <t>M12H64L42</t>
  </si>
  <si>
    <t>M1H65L49</t>
  </si>
  <si>
    <t>M2H65L51</t>
  </si>
  <si>
    <t>M3H66L53</t>
  </si>
  <si>
    <t>M4H68L56</t>
  </si>
  <si>
    <t>M5H69L59</t>
  </si>
  <si>
    <t>M6H71L62</t>
  </si>
  <si>
    <t>M7H75L65</t>
  </si>
  <si>
    <t>M8H76L67</t>
  </si>
  <si>
    <t>M9H76L65</t>
  </si>
  <si>
    <t>M11H69L54</t>
  </si>
  <si>
    <t>M12H65L48</t>
  </si>
  <si>
    <t>M1H57L46</t>
  </si>
  <si>
    <t>M3H62L49</t>
  </si>
  <si>
    <t>M4H63L49</t>
  </si>
  <si>
    <t>M5H64L51</t>
  </si>
  <si>
    <t>M6H66L53</t>
  </si>
  <si>
    <t>M7H67L54</t>
  </si>
  <si>
    <t>M8H68L55</t>
  </si>
  <si>
    <t>M12H57L46</t>
  </si>
  <si>
    <t>M1H58L42</t>
  </si>
  <si>
    <t>M2H62L45</t>
  </si>
  <si>
    <t>M3H66L47</t>
  </si>
  <si>
    <t>M4H69L49</t>
  </si>
  <si>
    <t>M6H79L56</t>
  </si>
  <si>
    <t>M7H82L58</t>
  </si>
  <si>
    <t>M8H82L58</t>
  </si>
  <si>
    <t>M11H64L46</t>
  </si>
  <si>
    <t>M12H58L42</t>
  </si>
  <si>
    <t>Washington</t>
  </si>
  <si>
    <t>M1H49L37</t>
  </si>
  <si>
    <t>M5H66L49</t>
  </si>
  <si>
    <t>M6H71L53</t>
  </si>
  <si>
    <t>M7H76L57</t>
  </si>
  <si>
    <t>M8H76L57</t>
  </si>
  <si>
    <t>M12H47L36</t>
  </si>
  <si>
    <t>M2H45L28</t>
  </si>
  <si>
    <t>M3H56L37</t>
  </si>
  <si>
    <t>M11H56L38</t>
  </si>
  <si>
    <t>M12H43L27</t>
  </si>
  <si>
    <t>M2H73L54</t>
  </si>
  <si>
    <t>M3H76L58</t>
  </si>
  <si>
    <t>M4H81L63</t>
  </si>
  <si>
    <t>M9H89L75</t>
  </si>
  <si>
    <t>M12H72L54</t>
  </si>
  <si>
    <t>M1H48L33</t>
  </si>
  <si>
    <t>M2H51L34</t>
  </si>
  <si>
    <t>M3H58L41</t>
  </si>
  <si>
    <t>M4H68L49</t>
  </si>
  <si>
    <t>M5H75L58</t>
  </si>
  <si>
    <t>M6H84L67</t>
  </si>
  <si>
    <t>M7H87L72</t>
  </si>
  <si>
    <t>M8H85L71</t>
  </si>
  <si>
    <t>M9H79L65</t>
  </si>
  <si>
    <t>M11H61L45</t>
  </si>
  <si>
    <t>M12H52L36</t>
  </si>
  <si>
    <t>M6H7 3L52</t>
  </si>
  <si>
    <t>M5H8ØL6Ø</t>
  </si>
  <si>
    <t>M1ØH73L54</t>
  </si>
  <si>
    <t>M4H8ØL59</t>
  </si>
  <si>
    <t>M1ØH82L61</t>
  </si>
  <si>
    <t>M1ØH67L45</t>
  </si>
  <si>
    <t>M5H82L6Ø</t>
  </si>
  <si>
    <t>M1ØH75L53</t>
  </si>
  <si>
    <t>M5H66L5Ø</t>
  </si>
  <si>
    <t>M6H76L6Ø</t>
  </si>
  <si>
    <t>M8H8ØL65</t>
  </si>
  <si>
    <t>M1ØH61L47</t>
  </si>
  <si>
    <t>M7H8ØL62</t>
  </si>
  <si>
    <t>M1ØH59L43</t>
  </si>
  <si>
    <t>M1H51L3Ø</t>
  </si>
  <si>
    <t>M9H81L6Ø</t>
  </si>
  <si>
    <t>M1ØH72L49</t>
  </si>
  <si>
    <t>M2H35L2Ø</t>
  </si>
  <si>
    <t>M5H7ØL48</t>
  </si>
  <si>
    <t>M6H8ØL58</t>
  </si>
  <si>
    <t>M1ØH62L43</t>
  </si>
  <si>
    <t>M1H4ØL22</t>
  </si>
  <si>
    <t>M1ØH68L43</t>
  </si>
  <si>
    <t>M3H47L3Ø</t>
  </si>
  <si>
    <t>M4H59L4Ø</t>
  </si>
  <si>
    <t>M5H7ØL5Ø</t>
  </si>
  <si>
    <t>M6H79L6Ø</t>
  </si>
  <si>
    <t>M1ØH62L45</t>
  </si>
  <si>
    <t>M1ØH65L45</t>
  </si>
  <si>
    <t>M12H4ØL27</t>
  </si>
  <si>
    <t>M1ØH79L58</t>
  </si>
  <si>
    <t>M2H46L2Ø</t>
  </si>
  <si>
    <t>M1ØH65L36</t>
  </si>
  <si>
    <t>M5H7ØL49</t>
  </si>
  <si>
    <t>M6H8ØL57</t>
  </si>
  <si>
    <t>M1ØH63L41</t>
  </si>
  <si>
    <t>M12H4ØL23</t>
  </si>
  <si>
    <t>M9H9ØL7Ø</t>
  </si>
  <si>
    <t>M2H4ØL24</t>
  </si>
  <si>
    <t>M3H74L5Ø</t>
  </si>
  <si>
    <t>M6H9ØL7Ø</t>
  </si>
  <si>
    <t>M9H87L7Ø</t>
  </si>
  <si>
    <t>M1ØH8ØL61</t>
  </si>
  <si>
    <t>M7H9ØL72</t>
  </si>
  <si>
    <t>M8H89L7Ø</t>
  </si>
  <si>
    <t>M9H8ØL61</t>
  </si>
  <si>
    <t>M1ØH68L49</t>
  </si>
  <si>
    <t>M3H7ØL49</t>
  </si>
  <si>
    <t>M7H1Ø4L81</t>
  </si>
  <si>
    <t>M8H1Ø2L79</t>
  </si>
  <si>
    <t>M1ØH81L59</t>
  </si>
  <si>
    <t>M3H7ØL51</t>
  </si>
  <si>
    <t>M6H78L6Ø</t>
  </si>
  <si>
    <t>M1ØH79L59</t>
  </si>
  <si>
    <t>M2H48L3Ø</t>
  </si>
  <si>
    <t>M7H89L7Ø</t>
  </si>
  <si>
    <t>M1ØH7ØL49</t>
  </si>
  <si>
    <t>M11H58L4Ø</t>
  </si>
  <si>
    <t>M12H46L3Ø</t>
  </si>
  <si>
    <t>M1H5ØL33</t>
  </si>
  <si>
    <t>M6H89L7Ø</t>
  </si>
  <si>
    <t>M1ØH74L54</t>
  </si>
  <si>
    <t>M1H76L6Ø</t>
  </si>
  <si>
    <t>M3H8ØL65</t>
  </si>
  <si>
    <t>M6H9ØL76</t>
  </si>
  <si>
    <t>M1ØH86L74</t>
  </si>
  <si>
    <t>M7H8ØL64</t>
  </si>
  <si>
    <t>M12H33L2Ø</t>
  </si>
  <si>
    <t>M1ØH58L4Ø</t>
  </si>
  <si>
    <t>M11H6ØL39</t>
  </si>
  <si>
    <t>M12H5ØL31</t>
  </si>
  <si>
    <t>M4H78L6Ø</t>
  </si>
  <si>
    <t>M6H9ØL74</t>
  </si>
  <si>
    <t>M1ØH8ØL63</t>
  </si>
  <si>
    <t>M3H5ØL35</t>
  </si>
  <si>
    <t>M1ØH64L5Ø</t>
  </si>
  <si>
    <t>M1H5ØL29</t>
  </si>
  <si>
    <t>M4H72L5Ø</t>
  </si>
  <si>
    <t>M1ØH73L52</t>
  </si>
  <si>
    <t>M11H62L4Ø</t>
  </si>
  <si>
    <t>M4H83L6Ø</t>
  </si>
  <si>
    <t>M9H9ØL73</t>
  </si>
  <si>
    <t>M1ØH85L66</t>
  </si>
  <si>
    <t>M1H4ØL26</t>
  </si>
  <si>
    <t>M9H78L6Ø</t>
  </si>
  <si>
    <t>M1ØH67L48</t>
  </si>
  <si>
    <t>M12H45L3Ø</t>
  </si>
  <si>
    <t>M4H86L6Ø</t>
  </si>
  <si>
    <t>M6H1Ø4L77</t>
  </si>
  <si>
    <t>M7H1Ø6L83</t>
  </si>
  <si>
    <t>M8H1Ø4L82</t>
  </si>
  <si>
    <t>M9H1ØØL75</t>
  </si>
  <si>
    <t>M1ØH89L64</t>
  </si>
  <si>
    <t>M3H49L3Ø</t>
  </si>
  <si>
    <t>M4H62L4Ø</t>
  </si>
  <si>
    <t>M1ØH63L43</t>
  </si>
  <si>
    <t>M1ØH64L46</t>
  </si>
  <si>
    <t>M3H48L3Ø</t>
  </si>
  <si>
    <t>M1ØH63L44</t>
  </si>
  <si>
    <t>M5H8ØL57</t>
  </si>
  <si>
    <t>M7H9ØL69</t>
  </si>
  <si>
    <t>M1ØH73L5Ø</t>
  </si>
  <si>
    <t>M3H6ØL37</t>
  </si>
  <si>
    <t>M4H7ØL46</t>
  </si>
  <si>
    <t>M1ØH71L48</t>
  </si>
  <si>
    <t>M2H7ØL45</t>
  </si>
  <si>
    <t>M4H78L5Ø</t>
  </si>
  <si>
    <t>M1ØH83L55</t>
  </si>
  <si>
    <t>M8H79L6Ø</t>
  </si>
  <si>
    <t>M1ØH6ØL42</t>
  </si>
  <si>
    <t>M2H6ØL41</t>
  </si>
  <si>
    <t>M5H8ØL51</t>
  </si>
  <si>
    <t>M1ØH78L5Ø</t>
  </si>
  <si>
    <t>M1ØH65L41</t>
  </si>
  <si>
    <t>M9H9ØL69</t>
  </si>
  <si>
    <t>M1ØH82L6Ø</t>
  </si>
  <si>
    <t>M11H72L5Ø</t>
  </si>
  <si>
    <t>M1ØH73L61</t>
  </si>
  <si>
    <t>M2H6ØL48</t>
  </si>
  <si>
    <t>M9H7ØL55</t>
  </si>
  <si>
    <t>M1ØH69L54</t>
  </si>
  <si>
    <t>M11H63L5Ø</t>
  </si>
  <si>
    <t>M9H8ØL57</t>
  </si>
  <si>
    <t>M1ØH74L53</t>
  </si>
  <si>
    <t>M3H55L4Ø</t>
  </si>
  <si>
    <t>M4H6ØL43</t>
  </si>
  <si>
    <t>M1H4ØL24</t>
  </si>
  <si>
    <t>M1ØH69L49</t>
  </si>
  <si>
    <t>M1H7ØL52</t>
  </si>
  <si>
    <t>M5H87L7Ø</t>
  </si>
  <si>
    <t>M6H9ØL75</t>
  </si>
  <si>
    <t>M7H9ØL76</t>
  </si>
  <si>
    <t>M8H9ØL76</t>
  </si>
  <si>
    <t>M1ØH84L68</t>
  </si>
  <si>
    <t>M11H78L6Ø</t>
  </si>
  <si>
    <t>M1ØH7ØL54</t>
  </si>
  <si>
    <t>M11H 5 2L41</t>
  </si>
  <si>
    <t>Temperature Data</t>
  </si>
  <si>
    <t>Lowest Tempeatures</t>
  </si>
  <si>
    <t>Workings</t>
  </si>
  <si>
    <t>month</t>
  </si>
  <si>
    <t>city</t>
  </si>
  <si>
    <t>high temp</t>
  </si>
  <si>
    <t>rank</t>
  </si>
  <si>
    <t>sort order</t>
  </si>
  <si>
    <t>Highest Temperatures</t>
  </si>
  <si>
    <t>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</si>
</sst>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;[Red]\-&quot;$&quot;#,##0"/>
    <numFmt numFmtId="165" formatCode="&quot;$&quot;#,##0.00;[Red]\-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name val="Calibri"/>
      <family val="2"/>
      <scheme val="minor"/>
    </font>
    <font>
      <sz val="28"/>
      <color theme="1"/>
      <name val="Arial"/>
      <family val="2"/>
    </font>
    <font>
      <sz val="24"/>
      <color theme="1"/>
      <name val="Arial"/>
      <family val="2"/>
    </font>
    <font>
      <b/>
      <i/>
      <sz val="24"/>
      <color theme="1"/>
      <name val="Calibri Light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i/>
      <sz val="1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E1E1E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80808"/>
        <bgColor indexed="64"/>
      </patternFill>
    </fill>
    <fill>
      <patternFill patternType="solid">
        <fgColor theme="5" tint="0.79998168889431442"/>
        <bgColor indexed="64"/>
      </patternFill>
    </fill>
  </fills>
  <borders count="4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/>
      <top/>
      <bottom/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indexed="6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ck">
        <color theme="1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114">
    <xf numFmtId="0" fontId="0" fillId="0" borderId="0" xfId="0"/>
    <xf numFmtId="0" fontId="4" fillId="0" borderId="0" xfId="0" applyFont="1"/>
    <xf numFmtId="0" fontId="3" fillId="3" borderId="0" xfId="0" applyFont="1" applyFill="1"/>
    <xf numFmtId="0" fontId="0" fillId="4" borderId="6" xfId="0" applyFill="1" applyBorder="1"/>
    <xf numFmtId="0" fontId="0" fillId="4" borderId="15" xfId="0" applyFill="1" applyBorder="1"/>
    <xf numFmtId="0" fontId="0" fillId="4" borderId="16" xfId="0" applyFill="1" applyBorder="1"/>
    <xf numFmtId="0" fontId="3" fillId="3" borderId="5" xfId="0" applyFont="1" applyFill="1" applyBorder="1"/>
    <xf numFmtId="0" fontId="3" fillId="3" borderId="13" xfId="0" applyFont="1" applyFill="1" applyBorder="1"/>
    <xf numFmtId="0" fontId="3" fillId="3" borderId="14" xfId="0" applyFont="1" applyFill="1" applyBorder="1"/>
    <xf numFmtId="0" fontId="0" fillId="4" borderId="20" xfId="0" applyFill="1" applyBorder="1"/>
    <xf numFmtId="0" fontId="0" fillId="0" borderId="19" xfId="0" applyBorder="1"/>
    <xf numFmtId="0" fontId="0" fillId="0" borderId="15" xfId="0" applyBorder="1"/>
    <xf numFmtId="0" fontId="0" fillId="0" borderId="16" xfId="0" applyBorder="1"/>
    <xf numFmtId="0" fontId="4" fillId="5" borderId="12" xfId="0" applyFont="1" applyFill="1" applyBorder="1"/>
    <xf numFmtId="0" fontId="4" fillId="5" borderId="23" xfId="0" applyFont="1" applyFill="1" applyBorder="1" applyAlignment="1">
      <alignment horizontal="right"/>
    </xf>
    <xf numFmtId="0" fontId="4" fillId="5" borderId="24" xfId="0" applyFont="1" applyFill="1" applyBorder="1" applyAlignment="1">
      <alignment horizontal="right"/>
    </xf>
    <xf numFmtId="0" fontId="4" fillId="5" borderId="25" xfId="0" applyFont="1" applyFill="1" applyBorder="1" applyAlignment="1">
      <alignment horizontal="right"/>
    </xf>
    <xf numFmtId="0" fontId="4" fillId="5" borderId="23" xfId="0" applyFont="1" applyFill="1" applyBorder="1"/>
    <xf numFmtId="0" fontId="3" fillId="6" borderId="5" xfId="0" applyFont="1" applyFill="1" applyBorder="1"/>
    <xf numFmtId="0" fontId="3" fillId="6" borderId="13" xfId="0" applyFont="1" applyFill="1" applyBorder="1"/>
    <xf numFmtId="0" fontId="3" fillId="6" borderId="14" xfId="0" applyFont="1" applyFill="1" applyBorder="1"/>
    <xf numFmtId="0" fontId="0" fillId="4" borderId="19" xfId="0" applyFill="1" applyBorder="1"/>
    <xf numFmtId="0" fontId="5" fillId="7" borderId="27" xfId="0" applyFont="1" applyFill="1" applyBorder="1" applyAlignment="1">
      <alignment horizontal="center"/>
    </xf>
    <xf numFmtId="0" fontId="0" fillId="4" borderId="18" xfId="0" applyFill="1" applyBorder="1"/>
    <xf numFmtId="0" fontId="0" fillId="4" borderId="28" xfId="0" applyFill="1" applyBorder="1"/>
    <xf numFmtId="0" fontId="0" fillId="4" borderId="29" xfId="0" applyFill="1" applyBorder="1"/>
    <xf numFmtId="0" fontId="3" fillId="8" borderId="5" xfId="0" applyFont="1" applyFill="1" applyBorder="1"/>
    <xf numFmtId="0" fontId="3" fillId="8" borderId="14" xfId="0" applyFont="1" applyFill="1" applyBorder="1"/>
    <xf numFmtId="0" fontId="3" fillId="8" borderId="9" xfId="0" applyFont="1" applyFill="1" applyBorder="1"/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3" fillId="9" borderId="11" xfId="0" applyFont="1" applyFill="1" applyBorder="1"/>
    <xf numFmtId="0" fontId="2" fillId="2" borderId="33" xfId="2" applyBorder="1"/>
    <xf numFmtId="0" fontId="0" fillId="11" borderId="11" xfId="0" applyFill="1" applyBorder="1"/>
    <xf numFmtId="0" fontId="0" fillId="11" borderId="32" xfId="0" applyFill="1" applyBorder="1"/>
    <xf numFmtId="0" fontId="0" fillId="11" borderId="12" xfId="0" applyFill="1" applyBorder="1"/>
    <xf numFmtId="0" fontId="0" fillId="11" borderId="13" xfId="0" applyFill="1" applyBorder="1"/>
    <xf numFmtId="0" fontId="6" fillId="11" borderId="11" xfId="0" applyFont="1" applyFill="1" applyBorder="1"/>
    <xf numFmtId="0" fontId="2" fillId="2" borderId="34" xfId="2" applyBorder="1"/>
    <xf numFmtId="0" fontId="3" fillId="10" borderId="0" xfId="0" applyFont="1" applyFill="1" applyAlignment="1">
      <alignment horizontal="center" vertical="center" wrapText="1"/>
    </xf>
    <xf numFmtId="0" fontId="0" fillId="12" borderId="0" xfId="0" applyFill="1" applyAlignment="1">
      <alignment horizontal="left" indent="3"/>
    </xf>
    <xf numFmtId="0" fontId="0" fillId="12" borderId="0" xfId="0" applyFill="1"/>
    <xf numFmtId="0" fontId="0" fillId="12" borderId="37" xfId="0" applyFill="1" applyBorder="1"/>
    <xf numFmtId="0" fontId="10" fillId="12" borderId="0" xfId="0" applyFont="1" applyFill="1" applyAlignment="1">
      <alignment horizontal="left" indent="3"/>
    </xf>
    <xf numFmtId="0" fontId="10" fillId="12" borderId="0" xfId="0" applyFont="1" applyFill="1"/>
    <xf numFmtId="0" fontId="11" fillId="12" borderId="41" xfId="0" applyFont="1" applyFill="1" applyBorder="1" applyAlignment="1">
      <alignment horizontal="left" indent="3"/>
    </xf>
    <xf numFmtId="0" fontId="11" fillId="12" borderId="41" xfId="0" applyFont="1" applyFill="1" applyBorder="1"/>
    <xf numFmtId="0" fontId="0" fillId="12" borderId="0" xfId="0" applyFill="1" applyAlignment="1">
      <alignment vertical="top" wrapText="1"/>
    </xf>
    <xf numFmtId="0" fontId="12" fillId="12" borderId="0" xfId="0" applyFont="1" applyFill="1"/>
    <xf numFmtId="165" fontId="0" fillId="0" borderId="0" xfId="0" applyNumberFormat="1"/>
    <xf numFmtId="9" fontId="13" fillId="0" borderId="0" xfId="0" applyNumberFormat="1" applyFont="1" applyAlignment="1">
      <alignment horizontal="right"/>
    </xf>
    <xf numFmtId="164" fontId="0" fillId="0" borderId="2" xfId="0" applyNumberFormat="1" applyBorder="1" applyAlignment="1">
      <alignment horizontal="center"/>
    </xf>
    <xf numFmtId="164" fontId="0" fillId="0" borderId="21" xfId="0" applyNumberFormat="1" applyBorder="1" applyAlignment="1">
      <alignment horizontal="center"/>
    </xf>
    <xf numFmtId="9" fontId="3" fillId="8" borderId="5" xfId="0" applyNumberFormat="1" applyFont="1" applyFill="1" applyBorder="1"/>
    <xf numFmtId="9" fontId="3" fillId="8" borderId="13" xfId="0" applyNumberFormat="1" applyFont="1" applyFill="1" applyBorder="1" applyAlignment="1">
      <alignment horizontal="center"/>
    </xf>
    <xf numFmtId="9" fontId="3" fillId="8" borderId="14" xfId="0" applyNumberFormat="1" applyFont="1" applyFill="1" applyBorder="1" applyAlignment="1">
      <alignment horizontal="center"/>
    </xf>
    <xf numFmtId="0" fontId="3" fillId="8" borderId="9" xfId="0" applyFont="1" applyFill="1" applyBorder="1" applyAlignment="1">
      <alignment horizontal="center"/>
    </xf>
    <xf numFmtId="0" fontId="3" fillId="8" borderId="26" xfId="0" applyFont="1" applyFill="1" applyBorder="1" applyAlignment="1">
      <alignment horizontal="center"/>
    </xf>
    <xf numFmtId="0" fontId="3" fillId="8" borderId="27" xfId="0" applyFont="1" applyFill="1" applyBorder="1" applyAlignment="1">
      <alignment horizontal="center"/>
    </xf>
    <xf numFmtId="164" fontId="0" fillId="0" borderId="35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9" fontId="3" fillId="13" borderId="5" xfId="0" applyNumberFormat="1" applyFont="1" applyFill="1" applyBorder="1" applyAlignment="1">
      <alignment horizontal="left"/>
    </xf>
    <xf numFmtId="0" fontId="3" fillId="13" borderId="14" xfId="0" applyFont="1" applyFill="1" applyBorder="1" applyAlignment="1">
      <alignment horizontal="center"/>
    </xf>
    <xf numFmtId="9" fontId="3" fillId="13" borderId="7" xfId="0" applyNumberFormat="1" applyFont="1" applyFill="1" applyBorder="1" applyAlignment="1">
      <alignment horizontal="left"/>
    </xf>
    <xf numFmtId="0" fontId="3" fillId="13" borderId="42" xfId="0" applyFont="1" applyFill="1" applyBorder="1" applyAlignment="1">
      <alignment horizontal="center"/>
    </xf>
    <xf numFmtId="9" fontId="3" fillId="13" borderId="9" xfId="0" applyNumberFormat="1" applyFont="1" applyFill="1" applyBorder="1" applyAlignment="1">
      <alignment horizontal="left"/>
    </xf>
    <xf numFmtId="0" fontId="3" fillId="13" borderId="27" xfId="0" applyFont="1" applyFill="1" applyBorder="1" applyAlignment="1">
      <alignment horizontal="center"/>
    </xf>
    <xf numFmtId="9" fontId="6" fillId="0" borderId="13" xfId="0" applyNumberFormat="1" applyFont="1" applyBorder="1"/>
    <xf numFmtId="9" fontId="6" fillId="0" borderId="7" xfId="0" applyNumberFormat="1" applyFont="1" applyBorder="1" applyAlignment="1">
      <alignment horizontal="left"/>
    </xf>
    <xf numFmtId="164" fontId="0" fillId="0" borderId="22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36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0" fontId="6" fillId="7" borderId="3" xfId="0" applyNumberFormat="1" applyFont="1" applyFill="1" applyBorder="1" applyAlignment="1">
      <alignment horizontal="center"/>
    </xf>
    <xf numFmtId="164" fontId="0" fillId="0" borderId="0" xfId="0" applyNumberFormat="1"/>
    <xf numFmtId="10" fontId="14" fillId="7" borderId="2" xfId="1" applyNumberFormat="1" applyFont="1" applyFill="1" applyBorder="1" applyAlignment="1">
      <alignment horizontal="center"/>
    </xf>
    <xf numFmtId="0" fontId="15" fillId="0" borderId="0" xfId="0" applyFont="1"/>
    <xf numFmtId="0" fontId="14" fillId="7" borderId="2" xfId="0" applyFont="1" applyFill="1" applyBorder="1" applyAlignment="1">
      <alignment horizontal="center"/>
    </xf>
    <xf numFmtId="0" fontId="14" fillId="7" borderId="21" xfId="0" applyFont="1" applyFill="1" applyBorder="1" applyAlignment="1">
      <alignment horizontal="center"/>
    </xf>
    <xf numFmtId="10" fontId="14" fillId="7" borderId="20" xfId="1" applyNumberFormat="1" applyFont="1" applyFill="1" applyBorder="1" applyAlignment="1">
      <alignment horizontal="center"/>
    </xf>
    <xf numFmtId="10" fontId="14" fillId="7" borderId="15" xfId="1" applyNumberFormat="1" applyFont="1" applyFill="1" applyBorder="1" applyAlignment="1">
      <alignment horizontal="center"/>
    </xf>
    <xf numFmtId="10" fontId="14" fillId="7" borderId="16" xfId="1" applyNumberFormat="1" applyFont="1" applyFill="1" applyBorder="1" applyAlignment="1">
      <alignment horizontal="center"/>
    </xf>
    <xf numFmtId="0" fontId="14" fillId="7" borderId="17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0" fillId="11" borderId="5" xfId="0" applyFill="1" applyBorder="1"/>
    <xf numFmtId="0" fontId="0" fillId="11" borderId="14" xfId="0" applyFill="1" applyBorder="1"/>
    <xf numFmtId="0" fontId="0" fillId="11" borderId="7" xfId="0" applyFill="1" applyBorder="1"/>
    <xf numFmtId="0" fontId="0" fillId="11" borderId="0" xfId="0" applyFill="1"/>
    <xf numFmtId="0" fontId="0" fillId="11" borderId="42" xfId="0" applyFill="1" applyBorder="1"/>
    <xf numFmtId="0" fontId="0" fillId="11" borderId="9" xfId="0" applyFill="1" applyBorder="1"/>
    <xf numFmtId="0" fontId="0" fillId="11" borderId="26" xfId="0" applyFill="1" applyBorder="1"/>
    <xf numFmtId="0" fontId="0" fillId="11" borderId="27" xfId="0" applyFill="1" applyBorder="1"/>
    <xf numFmtId="164" fontId="0" fillId="4" borderId="21" xfId="0" applyNumberFormat="1" applyFill="1" applyBorder="1" applyAlignment="1">
      <alignment horizontal="center"/>
    </xf>
    <xf numFmtId="164" fontId="0" fillId="4" borderId="22" xfId="0" applyNumberFormat="1" applyFill="1" applyBorder="1" applyAlignment="1">
      <alignment horizontal="center"/>
    </xf>
    <xf numFmtId="164" fontId="2" fillId="2" borderId="1" xfId="2" applyNumberFormat="1" applyAlignment="1">
      <alignment horizontal="center"/>
    </xf>
    <xf numFmtId="0" fontId="16" fillId="0" borderId="0" xfId="0" applyFont="1"/>
    <xf numFmtId="0" fontId="0" fillId="14" borderId="0" xfId="0" applyFill="1"/>
    <xf numFmtId="0" fontId="17" fillId="0" borderId="0" xfId="0" applyFont="1"/>
    <xf numFmtId="0" fontId="0" fillId="4" borderId="0" xfId="0" applyFill="1"/>
    <xf numFmtId="0" fontId="7" fillId="12" borderId="37" xfId="0" applyFont="1" applyFill="1" applyBorder="1" applyAlignment="1">
      <alignment horizontal="center"/>
    </xf>
    <xf numFmtId="0" fontId="7" fillId="12" borderId="0" xfId="0" applyFont="1" applyFill="1" applyAlignment="1">
      <alignment horizontal="center"/>
    </xf>
    <xf numFmtId="0" fontId="8" fillId="12" borderId="37" xfId="0" applyFont="1" applyFill="1" applyBorder="1" applyAlignment="1">
      <alignment horizontal="center"/>
    </xf>
    <xf numFmtId="0" fontId="8" fillId="12" borderId="0" xfId="0" applyFont="1" applyFill="1" applyAlignment="1">
      <alignment horizontal="center"/>
    </xf>
    <xf numFmtId="0" fontId="9" fillId="12" borderId="38" xfId="0" applyFont="1" applyFill="1" applyBorder="1" applyAlignment="1">
      <alignment horizontal="center"/>
    </xf>
    <xf numFmtId="0" fontId="9" fillId="12" borderId="39" xfId="0" applyFont="1" applyFill="1" applyBorder="1" applyAlignment="1">
      <alignment horizontal="center"/>
    </xf>
    <xf numFmtId="0" fontId="9" fillId="12" borderId="40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</cellXfs>
  <cellStyles count="3">
    <cellStyle name="Calculation" xfId="2" builtinId="22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CCFFCC"/>
      <color rgb="FF0000FF"/>
      <color rgb="FFFFFFCC"/>
      <color rgb="FF000099"/>
      <color rgb="FFCCECFF"/>
      <color rgb="FFE5F5FF"/>
      <color rgb="FFFFFFFF"/>
      <color rgb="FF663300"/>
      <color rgb="FF080808"/>
      <color rgb="FFE1E1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6</xdr:col>
      <xdr:colOff>36095</xdr:colOff>
      <xdr:row>5</xdr:row>
      <xdr:rowOff>270768</xdr:rowOff>
    </xdr:to>
    <xdr:pic>
      <xdr:nvPicPr>
        <xdr:cNvPr id="2" name="Picture 1" title="Macquarie University Logo">
          <a:extLst>
            <a:ext uri="{FF2B5EF4-FFF2-40B4-BE49-F238E27FC236}">
              <a16:creationId xmlns:a16="http://schemas.microsoft.com/office/drawing/2014/main" id="{A506FB11-F1DA-4C37-8FE6-B0D52545C28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086"/>
        <a:stretch/>
      </xdr:blipFill>
      <xdr:spPr>
        <a:xfrm>
          <a:off x="0" y="0"/>
          <a:ext cx="4712870" cy="16709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DF4D5-CAFE-4F1D-92E3-0C21F606291B}">
  <sheetPr codeName="Sheet11">
    <tabColor theme="1"/>
  </sheetPr>
  <dimension ref="A1:P104"/>
  <sheetViews>
    <sheetView workbookViewId="0">
      <selection activeCell="D89" sqref="D89"/>
    </sheetView>
  </sheetViews>
  <sheetFormatPr defaultColWidth="9.21875" defaultRowHeight="14.4" x14ac:dyDescent="0.3"/>
  <cols>
    <col min="4" max="4" width="14.33203125" customWidth="1"/>
  </cols>
  <sheetData>
    <row r="1" spans="1:16" x14ac:dyDescent="0.3">
      <c r="A1" t="s">
        <v>69</v>
      </c>
      <c r="B1" t="s">
        <v>70</v>
      </c>
      <c r="D1" t="s">
        <v>75</v>
      </c>
      <c r="E1" t="s">
        <v>74</v>
      </c>
    </row>
    <row r="2" spans="1:16" x14ac:dyDescent="0.3">
      <c r="A2">
        <v>1</v>
      </c>
      <c r="B2">
        <v>2</v>
      </c>
      <c r="D2" t="s">
        <v>8</v>
      </c>
      <c r="E2" t="s">
        <v>54</v>
      </c>
      <c r="F2" t="s">
        <v>55</v>
      </c>
      <c r="G2" t="s">
        <v>56</v>
      </c>
      <c r="H2" t="s">
        <v>57</v>
      </c>
      <c r="I2" t="s">
        <v>51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</row>
    <row r="3" spans="1:16" x14ac:dyDescent="0.3">
      <c r="A3">
        <v>2</v>
      </c>
      <c r="B3">
        <v>3</v>
      </c>
      <c r="D3" t="s">
        <v>34</v>
      </c>
    </row>
    <row r="4" spans="1:16" x14ac:dyDescent="0.3">
      <c r="A4">
        <v>3</v>
      </c>
      <c r="B4">
        <v>5</v>
      </c>
      <c r="D4" t="s">
        <v>19</v>
      </c>
    </row>
    <row r="5" spans="1:16" x14ac:dyDescent="0.3">
      <c r="A5">
        <v>4</v>
      </c>
      <c r="B5">
        <v>7</v>
      </c>
      <c r="D5" t="s">
        <v>48</v>
      </c>
    </row>
    <row r="6" spans="1:16" x14ac:dyDescent="0.3">
      <c r="A6">
        <v>5</v>
      </c>
      <c r="B6">
        <v>11</v>
      </c>
      <c r="D6" t="s">
        <v>9</v>
      </c>
    </row>
    <row r="7" spans="1:16" x14ac:dyDescent="0.3">
      <c r="A7">
        <v>6</v>
      </c>
      <c r="B7">
        <v>13</v>
      </c>
      <c r="D7" t="s">
        <v>46</v>
      </c>
    </row>
    <row r="8" spans="1:16" x14ac:dyDescent="0.3">
      <c r="A8">
        <v>7</v>
      </c>
      <c r="B8">
        <v>17</v>
      </c>
      <c r="D8" t="s">
        <v>32</v>
      </c>
    </row>
    <row r="9" spans="1:16" x14ac:dyDescent="0.3">
      <c r="A9">
        <v>8</v>
      </c>
      <c r="B9">
        <v>19</v>
      </c>
      <c r="D9" t="s">
        <v>3</v>
      </c>
    </row>
    <row r="10" spans="1:16" x14ac:dyDescent="0.3">
      <c r="A10">
        <v>9</v>
      </c>
      <c r="B10">
        <v>23</v>
      </c>
      <c r="D10" t="s">
        <v>26</v>
      </c>
    </row>
    <row r="11" spans="1:16" x14ac:dyDescent="0.3">
      <c r="A11">
        <v>10</v>
      </c>
      <c r="B11">
        <v>29</v>
      </c>
      <c r="D11" t="s">
        <v>27</v>
      </c>
    </row>
    <row r="12" spans="1:16" x14ac:dyDescent="0.3">
      <c r="A12">
        <v>11</v>
      </c>
      <c r="B12">
        <v>31</v>
      </c>
      <c r="D12" t="s">
        <v>31</v>
      </c>
    </row>
    <row r="13" spans="1:16" x14ac:dyDescent="0.3">
      <c r="A13">
        <v>12</v>
      </c>
      <c r="B13">
        <v>37</v>
      </c>
      <c r="D13" t="s">
        <v>4</v>
      </c>
    </row>
    <row r="14" spans="1:16" x14ac:dyDescent="0.3">
      <c r="A14">
        <v>13</v>
      </c>
      <c r="B14">
        <v>41</v>
      </c>
      <c r="D14" t="s">
        <v>20</v>
      </c>
    </row>
    <row r="15" spans="1:16" x14ac:dyDescent="0.3">
      <c r="A15">
        <v>14</v>
      </c>
      <c r="B15">
        <v>43</v>
      </c>
      <c r="D15" t="s">
        <v>11</v>
      </c>
    </row>
    <row r="16" spans="1:16" x14ac:dyDescent="0.3">
      <c r="A16">
        <v>15</v>
      </c>
      <c r="B16">
        <v>47</v>
      </c>
      <c r="D16" t="s">
        <v>44</v>
      </c>
    </row>
    <row r="17" spans="1:4" x14ac:dyDescent="0.3">
      <c r="A17">
        <v>16</v>
      </c>
      <c r="B17">
        <v>53</v>
      </c>
      <c r="D17" t="s">
        <v>6</v>
      </c>
    </row>
    <row r="18" spans="1:4" x14ac:dyDescent="0.3">
      <c r="A18">
        <v>17</v>
      </c>
      <c r="B18">
        <v>59</v>
      </c>
      <c r="D18" t="s">
        <v>33</v>
      </c>
    </row>
    <row r="19" spans="1:4" x14ac:dyDescent="0.3">
      <c r="A19">
        <v>18</v>
      </c>
      <c r="B19">
        <v>61</v>
      </c>
      <c r="D19" t="s">
        <v>39</v>
      </c>
    </row>
    <row r="20" spans="1:4" x14ac:dyDescent="0.3">
      <c r="A20">
        <v>19</v>
      </c>
      <c r="B20">
        <v>67</v>
      </c>
      <c r="D20" t="s">
        <v>28</v>
      </c>
    </row>
    <row r="21" spans="1:4" x14ac:dyDescent="0.3">
      <c r="A21">
        <v>20</v>
      </c>
      <c r="B21">
        <v>71</v>
      </c>
      <c r="D21" t="s">
        <v>29</v>
      </c>
    </row>
    <row r="22" spans="1:4" x14ac:dyDescent="0.3">
      <c r="A22">
        <v>21</v>
      </c>
      <c r="B22">
        <v>73</v>
      </c>
      <c r="D22" t="s">
        <v>2</v>
      </c>
    </row>
    <row r="23" spans="1:4" x14ac:dyDescent="0.3">
      <c r="A23">
        <v>22</v>
      </c>
      <c r="B23">
        <v>79</v>
      </c>
      <c r="D23" t="s">
        <v>41</v>
      </c>
    </row>
    <row r="24" spans="1:4" x14ac:dyDescent="0.3">
      <c r="A24">
        <v>23</v>
      </c>
      <c r="B24">
        <v>83</v>
      </c>
      <c r="D24" t="s">
        <v>40</v>
      </c>
    </row>
    <row r="25" spans="1:4" x14ac:dyDescent="0.3">
      <c r="A25">
        <v>24</v>
      </c>
      <c r="B25">
        <v>89</v>
      </c>
      <c r="D25" t="s">
        <v>7</v>
      </c>
    </row>
    <row r="26" spans="1:4" x14ac:dyDescent="0.3">
      <c r="A26">
        <v>25</v>
      </c>
      <c r="B26">
        <v>97</v>
      </c>
      <c r="D26" t="s">
        <v>38</v>
      </c>
    </row>
    <row r="27" spans="1:4" x14ac:dyDescent="0.3">
      <c r="A27">
        <v>26</v>
      </c>
      <c r="B27">
        <v>101</v>
      </c>
      <c r="D27" t="s">
        <v>15</v>
      </c>
    </row>
    <row r="28" spans="1:4" x14ac:dyDescent="0.3">
      <c r="A28">
        <v>27</v>
      </c>
      <c r="B28">
        <v>103</v>
      </c>
      <c r="D28" t="s">
        <v>37</v>
      </c>
    </row>
    <row r="29" spans="1:4" x14ac:dyDescent="0.3">
      <c r="A29">
        <v>28</v>
      </c>
      <c r="B29">
        <v>107</v>
      </c>
      <c r="D29" t="s">
        <v>45</v>
      </c>
    </row>
    <row r="30" spans="1:4" x14ac:dyDescent="0.3">
      <c r="A30">
        <v>29</v>
      </c>
      <c r="B30">
        <v>109</v>
      </c>
      <c r="D30" t="s">
        <v>1</v>
      </c>
    </row>
    <row r="31" spans="1:4" x14ac:dyDescent="0.3">
      <c r="A31">
        <v>30</v>
      </c>
      <c r="B31">
        <v>113</v>
      </c>
      <c r="D31" t="s">
        <v>43</v>
      </c>
    </row>
    <row r="32" spans="1:4" x14ac:dyDescent="0.3">
      <c r="A32">
        <v>31</v>
      </c>
      <c r="B32">
        <v>127</v>
      </c>
      <c r="D32" t="s">
        <v>25</v>
      </c>
    </row>
    <row r="33" spans="1:4" x14ac:dyDescent="0.3">
      <c r="A33">
        <v>32</v>
      </c>
      <c r="B33">
        <v>131</v>
      </c>
      <c r="D33" t="s">
        <v>5</v>
      </c>
    </row>
    <row r="34" spans="1:4" x14ac:dyDescent="0.3">
      <c r="A34">
        <v>33</v>
      </c>
      <c r="B34">
        <v>137</v>
      </c>
      <c r="D34" t="s">
        <v>13</v>
      </c>
    </row>
    <row r="35" spans="1:4" x14ac:dyDescent="0.3">
      <c r="A35">
        <v>34</v>
      </c>
      <c r="B35">
        <v>139</v>
      </c>
      <c r="D35" t="s">
        <v>21</v>
      </c>
    </row>
    <row r="36" spans="1:4" x14ac:dyDescent="0.3">
      <c r="A36">
        <v>35</v>
      </c>
      <c r="B36">
        <v>149</v>
      </c>
      <c r="D36" t="s">
        <v>22</v>
      </c>
    </row>
    <row r="37" spans="1:4" x14ac:dyDescent="0.3">
      <c r="A37">
        <v>36</v>
      </c>
      <c r="B37">
        <v>151</v>
      </c>
      <c r="D37" t="s">
        <v>36</v>
      </c>
    </row>
    <row r="38" spans="1:4" x14ac:dyDescent="0.3">
      <c r="A38">
        <v>37</v>
      </c>
      <c r="B38">
        <v>157</v>
      </c>
      <c r="D38" t="s">
        <v>47</v>
      </c>
    </row>
    <row r="39" spans="1:4" x14ac:dyDescent="0.3">
      <c r="A39">
        <v>38</v>
      </c>
      <c r="B39">
        <v>163</v>
      </c>
      <c r="D39" t="s">
        <v>42</v>
      </c>
    </row>
    <row r="40" spans="1:4" x14ac:dyDescent="0.3">
      <c r="A40">
        <v>39</v>
      </c>
      <c r="B40">
        <v>167</v>
      </c>
      <c r="D40" t="s">
        <v>12</v>
      </c>
    </row>
    <row r="41" spans="1:4" x14ac:dyDescent="0.3">
      <c r="A41">
        <v>40</v>
      </c>
      <c r="B41">
        <v>173</v>
      </c>
      <c r="D41" t="s">
        <v>50</v>
      </c>
    </row>
    <row r="42" spans="1:4" x14ac:dyDescent="0.3">
      <c r="A42">
        <v>41</v>
      </c>
      <c r="B42">
        <v>179</v>
      </c>
      <c r="D42" t="s">
        <v>23</v>
      </c>
    </row>
    <row r="43" spans="1:4" x14ac:dyDescent="0.3">
      <c r="A43">
        <v>42</v>
      </c>
      <c r="B43">
        <v>181</v>
      </c>
      <c r="D43" t="s">
        <v>49</v>
      </c>
    </row>
    <row r="44" spans="1:4" x14ac:dyDescent="0.3">
      <c r="A44">
        <v>43</v>
      </c>
      <c r="B44">
        <v>191</v>
      </c>
      <c r="D44" t="s">
        <v>24</v>
      </c>
    </row>
    <row r="45" spans="1:4" x14ac:dyDescent="0.3">
      <c r="A45">
        <v>44</v>
      </c>
      <c r="B45">
        <v>193</v>
      </c>
      <c r="D45" t="s">
        <v>16</v>
      </c>
    </row>
    <row r="46" spans="1:4" x14ac:dyDescent="0.3">
      <c r="A46">
        <v>45</v>
      </c>
      <c r="B46">
        <v>197</v>
      </c>
      <c r="D46" t="s">
        <v>10</v>
      </c>
    </row>
    <row r="47" spans="1:4" x14ac:dyDescent="0.3">
      <c r="A47">
        <v>46</v>
      </c>
      <c r="B47">
        <v>199</v>
      </c>
      <c r="D47" t="s">
        <v>30</v>
      </c>
    </row>
    <row r="48" spans="1:4" x14ac:dyDescent="0.3">
      <c r="A48">
        <v>47</v>
      </c>
      <c r="B48">
        <v>211</v>
      </c>
      <c r="D48" t="s">
        <v>14</v>
      </c>
    </row>
    <row r="49" spans="1:4" x14ac:dyDescent="0.3">
      <c r="A49">
        <v>48</v>
      </c>
      <c r="B49">
        <v>223</v>
      </c>
      <c r="D49" t="s">
        <v>17</v>
      </c>
    </row>
    <row r="50" spans="1:4" x14ac:dyDescent="0.3">
      <c r="A50">
        <v>49</v>
      </c>
      <c r="B50">
        <v>227</v>
      </c>
      <c r="D50" t="s">
        <v>18</v>
      </c>
    </row>
    <row r="51" spans="1:4" x14ac:dyDescent="0.3">
      <c r="A51">
        <v>50</v>
      </c>
      <c r="B51">
        <v>229</v>
      </c>
      <c r="D51" t="s">
        <v>35</v>
      </c>
    </row>
    <row r="85" spans="1:4" x14ac:dyDescent="0.3">
      <c r="A85" s="104"/>
      <c r="B85" s="104"/>
      <c r="C85" s="104"/>
      <c r="D85" s="104"/>
    </row>
    <row r="86" spans="1:4" x14ac:dyDescent="0.3">
      <c r="A86" s="104"/>
      <c r="B86" s="104"/>
      <c r="C86" s="104"/>
      <c r="D86" s="104"/>
    </row>
    <row r="87" spans="1:4" x14ac:dyDescent="0.3">
      <c r="A87" s="104"/>
      <c r="B87" s="104"/>
      <c r="C87" s="104"/>
      <c r="D87" s="104"/>
    </row>
    <row r="88" spans="1:4" x14ac:dyDescent="0.3">
      <c r="A88" s="104"/>
      <c r="B88" s="104"/>
      <c r="C88" s="104"/>
      <c r="D88" s="104"/>
    </row>
    <row r="89" spans="1:4" x14ac:dyDescent="0.3">
      <c r="A89" s="104"/>
      <c r="B89" s="104"/>
      <c r="C89" s="104"/>
      <c r="D89" s="104"/>
    </row>
    <row r="90" spans="1:4" x14ac:dyDescent="0.3">
      <c r="A90" s="104"/>
      <c r="B90" s="104"/>
      <c r="C90" s="104"/>
      <c r="D90" s="104"/>
    </row>
    <row r="91" spans="1:4" x14ac:dyDescent="0.3">
      <c r="A91" s="104"/>
      <c r="B91" s="104"/>
      <c r="C91" s="104"/>
      <c r="D91" s="104"/>
    </row>
    <row r="92" spans="1:4" x14ac:dyDescent="0.3">
      <c r="A92" s="104"/>
      <c r="B92" s="104"/>
      <c r="C92" s="104"/>
      <c r="D92" s="104"/>
    </row>
    <row r="93" spans="1:4" x14ac:dyDescent="0.3">
      <c r="A93" s="104"/>
      <c r="B93" s="104"/>
      <c r="C93" s="104"/>
      <c r="D93" s="104"/>
    </row>
    <row r="94" spans="1:4" x14ac:dyDescent="0.3">
      <c r="A94" s="104"/>
      <c r="B94" s="104"/>
      <c r="C94" s="104"/>
      <c r="D94" s="104"/>
    </row>
    <row r="95" spans="1:4" x14ac:dyDescent="0.3">
      <c r="A95" s="104"/>
      <c r="B95" s="104"/>
      <c r="C95" s="104"/>
      <c r="D95" s="104"/>
    </row>
    <row r="96" spans="1:4" x14ac:dyDescent="0.3">
      <c r="A96" s="104"/>
      <c r="B96" s="104"/>
      <c r="C96" s="104"/>
      <c r="D96" s="104"/>
    </row>
    <row r="97" spans="1:4" x14ac:dyDescent="0.3">
      <c r="A97" s="104"/>
      <c r="B97" s="104"/>
      <c r="C97" s="104"/>
      <c r="D97" s="104"/>
    </row>
    <row r="98" spans="1:4" x14ac:dyDescent="0.3">
      <c r="A98" s="104"/>
      <c r="B98" s="104"/>
      <c r="C98" s="104"/>
      <c r="D98" s="104"/>
    </row>
    <row r="99" spans="1:4" x14ac:dyDescent="0.3">
      <c r="A99" s="104"/>
      <c r="B99" s="104"/>
      <c r="C99" s="104"/>
      <c r="D99" s="104"/>
    </row>
    <row r="100" spans="1:4" x14ac:dyDescent="0.3">
      <c r="A100" s="104"/>
      <c r="B100" s="104"/>
      <c r="C100" s="104"/>
      <c r="D100" s="104"/>
    </row>
    <row r="101" spans="1:4" x14ac:dyDescent="0.3">
      <c r="A101" s="104"/>
      <c r="B101" s="104"/>
      <c r="C101" s="104"/>
      <c r="D101" s="104"/>
    </row>
    <row r="102" spans="1:4" x14ac:dyDescent="0.3">
      <c r="A102" s="104"/>
      <c r="B102" s="104"/>
      <c r="C102" s="104"/>
      <c r="D102" s="104"/>
    </row>
    <row r="103" spans="1:4" x14ac:dyDescent="0.3">
      <c r="A103" s="104"/>
      <c r="B103" s="104"/>
      <c r="C103" s="104"/>
      <c r="D103" s="104"/>
    </row>
    <row r="104" spans="1:4" x14ac:dyDescent="0.3">
      <c r="A104" s="104"/>
      <c r="B104" s="104"/>
      <c r="C104" s="104"/>
      <c r="D104" s="10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4E304-82BA-4EA0-93C6-6D9303407FA3}">
  <dimension ref="A1:P30"/>
  <sheetViews>
    <sheetView workbookViewId="0">
      <selection activeCell="D10" sqref="D10"/>
    </sheetView>
  </sheetViews>
  <sheetFormatPr defaultColWidth="9.88671875" defaultRowHeight="14.4" x14ac:dyDescent="0.3"/>
  <cols>
    <col min="1" max="1" width="9.88671875" style="43"/>
    <col min="2" max="2" width="12" style="44" customWidth="1"/>
    <col min="3" max="3" width="15.88671875" style="44" customWidth="1"/>
    <col min="4" max="4" width="12.6640625" style="44" customWidth="1"/>
    <col min="5" max="6" width="9.88671875" style="44"/>
    <col min="7" max="7" width="11" style="44" customWidth="1"/>
    <col min="8" max="8" width="19.109375" style="44" customWidth="1"/>
    <col min="9" max="9" width="3.6640625" style="44" customWidth="1"/>
    <col min="10" max="10" width="3.88671875" style="44" customWidth="1"/>
    <col min="11" max="12" width="12.33203125" style="44" customWidth="1"/>
    <col min="13" max="13" width="47.33203125" style="44" customWidth="1"/>
    <col min="14" max="14" width="4.33203125" style="44" customWidth="1"/>
    <col min="15" max="15" width="4" style="44" customWidth="1"/>
    <col min="16" max="16" width="12.33203125" style="44" customWidth="1"/>
    <col min="17" max="16384" width="9.88671875" style="44"/>
  </cols>
  <sheetData>
    <row r="1" spans="1:16" x14ac:dyDescent="0.3">
      <c r="H1" s="45"/>
    </row>
    <row r="2" spans="1:16" ht="34.799999999999997" x14ac:dyDescent="0.55000000000000004">
      <c r="H2" s="106" t="s">
        <v>76</v>
      </c>
      <c r="I2" s="107"/>
      <c r="J2" s="107"/>
      <c r="K2" s="107"/>
      <c r="L2" s="107"/>
      <c r="M2" s="107"/>
      <c r="N2" s="107"/>
      <c r="O2" s="107"/>
      <c r="P2" s="107"/>
    </row>
    <row r="3" spans="1:16" x14ac:dyDescent="0.3">
      <c r="H3" s="45"/>
    </row>
    <row r="4" spans="1:16" ht="30" x14ac:dyDescent="0.5">
      <c r="H4" s="108" t="s">
        <v>77</v>
      </c>
      <c r="I4" s="109"/>
      <c r="J4" s="109"/>
      <c r="K4" s="109"/>
      <c r="L4" s="109"/>
      <c r="M4" s="109"/>
      <c r="N4" s="109"/>
      <c r="O4" s="109"/>
      <c r="P4" s="109"/>
    </row>
    <row r="5" spans="1:16" ht="15" thickBot="1" x14ac:dyDescent="0.35">
      <c r="H5" s="45"/>
    </row>
    <row r="6" spans="1:16" ht="31.8" thickBot="1" x14ac:dyDescent="0.65">
      <c r="H6" s="45"/>
      <c r="I6" s="110" t="s">
        <v>78</v>
      </c>
      <c r="J6" s="111"/>
      <c r="K6" s="111"/>
      <c r="L6" s="111"/>
      <c r="M6" s="111"/>
      <c r="N6" s="111"/>
      <c r="O6" s="112"/>
    </row>
    <row r="10" spans="1:16" ht="18" thickBot="1" x14ac:dyDescent="0.35">
      <c r="A10" s="46"/>
      <c r="B10" s="47"/>
      <c r="C10" s="47"/>
      <c r="D10" s="47"/>
      <c r="E10" s="47"/>
      <c r="F10" s="47"/>
      <c r="G10" s="47"/>
    </row>
    <row r="11" spans="1:16" ht="18" thickTop="1" x14ac:dyDescent="0.3">
      <c r="A11" s="48"/>
      <c r="B11" s="49"/>
      <c r="C11" s="49"/>
      <c r="D11" s="49"/>
      <c r="E11" s="49"/>
      <c r="F11" s="49"/>
      <c r="G11" s="49"/>
      <c r="H11" s="49"/>
    </row>
    <row r="12" spans="1:16" ht="89.55" customHeight="1" x14ac:dyDescent="0.3">
      <c r="B12" s="113"/>
      <c r="C12" s="113"/>
      <c r="D12" s="113"/>
      <c r="E12" s="113"/>
      <c r="F12" s="113"/>
      <c r="G12" s="113"/>
      <c r="H12" s="113"/>
      <c r="I12" s="50"/>
      <c r="J12" s="50"/>
      <c r="K12" s="50"/>
      <c r="L12" s="50"/>
      <c r="M12" s="50"/>
      <c r="N12" s="50"/>
      <c r="O12" s="50"/>
    </row>
    <row r="13" spans="1:16" ht="9" customHeight="1" x14ac:dyDescent="0.3"/>
    <row r="14" spans="1:16" ht="5.55" customHeight="1" x14ac:dyDescent="0.3"/>
    <row r="15" spans="1:16" x14ac:dyDescent="0.3">
      <c r="A15" s="51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</row>
    <row r="16" spans="1:16" x14ac:dyDescent="0.3">
      <c r="A16" s="51"/>
      <c r="B16" s="51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</row>
    <row r="17" spans="1:13" x14ac:dyDescent="0.3">
      <c r="A17" s="51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</row>
    <row r="18" spans="1:13" x14ac:dyDescent="0.3">
      <c r="A18" s="51"/>
      <c r="B18" s="51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</row>
    <row r="19" spans="1:13" x14ac:dyDescent="0.3">
      <c r="A19" s="51"/>
      <c r="B19" s="51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</row>
    <row r="20" spans="1:13" x14ac:dyDescent="0.3">
      <c r="A20" s="51"/>
      <c r="B20" s="51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</row>
    <row r="21" spans="1:13" x14ac:dyDescent="0.3">
      <c r="A21" s="51"/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</row>
    <row r="22" spans="1:13" x14ac:dyDescent="0.3">
      <c r="A22" s="51"/>
      <c r="B22" s="51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</row>
    <row r="23" spans="1:13" x14ac:dyDescent="0.3">
      <c r="A23" s="51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</row>
    <row r="24" spans="1:13" x14ac:dyDescent="0.3">
      <c r="A24" s="51"/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</row>
    <row r="25" spans="1:13" x14ac:dyDescent="0.3">
      <c r="A25" s="51"/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</row>
    <row r="26" spans="1:13" x14ac:dyDescent="0.3">
      <c r="A26" s="51"/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</row>
    <row r="27" spans="1:13" x14ac:dyDescent="0.3">
      <c r="A27" s="51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</row>
    <row r="28" spans="1:13" x14ac:dyDescent="0.3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</row>
    <row r="29" spans="1:13" x14ac:dyDescent="0.3">
      <c r="A29" s="51"/>
      <c r="B29" s="51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</row>
    <row r="30" spans="1:13" x14ac:dyDescent="0.3">
      <c r="A30" s="51"/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</row>
  </sheetData>
  <mergeCells count="4">
    <mergeCell ref="H2:P2"/>
    <mergeCell ref="H4:P4"/>
    <mergeCell ref="I6:O6"/>
    <mergeCell ref="B12:H1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02B68-EB5A-4DB2-8D0A-37D93E8D4AF9}">
  <sheetPr codeName="Sheet5">
    <tabColor rgb="FF000099"/>
  </sheetPr>
  <dimension ref="A1"/>
  <sheetViews>
    <sheetView workbookViewId="0"/>
  </sheetViews>
  <sheetFormatPr defaultColWidth="0" defaultRowHeight="14.4" zeroHeight="1" x14ac:dyDescent="0.3"/>
  <cols>
    <col min="1" max="1" width="25.88671875" customWidth="1"/>
    <col min="2" max="16384" width="9.109375" hidden="1"/>
  </cols>
  <sheetData>
    <row r="1" spans="1:1" ht="81" customHeight="1" x14ac:dyDescent="0.3">
      <c r="A1" s="42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EA1A-7DD7-4050-803C-C3CFC9CB936D}">
  <sheetPr codeName="Sheet6">
    <tabColor rgb="FFCCECFF"/>
  </sheetPr>
  <dimension ref="A1:N53"/>
  <sheetViews>
    <sheetView showGridLines="0" workbookViewId="0">
      <selection activeCell="G5" sqref="G5"/>
    </sheetView>
  </sheetViews>
  <sheetFormatPr defaultRowHeight="14.4" x14ac:dyDescent="0.3"/>
  <cols>
    <col min="1" max="1" width="12.77734375" customWidth="1"/>
    <col min="8" max="8" width="9.33203125" customWidth="1"/>
  </cols>
  <sheetData>
    <row r="1" spans="1:14" x14ac:dyDescent="0.3">
      <c r="A1" t="s">
        <v>680</v>
      </c>
    </row>
    <row r="2" spans="1:14" x14ac:dyDescent="0.3">
      <c r="A2" t="s">
        <v>8</v>
      </c>
      <c r="B2" t="s">
        <v>115</v>
      </c>
      <c r="C2" t="s">
        <v>116</v>
      </c>
      <c r="D2" t="s">
        <v>117</v>
      </c>
      <c r="E2" t="s">
        <v>118</v>
      </c>
      <c r="F2" t="s">
        <v>119</v>
      </c>
      <c r="G2" t="s">
        <v>544</v>
      </c>
      <c r="H2" t="s">
        <v>120</v>
      </c>
      <c r="I2" t="s">
        <v>121</v>
      </c>
      <c r="J2" t="s">
        <v>122</v>
      </c>
      <c r="K2" t="s">
        <v>123</v>
      </c>
      <c r="L2" t="s">
        <v>545</v>
      </c>
      <c r="M2" t="s">
        <v>124</v>
      </c>
      <c r="N2" t="s">
        <v>125</v>
      </c>
    </row>
    <row r="3" spans="1:14" x14ac:dyDescent="0.3">
      <c r="A3" t="s">
        <v>34</v>
      </c>
      <c r="B3" t="s">
        <v>126</v>
      </c>
      <c r="C3" t="s">
        <v>127</v>
      </c>
      <c r="D3" t="s">
        <v>128</v>
      </c>
      <c r="E3" t="s">
        <v>129</v>
      </c>
      <c r="F3" t="s">
        <v>546</v>
      </c>
      <c r="G3" t="s">
        <v>130</v>
      </c>
      <c r="H3" t="s">
        <v>131</v>
      </c>
      <c r="I3" t="s">
        <v>132</v>
      </c>
      <c r="J3" t="s">
        <v>133</v>
      </c>
      <c r="K3" t="s">
        <v>134</v>
      </c>
      <c r="L3" t="s">
        <v>547</v>
      </c>
      <c r="M3" t="s">
        <v>135</v>
      </c>
      <c r="N3" t="s">
        <v>136</v>
      </c>
    </row>
    <row r="4" spans="1:14" x14ac:dyDescent="0.3">
      <c r="A4" t="s">
        <v>19</v>
      </c>
      <c r="B4" t="s">
        <v>137</v>
      </c>
      <c r="C4" t="s">
        <v>138</v>
      </c>
      <c r="D4" t="s">
        <v>139</v>
      </c>
      <c r="E4" t="s">
        <v>140</v>
      </c>
      <c r="F4" t="s">
        <v>141</v>
      </c>
      <c r="G4" t="s">
        <v>142</v>
      </c>
      <c r="H4" t="s">
        <v>143</v>
      </c>
      <c r="I4" t="s">
        <v>144</v>
      </c>
      <c r="J4" t="s">
        <v>145</v>
      </c>
      <c r="K4" t="s">
        <v>146</v>
      </c>
      <c r="L4" t="s">
        <v>548</v>
      </c>
      <c r="M4" t="s">
        <v>147</v>
      </c>
      <c r="N4" t="s">
        <v>148</v>
      </c>
    </row>
    <row r="5" spans="1:14" x14ac:dyDescent="0.3">
      <c r="A5" t="s">
        <v>48</v>
      </c>
      <c r="B5" t="s">
        <v>149</v>
      </c>
      <c r="C5" t="s">
        <v>150</v>
      </c>
      <c r="D5" t="s">
        <v>151</v>
      </c>
      <c r="E5" t="s">
        <v>152</v>
      </c>
      <c r="F5" t="s">
        <v>153</v>
      </c>
      <c r="G5" t="s">
        <v>549</v>
      </c>
      <c r="H5" t="s">
        <v>154</v>
      </c>
      <c r="I5" t="s">
        <v>155</v>
      </c>
      <c r="J5" t="s">
        <v>156</v>
      </c>
      <c r="K5" t="s">
        <v>157</v>
      </c>
      <c r="L5" t="s">
        <v>550</v>
      </c>
      <c r="M5" t="s">
        <v>158</v>
      </c>
      <c r="N5" t="s">
        <v>159</v>
      </c>
    </row>
    <row r="6" spans="1:14" x14ac:dyDescent="0.3">
      <c r="A6" t="s">
        <v>9</v>
      </c>
      <c r="B6" t="s">
        <v>160</v>
      </c>
      <c r="C6" t="s">
        <v>161</v>
      </c>
      <c r="D6" t="s">
        <v>162</v>
      </c>
      <c r="E6" t="s">
        <v>163</v>
      </c>
      <c r="F6" t="s">
        <v>164</v>
      </c>
      <c r="G6" t="s">
        <v>551</v>
      </c>
      <c r="H6" t="s">
        <v>552</v>
      </c>
      <c r="I6" t="s">
        <v>165</v>
      </c>
      <c r="J6" t="s">
        <v>553</v>
      </c>
      <c r="K6" t="s">
        <v>166</v>
      </c>
      <c r="L6" t="s">
        <v>554</v>
      </c>
      <c r="M6" t="s">
        <v>167</v>
      </c>
      <c r="N6" t="s">
        <v>168</v>
      </c>
    </row>
    <row r="7" spans="1:14" x14ac:dyDescent="0.3">
      <c r="A7" t="s">
        <v>46</v>
      </c>
      <c r="B7" t="s">
        <v>1</v>
      </c>
      <c r="C7" t="s">
        <v>169</v>
      </c>
      <c r="D7" t="s">
        <v>170</v>
      </c>
      <c r="E7" t="s">
        <v>171</v>
      </c>
      <c r="F7" t="s">
        <v>172</v>
      </c>
      <c r="G7" t="s">
        <v>173</v>
      </c>
      <c r="H7" t="s">
        <v>174</v>
      </c>
      <c r="I7" t="s">
        <v>555</v>
      </c>
      <c r="J7" t="s">
        <v>175</v>
      </c>
      <c r="K7" t="s">
        <v>176</v>
      </c>
      <c r="L7" t="s">
        <v>556</v>
      </c>
      <c r="M7" t="s">
        <v>177</v>
      </c>
      <c r="N7" t="s">
        <v>178</v>
      </c>
    </row>
    <row r="8" spans="1:14" x14ac:dyDescent="0.3">
      <c r="A8" t="s">
        <v>32</v>
      </c>
      <c r="B8" t="s">
        <v>179</v>
      </c>
      <c r="C8" t="s">
        <v>557</v>
      </c>
      <c r="D8" t="s">
        <v>180</v>
      </c>
      <c r="E8" t="s">
        <v>181</v>
      </c>
      <c r="F8" t="s">
        <v>182</v>
      </c>
      <c r="G8" t="s">
        <v>183</v>
      </c>
      <c r="H8" t="s">
        <v>184</v>
      </c>
      <c r="I8" t="s">
        <v>185</v>
      </c>
      <c r="J8" t="s">
        <v>186</v>
      </c>
      <c r="K8" t="s">
        <v>558</v>
      </c>
      <c r="L8" t="s">
        <v>559</v>
      </c>
      <c r="M8" t="s">
        <v>187</v>
      </c>
      <c r="N8" t="s">
        <v>188</v>
      </c>
    </row>
    <row r="9" spans="1:14" x14ac:dyDescent="0.3">
      <c r="A9" t="s">
        <v>3</v>
      </c>
      <c r="B9" t="s">
        <v>189</v>
      </c>
      <c r="C9" t="s">
        <v>190</v>
      </c>
      <c r="D9" t="s">
        <v>560</v>
      </c>
      <c r="E9" t="s">
        <v>191</v>
      </c>
      <c r="F9" t="s">
        <v>192</v>
      </c>
      <c r="G9" t="s">
        <v>561</v>
      </c>
      <c r="H9" t="s">
        <v>562</v>
      </c>
      <c r="I9" t="s">
        <v>193</v>
      </c>
      <c r="J9" t="s">
        <v>194</v>
      </c>
      <c r="K9" t="s">
        <v>195</v>
      </c>
      <c r="L9" t="s">
        <v>563</v>
      </c>
      <c r="M9" t="s">
        <v>196</v>
      </c>
      <c r="N9" t="s">
        <v>197</v>
      </c>
    </row>
    <row r="10" spans="1:14" x14ac:dyDescent="0.3">
      <c r="A10" t="s">
        <v>26</v>
      </c>
      <c r="B10" t="s">
        <v>198</v>
      </c>
      <c r="C10" t="s">
        <v>564</v>
      </c>
      <c r="D10" t="s">
        <v>199</v>
      </c>
      <c r="E10" t="s">
        <v>200</v>
      </c>
      <c r="F10" t="s">
        <v>201</v>
      </c>
      <c r="G10" t="s">
        <v>202</v>
      </c>
      <c r="H10" t="s">
        <v>203</v>
      </c>
      <c r="I10" t="s">
        <v>204</v>
      </c>
      <c r="J10" t="s">
        <v>205</v>
      </c>
      <c r="K10" t="s">
        <v>206</v>
      </c>
      <c r="L10" t="s">
        <v>565</v>
      </c>
      <c r="M10" t="s">
        <v>207</v>
      </c>
      <c r="N10" t="s">
        <v>208</v>
      </c>
    </row>
    <row r="11" spans="1:14" x14ac:dyDescent="0.3">
      <c r="A11" t="s">
        <v>27</v>
      </c>
      <c r="B11" t="s">
        <v>198</v>
      </c>
      <c r="C11" t="s">
        <v>209</v>
      </c>
      <c r="D11" t="s">
        <v>210</v>
      </c>
      <c r="E11" t="s">
        <v>566</v>
      </c>
      <c r="F11" t="s">
        <v>567</v>
      </c>
      <c r="G11" t="s">
        <v>568</v>
      </c>
      <c r="H11" t="s">
        <v>569</v>
      </c>
      <c r="I11" t="s">
        <v>211</v>
      </c>
      <c r="J11" t="s">
        <v>212</v>
      </c>
      <c r="K11" t="s">
        <v>213</v>
      </c>
      <c r="L11" t="s">
        <v>570</v>
      </c>
      <c r="M11" t="s">
        <v>214</v>
      </c>
      <c r="N11" t="s">
        <v>215</v>
      </c>
    </row>
    <row r="12" spans="1:14" x14ac:dyDescent="0.3">
      <c r="A12" t="s">
        <v>31</v>
      </c>
      <c r="B12" t="s">
        <v>198</v>
      </c>
      <c r="C12" t="s">
        <v>216</v>
      </c>
      <c r="D12" t="s">
        <v>217</v>
      </c>
      <c r="E12" t="s">
        <v>218</v>
      </c>
      <c r="F12" t="s">
        <v>219</v>
      </c>
      <c r="G12" t="s">
        <v>220</v>
      </c>
      <c r="H12" t="s">
        <v>221</v>
      </c>
      <c r="I12" t="s">
        <v>222</v>
      </c>
      <c r="J12" t="s">
        <v>223</v>
      </c>
      <c r="K12" t="s">
        <v>224</v>
      </c>
      <c r="L12" t="s">
        <v>571</v>
      </c>
      <c r="M12" t="s">
        <v>225</v>
      </c>
      <c r="N12" t="s">
        <v>572</v>
      </c>
    </row>
    <row r="13" spans="1:14" x14ac:dyDescent="0.3">
      <c r="A13" t="s">
        <v>4</v>
      </c>
      <c r="B13" t="s">
        <v>126</v>
      </c>
      <c r="C13" t="s">
        <v>226</v>
      </c>
      <c r="D13" t="s">
        <v>227</v>
      </c>
      <c r="E13" t="s">
        <v>228</v>
      </c>
      <c r="F13" t="s">
        <v>229</v>
      </c>
      <c r="G13" t="s">
        <v>230</v>
      </c>
      <c r="H13" t="s">
        <v>231</v>
      </c>
      <c r="I13" t="s">
        <v>232</v>
      </c>
      <c r="J13" t="s">
        <v>233</v>
      </c>
      <c r="K13" t="s">
        <v>234</v>
      </c>
      <c r="L13" t="s">
        <v>573</v>
      </c>
      <c r="M13" t="s">
        <v>235</v>
      </c>
      <c r="N13" t="s">
        <v>236</v>
      </c>
    </row>
    <row r="14" spans="1:14" x14ac:dyDescent="0.3">
      <c r="A14" t="s">
        <v>20</v>
      </c>
      <c r="B14" t="s">
        <v>237</v>
      </c>
      <c r="C14" t="s">
        <v>238</v>
      </c>
      <c r="D14" t="s">
        <v>574</v>
      </c>
      <c r="E14" t="s">
        <v>239</v>
      </c>
      <c r="F14" t="s">
        <v>240</v>
      </c>
      <c r="G14" t="s">
        <v>241</v>
      </c>
      <c r="H14" t="s">
        <v>242</v>
      </c>
      <c r="I14" t="s">
        <v>243</v>
      </c>
      <c r="J14" t="s">
        <v>244</v>
      </c>
      <c r="K14" t="s">
        <v>245</v>
      </c>
      <c r="L14" t="s">
        <v>575</v>
      </c>
      <c r="M14" t="s">
        <v>246</v>
      </c>
      <c r="N14" t="s">
        <v>247</v>
      </c>
    </row>
    <row r="15" spans="1:14" x14ac:dyDescent="0.3">
      <c r="A15" t="s">
        <v>11</v>
      </c>
      <c r="B15" t="s">
        <v>248</v>
      </c>
      <c r="C15" t="s">
        <v>249</v>
      </c>
      <c r="D15" t="s">
        <v>250</v>
      </c>
      <c r="E15" t="s">
        <v>251</v>
      </c>
      <c r="F15" t="s">
        <v>192</v>
      </c>
      <c r="G15" t="s">
        <v>576</v>
      </c>
      <c r="H15" t="s">
        <v>569</v>
      </c>
      <c r="I15" t="s">
        <v>211</v>
      </c>
      <c r="J15" t="s">
        <v>212</v>
      </c>
      <c r="K15" t="s">
        <v>252</v>
      </c>
      <c r="L15" t="s">
        <v>563</v>
      </c>
      <c r="M15" t="s">
        <v>253</v>
      </c>
      <c r="N15" t="s">
        <v>178</v>
      </c>
    </row>
    <row r="16" spans="1:14" x14ac:dyDescent="0.3">
      <c r="A16" t="s">
        <v>44</v>
      </c>
      <c r="B16" t="s">
        <v>254</v>
      </c>
      <c r="C16" t="s">
        <v>255</v>
      </c>
      <c r="D16" t="s">
        <v>256</v>
      </c>
      <c r="E16" t="s">
        <v>257</v>
      </c>
      <c r="F16" t="s">
        <v>258</v>
      </c>
      <c r="G16" t="s">
        <v>259</v>
      </c>
      <c r="H16" t="s">
        <v>577</v>
      </c>
      <c r="I16" t="s">
        <v>260</v>
      </c>
      <c r="J16" t="s">
        <v>261</v>
      </c>
      <c r="K16" t="s">
        <v>262</v>
      </c>
      <c r="L16" t="s">
        <v>578</v>
      </c>
      <c r="M16" t="s">
        <v>263</v>
      </c>
      <c r="N16" t="s">
        <v>579</v>
      </c>
    </row>
    <row r="17" spans="1:14" x14ac:dyDescent="0.3">
      <c r="A17" t="s">
        <v>6</v>
      </c>
      <c r="B17" t="s">
        <v>126</v>
      </c>
      <c r="C17" t="s">
        <v>264</v>
      </c>
      <c r="D17" t="s">
        <v>265</v>
      </c>
      <c r="E17" t="s">
        <v>266</v>
      </c>
      <c r="F17" t="s">
        <v>546</v>
      </c>
      <c r="G17" t="s">
        <v>267</v>
      </c>
      <c r="H17" t="s">
        <v>268</v>
      </c>
      <c r="I17" t="s">
        <v>269</v>
      </c>
      <c r="J17" t="s">
        <v>270</v>
      </c>
      <c r="K17" t="s">
        <v>580</v>
      </c>
      <c r="L17" t="s">
        <v>547</v>
      </c>
      <c r="M17" t="s">
        <v>271</v>
      </c>
      <c r="N17" t="s">
        <v>272</v>
      </c>
    </row>
    <row r="18" spans="1:14" x14ac:dyDescent="0.3">
      <c r="A18" t="s">
        <v>33</v>
      </c>
      <c r="B18" t="s">
        <v>273</v>
      </c>
      <c r="C18" t="s">
        <v>274</v>
      </c>
      <c r="D18" t="s">
        <v>581</v>
      </c>
      <c r="E18" t="s">
        <v>275</v>
      </c>
      <c r="F18" t="s">
        <v>276</v>
      </c>
      <c r="G18" t="s">
        <v>277</v>
      </c>
      <c r="H18" t="s">
        <v>221</v>
      </c>
      <c r="I18" t="s">
        <v>222</v>
      </c>
      <c r="J18" t="s">
        <v>223</v>
      </c>
      <c r="K18" t="s">
        <v>278</v>
      </c>
      <c r="L18" t="s">
        <v>571</v>
      </c>
      <c r="M18" t="s">
        <v>279</v>
      </c>
      <c r="N18" t="s">
        <v>280</v>
      </c>
    </row>
    <row r="19" spans="1:14" x14ac:dyDescent="0.3">
      <c r="A19" t="s">
        <v>39</v>
      </c>
      <c r="B19" t="s">
        <v>281</v>
      </c>
      <c r="C19" t="s">
        <v>282</v>
      </c>
      <c r="D19" t="s">
        <v>283</v>
      </c>
      <c r="E19" t="s">
        <v>582</v>
      </c>
      <c r="F19" t="s">
        <v>284</v>
      </c>
      <c r="G19" t="s">
        <v>285</v>
      </c>
      <c r="H19" t="s">
        <v>583</v>
      </c>
      <c r="I19" t="s">
        <v>286</v>
      </c>
      <c r="J19" t="s">
        <v>287</v>
      </c>
      <c r="K19" t="s">
        <v>584</v>
      </c>
      <c r="L19" t="s">
        <v>585</v>
      </c>
      <c r="M19" t="s">
        <v>288</v>
      </c>
      <c r="N19" t="s">
        <v>289</v>
      </c>
    </row>
    <row r="20" spans="1:14" x14ac:dyDescent="0.3">
      <c r="A20" t="s">
        <v>28</v>
      </c>
      <c r="B20" t="s">
        <v>290</v>
      </c>
      <c r="C20" t="s">
        <v>564</v>
      </c>
      <c r="D20" t="s">
        <v>291</v>
      </c>
      <c r="E20" t="s">
        <v>292</v>
      </c>
      <c r="F20" t="s">
        <v>293</v>
      </c>
      <c r="G20" t="s">
        <v>294</v>
      </c>
      <c r="H20" t="s">
        <v>295</v>
      </c>
      <c r="I20" t="s">
        <v>586</v>
      </c>
      <c r="J20" t="s">
        <v>587</v>
      </c>
      <c r="K20" t="s">
        <v>588</v>
      </c>
      <c r="L20" t="s">
        <v>589</v>
      </c>
      <c r="M20" t="s">
        <v>296</v>
      </c>
      <c r="N20" t="s">
        <v>297</v>
      </c>
    </row>
    <row r="21" spans="1:14" x14ac:dyDescent="0.3">
      <c r="A21" t="s">
        <v>29</v>
      </c>
      <c r="B21" t="s">
        <v>298</v>
      </c>
      <c r="C21" t="s">
        <v>299</v>
      </c>
      <c r="D21" t="s">
        <v>300</v>
      </c>
      <c r="E21" t="s">
        <v>590</v>
      </c>
      <c r="F21" t="s">
        <v>301</v>
      </c>
      <c r="G21" t="s">
        <v>302</v>
      </c>
      <c r="H21" t="s">
        <v>303</v>
      </c>
      <c r="I21" t="s">
        <v>591</v>
      </c>
      <c r="J21" t="s">
        <v>592</v>
      </c>
      <c r="K21" t="s">
        <v>304</v>
      </c>
      <c r="L21" t="s">
        <v>593</v>
      </c>
      <c r="M21" t="s">
        <v>305</v>
      </c>
      <c r="N21" t="s">
        <v>306</v>
      </c>
    </row>
    <row r="22" spans="1:14" x14ac:dyDescent="0.3">
      <c r="A22" t="s">
        <v>2</v>
      </c>
      <c r="B22" t="s">
        <v>307</v>
      </c>
      <c r="C22" t="s">
        <v>308</v>
      </c>
      <c r="D22" t="s">
        <v>309</v>
      </c>
      <c r="E22" t="s">
        <v>594</v>
      </c>
      <c r="F22" t="s">
        <v>310</v>
      </c>
      <c r="G22" t="s">
        <v>311</v>
      </c>
      <c r="H22" t="s">
        <v>595</v>
      </c>
      <c r="I22" t="s">
        <v>211</v>
      </c>
      <c r="J22" t="s">
        <v>223</v>
      </c>
      <c r="K22" t="s">
        <v>312</v>
      </c>
      <c r="L22" t="s">
        <v>596</v>
      </c>
      <c r="M22" t="s">
        <v>271</v>
      </c>
      <c r="N22" t="s">
        <v>313</v>
      </c>
    </row>
    <row r="23" spans="1:14" x14ac:dyDescent="0.3">
      <c r="A23" t="s">
        <v>41</v>
      </c>
      <c r="B23" t="s">
        <v>314</v>
      </c>
      <c r="C23" t="s">
        <v>315</v>
      </c>
      <c r="D23" t="s">
        <v>597</v>
      </c>
      <c r="E23" t="s">
        <v>316</v>
      </c>
      <c r="F23" t="s">
        <v>317</v>
      </c>
      <c r="G23" t="s">
        <v>318</v>
      </c>
      <c r="H23" t="s">
        <v>319</v>
      </c>
      <c r="I23" t="s">
        <v>598</v>
      </c>
      <c r="J23" t="s">
        <v>320</v>
      </c>
      <c r="K23" t="s">
        <v>321</v>
      </c>
      <c r="L23" t="s">
        <v>599</v>
      </c>
      <c r="M23" t="s">
        <v>600</v>
      </c>
      <c r="N23" t="s">
        <v>601</v>
      </c>
    </row>
    <row r="24" spans="1:14" x14ac:dyDescent="0.3">
      <c r="A24" t="s">
        <v>40</v>
      </c>
      <c r="B24" t="s">
        <v>322</v>
      </c>
      <c r="C24" t="s">
        <v>602</v>
      </c>
      <c r="D24" t="s">
        <v>323</v>
      </c>
      <c r="E24" t="s">
        <v>324</v>
      </c>
      <c r="F24" t="s">
        <v>325</v>
      </c>
      <c r="G24" t="s">
        <v>326</v>
      </c>
      <c r="H24" t="s">
        <v>603</v>
      </c>
      <c r="I24" t="s">
        <v>327</v>
      </c>
      <c r="J24" t="s">
        <v>287</v>
      </c>
      <c r="K24" t="s">
        <v>328</v>
      </c>
      <c r="L24" t="s">
        <v>604</v>
      </c>
      <c r="M24" t="s">
        <v>329</v>
      </c>
      <c r="N24" t="s">
        <v>330</v>
      </c>
    </row>
    <row r="25" spans="1:14" x14ac:dyDescent="0.3">
      <c r="A25" t="s">
        <v>7</v>
      </c>
      <c r="B25" t="s">
        <v>281</v>
      </c>
      <c r="C25" t="s">
        <v>605</v>
      </c>
      <c r="D25" t="s">
        <v>331</v>
      </c>
      <c r="E25" t="s">
        <v>606</v>
      </c>
      <c r="F25" t="s">
        <v>332</v>
      </c>
      <c r="G25" t="s">
        <v>333</v>
      </c>
      <c r="H25" t="s">
        <v>607</v>
      </c>
      <c r="I25" t="s">
        <v>334</v>
      </c>
      <c r="J25" t="s">
        <v>335</v>
      </c>
      <c r="K25" t="s">
        <v>336</v>
      </c>
      <c r="L25" t="s">
        <v>608</v>
      </c>
      <c r="M25" t="s">
        <v>337</v>
      </c>
      <c r="N25" t="s">
        <v>338</v>
      </c>
    </row>
    <row r="26" spans="1:14" x14ac:dyDescent="0.3">
      <c r="A26" t="s">
        <v>38</v>
      </c>
      <c r="B26" t="s">
        <v>339</v>
      </c>
      <c r="C26" t="s">
        <v>340</v>
      </c>
      <c r="D26" t="s">
        <v>170</v>
      </c>
      <c r="E26" t="s">
        <v>341</v>
      </c>
      <c r="F26" t="s">
        <v>342</v>
      </c>
      <c r="G26" t="s">
        <v>343</v>
      </c>
      <c r="H26" t="s">
        <v>174</v>
      </c>
      <c r="I26" t="s">
        <v>609</v>
      </c>
      <c r="J26" t="s">
        <v>344</v>
      </c>
      <c r="K26" t="s">
        <v>345</v>
      </c>
      <c r="L26" t="s">
        <v>556</v>
      </c>
      <c r="M26" t="s">
        <v>346</v>
      </c>
      <c r="N26" t="s">
        <v>610</v>
      </c>
    </row>
    <row r="27" spans="1:14" x14ac:dyDescent="0.3">
      <c r="A27" t="s">
        <v>15</v>
      </c>
      <c r="B27" t="s">
        <v>347</v>
      </c>
      <c r="C27" t="s">
        <v>348</v>
      </c>
      <c r="D27" t="s">
        <v>349</v>
      </c>
      <c r="E27" t="s">
        <v>350</v>
      </c>
      <c r="F27" t="s">
        <v>351</v>
      </c>
      <c r="G27" t="s">
        <v>352</v>
      </c>
      <c r="H27" t="s">
        <v>353</v>
      </c>
      <c r="I27" t="s">
        <v>211</v>
      </c>
      <c r="J27" t="s">
        <v>354</v>
      </c>
      <c r="K27" t="s">
        <v>355</v>
      </c>
      <c r="L27" t="s">
        <v>611</v>
      </c>
      <c r="M27" t="s">
        <v>356</v>
      </c>
      <c r="N27" t="s">
        <v>357</v>
      </c>
    </row>
    <row r="28" spans="1:14" x14ac:dyDescent="0.3">
      <c r="A28" t="s">
        <v>37</v>
      </c>
      <c r="B28" t="s">
        <v>322</v>
      </c>
      <c r="C28" t="s">
        <v>358</v>
      </c>
      <c r="D28" t="s">
        <v>359</v>
      </c>
      <c r="E28" t="s">
        <v>360</v>
      </c>
      <c r="F28" t="s">
        <v>361</v>
      </c>
      <c r="G28" t="s">
        <v>362</v>
      </c>
      <c r="H28" t="s">
        <v>184</v>
      </c>
      <c r="I28" t="s">
        <v>598</v>
      </c>
      <c r="J28" t="s">
        <v>363</v>
      </c>
      <c r="K28" t="s">
        <v>321</v>
      </c>
      <c r="L28" t="s">
        <v>559</v>
      </c>
      <c r="M28" t="s">
        <v>612</v>
      </c>
      <c r="N28" t="s">
        <v>613</v>
      </c>
    </row>
    <row r="29" spans="1:14" x14ac:dyDescent="0.3">
      <c r="A29" t="s">
        <v>45</v>
      </c>
      <c r="B29" t="s">
        <v>364</v>
      </c>
      <c r="C29" t="s">
        <v>365</v>
      </c>
      <c r="D29" t="s">
        <v>366</v>
      </c>
      <c r="E29" t="s">
        <v>367</v>
      </c>
      <c r="F29" t="s">
        <v>614</v>
      </c>
      <c r="G29" t="s">
        <v>368</v>
      </c>
      <c r="H29" t="s">
        <v>615</v>
      </c>
      <c r="I29" t="s">
        <v>369</v>
      </c>
      <c r="J29" t="s">
        <v>370</v>
      </c>
      <c r="K29" t="s">
        <v>371</v>
      </c>
      <c r="L29" t="s">
        <v>616</v>
      </c>
      <c r="M29" t="s">
        <v>372</v>
      </c>
      <c r="N29" t="s">
        <v>373</v>
      </c>
    </row>
    <row r="30" spans="1:14" x14ac:dyDescent="0.3">
      <c r="A30" t="s">
        <v>1</v>
      </c>
      <c r="B30" t="s">
        <v>1</v>
      </c>
      <c r="C30" t="s">
        <v>374</v>
      </c>
      <c r="D30" t="s">
        <v>375</v>
      </c>
      <c r="E30" t="s">
        <v>617</v>
      </c>
      <c r="F30" t="s">
        <v>376</v>
      </c>
      <c r="G30" t="s">
        <v>377</v>
      </c>
      <c r="H30" t="s">
        <v>378</v>
      </c>
      <c r="I30" t="s">
        <v>379</v>
      </c>
      <c r="J30" t="s">
        <v>380</v>
      </c>
      <c r="K30" t="s">
        <v>381</v>
      </c>
      <c r="L30" t="s">
        <v>618</v>
      </c>
      <c r="M30" t="s">
        <v>382</v>
      </c>
      <c r="N30" t="s">
        <v>383</v>
      </c>
    </row>
    <row r="31" spans="1:14" x14ac:dyDescent="0.3">
      <c r="A31" t="s">
        <v>43</v>
      </c>
      <c r="B31" t="s">
        <v>384</v>
      </c>
      <c r="C31" t="s">
        <v>619</v>
      </c>
      <c r="D31" t="s">
        <v>180</v>
      </c>
      <c r="E31" t="s">
        <v>385</v>
      </c>
      <c r="F31" t="s">
        <v>620</v>
      </c>
      <c r="G31" t="s">
        <v>544</v>
      </c>
      <c r="H31" t="s">
        <v>154</v>
      </c>
      <c r="I31" t="s">
        <v>386</v>
      </c>
      <c r="J31" t="s">
        <v>387</v>
      </c>
      <c r="K31" t="s">
        <v>388</v>
      </c>
      <c r="L31" t="s">
        <v>621</v>
      </c>
      <c r="M31" t="s">
        <v>622</v>
      </c>
      <c r="N31" t="s">
        <v>389</v>
      </c>
    </row>
    <row r="32" spans="1:14" x14ac:dyDescent="0.3">
      <c r="A32" t="s">
        <v>25</v>
      </c>
      <c r="B32" t="s">
        <v>281</v>
      </c>
      <c r="C32" t="s">
        <v>390</v>
      </c>
      <c r="D32" t="s">
        <v>391</v>
      </c>
      <c r="E32" t="s">
        <v>392</v>
      </c>
      <c r="F32" t="s">
        <v>623</v>
      </c>
      <c r="G32" t="s">
        <v>393</v>
      </c>
      <c r="H32" t="s">
        <v>394</v>
      </c>
      <c r="I32" t="s">
        <v>327</v>
      </c>
      <c r="J32" t="s">
        <v>395</v>
      </c>
      <c r="K32" t="s">
        <v>624</v>
      </c>
      <c r="L32" t="s">
        <v>625</v>
      </c>
      <c r="M32" t="s">
        <v>396</v>
      </c>
      <c r="N32" t="s">
        <v>397</v>
      </c>
    </row>
    <row r="33" spans="1:14" x14ac:dyDescent="0.3">
      <c r="A33" t="s">
        <v>5</v>
      </c>
      <c r="B33" t="s">
        <v>398</v>
      </c>
      <c r="C33" t="s">
        <v>626</v>
      </c>
      <c r="D33" t="s">
        <v>399</v>
      </c>
      <c r="E33" t="s">
        <v>400</v>
      </c>
      <c r="F33" t="s">
        <v>401</v>
      </c>
      <c r="G33" t="s">
        <v>402</v>
      </c>
      <c r="H33" t="s">
        <v>403</v>
      </c>
      <c r="I33" t="s">
        <v>404</v>
      </c>
      <c r="J33" t="s">
        <v>405</v>
      </c>
      <c r="K33" t="s">
        <v>627</v>
      </c>
      <c r="L33" t="s">
        <v>628</v>
      </c>
      <c r="M33" t="s">
        <v>406</v>
      </c>
      <c r="N33" t="s">
        <v>629</v>
      </c>
    </row>
    <row r="34" spans="1:14" x14ac:dyDescent="0.3">
      <c r="A34" t="s">
        <v>13</v>
      </c>
      <c r="B34" t="s">
        <v>407</v>
      </c>
      <c r="C34" t="s">
        <v>408</v>
      </c>
      <c r="D34" t="s">
        <v>409</v>
      </c>
      <c r="E34" t="s">
        <v>410</v>
      </c>
      <c r="F34" t="s">
        <v>630</v>
      </c>
      <c r="G34" t="s">
        <v>411</v>
      </c>
      <c r="H34" t="s">
        <v>631</v>
      </c>
      <c r="I34" t="s">
        <v>632</v>
      </c>
      <c r="J34" t="s">
        <v>633</v>
      </c>
      <c r="K34" t="s">
        <v>634</v>
      </c>
      <c r="L34" t="s">
        <v>635</v>
      </c>
      <c r="M34" t="s">
        <v>412</v>
      </c>
      <c r="N34" t="s">
        <v>413</v>
      </c>
    </row>
    <row r="35" spans="1:14" x14ac:dyDescent="0.3">
      <c r="A35" t="s">
        <v>21</v>
      </c>
      <c r="B35" t="s">
        <v>398</v>
      </c>
      <c r="C35" t="s">
        <v>274</v>
      </c>
      <c r="D35" t="s">
        <v>414</v>
      </c>
      <c r="E35" t="s">
        <v>636</v>
      </c>
      <c r="F35" t="s">
        <v>637</v>
      </c>
      <c r="G35" t="s">
        <v>415</v>
      </c>
      <c r="H35" t="s">
        <v>416</v>
      </c>
      <c r="I35" t="s">
        <v>417</v>
      </c>
      <c r="J35" t="s">
        <v>354</v>
      </c>
      <c r="K35" t="s">
        <v>418</v>
      </c>
      <c r="L35" t="s">
        <v>638</v>
      </c>
      <c r="M35" t="s">
        <v>419</v>
      </c>
      <c r="N35" t="s">
        <v>420</v>
      </c>
    </row>
    <row r="36" spans="1:14" x14ac:dyDescent="0.3">
      <c r="A36" t="s">
        <v>22</v>
      </c>
      <c r="B36" t="s">
        <v>421</v>
      </c>
      <c r="C36" t="s">
        <v>422</v>
      </c>
      <c r="D36" t="s">
        <v>423</v>
      </c>
      <c r="E36" t="s">
        <v>424</v>
      </c>
      <c r="F36" t="s">
        <v>425</v>
      </c>
      <c r="G36" t="s">
        <v>426</v>
      </c>
      <c r="H36" t="s">
        <v>543</v>
      </c>
      <c r="I36" t="s">
        <v>427</v>
      </c>
      <c r="J36" t="s">
        <v>428</v>
      </c>
      <c r="K36" t="s">
        <v>429</v>
      </c>
      <c r="L36" t="s">
        <v>639</v>
      </c>
      <c r="M36" t="s">
        <v>679</v>
      </c>
      <c r="N36" t="s">
        <v>431</v>
      </c>
    </row>
    <row r="37" spans="1:14" x14ac:dyDescent="0.3">
      <c r="A37" t="s">
        <v>36</v>
      </c>
      <c r="B37" t="s">
        <v>432</v>
      </c>
      <c r="C37" t="s">
        <v>433</v>
      </c>
      <c r="D37" t="s">
        <v>581</v>
      </c>
      <c r="E37" t="s">
        <v>640</v>
      </c>
      <c r="F37" t="s">
        <v>567</v>
      </c>
      <c r="G37" t="s">
        <v>434</v>
      </c>
      <c r="H37" t="s">
        <v>435</v>
      </c>
      <c r="I37" t="s">
        <v>211</v>
      </c>
      <c r="J37" t="s">
        <v>212</v>
      </c>
      <c r="K37" t="s">
        <v>252</v>
      </c>
      <c r="L37" t="s">
        <v>641</v>
      </c>
      <c r="M37" t="s">
        <v>225</v>
      </c>
      <c r="N37" t="s">
        <v>297</v>
      </c>
    </row>
    <row r="38" spans="1:14" x14ac:dyDescent="0.3">
      <c r="A38" t="s">
        <v>47</v>
      </c>
      <c r="B38" t="s">
        <v>179</v>
      </c>
      <c r="C38" t="s">
        <v>557</v>
      </c>
      <c r="D38" t="s">
        <v>436</v>
      </c>
      <c r="E38" t="s">
        <v>181</v>
      </c>
      <c r="F38" t="s">
        <v>437</v>
      </c>
      <c r="G38" t="s">
        <v>642</v>
      </c>
      <c r="H38" t="s">
        <v>438</v>
      </c>
      <c r="I38" t="s">
        <v>643</v>
      </c>
      <c r="J38" t="s">
        <v>363</v>
      </c>
      <c r="K38" t="s">
        <v>321</v>
      </c>
      <c r="L38" t="s">
        <v>644</v>
      </c>
      <c r="M38" t="s">
        <v>439</v>
      </c>
      <c r="N38" t="s">
        <v>440</v>
      </c>
    </row>
    <row r="39" spans="1:14" x14ac:dyDescent="0.3">
      <c r="A39" t="s">
        <v>42</v>
      </c>
      <c r="B39" t="s">
        <v>441</v>
      </c>
      <c r="C39" t="s">
        <v>358</v>
      </c>
      <c r="D39" t="s">
        <v>442</v>
      </c>
      <c r="E39" t="s">
        <v>645</v>
      </c>
      <c r="F39" t="s">
        <v>646</v>
      </c>
      <c r="G39" t="s">
        <v>443</v>
      </c>
      <c r="H39" t="s">
        <v>184</v>
      </c>
      <c r="I39" t="s">
        <v>643</v>
      </c>
      <c r="J39" t="s">
        <v>186</v>
      </c>
      <c r="K39" t="s">
        <v>558</v>
      </c>
      <c r="L39" t="s">
        <v>647</v>
      </c>
      <c r="M39" t="s">
        <v>444</v>
      </c>
      <c r="N39" t="s">
        <v>389</v>
      </c>
    </row>
    <row r="40" spans="1:14" x14ac:dyDescent="0.3">
      <c r="A40" t="s">
        <v>12</v>
      </c>
      <c r="B40" t="s">
        <v>307</v>
      </c>
      <c r="C40" t="s">
        <v>445</v>
      </c>
      <c r="D40" t="s">
        <v>648</v>
      </c>
      <c r="E40" t="s">
        <v>446</v>
      </c>
      <c r="F40" t="s">
        <v>649</v>
      </c>
      <c r="G40" t="s">
        <v>447</v>
      </c>
      <c r="H40" t="s">
        <v>448</v>
      </c>
      <c r="I40" t="s">
        <v>449</v>
      </c>
      <c r="J40" t="s">
        <v>450</v>
      </c>
      <c r="K40" t="s">
        <v>451</v>
      </c>
      <c r="L40" t="s">
        <v>650</v>
      </c>
      <c r="M40" t="s">
        <v>452</v>
      </c>
      <c r="N40" t="s">
        <v>453</v>
      </c>
    </row>
    <row r="41" spans="1:14" x14ac:dyDescent="0.3">
      <c r="A41" t="s">
        <v>50</v>
      </c>
      <c r="B41" t="s">
        <v>1</v>
      </c>
      <c r="C41" t="s">
        <v>454</v>
      </c>
      <c r="D41" t="s">
        <v>455</v>
      </c>
      <c r="E41" t="s">
        <v>456</v>
      </c>
      <c r="F41" t="s">
        <v>457</v>
      </c>
      <c r="G41" t="s">
        <v>458</v>
      </c>
      <c r="H41" t="s">
        <v>459</v>
      </c>
      <c r="I41" t="s">
        <v>460</v>
      </c>
      <c r="J41" t="s">
        <v>651</v>
      </c>
      <c r="K41" t="s">
        <v>355</v>
      </c>
      <c r="L41" t="s">
        <v>652</v>
      </c>
      <c r="M41" t="s">
        <v>461</v>
      </c>
      <c r="N41" t="s">
        <v>462</v>
      </c>
    </row>
    <row r="42" spans="1:14" x14ac:dyDescent="0.3">
      <c r="A42" t="s">
        <v>23</v>
      </c>
      <c r="B42" t="s">
        <v>307</v>
      </c>
      <c r="C42" t="s">
        <v>463</v>
      </c>
      <c r="D42" t="s">
        <v>653</v>
      </c>
      <c r="E42" t="s">
        <v>118</v>
      </c>
      <c r="F42" t="s">
        <v>464</v>
      </c>
      <c r="G42" t="s">
        <v>654</v>
      </c>
      <c r="H42" t="s">
        <v>465</v>
      </c>
      <c r="I42" t="s">
        <v>466</v>
      </c>
      <c r="J42" t="s">
        <v>467</v>
      </c>
      <c r="K42" t="s">
        <v>468</v>
      </c>
      <c r="L42" t="s">
        <v>655</v>
      </c>
      <c r="M42" t="s">
        <v>469</v>
      </c>
      <c r="N42" t="s">
        <v>470</v>
      </c>
    </row>
    <row r="43" spans="1:14" x14ac:dyDescent="0.3">
      <c r="A43" t="s">
        <v>49</v>
      </c>
      <c r="B43" t="s">
        <v>471</v>
      </c>
      <c r="C43" t="s">
        <v>472</v>
      </c>
      <c r="D43" t="s">
        <v>473</v>
      </c>
      <c r="E43" t="s">
        <v>140</v>
      </c>
      <c r="F43" t="s">
        <v>637</v>
      </c>
      <c r="G43" t="s">
        <v>474</v>
      </c>
      <c r="H43" t="s">
        <v>475</v>
      </c>
      <c r="I43" t="s">
        <v>476</v>
      </c>
      <c r="J43" t="s">
        <v>477</v>
      </c>
      <c r="K43" t="s">
        <v>478</v>
      </c>
      <c r="L43" t="s">
        <v>656</v>
      </c>
      <c r="M43" t="s">
        <v>479</v>
      </c>
      <c r="N43" t="s">
        <v>480</v>
      </c>
    </row>
    <row r="44" spans="1:14" x14ac:dyDescent="0.3">
      <c r="A44" t="s">
        <v>24</v>
      </c>
      <c r="B44" t="s">
        <v>126</v>
      </c>
      <c r="C44" t="s">
        <v>481</v>
      </c>
      <c r="D44" t="s">
        <v>482</v>
      </c>
      <c r="E44" t="s">
        <v>483</v>
      </c>
      <c r="F44" t="s">
        <v>484</v>
      </c>
      <c r="G44" t="s">
        <v>130</v>
      </c>
      <c r="H44" t="s">
        <v>231</v>
      </c>
      <c r="I44" t="s">
        <v>485</v>
      </c>
      <c r="J44" t="s">
        <v>486</v>
      </c>
      <c r="K44" t="s">
        <v>657</v>
      </c>
      <c r="L44" t="s">
        <v>658</v>
      </c>
      <c r="M44" t="s">
        <v>659</v>
      </c>
      <c r="N44" t="s">
        <v>487</v>
      </c>
    </row>
    <row r="45" spans="1:14" x14ac:dyDescent="0.3">
      <c r="A45" t="s">
        <v>16</v>
      </c>
      <c r="B45" t="s">
        <v>307</v>
      </c>
      <c r="C45" t="s">
        <v>488</v>
      </c>
      <c r="D45" t="s">
        <v>489</v>
      </c>
      <c r="E45" t="s">
        <v>490</v>
      </c>
      <c r="F45" t="s">
        <v>491</v>
      </c>
      <c r="G45" t="s">
        <v>492</v>
      </c>
      <c r="H45" t="s">
        <v>493</v>
      </c>
      <c r="I45" t="s">
        <v>494</v>
      </c>
      <c r="J45" t="s">
        <v>495</v>
      </c>
      <c r="K45" t="s">
        <v>496</v>
      </c>
      <c r="L45" t="s">
        <v>660</v>
      </c>
      <c r="M45" t="s">
        <v>497</v>
      </c>
      <c r="N45" t="s">
        <v>498</v>
      </c>
    </row>
    <row r="46" spans="1:14" x14ac:dyDescent="0.3">
      <c r="A46" t="s">
        <v>10</v>
      </c>
      <c r="B46" t="s">
        <v>307</v>
      </c>
      <c r="C46" t="s">
        <v>499</v>
      </c>
      <c r="D46" t="s">
        <v>661</v>
      </c>
      <c r="E46" t="s">
        <v>500</v>
      </c>
      <c r="F46" t="s">
        <v>501</v>
      </c>
      <c r="G46" t="s">
        <v>502</v>
      </c>
      <c r="H46" t="s">
        <v>503</v>
      </c>
      <c r="I46" t="s">
        <v>504</v>
      </c>
      <c r="J46" t="s">
        <v>505</v>
      </c>
      <c r="K46" t="s">
        <v>662</v>
      </c>
      <c r="L46" t="s">
        <v>663</v>
      </c>
      <c r="M46" t="s">
        <v>664</v>
      </c>
      <c r="N46" t="s">
        <v>506</v>
      </c>
    </row>
    <row r="47" spans="1:14" x14ac:dyDescent="0.3">
      <c r="A47" t="s">
        <v>30</v>
      </c>
      <c r="B47" t="s">
        <v>307</v>
      </c>
      <c r="C47" t="s">
        <v>507</v>
      </c>
      <c r="D47" t="s">
        <v>508</v>
      </c>
      <c r="E47" t="s">
        <v>509</v>
      </c>
      <c r="F47" t="s">
        <v>510</v>
      </c>
      <c r="G47" t="s">
        <v>142</v>
      </c>
      <c r="H47" t="s">
        <v>511</v>
      </c>
      <c r="I47" t="s">
        <v>512</v>
      </c>
      <c r="J47" t="s">
        <v>513</v>
      </c>
      <c r="K47" t="s">
        <v>665</v>
      </c>
      <c r="L47" t="s">
        <v>666</v>
      </c>
      <c r="M47" t="s">
        <v>514</v>
      </c>
      <c r="N47" t="s">
        <v>515</v>
      </c>
    </row>
    <row r="48" spans="1:14" x14ac:dyDescent="0.3">
      <c r="A48" t="s">
        <v>14</v>
      </c>
      <c r="B48" t="s">
        <v>516</v>
      </c>
      <c r="C48" t="s">
        <v>517</v>
      </c>
      <c r="D48" t="s">
        <v>423</v>
      </c>
      <c r="E48" t="s">
        <v>667</v>
      </c>
      <c r="F48" t="s">
        <v>668</v>
      </c>
      <c r="G48" t="s">
        <v>518</v>
      </c>
      <c r="H48" t="s">
        <v>519</v>
      </c>
      <c r="I48" t="s">
        <v>520</v>
      </c>
      <c r="J48" t="s">
        <v>521</v>
      </c>
      <c r="K48" t="s">
        <v>176</v>
      </c>
      <c r="L48" t="s">
        <v>554</v>
      </c>
      <c r="M48" t="s">
        <v>430</v>
      </c>
      <c r="N48" t="s">
        <v>522</v>
      </c>
    </row>
    <row r="49" spans="1:14" x14ac:dyDescent="0.3">
      <c r="A49" t="s">
        <v>17</v>
      </c>
      <c r="B49" t="s">
        <v>290</v>
      </c>
      <c r="C49" t="s">
        <v>669</v>
      </c>
      <c r="D49" t="s">
        <v>523</v>
      </c>
      <c r="E49" t="s">
        <v>524</v>
      </c>
      <c r="F49" t="s">
        <v>293</v>
      </c>
      <c r="G49" t="s">
        <v>294</v>
      </c>
      <c r="H49" t="s">
        <v>295</v>
      </c>
      <c r="I49" t="s">
        <v>121</v>
      </c>
      <c r="J49" t="s">
        <v>320</v>
      </c>
      <c r="K49" t="s">
        <v>588</v>
      </c>
      <c r="L49" t="s">
        <v>670</v>
      </c>
      <c r="M49" t="s">
        <v>525</v>
      </c>
      <c r="N49" t="s">
        <v>526</v>
      </c>
    </row>
    <row r="50" spans="1:14" x14ac:dyDescent="0.3">
      <c r="A50" t="s">
        <v>18</v>
      </c>
      <c r="B50" t="s">
        <v>281</v>
      </c>
      <c r="C50" t="s">
        <v>671</v>
      </c>
      <c r="D50" t="s">
        <v>527</v>
      </c>
      <c r="E50" t="s">
        <v>528</v>
      </c>
      <c r="F50" t="s">
        <v>529</v>
      </c>
      <c r="G50" t="s">
        <v>672</v>
      </c>
      <c r="H50" t="s">
        <v>673</v>
      </c>
      <c r="I50" t="s">
        <v>674</v>
      </c>
      <c r="J50" t="s">
        <v>675</v>
      </c>
      <c r="K50" t="s">
        <v>530</v>
      </c>
      <c r="L50" t="s">
        <v>676</v>
      </c>
      <c r="M50" t="s">
        <v>677</v>
      </c>
      <c r="N50" t="s">
        <v>531</v>
      </c>
    </row>
    <row r="51" spans="1:14" x14ac:dyDescent="0.3">
      <c r="A51" t="s">
        <v>35</v>
      </c>
      <c r="B51" t="s">
        <v>441</v>
      </c>
      <c r="C51" t="s">
        <v>532</v>
      </c>
      <c r="D51" t="s">
        <v>533</v>
      </c>
      <c r="E51" t="s">
        <v>534</v>
      </c>
      <c r="F51" t="s">
        <v>535</v>
      </c>
      <c r="G51" t="s">
        <v>536</v>
      </c>
      <c r="H51" t="s">
        <v>537</v>
      </c>
      <c r="I51" t="s">
        <v>538</v>
      </c>
      <c r="J51" t="s">
        <v>539</v>
      </c>
      <c r="K51" t="s">
        <v>540</v>
      </c>
      <c r="L51" t="s">
        <v>678</v>
      </c>
      <c r="M51" t="s">
        <v>541</v>
      </c>
      <c r="N51" t="s">
        <v>542</v>
      </c>
    </row>
    <row r="53" spans="1:14" x14ac:dyDescent="0.3">
      <c r="D53" s="102"/>
    </row>
  </sheetData>
  <pageMargins left="0.7" right="0.7" top="0.75" bottom="0.75" header="0.3" footer="0.3"/>
  <pageSetup paperSize="9" orientation="portrait" horizontalDpi="75" verticalDpi="7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9DEF9-6436-40D8-9E45-A52859861EAD}">
  <sheetPr codeName="Sheet7"/>
  <dimension ref="A1:A12"/>
  <sheetViews>
    <sheetView workbookViewId="0">
      <selection sqref="A1:XFD1"/>
    </sheetView>
  </sheetViews>
  <sheetFormatPr defaultRowHeight="14.4" x14ac:dyDescent="0.3"/>
  <sheetData>
    <row r="1" spans="1:1" x14ac:dyDescent="0.3">
      <c r="A1" t="s">
        <v>54</v>
      </c>
    </row>
    <row r="2" spans="1:1" x14ac:dyDescent="0.3">
      <c r="A2" t="s">
        <v>55</v>
      </c>
    </row>
    <row r="3" spans="1:1" x14ac:dyDescent="0.3">
      <c r="A3" t="s">
        <v>56</v>
      </c>
    </row>
    <row r="4" spans="1:1" x14ac:dyDescent="0.3">
      <c r="A4" t="s">
        <v>57</v>
      </c>
    </row>
    <row r="5" spans="1:1" x14ac:dyDescent="0.3">
      <c r="A5" t="s">
        <v>51</v>
      </c>
    </row>
    <row r="6" spans="1:1" x14ac:dyDescent="0.3">
      <c r="A6" t="s">
        <v>58</v>
      </c>
    </row>
    <row r="7" spans="1:1" x14ac:dyDescent="0.3">
      <c r="A7" t="s">
        <v>59</v>
      </c>
    </row>
    <row r="8" spans="1:1" x14ac:dyDescent="0.3">
      <c r="A8" t="s">
        <v>60</v>
      </c>
    </row>
    <row r="9" spans="1:1" x14ac:dyDescent="0.3">
      <c r="A9" t="s">
        <v>61</v>
      </c>
    </row>
    <row r="10" spans="1:1" x14ac:dyDescent="0.3">
      <c r="A10" t="s">
        <v>62</v>
      </c>
    </row>
    <row r="11" spans="1:1" x14ac:dyDescent="0.3">
      <c r="A11" t="s">
        <v>63</v>
      </c>
    </row>
    <row r="12" spans="1:1" x14ac:dyDescent="0.3">
      <c r="A12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20A99-9C4E-4F17-A393-B5AC312AD616}">
  <sheetPr codeName="Sheet8">
    <tabColor rgb="FFCCFFCC"/>
  </sheetPr>
  <dimension ref="B3:Q57"/>
  <sheetViews>
    <sheetView showGridLines="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O5" sqref="O5"/>
    </sheetView>
  </sheetViews>
  <sheetFormatPr defaultRowHeight="14.4" x14ac:dyDescent="0.3"/>
  <cols>
    <col min="2" max="3" width="20.6640625" customWidth="1"/>
  </cols>
  <sheetData>
    <row r="3" spans="2:17" x14ac:dyDescent="0.3">
      <c r="B3" s="18" t="s">
        <v>53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20"/>
    </row>
    <row r="4" spans="2:17" x14ac:dyDescent="0.3">
      <c r="B4" s="17" t="s">
        <v>0</v>
      </c>
      <c r="C4" s="13" t="s">
        <v>52</v>
      </c>
      <c r="D4" s="14" t="str">
        <f t="array" ref="D4:O4">ListsMonthShort</f>
        <v>Jan</v>
      </c>
      <c r="E4" s="15" t="str">
        <v>Feb</v>
      </c>
      <c r="F4" s="15" t="str">
        <v>Mar</v>
      </c>
      <c r="G4" s="15" t="str">
        <v>Apr</v>
      </c>
      <c r="H4" s="15" t="str">
        <v>May</v>
      </c>
      <c r="I4" s="15" t="str">
        <v>Jun</v>
      </c>
      <c r="J4" s="15" t="str">
        <v>Jul</v>
      </c>
      <c r="K4" s="15" t="str">
        <v>Aug</v>
      </c>
      <c r="L4" s="15" t="str">
        <v>Sep</v>
      </c>
      <c r="M4" s="15" t="str">
        <v>Oct</v>
      </c>
      <c r="N4" s="15" t="str">
        <v>Nov</v>
      </c>
      <c r="O4" s="16" t="str">
        <v>Dec</v>
      </c>
    </row>
    <row r="5" spans="2:17" x14ac:dyDescent="0.3">
      <c r="B5" s="10" t="str">
        <f t="array" ref="B5:B54">ListCity</f>
        <v>Atlanta</v>
      </c>
      <c r="C5" s="3" t="str">
        <f>VLOOKUP(B5,Data1!$A$2:$B$51,2,FALSE)</f>
        <v>Georgia</v>
      </c>
      <c r="D5" s="3">
        <f>VALUE(SUBSTITUTE(SUBSTITUTE(MID(Data1!C2, SEARCH("H", Data1!C2) + 1, SEARCH("L", Data1!C2) - SEARCH("H", Data1!C2) - 1), " ", ""), "Ø", "0"))</f>
        <v>52</v>
      </c>
      <c r="E5" s="3">
        <f>VALUE(SUBSTITUTE(SUBSTITUTE(MID(Data1!D2, SEARCH("H", Data1!D2) + 1, SEARCH("L", Data1!D2) - SEARCH("H", Data1!D2) - 1), " ", ""), "Ø", "0"))</f>
        <v>57</v>
      </c>
      <c r="F5" s="3">
        <f>VALUE(SUBSTITUTE(SUBSTITUTE(MID(Data1!E2, SEARCH("H", Data1!E2) + 1, SEARCH("L", Data1!E2) - SEARCH("H", Data1!E2) - 1), " ", ""), "Ø", "0"))</f>
        <v>65</v>
      </c>
      <c r="G5" s="3">
        <f>VALUE(SUBSTITUTE(SUBSTITUTE(MID(Data1!F2, SEARCH("H", Data1!F2) + 1, SEARCH("L", Data1!F2) - SEARCH("H", Data1!F2) - 1), " ", ""), "Ø", "0"))</f>
        <v>73</v>
      </c>
      <c r="H5" s="3">
        <f>VALUE(SUBSTITUTE(SUBSTITUTE(MID(Data1!G2, SEARCH("H", Data1!G2) + 1, SEARCH("L", Data1!G2) - SEARCH("H", Data1!G2) - 1), " ", ""), "Ø", "0"))</f>
        <v>80</v>
      </c>
      <c r="I5" s="3">
        <f>VALUE(SUBSTITUTE(SUBSTITUTE(MID(Data1!H2, SEARCH("H", Data1!H2) + 1, SEARCH("L", Data1!H2) - SEARCH("H", Data1!H2) - 1), " ", ""), "Ø", "0"))</f>
        <v>86</v>
      </c>
      <c r="J5" s="3">
        <f>VALUE(SUBSTITUTE(SUBSTITUTE(MID(Data1!I2, SEARCH("H", Data1!I2) + 1, SEARCH("L", Data1!I2) - SEARCH("H", Data1!I2) - 1), " ", ""), "Ø", "0"))</f>
        <v>89</v>
      </c>
      <c r="K5" s="3">
        <f>VALUE(SUBSTITUTE(SUBSTITUTE(MID(Data1!J2, SEARCH("H", Data1!J2) + 1, SEARCH("L", Data1!J2) - SEARCH("H", Data1!J2) - 1), " ", ""), "Ø", "0"))</f>
        <v>88</v>
      </c>
      <c r="L5" s="3">
        <f>VALUE(SUBSTITUTE(SUBSTITUTE(MID(Data1!K2, SEARCH("H", Data1!K2) + 1, SEARCH("L", Data1!K2) - SEARCH("H", Data1!K2) - 1), " ", ""), "Ø", "0"))</f>
        <v>82</v>
      </c>
      <c r="M5" s="3">
        <f>VALUE(SUBSTITUTE(SUBSTITUTE(MID(Data1!L2, SEARCH("H", Data1!L2) + 1, SEARCH("L", Data1!L2) - SEARCH("H", Data1!L2) - 1), " ", ""), "Ø", "0"))</f>
        <v>73</v>
      </c>
      <c r="N5" s="3">
        <f>VALUE(SUBSTITUTE(SUBSTITUTE(MID(Data1!M2, SEARCH("H", Data1!M2) + 1, SEARCH("L", Data1!M2) - SEARCH("H", Data1!M2) - 1), " ", ""), "Ø", "0"))</f>
        <v>64</v>
      </c>
      <c r="O5" s="3">
        <f>VALUE(SUBSTITUTE(SUBSTITUTE(MID(Data1!N2, SEARCH("H", Data1!N2) + 1, SEARCH("L", Data1!N2) - SEARCH("H", Data1!N2) - 1), " ", ""), "Ø", "0"))</f>
        <v>54</v>
      </c>
    </row>
    <row r="6" spans="2:17" x14ac:dyDescent="0.3">
      <c r="B6" s="11" t="str">
        <v>Austin</v>
      </c>
      <c r="C6" s="3" t="str">
        <f>VLOOKUP(B6,Data1!$A$2:$B$51,2,FALSE)</f>
        <v>Texas</v>
      </c>
      <c r="D6" s="3">
        <f>VALUE(SUBSTITUTE(SUBSTITUTE(MID(Data1!C3, SEARCH("H", Data1!C3) + 1, SEARCH("L", Data1!C3) - SEARCH("H", Data1!C3) - 1), " ", ""), "Ø", "0"))</f>
        <v>62</v>
      </c>
      <c r="E6" s="3">
        <f>VALUE(SUBSTITUTE(SUBSTITUTE(MID(Data1!D3, SEARCH("H", Data1!D3) + 1, SEARCH("L", Data1!D3) - SEARCH("H", Data1!D3) - 1), " ", ""), "Ø", "0"))</f>
        <v>65</v>
      </c>
      <c r="F6" s="3">
        <f>VALUE(SUBSTITUTE(SUBSTITUTE(MID(Data1!E3, SEARCH("H", Data1!E3) + 1, SEARCH("L", Data1!E3) - SEARCH("H", Data1!E3) - 1), " ", ""), "Ø", "0"))</f>
        <v>72</v>
      </c>
      <c r="G6" s="3">
        <f>VALUE(SUBSTITUTE(SUBSTITUTE(MID(Data1!F3, SEARCH("H", Data1!F3) + 1, SEARCH("L", Data1!F3) - SEARCH("H", Data1!F3) - 1), " ", ""), "Ø", "0"))</f>
        <v>80</v>
      </c>
      <c r="H6" s="3">
        <f>VALUE(SUBSTITUTE(SUBSTITUTE(MID(Data1!G3, SEARCH("H", Data1!G3) + 1, SEARCH("L", Data1!G3) - SEARCH("H", Data1!G3) - 1), " ", ""), "Ø", "0"))</f>
        <v>87</v>
      </c>
      <c r="I6" s="3">
        <f>VALUE(SUBSTITUTE(SUBSTITUTE(MID(Data1!H3, SEARCH("H", Data1!H3) + 1, SEARCH("L", Data1!H3) - SEARCH("H", Data1!H3) - 1), " ", ""), "Ø", "0"))</f>
        <v>92</v>
      </c>
      <c r="J6" s="3">
        <f>VALUE(SUBSTITUTE(SUBSTITUTE(MID(Data1!I3, SEARCH("H", Data1!I3) + 1, SEARCH("L", Data1!I3) - SEARCH("H", Data1!I3) - 1), " ", ""), "Ø", "0"))</f>
        <v>96</v>
      </c>
      <c r="K6" s="3">
        <f>VALUE(SUBSTITUTE(SUBSTITUTE(MID(Data1!J3, SEARCH("H", Data1!J3) + 1, SEARCH("L", Data1!J3) - SEARCH("H", Data1!J3) - 1), " ", ""), "Ø", "0"))</f>
        <v>97</v>
      </c>
      <c r="L6" s="3">
        <f>VALUE(SUBSTITUTE(SUBSTITUTE(MID(Data1!K3, SEARCH("H", Data1!K3) + 1, SEARCH("L", Data1!K3) - SEARCH("H", Data1!K3) - 1), " ", ""), "Ø", "0"))</f>
        <v>91</v>
      </c>
      <c r="M6" s="3">
        <f>VALUE(SUBSTITUTE(SUBSTITUTE(MID(Data1!L3, SEARCH("H", Data1!L3) + 1, SEARCH("L", Data1!L3) - SEARCH("H", Data1!L3) - 1), " ", ""), "Ø", "0"))</f>
        <v>82</v>
      </c>
      <c r="N6" s="3">
        <f>VALUE(SUBSTITUTE(SUBSTITUTE(MID(Data1!M3, SEARCH("H", Data1!M3) + 1, SEARCH("L", Data1!M3) - SEARCH("H", Data1!M3) - 1), " ", ""), "Ø", "0"))</f>
        <v>71</v>
      </c>
      <c r="O6" s="3">
        <f>VALUE(SUBSTITUTE(SUBSTITUTE(MID(Data1!N3, SEARCH("H", Data1!N3) + 1, SEARCH("L", Data1!N3) - SEARCH("H", Data1!N3) - 1), " ", ""), "Ø", "0"))</f>
        <v>63</v>
      </c>
      <c r="Q6">
        <f>SUM(L5:O14)</f>
        <v>2506</v>
      </c>
    </row>
    <row r="7" spans="2:17" x14ac:dyDescent="0.3">
      <c r="B7" s="11" t="str">
        <v>Baltimore</v>
      </c>
      <c r="C7" s="3" t="str">
        <f>VLOOKUP(B7,Data1!$A$2:$B$51,2,FALSE)</f>
        <v>Maryland</v>
      </c>
      <c r="D7" s="3">
        <f>VALUE(SUBSTITUTE(SUBSTITUTE(MID(Data1!C4, SEARCH("H", Data1!C4) + 1, SEARCH("L", Data1!C4) - SEARCH("H", Data1!C4) - 1), " ", ""), "Ø", "0"))</f>
        <v>41</v>
      </c>
      <c r="E7" s="3">
        <f>VALUE(SUBSTITUTE(SUBSTITUTE(MID(Data1!D4, SEARCH("H", Data1!D4) + 1, SEARCH("L", Data1!D4) - SEARCH("H", Data1!D4) - 1), " ", ""), "Ø", "0"))</f>
        <v>45</v>
      </c>
      <c r="F7" s="3">
        <f>VALUE(SUBSTITUTE(SUBSTITUTE(MID(Data1!E4, SEARCH("H", Data1!E4) + 1, SEARCH("L", Data1!E4) - SEARCH("H", Data1!E4) - 1), " ", ""), "Ø", "0"))</f>
        <v>54</v>
      </c>
      <c r="G7" s="3">
        <f>VALUE(SUBSTITUTE(SUBSTITUTE(MID(Data1!F4, SEARCH("H", Data1!F4) + 1, SEARCH("L", Data1!F4) - SEARCH("H", Data1!F4) - 1), " ", ""), "Ø", "0"))</f>
        <v>65</v>
      </c>
      <c r="H7" s="3">
        <f>VALUE(SUBSTITUTE(SUBSTITUTE(MID(Data1!G4, SEARCH("H", Data1!G4) + 1, SEARCH("L", Data1!G4) - SEARCH("H", Data1!G4) - 1), " ", ""), "Ø", "0"))</f>
        <v>74</v>
      </c>
      <c r="I7" s="3">
        <f>VALUE(SUBSTITUTE(SUBSTITUTE(MID(Data1!H4, SEARCH("H", Data1!H4) + 1, SEARCH("L", Data1!H4) - SEARCH("H", Data1!H4) - 1), " ", ""), "Ø", "0"))</f>
        <v>83</v>
      </c>
      <c r="J7" s="3">
        <f>VALUE(SUBSTITUTE(SUBSTITUTE(MID(Data1!I4, SEARCH("H", Data1!I4) + 1, SEARCH("L", Data1!I4) - SEARCH("H", Data1!I4) - 1), " ", ""), "Ø", "0"))</f>
        <v>87</v>
      </c>
      <c r="K7" s="3">
        <f>VALUE(SUBSTITUTE(SUBSTITUTE(MID(Data1!J4, SEARCH("H", Data1!J4) + 1, SEARCH("L", Data1!J4) - SEARCH("H", Data1!J4) - 1), " ", ""), "Ø", "0"))</f>
        <v>85</v>
      </c>
      <c r="L7" s="3">
        <f>VALUE(SUBSTITUTE(SUBSTITUTE(MID(Data1!K4, SEARCH("H", Data1!K4) + 1, SEARCH("L", Data1!K4) - SEARCH("H", Data1!K4) - 1), " ", ""), "Ø", "0"))</f>
        <v>78</v>
      </c>
      <c r="M7" s="3">
        <f>VALUE(SUBSTITUTE(SUBSTITUTE(MID(Data1!L4, SEARCH("H", Data1!L4) + 1, SEARCH("L", Data1!L4) - SEARCH("H", Data1!L4) - 1), " ", ""), "Ø", "0"))</f>
        <v>67</v>
      </c>
      <c r="N7" s="3">
        <f>VALUE(SUBSTITUTE(SUBSTITUTE(MID(Data1!M4, SEARCH("H", Data1!M4) + 1, SEARCH("L", Data1!M4) - SEARCH("H", Data1!M4) - 1), " ", ""), "Ø", "0"))</f>
        <v>56</v>
      </c>
      <c r="O7" s="3">
        <f>VALUE(SUBSTITUTE(SUBSTITUTE(MID(Data1!N4, SEARCH("H", Data1!N4) + 1, SEARCH("L", Data1!N4) - SEARCH("H", Data1!N4) - 1), " ", ""), "Ø", "0"))</f>
        <v>45</v>
      </c>
    </row>
    <row r="8" spans="2:17" x14ac:dyDescent="0.3">
      <c r="B8" s="11" t="str">
        <v>Birmingham</v>
      </c>
      <c r="C8" s="3" t="str">
        <f>VLOOKUP(B8,Data1!$A$2:$B$51,2,FALSE)</f>
        <v>Alabama</v>
      </c>
      <c r="D8" s="3">
        <f>VALUE(SUBSTITUTE(SUBSTITUTE(MID(Data1!C5, SEARCH("H", Data1!C5) + 1, SEARCH("L", Data1!C5) - SEARCH("H", Data1!C5) - 1), " ", ""), "Ø", "0"))</f>
        <v>54</v>
      </c>
      <c r="E8" s="3">
        <f>VALUE(SUBSTITUTE(SUBSTITUTE(MID(Data1!D5, SEARCH("H", Data1!D5) + 1, SEARCH("L", Data1!D5) - SEARCH("H", Data1!D5) - 1), " ", ""), "Ø", "0"))</f>
        <v>58</v>
      </c>
      <c r="F8" s="3">
        <f>VALUE(SUBSTITUTE(SUBSTITUTE(MID(Data1!E5, SEARCH("H", Data1!E5) + 1, SEARCH("L", Data1!E5) - SEARCH("H", Data1!E5) - 1), " ", ""), "Ø", "0"))</f>
        <v>67</v>
      </c>
      <c r="G8" s="3">
        <f>VALUE(SUBSTITUTE(SUBSTITUTE(MID(Data1!F5, SEARCH("H", Data1!F5) + 1, SEARCH("L", Data1!F5) - SEARCH("H", Data1!F5) - 1), " ", ""), "Ø", "0"))</f>
        <v>74</v>
      </c>
      <c r="H8" s="3">
        <f>VALUE(SUBSTITUTE(SUBSTITUTE(MID(Data1!G5, SEARCH("H", Data1!G5) + 1, SEARCH("L", Data1!G5) - SEARCH("H", Data1!G5) - 1), " ", ""), "Ø", "0"))</f>
        <v>82</v>
      </c>
      <c r="I8" s="3">
        <f>VALUE(SUBSTITUTE(SUBSTITUTE(MID(Data1!H5, SEARCH("H", Data1!H5) + 1, SEARCH("L", Data1!H5) - SEARCH("H", Data1!H5) - 1), " ", ""), "Ø", "0"))</f>
        <v>88</v>
      </c>
      <c r="J8" s="3">
        <f>VALUE(SUBSTITUTE(SUBSTITUTE(MID(Data1!I5, SEARCH("H", Data1!I5) + 1, SEARCH("L", Data1!I5) - SEARCH("H", Data1!I5) - 1), " ", ""), "Ø", "0"))</f>
        <v>91</v>
      </c>
      <c r="K8" s="3">
        <f>VALUE(SUBSTITUTE(SUBSTITUTE(MID(Data1!J5, SEARCH("H", Data1!J5) + 1, SEARCH("L", Data1!J5) - SEARCH("H", Data1!J5) - 1), " ", ""), "Ø", "0"))</f>
        <v>91</v>
      </c>
      <c r="L8" s="3">
        <f>VALUE(SUBSTITUTE(SUBSTITUTE(MID(Data1!K5, SEARCH("H", Data1!K5) + 1, SEARCH("L", Data1!K5) - SEARCH("H", Data1!K5) - 1), " ", ""), "Ø", "0"))</f>
        <v>85</v>
      </c>
      <c r="M8" s="3">
        <f>VALUE(SUBSTITUTE(SUBSTITUTE(MID(Data1!L5, SEARCH("H", Data1!L5) + 1, SEARCH("L", Data1!L5) - SEARCH("H", Data1!L5) - 1), " ", ""), "Ø", "0"))</f>
        <v>75</v>
      </c>
      <c r="N8" s="3">
        <f>VALUE(SUBSTITUTE(SUBSTITUTE(MID(Data1!M5, SEARCH("H", Data1!M5) + 1, SEARCH("L", Data1!M5) - SEARCH("H", Data1!M5) - 1), " ", ""), "Ø", "0"))</f>
        <v>65</v>
      </c>
      <c r="O8" s="3">
        <f>VALUE(SUBSTITUTE(SUBSTITUTE(MID(Data1!N5, SEARCH("H", Data1!N5) + 1, SEARCH("L", Data1!N5) - SEARCH("H", Data1!N5) - 1), " ", ""), "Ø", "0"))</f>
        <v>56</v>
      </c>
    </row>
    <row r="9" spans="2:17" x14ac:dyDescent="0.3">
      <c r="B9" s="11" t="str">
        <v>Boston</v>
      </c>
      <c r="C9" s="3" t="str">
        <f>VLOOKUP(B9,Data1!$A$2:$B$51,2,FALSE)</f>
        <v>Massachusetts</v>
      </c>
      <c r="D9" s="3">
        <f>VALUE(SUBSTITUTE(SUBSTITUTE(MID(Data1!C6, SEARCH("H", Data1!C6) + 1, SEARCH("L", Data1!C6) - SEARCH("H", Data1!C6) - 1), " ", ""), "Ø", "0"))</f>
        <v>36</v>
      </c>
      <c r="E9" s="3">
        <f>VALUE(SUBSTITUTE(SUBSTITUTE(MID(Data1!D6, SEARCH("H", Data1!D6) + 1, SEARCH("L", Data1!D6) - SEARCH("H", Data1!D6) - 1), " ", ""), "Ø", "0"))</f>
        <v>39</v>
      </c>
      <c r="F9" s="3">
        <f>VALUE(SUBSTITUTE(SUBSTITUTE(MID(Data1!E6, SEARCH("H", Data1!E6) + 1, SEARCH("L", Data1!E6) - SEARCH("H", Data1!E6) - 1), " ", ""), "Ø", "0"))</f>
        <v>45</v>
      </c>
      <c r="G9" s="3">
        <f>VALUE(SUBSTITUTE(SUBSTITUTE(MID(Data1!F6, SEARCH("H", Data1!F6) + 1, SEARCH("L", Data1!F6) - SEARCH("H", Data1!F6) - 1), " ", ""), "Ø", "0"))</f>
        <v>56</v>
      </c>
      <c r="H9" s="3">
        <f>VALUE(SUBSTITUTE(SUBSTITUTE(MID(Data1!G6, SEARCH("H", Data1!G6) + 1, SEARCH("L", Data1!G6) - SEARCH("H", Data1!G6) - 1), " ", ""), "Ø", "0"))</f>
        <v>66</v>
      </c>
      <c r="I9" s="3">
        <f>VALUE(SUBSTITUTE(SUBSTITUTE(MID(Data1!H6, SEARCH("H", Data1!H6) + 1, SEARCH("L", Data1!H6) - SEARCH("H", Data1!H6) - 1), " ", ""), "Ø", "0"))</f>
        <v>76</v>
      </c>
      <c r="J9" s="3">
        <f>VALUE(SUBSTITUTE(SUBSTITUTE(MID(Data1!I6, SEARCH("H", Data1!I6) + 1, SEARCH("L", Data1!I6) - SEARCH("H", Data1!I6) - 1), " ", ""), "Ø", "0"))</f>
        <v>81</v>
      </c>
      <c r="K9" s="3">
        <f>VALUE(SUBSTITUTE(SUBSTITUTE(MID(Data1!J6, SEARCH("H", Data1!J6) + 1, SEARCH("L", Data1!J6) - SEARCH("H", Data1!J6) - 1), " ", ""), "Ø", "0"))</f>
        <v>80</v>
      </c>
      <c r="L9" s="3">
        <f>VALUE(SUBSTITUTE(SUBSTITUTE(MID(Data1!K6, SEARCH("H", Data1!K6) + 1, SEARCH("L", Data1!K6) - SEARCH("H", Data1!K6) - 1), " ", ""), "Ø", "0"))</f>
        <v>72</v>
      </c>
      <c r="M9" s="3">
        <f>VALUE(SUBSTITUTE(SUBSTITUTE(MID(Data1!L6, SEARCH("H", Data1!L6) + 1, SEARCH("L", Data1!L6) - SEARCH("H", Data1!L6) - 1), " ", ""), "Ø", "0"))</f>
        <v>61</v>
      </c>
      <c r="N9" s="3">
        <f>VALUE(SUBSTITUTE(SUBSTITUTE(MID(Data1!M6, SEARCH("H", Data1!M6) + 1, SEARCH("L", Data1!M6) - SEARCH("H", Data1!M6) - 1), " ", ""), "Ø", "0"))</f>
        <v>52</v>
      </c>
      <c r="O9" s="3">
        <f>VALUE(SUBSTITUTE(SUBSTITUTE(MID(Data1!N6, SEARCH("H", Data1!N6) + 1, SEARCH("L", Data1!N6) - SEARCH("H", Data1!N6) - 1), " ", ""), "Ø", "0"))</f>
        <v>41</v>
      </c>
    </row>
    <row r="10" spans="2:17" x14ac:dyDescent="0.3">
      <c r="B10" s="11" t="str">
        <v>Buffalo</v>
      </c>
      <c r="C10" s="3" t="str">
        <f>VLOOKUP(B10,Data1!$A$2:$B$51,2,FALSE)</f>
        <v>New York</v>
      </c>
      <c r="D10" s="3">
        <f>VALUE(SUBSTITUTE(SUBSTITUTE(MID(Data1!C7, SEARCH("H", Data1!C7) + 1, SEARCH("L", Data1!C7) - SEARCH("H", Data1!C7) - 1), " ", ""), "Ø", "0"))</f>
        <v>31</v>
      </c>
      <c r="E10" s="3">
        <f>VALUE(SUBSTITUTE(SUBSTITUTE(MID(Data1!D7, SEARCH("H", Data1!D7) + 1, SEARCH("L", Data1!D7) - SEARCH("H", Data1!D7) - 1), " ", ""), "Ø", "0"))</f>
        <v>33</v>
      </c>
      <c r="F10" s="3">
        <f>VALUE(SUBSTITUTE(SUBSTITUTE(MID(Data1!E7, SEARCH("H", Data1!E7) + 1, SEARCH("L", Data1!E7) - SEARCH("H", Data1!E7) - 1), " ", ""), "Ø", "0"))</f>
        <v>42</v>
      </c>
      <c r="G10" s="3">
        <f>VALUE(SUBSTITUTE(SUBSTITUTE(MID(Data1!F7, SEARCH("H", Data1!F7) + 1, SEARCH("L", Data1!F7) - SEARCH("H", Data1!F7) - 1), " ", ""), "Ø", "0"))</f>
        <v>55</v>
      </c>
      <c r="H10" s="3">
        <f>VALUE(SUBSTITUTE(SUBSTITUTE(MID(Data1!G7, SEARCH("H", Data1!G7) + 1, SEARCH("L", Data1!G7) - SEARCH("H", Data1!G7) - 1), " ", ""), "Ø", "0"))</f>
        <v>67</v>
      </c>
      <c r="I10" s="3">
        <f>VALUE(SUBSTITUTE(SUBSTITUTE(MID(Data1!H7, SEARCH("H", Data1!H7) + 1, SEARCH("L", Data1!H7) - SEARCH("H", Data1!H7) - 1), " ", ""), "Ø", "0"))</f>
        <v>75</v>
      </c>
      <c r="J10" s="3">
        <f>VALUE(SUBSTITUTE(SUBSTITUTE(MID(Data1!I7, SEARCH("H", Data1!I7) + 1, SEARCH("L", Data1!I7) - SEARCH("H", Data1!I7) - 1), " ", ""), "Ø", "0"))</f>
        <v>80</v>
      </c>
      <c r="K10" s="3">
        <f>VALUE(SUBSTITUTE(SUBSTITUTE(MID(Data1!J7, SEARCH("H", Data1!J7) + 1, SEARCH("L", Data1!J7) - SEARCH("H", Data1!J7) - 1), " ", ""), "Ø", "0"))</f>
        <v>78</v>
      </c>
      <c r="L10" s="3">
        <f>VALUE(SUBSTITUTE(SUBSTITUTE(MID(Data1!K7, SEARCH("H", Data1!K7) + 1, SEARCH("L", Data1!K7) - SEARCH("H", Data1!K7) - 1), " ", ""), "Ø", "0"))</f>
        <v>71</v>
      </c>
      <c r="M10" s="3">
        <f>VALUE(SUBSTITUTE(SUBSTITUTE(MID(Data1!L7, SEARCH("H", Data1!L7) + 1, SEARCH("L", Data1!L7) - SEARCH("H", Data1!L7) - 1), " ", ""), "Ø", "0"))</f>
        <v>59</v>
      </c>
      <c r="N10" s="3">
        <f>VALUE(SUBSTITUTE(SUBSTITUTE(MID(Data1!M7, SEARCH("H", Data1!M7) + 1, SEARCH("L", Data1!M7) - SEARCH("H", Data1!M7) - 1), " ", ""), "Ø", "0"))</f>
        <v>48</v>
      </c>
      <c r="O10" s="3">
        <f>VALUE(SUBSTITUTE(SUBSTITUTE(MID(Data1!N7, SEARCH("H", Data1!N7) + 1, SEARCH("L", Data1!N7) - SEARCH("H", Data1!N7) - 1), " ", ""), "Ø", "0"))</f>
        <v>36</v>
      </c>
    </row>
    <row r="11" spans="2:17" x14ac:dyDescent="0.3">
      <c r="B11" s="11" t="str">
        <v>Charlotte</v>
      </c>
      <c r="C11" s="3" t="str">
        <f>VLOOKUP(B11,Data1!$A$2:$B$51,2,FALSE)</f>
        <v>North Carolina</v>
      </c>
      <c r="D11" s="3">
        <f>VALUE(SUBSTITUTE(SUBSTITUTE(MID(Data1!C8, SEARCH("H", Data1!C8) + 1, SEARCH("L", Data1!C8) - SEARCH("H", Data1!C8) - 1), " ", ""), "Ø", "0"))</f>
        <v>51</v>
      </c>
      <c r="E11" s="3">
        <f>VALUE(SUBSTITUTE(SUBSTITUTE(MID(Data1!D8, SEARCH("H", Data1!D8) + 1, SEARCH("L", Data1!D8) - SEARCH("H", Data1!D8) - 1), " ", ""), "Ø", "0"))</f>
        <v>55</v>
      </c>
      <c r="F11" s="3">
        <f>VALUE(SUBSTITUTE(SUBSTITUTE(MID(Data1!E8, SEARCH("H", Data1!E8) + 1, SEARCH("L", Data1!E8) - SEARCH("H", Data1!E8) - 1), " ", ""), "Ø", "0"))</f>
        <v>63</v>
      </c>
      <c r="G11" s="3">
        <f>VALUE(SUBSTITUTE(SUBSTITUTE(MID(Data1!F8, SEARCH("H", Data1!F8) + 1, SEARCH("L", Data1!F8) - SEARCH("H", Data1!F8) - 1), " ", ""), "Ø", "0"))</f>
        <v>72</v>
      </c>
      <c r="H11" s="3">
        <f>VALUE(SUBSTITUTE(SUBSTITUTE(MID(Data1!G8, SEARCH("H", Data1!G8) + 1, SEARCH("L", Data1!G8) - SEARCH("H", Data1!G8) - 1), " ", ""), "Ø", "0"))</f>
        <v>79</v>
      </c>
      <c r="I11" s="3">
        <f>VALUE(SUBSTITUTE(SUBSTITUTE(MID(Data1!H8, SEARCH("H", Data1!H8) + 1, SEARCH("L", Data1!H8) - SEARCH("H", Data1!H8) - 1), " ", ""), "Ø", "0"))</f>
        <v>86</v>
      </c>
      <c r="J11" s="3">
        <f>VALUE(SUBSTITUTE(SUBSTITUTE(MID(Data1!I8, SEARCH("H", Data1!I8) + 1, SEARCH("L", Data1!I8) - SEARCH("H", Data1!I8) - 1), " ", ""), "Ø", "0"))</f>
        <v>89</v>
      </c>
      <c r="K11" s="3">
        <f>VALUE(SUBSTITUTE(SUBSTITUTE(MID(Data1!J8, SEARCH("H", Data1!J8) + 1, SEARCH("L", Data1!J8) - SEARCH("H", Data1!J8) - 1), " ", ""), "Ø", "0"))</f>
        <v>88</v>
      </c>
      <c r="L11" s="3">
        <f>VALUE(SUBSTITUTE(SUBSTITUTE(MID(Data1!K8, SEARCH("H", Data1!K8) + 1, SEARCH("L", Data1!K8) - SEARCH("H", Data1!K8) - 1), " ", ""), "Ø", "0"))</f>
        <v>81</v>
      </c>
      <c r="M11" s="3">
        <f>VALUE(SUBSTITUTE(SUBSTITUTE(MID(Data1!L8, SEARCH("H", Data1!L8) + 1, SEARCH("L", Data1!L8) - SEARCH("H", Data1!L8) - 1), " ", ""), "Ø", "0"))</f>
        <v>72</v>
      </c>
      <c r="N11" s="3">
        <f>VALUE(SUBSTITUTE(SUBSTITUTE(MID(Data1!M8, SEARCH("H", Data1!M8) + 1, SEARCH("L", Data1!M8) - SEARCH("H", Data1!M8) - 1), " ", ""), "Ø", "0"))</f>
        <v>62</v>
      </c>
      <c r="O11" s="3">
        <f>VALUE(SUBSTITUTE(SUBSTITUTE(MID(Data1!N8, SEARCH("H", Data1!N8) + 1, SEARCH("L", Data1!N8) - SEARCH("H", Data1!N8) - 1), " ", ""), "Ø", "0"))</f>
        <v>53</v>
      </c>
    </row>
    <row r="12" spans="2:17" x14ac:dyDescent="0.3">
      <c r="B12" s="11" t="str">
        <v>Chicago</v>
      </c>
      <c r="C12" s="3" t="str">
        <f>VLOOKUP(B12,Data1!$A$2:$B$51,2,FALSE)</f>
        <v>Illinois</v>
      </c>
      <c r="D12" s="3">
        <f>VALUE(SUBSTITUTE(SUBSTITUTE(MID(Data1!C9, SEARCH("H", Data1!C9) + 1, SEARCH("L", Data1!C9) - SEARCH("H", Data1!C9) - 1), " ", ""), "Ø", "0"))</f>
        <v>31</v>
      </c>
      <c r="E12" s="3">
        <f>VALUE(SUBSTITUTE(SUBSTITUTE(MID(Data1!D9, SEARCH("H", Data1!D9) + 1, SEARCH("L", Data1!D9) - SEARCH("H", Data1!D9) - 1), " ", ""), "Ø", "0"))</f>
        <v>35</v>
      </c>
      <c r="F12" s="3">
        <f>VALUE(SUBSTITUTE(SUBSTITUTE(MID(Data1!E9, SEARCH("H", Data1!E9) + 1, SEARCH("L", Data1!E9) - SEARCH("H", Data1!E9) - 1), " ", ""), "Ø", "0"))</f>
        <v>47</v>
      </c>
      <c r="G12" s="3">
        <f>VALUE(SUBSTITUTE(SUBSTITUTE(MID(Data1!F9, SEARCH("H", Data1!F9) + 1, SEARCH("L", Data1!F9) - SEARCH("H", Data1!F9) - 1), " ", ""), "Ø", "0"))</f>
        <v>59</v>
      </c>
      <c r="H12" s="3">
        <f>VALUE(SUBSTITUTE(SUBSTITUTE(MID(Data1!G9, SEARCH("H", Data1!G9) + 1, SEARCH("L", Data1!G9) - SEARCH("H", Data1!G9) - 1), " ", ""), "Ø", "0"))</f>
        <v>70</v>
      </c>
      <c r="I12" s="3">
        <f>VALUE(SUBSTITUTE(SUBSTITUTE(MID(Data1!H9, SEARCH("H", Data1!H9) + 1, SEARCH("L", Data1!H9) - SEARCH("H", Data1!H9) - 1), " ", ""), "Ø", "0"))</f>
        <v>80</v>
      </c>
      <c r="J12" s="3">
        <f>VALUE(SUBSTITUTE(SUBSTITUTE(MID(Data1!I9, SEARCH("H", Data1!I9) + 1, SEARCH("L", Data1!I9) - SEARCH("H", Data1!I9) - 1), " ", ""), "Ø", "0"))</f>
        <v>84</v>
      </c>
      <c r="K12" s="3">
        <f>VALUE(SUBSTITUTE(SUBSTITUTE(MID(Data1!J9, SEARCH("H", Data1!J9) + 1, SEARCH("L", Data1!J9) - SEARCH("H", Data1!J9) - 1), " ", ""), "Ø", "0"))</f>
        <v>82</v>
      </c>
      <c r="L12" s="3">
        <f>VALUE(SUBSTITUTE(SUBSTITUTE(MID(Data1!K9, SEARCH("H", Data1!K9) + 1, SEARCH("L", Data1!K9) - SEARCH("H", Data1!K9) - 1), " ", ""), "Ø", "0"))</f>
        <v>75</v>
      </c>
      <c r="M12" s="3">
        <f>VALUE(SUBSTITUTE(SUBSTITUTE(MID(Data1!L9, SEARCH("H", Data1!L9) + 1, SEARCH("L", Data1!L9) - SEARCH("H", Data1!L9) - 1), " ", ""), "Ø", "0"))</f>
        <v>62</v>
      </c>
      <c r="N12" s="3">
        <f>VALUE(SUBSTITUTE(SUBSTITUTE(MID(Data1!M9, SEARCH("H", Data1!M9) + 1, SEARCH("L", Data1!M9) - SEARCH("H", Data1!M9) - 1), " ", ""), "Ø", "0"))</f>
        <v>48</v>
      </c>
      <c r="O12" s="3">
        <f>VALUE(SUBSTITUTE(SUBSTITUTE(MID(Data1!N9, SEARCH("H", Data1!N9) + 1, SEARCH("L", Data1!N9) - SEARCH("H", Data1!N9) - 1), " ", ""), "Ø", "0"))</f>
        <v>35</v>
      </c>
    </row>
    <row r="13" spans="2:17" x14ac:dyDescent="0.3">
      <c r="B13" s="11" t="str">
        <v>Cincinnati</v>
      </c>
      <c r="C13" s="3" t="str">
        <f>VLOOKUP(B13,Data1!$A$2:$B$51,2,FALSE)</f>
        <v>Ohio</v>
      </c>
      <c r="D13" s="3">
        <f>VALUE(SUBSTITUTE(SUBSTITUTE(MID(Data1!C10, SEARCH("H", Data1!C10) + 1, SEARCH("L", Data1!C10) - SEARCH("H", Data1!C10) - 1), " ", ""), "Ø", "0"))</f>
        <v>40</v>
      </c>
      <c r="E13" s="3">
        <f>VALUE(SUBSTITUTE(SUBSTITUTE(MID(Data1!D10, SEARCH("H", Data1!D10) + 1, SEARCH("L", Data1!D10) - SEARCH("H", Data1!D10) - 1), " ", ""), "Ø", "0"))</f>
        <v>45</v>
      </c>
      <c r="F13" s="3">
        <f>VALUE(SUBSTITUTE(SUBSTITUTE(MID(Data1!E10, SEARCH("H", Data1!E10) + 1, SEARCH("L", Data1!E10) - SEARCH("H", Data1!E10) - 1), " ", ""), "Ø", "0"))</f>
        <v>55</v>
      </c>
      <c r="G13" s="3">
        <f>VALUE(SUBSTITUTE(SUBSTITUTE(MID(Data1!F10, SEARCH("H", Data1!F10) + 1, SEARCH("L", Data1!F10) - SEARCH("H", Data1!F10) - 1), " ", ""), "Ø", "0"))</f>
        <v>66</v>
      </c>
      <c r="H13" s="3">
        <f>VALUE(SUBSTITUTE(SUBSTITUTE(MID(Data1!G10, SEARCH("H", Data1!G10) + 1, SEARCH("L", Data1!G10) - SEARCH("H", Data1!G10) - 1), " ", ""), "Ø", "0"))</f>
        <v>75</v>
      </c>
      <c r="I13" s="3">
        <f>VALUE(SUBSTITUTE(SUBSTITUTE(MID(Data1!H10, SEARCH("H", Data1!H10) + 1, SEARCH("L", Data1!H10) - SEARCH("H", Data1!H10) - 1), " ", ""), "Ø", "0"))</f>
        <v>83</v>
      </c>
      <c r="J13" s="3">
        <f>VALUE(SUBSTITUTE(SUBSTITUTE(MID(Data1!I10, SEARCH("H", Data1!I10) + 1, SEARCH("L", Data1!I10) - SEARCH("H", Data1!I10) - 1), " ", ""), "Ø", "0"))</f>
        <v>87</v>
      </c>
      <c r="K13" s="3">
        <f>VALUE(SUBSTITUTE(SUBSTITUTE(MID(Data1!J10, SEARCH("H", Data1!J10) + 1, SEARCH("L", Data1!J10) - SEARCH("H", Data1!J10) - 1), " ", ""), "Ø", "0"))</f>
        <v>86</v>
      </c>
      <c r="L13" s="3">
        <f>VALUE(SUBSTITUTE(SUBSTITUTE(MID(Data1!K10, SEARCH("H", Data1!K10) + 1, SEARCH("L", Data1!K10) - SEARCH("H", Data1!K10) - 1), " ", ""), "Ø", "0"))</f>
        <v>79</v>
      </c>
      <c r="M13" s="3">
        <f>VALUE(SUBSTITUTE(SUBSTITUTE(MID(Data1!L10, SEARCH("H", Data1!L10) + 1, SEARCH("L", Data1!L10) - SEARCH("H", Data1!L10) - 1), " ", ""), "Ø", "0"))</f>
        <v>68</v>
      </c>
      <c r="N13" s="3">
        <f>VALUE(SUBSTITUTE(SUBSTITUTE(MID(Data1!M10, SEARCH("H", Data1!M10) + 1, SEARCH("L", Data1!M10) - SEARCH("H", Data1!M10) - 1), " ", ""), "Ø", "0"))</f>
        <v>56</v>
      </c>
      <c r="O13" s="3">
        <f>VALUE(SUBSTITUTE(SUBSTITUTE(MID(Data1!N10, SEARCH("H", Data1!N10) + 1, SEARCH("L", Data1!N10) - SEARCH("H", Data1!N10) - 1), " ", ""), "Ø", "0"))</f>
        <v>43</v>
      </c>
    </row>
    <row r="14" spans="2:17" x14ac:dyDescent="0.3">
      <c r="B14" s="11" t="str">
        <v>Cleveland</v>
      </c>
      <c r="C14" s="3" t="str">
        <f>VLOOKUP(B14,Data1!$A$2:$B$51,2,FALSE)</f>
        <v>Ohio</v>
      </c>
      <c r="D14" s="3">
        <f>VALUE(SUBSTITUTE(SUBSTITUTE(MID(Data1!C11, SEARCH("H", Data1!C11) + 1, SEARCH("L", Data1!C11) - SEARCH("H", Data1!C11) - 1), " ", ""), "Ø", "0"))</f>
        <v>34</v>
      </c>
      <c r="E14" s="3">
        <f>VALUE(SUBSTITUTE(SUBSTITUTE(MID(Data1!D11, SEARCH("H", Data1!D11) + 1, SEARCH("L", Data1!D11) - SEARCH("H", Data1!D11) - 1), " ", ""), "Ø", "0"))</f>
        <v>38</v>
      </c>
      <c r="F14" s="3">
        <f>VALUE(SUBSTITUTE(SUBSTITUTE(MID(Data1!E11, SEARCH("H", Data1!E11) + 1, SEARCH("L", Data1!E11) - SEARCH("H", Data1!E11) - 1), " ", ""), "Ø", "0"))</f>
        <v>47</v>
      </c>
      <c r="G14" s="3">
        <f>VALUE(SUBSTITUTE(SUBSTITUTE(MID(Data1!F11, SEARCH("H", Data1!F11) + 1, SEARCH("L", Data1!F11) - SEARCH("H", Data1!F11) - 1), " ", ""), "Ø", "0"))</f>
        <v>59</v>
      </c>
      <c r="H14" s="3">
        <f>VALUE(SUBSTITUTE(SUBSTITUTE(MID(Data1!G11, SEARCH("H", Data1!G11) + 1, SEARCH("L", Data1!G11) - SEARCH("H", Data1!G11) - 1), " ", ""), "Ø", "0"))</f>
        <v>70</v>
      </c>
      <c r="I14" s="3">
        <f>VALUE(SUBSTITUTE(SUBSTITUTE(MID(Data1!H11, SEARCH("H", Data1!H11) + 1, SEARCH("L", Data1!H11) - SEARCH("H", Data1!H11) - 1), " ", ""), "Ø", "0"))</f>
        <v>79</v>
      </c>
      <c r="J14" s="3">
        <f>VALUE(SUBSTITUTE(SUBSTITUTE(MID(Data1!I11, SEARCH("H", Data1!I11) + 1, SEARCH("L", Data1!I11) - SEARCH("H", Data1!I11) - 1), " ", ""), "Ø", "0"))</f>
        <v>83</v>
      </c>
      <c r="K14" s="3">
        <f>VALUE(SUBSTITUTE(SUBSTITUTE(MID(Data1!J11, SEARCH("H", Data1!J11) + 1, SEARCH("L", Data1!J11) - SEARCH("H", Data1!J11) - 1), " ", ""), "Ø", "0"))</f>
        <v>81</v>
      </c>
      <c r="L14" s="3">
        <f>VALUE(SUBSTITUTE(SUBSTITUTE(MID(Data1!K11, SEARCH("H", Data1!K11) + 1, SEARCH("L", Data1!K11) - SEARCH("H", Data1!K11) - 1), " ", ""), "Ø", "0"))</f>
        <v>74</v>
      </c>
      <c r="M14" s="3">
        <f>VALUE(SUBSTITUTE(SUBSTITUTE(MID(Data1!L11, SEARCH("H", Data1!L11) + 1, SEARCH("L", Data1!L11) - SEARCH("H", Data1!L11) - 1), " ", ""), "Ø", "0"))</f>
        <v>62</v>
      </c>
      <c r="N14" s="3">
        <f>VALUE(SUBSTITUTE(SUBSTITUTE(MID(Data1!M11, SEARCH("H", Data1!M11) + 1, SEARCH("L", Data1!M11) - SEARCH("H", Data1!M11) - 1), " ", ""), "Ø", "0"))</f>
        <v>51</v>
      </c>
      <c r="O14" s="3">
        <f>VALUE(SUBSTITUTE(SUBSTITUTE(MID(Data1!N11, SEARCH("H", Data1!N11) + 1, SEARCH("L", Data1!N11) - SEARCH("H", Data1!N11) - 1), " ", ""), "Ø", "0"))</f>
        <v>38</v>
      </c>
    </row>
    <row r="15" spans="2:17" x14ac:dyDescent="0.3">
      <c r="B15" s="11" t="str">
        <v>Columbus</v>
      </c>
      <c r="C15" s="3" t="str">
        <f>VLOOKUP(B15,Data1!$A$2:$B$51,2,FALSE)</f>
        <v>Ohio</v>
      </c>
      <c r="D15" s="3">
        <f>VALUE(SUBSTITUTE(SUBSTITUTE(MID(Data1!C12, SEARCH("H", Data1!C12) + 1, SEARCH("L", Data1!C12) - SEARCH("H", Data1!C12) - 1), " ", ""), "Ø", "0"))</f>
        <v>37</v>
      </c>
      <c r="E15" s="3">
        <f>VALUE(SUBSTITUTE(SUBSTITUTE(MID(Data1!D12, SEARCH("H", Data1!D12) + 1, SEARCH("L", Data1!D12) - SEARCH("H", Data1!D12) - 1), " ", ""), "Ø", "0"))</f>
        <v>41</v>
      </c>
      <c r="F15" s="3">
        <f>VALUE(SUBSTITUTE(SUBSTITUTE(MID(Data1!E12, SEARCH("H", Data1!E12) + 1, SEARCH("L", Data1!E12) - SEARCH("H", Data1!E12) - 1), " ", ""), "Ø", "0"))</f>
        <v>51</v>
      </c>
      <c r="G15" s="3">
        <f>VALUE(SUBSTITUTE(SUBSTITUTE(MID(Data1!F12, SEARCH("H", Data1!F12) + 1, SEARCH("L", Data1!F12) - SEARCH("H", Data1!F12) - 1), " ", ""), "Ø", "0"))</f>
        <v>64</v>
      </c>
      <c r="H15" s="3">
        <f>VALUE(SUBSTITUTE(SUBSTITUTE(MID(Data1!G12, SEARCH("H", Data1!G12) + 1, SEARCH("L", Data1!G12) - SEARCH("H", Data1!G12) - 1), " ", ""), "Ø", "0"))</f>
        <v>73</v>
      </c>
      <c r="I15" s="3">
        <f>VALUE(SUBSTITUTE(SUBSTITUTE(MID(Data1!H12, SEARCH("H", Data1!H12) + 1, SEARCH("L", Data1!H12) - SEARCH("H", Data1!H12) - 1), " ", ""), "Ø", "0"))</f>
        <v>82</v>
      </c>
      <c r="J15" s="3">
        <f>VALUE(SUBSTITUTE(SUBSTITUTE(MID(Data1!I12, SEARCH("H", Data1!I12) + 1, SEARCH("L", Data1!I12) - SEARCH("H", Data1!I12) - 1), " ", ""), "Ø", "0"))</f>
        <v>85</v>
      </c>
      <c r="K15" s="3">
        <f>VALUE(SUBSTITUTE(SUBSTITUTE(MID(Data1!J12, SEARCH("H", Data1!J12) + 1, SEARCH("L", Data1!J12) - SEARCH("H", Data1!J12) - 1), " ", ""), "Ø", "0"))</f>
        <v>84</v>
      </c>
      <c r="L15" s="3">
        <f>VALUE(SUBSTITUTE(SUBSTITUTE(MID(Data1!K12, SEARCH("H", Data1!K12) + 1, SEARCH("L", Data1!K12) - SEARCH("H", Data1!K12) - 1), " ", ""), "Ø", "0"))</f>
        <v>77</v>
      </c>
      <c r="M15" s="3">
        <f>VALUE(SUBSTITUTE(SUBSTITUTE(MID(Data1!L12, SEARCH("H", Data1!L12) + 1, SEARCH("L", Data1!L12) - SEARCH("H", Data1!L12) - 1), " ", ""), "Ø", "0"))</f>
        <v>65</v>
      </c>
      <c r="N15" s="3">
        <f>VALUE(SUBSTITUTE(SUBSTITUTE(MID(Data1!M12, SEARCH("H", Data1!M12) + 1, SEARCH("L", Data1!M12) - SEARCH("H", Data1!M12) - 1), " ", ""), "Ø", "0"))</f>
        <v>53</v>
      </c>
      <c r="O15" s="3">
        <f>VALUE(SUBSTITUTE(SUBSTITUTE(MID(Data1!N12, SEARCH("H", Data1!N12) + 1, SEARCH("L", Data1!N12) - SEARCH("H", Data1!N12) - 1), " ", ""), "Ø", "0"))</f>
        <v>40</v>
      </c>
    </row>
    <row r="16" spans="2:17" x14ac:dyDescent="0.3">
      <c r="B16" s="11" t="str">
        <v>Dallas</v>
      </c>
      <c r="C16" s="3" t="str">
        <f>VLOOKUP(B16,Data1!$A$2:$B$51,2,FALSE)</f>
        <v>Texas</v>
      </c>
      <c r="D16" s="3">
        <f>VALUE(SUBSTITUTE(SUBSTITUTE(MID(Data1!C13, SEARCH("H", Data1!C13) + 1, SEARCH("L", Data1!C13) - SEARCH("H", Data1!C13) - 1), " ", ""), "Ø", "0"))</f>
        <v>57</v>
      </c>
      <c r="E16" s="3">
        <f>VALUE(SUBSTITUTE(SUBSTITUTE(MID(Data1!D13, SEARCH("H", Data1!D13) + 1, SEARCH("L", Data1!D13) - SEARCH("H", Data1!D13) - 1), " ", ""), "Ø", "0"))</f>
        <v>61</v>
      </c>
      <c r="F16" s="3">
        <f>VALUE(SUBSTITUTE(SUBSTITUTE(MID(Data1!E13, SEARCH("H", Data1!E13) + 1, SEARCH("L", Data1!E13) - SEARCH("H", Data1!E13) - 1), " ", ""), "Ø", "0"))</f>
        <v>69</v>
      </c>
      <c r="G16" s="3">
        <f>VALUE(SUBSTITUTE(SUBSTITUTE(MID(Data1!F13, SEARCH("H", Data1!F13) + 1, SEARCH("L", Data1!F13) - SEARCH("H", Data1!F13) - 1), " ", ""), "Ø", "0"))</f>
        <v>77</v>
      </c>
      <c r="H16" s="3">
        <f>VALUE(SUBSTITUTE(SUBSTITUTE(MID(Data1!G13, SEARCH("H", Data1!G13) + 1, SEARCH("L", Data1!G13) - SEARCH("H", Data1!G13) - 1), " ", ""), "Ø", "0"))</f>
        <v>84</v>
      </c>
      <c r="I16" s="3">
        <f>VALUE(SUBSTITUTE(SUBSTITUTE(MID(Data1!H13, SEARCH("H", Data1!H13) + 1, SEARCH("L", Data1!H13) - SEARCH("H", Data1!H13) - 1), " ", ""), "Ø", "0"))</f>
        <v>92</v>
      </c>
      <c r="J16" s="3">
        <f>VALUE(SUBSTITUTE(SUBSTITUTE(MID(Data1!I13, SEARCH("H", Data1!I13) + 1, SEARCH("L", Data1!I13) - SEARCH("H", Data1!I13) - 1), " ", ""), "Ø", "0"))</f>
        <v>96</v>
      </c>
      <c r="K16" s="3">
        <f>VALUE(SUBSTITUTE(SUBSTITUTE(MID(Data1!J13, SEARCH("H", Data1!J13) + 1, SEARCH("L", Data1!J13) - SEARCH("H", Data1!J13) - 1), " ", ""), "Ø", "0"))</f>
        <v>96</v>
      </c>
      <c r="L16" s="3">
        <f>VALUE(SUBSTITUTE(SUBSTITUTE(MID(Data1!K13, SEARCH("H", Data1!K13) + 1, SEARCH("L", Data1!K13) - SEARCH("H", Data1!K13) - 1), " ", ""), "Ø", "0"))</f>
        <v>89</v>
      </c>
      <c r="M16" s="3">
        <f>VALUE(SUBSTITUTE(SUBSTITUTE(MID(Data1!L13, SEARCH("H", Data1!L13) + 1, SEARCH("L", Data1!L13) - SEARCH("H", Data1!L13) - 1), " ", ""), "Ø", "0"))</f>
        <v>79</v>
      </c>
      <c r="N16" s="3">
        <f>VALUE(SUBSTITUTE(SUBSTITUTE(MID(Data1!M13, SEARCH("H", Data1!M13) + 1, SEARCH("L", Data1!M13) - SEARCH("H", Data1!M13) - 1), " ", ""), "Ø", "0"))</f>
        <v>67</v>
      </c>
      <c r="O16" s="3">
        <f>VALUE(SUBSTITUTE(SUBSTITUTE(MID(Data1!N13, SEARCH("H", Data1!N13) + 1, SEARCH("L", Data1!N13) - SEARCH("H", Data1!N13) - 1), " ", ""), "Ø", "0"))</f>
        <v>58</v>
      </c>
    </row>
    <row r="17" spans="2:15" x14ac:dyDescent="0.3">
      <c r="B17" s="11" t="str">
        <v>Denver</v>
      </c>
      <c r="C17" s="3" t="str">
        <f>VLOOKUP(B17,Data1!$A$2:$B$51,2,FALSE)</f>
        <v>Colorado</v>
      </c>
      <c r="D17" s="3">
        <f>VALUE(SUBSTITUTE(SUBSTITUTE(MID(Data1!C14, SEARCH("H", Data1!C14) + 1, SEARCH("L", Data1!C14) - SEARCH("H", Data1!C14) - 1), " ", ""), "Ø", "0"))</f>
        <v>45</v>
      </c>
      <c r="E17" s="3">
        <f>VALUE(SUBSTITUTE(SUBSTITUTE(MID(Data1!D14, SEARCH("H", Data1!D14) + 1, SEARCH("L", Data1!D14) - SEARCH("H", Data1!D14) - 1), " ", ""), "Ø", "0"))</f>
        <v>46</v>
      </c>
      <c r="F17" s="3">
        <f>VALUE(SUBSTITUTE(SUBSTITUTE(MID(Data1!E14, SEARCH("H", Data1!E14) + 1, SEARCH("L", Data1!E14) - SEARCH("H", Data1!E14) - 1), " ", ""), "Ø", "0"))</f>
        <v>54</v>
      </c>
      <c r="G17" s="3">
        <f>VALUE(SUBSTITUTE(SUBSTITUTE(MID(Data1!F14, SEARCH("H", Data1!F14) + 1, SEARCH("L", Data1!F14) - SEARCH("H", Data1!F14) - 1), " ", ""), "Ø", "0"))</f>
        <v>61</v>
      </c>
      <c r="H17" s="3">
        <f>VALUE(SUBSTITUTE(SUBSTITUTE(MID(Data1!G14, SEARCH("H", Data1!G14) + 1, SEARCH("L", Data1!G14) - SEARCH("H", Data1!G14) - 1), " ", ""), "Ø", "0"))</f>
        <v>71</v>
      </c>
      <c r="I17" s="3">
        <f>VALUE(SUBSTITUTE(SUBSTITUTE(MID(Data1!H14, SEARCH("H", Data1!H14) + 1, SEARCH("L", Data1!H14) - SEARCH("H", Data1!H14) - 1), " ", ""), "Ø", "0"))</f>
        <v>81</v>
      </c>
      <c r="J17" s="3">
        <f>VALUE(SUBSTITUTE(SUBSTITUTE(MID(Data1!I14, SEARCH("H", Data1!I14) + 1, SEARCH("L", Data1!I14) - SEARCH("H", Data1!I14) - 1), " ", ""), "Ø", "0"))</f>
        <v>88</v>
      </c>
      <c r="K17" s="3">
        <f>VALUE(SUBSTITUTE(SUBSTITUTE(MID(Data1!J14, SEARCH("H", Data1!J14) + 1, SEARCH("L", Data1!J14) - SEARCH("H", Data1!J14) - 1), " ", ""), "Ø", "0"))</f>
        <v>86</v>
      </c>
      <c r="L17" s="3">
        <f>VALUE(SUBSTITUTE(SUBSTITUTE(MID(Data1!K14, SEARCH("H", Data1!K14) + 1, SEARCH("L", Data1!K14) - SEARCH("H", Data1!K14) - 1), " ", ""), "Ø", "0"))</f>
        <v>77</v>
      </c>
      <c r="M17" s="3">
        <f>VALUE(SUBSTITUTE(SUBSTITUTE(MID(Data1!L14, SEARCH("H", Data1!L14) + 1, SEARCH("L", Data1!L14) - SEARCH("H", Data1!L14) - 1), " ", ""), "Ø", "0"))</f>
        <v>65</v>
      </c>
      <c r="N17" s="3">
        <f>VALUE(SUBSTITUTE(SUBSTITUTE(MID(Data1!M14, SEARCH("H", Data1!M14) + 1, SEARCH("L", Data1!M14) - SEARCH("H", Data1!M14) - 1), " ", ""), "Ø", "0"))</f>
        <v>52</v>
      </c>
      <c r="O17" s="3">
        <f>VALUE(SUBSTITUTE(SUBSTITUTE(MID(Data1!N14, SEARCH("H", Data1!N14) + 1, SEARCH("L", Data1!N14) - SEARCH("H", Data1!N14) - 1), " ", ""), "Ø", "0"))</f>
        <v>43</v>
      </c>
    </row>
    <row r="18" spans="2:15" x14ac:dyDescent="0.3">
      <c r="B18" s="11" t="str">
        <v>Detroit</v>
      </c>
      <c r="C18" s="3" t="str">
        <f>VLOOKUP(B18,Data1!$A$2:$B$51,2,FALSE)</f>
        <v>Michigan</v>
      </c>
      <c r="D18" s="3">
        <f>VALUE(SUBSTITUTE(SUBSTITUTE(MID(Data1!C15, SEARCH("H", Data1!C15) + 1, SEARCH("L", Data1!C15) - SEARCH("H", Data1!C15) - 1), " ", ""), "Ø", "0"))</f>
        <v>32</v>
      </c>
      <c r="E18" s="3">
        <f>VALUE(SUBSTITUTE(SUBSTITUTE(MID(Data1!D15, SEARCH("H", Data1!D15) + 1, SEARCH("L", Data1!D15) - SEARCH("H", Data1!D15) - 1), " ", ""), "Ø", "0"))</f>
        <v>35</v>
      </c>
      <c r="F18" s="3">
        <f>VALUE(SUBSTITUTE(SUBSTITUTE(MID(Data1!E15, SEARCH("H", Data1!E15) + 1, SEARCH("L", Data1!E15) - SEARCH("H", Data1!E15) - 1), " ", ""), "Ø", "0"))</f>
        <v>46</v>
      </c>
      <c r="G18" s="3">
        <f>VALUE(SUBSTITUTE(SUBSTITUTE(MID(Data1!F15, SEARCH("H", Data1!F15) + 1, SEARCH("L", Data1!F15) - SEARCH("H", Data1!F15) - 1), " ", ""), "Ø", "0"))</f>
        <v>59</v>
      </c>
      <c r="H18" s="3">
        <f>VALUE(SUBSTITUTE(SUBSTITUTE(MID(Data1!G15, SEARCH("H", Data1!G15) + 1, SEARCH("L", Data1!G15) - SEARCH("H", Data1!G15) - 1), " ", ""), "Ø", "0"))</f>
        <v>70</v>
      </c>
      <c r="I18" s="3">
        <f>VALUE(SUBSTITUTE(SUBSTITUTE(MID(Data1!H15, SEARCH("H", Data1!H15) + 1, SEARCH("L", Data1!H15) - SEARCH("H", Data1!H15) - 1), " ", ""), "Ø", "0"))</f>
        <v>79</v>
      </c>
      <c r="J18" s="3">
        <f>VALUE(SUBSTITUTE(SUBSTITUTE(MID(Data1!I15, SEARCH("H", Data1!I15) + 1, SEARCH("L", Data1!I15) - SEARCH("H", Data1!I15) - 1), " ", ""), "Ø", "0"))</f>
        <v>83</v>
      </c>
      <c r="K18" s="3">
        <f>VALUE(SUBSTITUTE(SUBSTITUTE(MID(Data1!J15, SEARCH("H", Data1!J15) + 1, SEARCH("L", Data1!J15) - SEARCH("H", Data1!J15) - 1), " ", ""), "Ø", "0"))</f>
        <v>81</v>
      </c>
      <c r="L18" s="3">
        <f>VALUE(SUBSTITUTE(SUBSTITUTE(MID(Data1!K15, SEARCH("H", Data1!K15) + 1, SEARCH("L", Data1!K15) - SEARCH("H", Data1!K15) - 1), " ", ""), "Ø", "0"))</f>
        <v>74</v>
      </c>
      <c r="M18" s="3">
        <f>VALUE(SUBSTITUTE(SUBSTITUTE(MID(Data1!L15, SEARCH("H", Data1!L15) + 1, SEARCH("L", Data1!L15) - SEARCH("H", Data1!L15) - 1), " ", ""), "Ø", "0"))</f>
        <v>62</v>
      </c>
      <c r="N18" s="3">
        <f>VALUE(SUBSTITUTE(SUBSTITUTE(MID(Data1!M15, SEARCH("H", Data1!M15) + 1, SEARCH("L", Data1!M15) - SEARCH("H", Data1!M15) - 1), " ", ""), "Ø", "0"))</f>
        <v>49</v>
      </c>
      <c r="O18" s="3">
        <f>VALUE(SUBSTITUTE(SUBSTITUTE(MID(Data1!N15, SEARCH("H", Data1!N15) + 1, SEARCH("L", Data1!N15) - SEARCH("H", Data1!N15) - 1), " ", ""), "Ø", "0"))</f>
        <v>36</v>
      </c>
    </row>
    <row r="19" spans="2:15" x14ac:dyDescent="0.3">
      <c r="B19" s="11" t="str">
        <v>Hartford</v>
      </c>
      <c r="C19" s="3" t="str">
        <f>VLOOKUP(B19,Data1!$A$2:$B$51,2,FALSE)</f>
        <v>Connecticut</v>
      </c>
      <c r="D19" s="3">
        <f>VALUE(SUBSTITUTE(SUBSTITUTE(MID(Data1!C16, SEARCH("H", Data1!C16) + 1, SEARCH("L", Data1!C16) - SEARCH("H", Data1!C16) - 1), " ", ""), "Ø", "0"))</f>
        <v>35</v>
      </c>
      <c r="E19" s="3">
        <f>VALUE(SUBSTITUTE(SUBSTITUTE(MID(Data1!D16, SEARCH("H", Data1!D16) + 1, SEARCH("L", Data1!D16) - SEARCH("H", Data1!D16) - 1), " ", ""), "Ø", "0"))</f>
        <v>39</v>
      </c>
      <c r="F19" s="3">
        <f>VALUE(SUBSTITUTE(SUBSTITUTE(MID(Data1!E16, SEARCH("H", Data1!E16) + 1, SEARCH("L", Data1!E16) - SEARCH("H", Data1!E16) - 1), " ", ""), "Ø", "0"))</f>
        <v>48</v>
      </c>
      <c r="G19" s="3">
        <f>VALUE(SUBSTITUTE(SUBSTITUTE(MID(Data1!F16, SEARCH("H", Data1!F16) + 1, SEARCH("L", Data1!F16) - SEARCH("H", Data1!F16) - 1), " ", ""), "Ø", "0"))</f>
        <v>61</v>
      </c>
      <c r="H19" s="3">
        <f>VALUE(SUBSTITUTE(SUBSTITUTE(MID(Data1!G16, SEARCH("H", Data1!G16) + 1, SEARCH("L", Data1!G16) - SEARCH("H", Data1!G16) - 1), " ", ""), "Ø", "0"))</f>
        <v>71</v>
      </c>
      <c r="I19" s="3">
        <f>VALUE(SUBSTITUTE(SUBSTITUTE(MID(Data1!H16, SEARCH("H", Data1!H16) + 1, SEARCH("L", Data1!H16) - SEARCH("H", Data1!H16) - 1), " ", ""), "Ø", "0"))</f>
        <v>80</v>
      </c>
      <c r="J19" s="3">
        <f>VALUE(SUBSTITUTE(SUBSTITUTE(MID(Data1!I16, SEARCH("H", Data1!I16) + 1, SEARCH("L", Data1!I16) - SEARCH("H", Data1!I16) - 1), " ", ""), "Ø", "0"))</f>
        <v>85</v>
      </c>
      <c r="K19" s="3">
        <f>VALUE(SUBSTITUTE(SUBSTITUTE(MID(Data1!J16, SEARCH("H", Data1!J16) + 1, SEARCH("L", Data1!J16) - SEARCH("H", Data1!J16) - 1), " ", ""), "Ø", "0"))</f>
        <v>83</v>
      </c>
      <c r="L19" s="3">
        <f>VALUE(SUBSTITUTE(SUBSTITUTE(MID(Data1!K16, SEARCH("H", Data1!K16) + 1, SEARCH("L", Data1!K16) - SEARCH("H", Data1!K16) - 1), " ", ""), "Ø", "0"))</f>
        <v>75</v>
      </c>
      <c r="M19" s="3">
        <f>VALUE(SUBSTITUTE(SUBSTITUTE(MID(Data1!L16, SEARCH("H", Data1!L16) + 1, SEARCH("L", Data1!L16) - SEARCH("H", Data1!L16) - 1), " ", ""), "Ø", "0"))</f>
        <v>63</v>
      </c>
      <c r="N19" s="3">
        <f>VALUE(SUBSTITUTE(SUBSTITUTE(MID(Data1!M16, SEARCH("H", Data1!M16) + 1, SEARCH("L", Data1!M16) - SEARCH("H", Data1!M16) - 1), " ", ""), "Ø", "0"))</f>
        <v>52</v>
      </c>
      <c r="O19" s="3">
        <f>VALUE(SUBSTITUTE(SUBSTITUTE(MID(Data1!N16, SEARCH("H", Data1!N16) + 1, SEARCH("L", Data1!N16) - SEARCH("H", Data1!N16) - 1), " ", ""), "Ø", "0"))</f>
        <v>40</v>
      </c>
    </row>
    <row r="20" spans="2:15" x14ac:dyDescent="0.3">
      <c r="B20" s="11" t="str">
        <v>Houston</v>
      </c>
      <c r="C20" s="3" t="str">
        <f>VLOOKUP(B20,Data1!$A$2:$B$51,2,FALSE)</f>
        <v>Texas</v>
      </c>
      <c r="D20" s="3">
        <f>VALUE(SUBSTITUTE(SUBSTITUTE(MID(Data1!C17, SEARCH("H", Data1!C17) + 1, SEARCH("L", Data1!C17) - SEARCH("H", Data1!C17) - 1), " ", ""), "Ø", "0"))</f>
        <v>63</v>
      </c>
      <c r="E20" s="3">
        <f>VALUE(SUBSTITUTE(SUBSTITUTE(MID(Data1!D17, SEARCH("H", Data1!D17) + 1, SEARCH("L", Data1!D17) - SEARCH("H", Data1!D17) - 1), " ", ""), "Ø", "0"))</f>
        <v>66</v>
      </c>
      <c r="F20" s="3">
        <f>VALUE(SUBSTITUTE(SUBSTITUTE(MID(Data1!E17, SEARCH("H", Data1!E17) + 1, SEARCH("L", Data1!E17) - SEARCH("H", Data1!E17) - 1), " ", ""), "Ø", "0"))</f>
        <v>73</v>
      </c>
      <c r="G20" s="3">
        <f>VALUE(SUBSTITUTE(SUBSTITUTE(MID(Data1!F17, SEARCH("H", Data1!F17) + 1, SEARCH("L", Data1!F17) - SEARCH("H", Data1!F17) - 1), " ", ""), "Ø", "0"))</f>
        <v>80</v>
      </c>
      <c r="H20" s="3">
        <f>VALUE(SUBSTITUTE(SUBSTITUTE(MID(Data1!G17, SEARCH("H", Data1!G17) + 1, SEARCH("L", Data1!G17) - SEARCH("H", Data1!G17) - 1), " ", ""), "Ø", "0"))</f>
        <v>86</v>
      </c>
      <c r="I20" s="3">
        <f>VALUE(SUBSTITUTE(SUBSTITUTE(MID(Data1!H17, SEARCH("H", Data1!H17) + 1, SEARCH("L", Data1!H17) - SEARCH("H", Data1!H17) - 1), " ", ""), "Ø", "0"))</f>
        <v>91</v>
      </c>
      <c r="J20" s="3">
        <f>VALUE(SUBSTITUTE(SUBSTITUTE(MID(Data1!I17, SEARCH("H", Data1!I17) + 1, SEARCH("L", Data1!I17) - SEARCH("H", Data1!I17) - 1), " ", ""), "Ø", "0"))</f>
        <v>94</v>
      </c>
      <c r="K20" s="3">
        <f>VALUE(SUBSTITUTE(SUBSTITUTE(MID(Data1!J17, SEARCH("H", Data1!J17) + 1, SEARCH("L", Data1!J17) - SEARCH("H", Data1!J17) - 1), " ", ""), "Ø", "0"))</f>
        <v>95</v>
      </c>
      <c r="L20" s="3">
        <f>VALUE(SUBSTITUTE(SUBSTITUTE(MID(Data1!K17, SEARCH("H", Data1!K17) + 1, SEARCH("L", Data1!K17) - SEARCH("H", Data1!K17) - 1), " ", ""), "Ø", "0"))</f>
        <v>90</v>
      </c>
      <c r="M20" s="3">
        <f>VALUE(SUBSTITUTE(SUBSTITUTE(MID(Data1!L17, SEARCH("H", Data1!L17) + 1, SEARCH("L", Data1!L17) - SEARCH("H", Data1!L17) - 1), " ", ""), "Ø", "0"))</f>
        <v>82</v>
      </c>
      <c r="N20" s="3">
        <f>VALUE(SUBSTITUTE(SUBSTITUTE(MID(Data1!M17, SEARCH("H", Data1!M17) + 1, SEARCH("L", Data1!M17) - SEARCH("H", Data1!M17) - 1), " ", ""), "Ø", "0"))</f>
        <v>73</v>
      </c>
      <c r="O20" s="3">
        <f>VALUE(SUBSTITUTE(SUBSTITUTE(MID(Data1!N17, SEARCH("H", Data1!N17) + 1, SEARCH("L", Data1!N17) - SEARCH("H", Data1!N17) - 1), " ", ""), "Ø", "0"))</f>
        <v>64</v>
      </c>
    </row>
    <row r="21" spans="2:15" x14ac:dyDescent="0.3">
      <c r="B21" s="11" t="str">
        <v>Indianapolis</v>
      </c>
      <c r="C21" s="3" t="str">
        <f>VLOOKUP(B21,Data1!$A$2:$B$51,2,FALSE)</f>
        <v>Indiana</v>
      </c>
      <c r="D21" s="3">
        <f>VALUE(SUBSTITUTE(SUBSTITUTE(MID(Data1!C18, SEARCH("H", Data1!C18) + 1, SEARCH("L", Data1!C18) - SEARCH("H", Data1!C18) - 1), " ", ""), "Ø", "0"))</f>
        <v>36</v>
      </c>
      <c r="E21" s="3">
        <f>VALUE(SUBSTITUTE(SUBSTITUTE(MID(Data1!D18, SEARCH("H", Data1!D18) + 1, SEARCH("L", Data1!D18) - SEARCH("H", Data1!D18) - 1), " ", ""), "Ø", "0"))</f>
        <v>40</v>
      </c>
      <c r="F21" s="3">
        <f>VALUE(SUBSTITUTE(SUBSTITUTE(MID(Data1!E18, SEARCH("H", Data1!E18) + 1, SEARCH("L", Data1!E18) - SEARCH("H", Data1!E18) - 1), " ", ""), "Ø", "0"))</f>
        <v>52</v>
      </c>
      <c r="G21" s="3">
        <f>VALUE(SUBSTITUTE(SUBSTITUTE(MID(Data1!F18, SEARCH("H", Data1!F18) + 1, SEARCH("L", Data1!F18) - SEARCH("H", Data1!F18) - 1), " ", ""), "Ø", "0"))</f>
        <v>63</v>
      </c>
      <c r="H21" s="3">
        <f>VALUE(SUBSTITUTE(SUBSTITUTE(MID(Data1!G18, SEARCH("H", Data1!G18) + 1, SEARCH("L", Data1!G18) - SEARCH("H", Data1!G18) - 1), " ", ""), "Ø", "0"))</f>
        <v>73</v>
      </c>
      <c r="I21" s="3">
        <f>VALUE(SUBSTITUTE(SUBSTITUTE(MID(Data1!H18, SEARCH("H", Data1!H18) + 1, SEARCH("L", Data1!H18) - SEARCH("H", Data1!H18) - 1), " ", ""), "Ø", "0"))</f>
        <v>82</v>
      </c>
      <c r="J21" s="3">
        <f>VALUE(SUBSTITUTE(SUBSTITUTE(MID(Data1!I18, SEARCH("H", Data1!I18) + 1, SEARCH("L", Data1!I18) - SEARCH("H", Data1!I18) - 1), " ", ""), "Ø", "0"))</f>
        <v>85</v>
      </c>
      <c r="K21" s="3">
        <f>VALUE(SUBSTITUTE(SUBSTITUTE(MID(Data1!J18, SEARCH("H", Data1!J18) + 1, SEARCH("L", Data1!J18) - SEARCH("H", Data1!J18) - 1), " ", ""), "Ø", "0"))</f>
        <v>84</v>
      </c>
      <c r="L21" s="3">
        <f>VALUE(SUBSTITUTE(SUBSTITUTE(MID(Data1!K18, SEARCH("H", Data1!K18) + 1, SEARCH("L", Data1!K18) - SEARCH("H", Data1!K18) - 1), " ", ""), "Ø", "0"))</f>
        <v>78</v>
      </c>
      <c r="M21" s="3">
        <f>VALUE(SUBSTITUTE(SUBSTITUTE(MID(Data1!L18, SEARCH("H", Data1!L18) + 1, SEARCH("L", Data1!L18) - SEARCH("H", Data1!L18) - 1), " ", ""), "Ø", "0"))</f>
        <v>65</v>
      </c>
      <c r="N21" s="3">
        <f>VALUE(SUBSTITUTE(SUBSTITUTE(MID(Data1!M18, SEARCH("H", Data1!M18) + 1, SEARCH("L", Data1!M18) - SEARCH("H", Data1!M18) - 1), " ", ""), "Ø", "0"))</f>
        <v>52</v>
      </c>
      <c r="O21" s="3">
        <f>VALUE(SUBSTITUTE(SUBSTITUTE(MID(Data1!N18, SEARCH("H", Data1!N18) + 1, SEARCH("L", Data1!N18) - SEARCH("H", Data1!N18) - 1), " ", ""), "Ø", "0"))</f>
        <v>39</v>
      </c>
    </row>
    <row r="22" spans="2:15" x14ac:dyDescent="0.3">
      <c r="B22" s="11" t="str">
        <v>Jacksonville</v>
      </c>
      <c r="C22" s="3" t="str">
        <f>VLOOKUP(B22,Data1!$A$2:$B$51,2,FALSE)</f>
        <v>Florida</v>
      </c>
      <c r="D22" s="3">
        <f>VALUE(SUBSTITUTE(SUBSTITUTE(MID(Data1!C19, SEARCH("H", Data1!C19) + 1, SEARCH("L", Data1!C19) - SEARCH("H", Data1!C19) - 1), " ", ""), "Ø", "0"))</f>
        <v>65</v>
      </c>
      <c r="E22" s="3">
        <f>VALUE(SUBSTITUTE(SUBSTITUTE(MID(Data1!D19, SEARCH("H", Data1!D19) + 1, SEARCH("L", Data1!D19) - SEARCH("H", Data1!D19) - 1), " ", ""), "Ø", "0"))</f>
        <v>68</v>
      </c>
      <c r="F22" s="3">
        <f>VALUE(SUBSTITUTE(SUBSTITUTE(MID(Data1!E19, SEARCH("H", Data1!E19) + 1, SEARCH("L", Data1!E19) - SEARCH("H", Data1!E19) - 1), " ", ""), "Ø", "0"))</f>
        <v>74</v>
      </c>
      <c r="G22" s="3">
        <f>VALUE(SUBSTITUTE(SUBSTITUTE(MID(Data1!F19, SEARCH("H", Data1!F19) + 1, SEARCH("L", Data1!F19) - SEARCH("H", Data1!F19) - 1), " ", ""), "Ø", "0"))</f>
        <v>79</v>
      </c>
      <c r="H22" s="3">
        <f>VALUE(SUBSTITUTE(SUBSTITUTE(MID(Data1!G19, SEARCH("H", Data1!G19) + 1, SEARCH("L", Data1!G19) - SEARCH("H", Data1!G19) - 1), " ", ""), "Ø", "0"))</f>
        <v>86</v>
      </c>
      <c r="I22" s="3">
        <f>VALUE(SUBSTITUTE(SUBSTITUTE(MID(Data1!H19, SEARCH("H", Data1!H19) + 1, SEARCH("L", Data1!H19) - SEARCH("H", Data1!H19) - 1), " ", ""), "Ø", "0"))</f>
        <v>90</v>
      </c>
      <c r="J22" s="3">
        <f>VALUE(SUBSTITUTE(SUBSTITUTE(MID(Data1!I19, SEARCH("H", Data1!I19) + 1, SEARCH("L", Data1!I19) - SEARCH("H", Data1!I19) - 1), " ", ""), "Ø", "0"))</f>
        <v>92</v>
      </c>
      <c r="K22" s="3">
        <f>VALUE(SUBSTITUTE(SUBSTITUTE(MID(Data1!J19, SEARCH("H", Data1!J19) + 1, SEARCH("L", Data1!J19) - SEARCH("H", Data1!J19) - 1), " ", ""), "Ø", "0"))</f>
        <v>91</v>
      </c>
      <c r="L22" s="3">
        <f>VALUE(SUBSTITUTE(SUBSTITUTE(MID(Data1!K19, SEARCH("H", Data1!K19) + 1, SEARCH("L", Data1!K19) - SEARCH("H", Data1!K19) - 1), " ", ""), "Ø", "0"))</f>
        <v>87</v>
      </c>
      <c r="M22" s="3">
        <f>VALUE(SUBSTITUTE(SUBSTITUTE(MID(Data1!L19, SEARCH("H", Data1!L19) + 1, SEARCH("L", Data1!L19) - SEARCH("H", Data1!L19) - 1), " ", ""), "Ø", "0"))</f>
        <v>80</v>
      </c>
      <c r="N22" s="3">
        <f>VALUE(SUBSTITUTE(SUBSTITUTE(MID(Data1!M19, SEARCH("H", Data1!M19) + 1, SEARCH("L", Data1!M19) - SEARCH("H", Data1!M19) - 1), " ", ""), "Ø", "0"))</f>
        <v>74</v>
      </c>
      <c r="O22" s="3">
        <f>VALUE(SUBSTITUTE(SUBSTITUTE(MID(Data1!N19, SEARCH("H", Data1!N19) + 1, SEARCH("L", Data1!N19) - SEARCH("H", Data1!N19) - 1), " ", ""), "Ø", "0"))</f>
        <v>67</v>
      </c>
    </row>
    <row r="23" spans="2:15" x14ac:dyDescent="0.3">
      <c r="B23" s="11" t="str">
        <v>Kansas City</v>
      </c>
      <c r="C23" s="3" t="str">
        <f>VLOOKUP(B23,Data1!$A$2:$B$51,2,FALSE)</f>
        <v>Missouri</v>
      </c>
      <c r="D23" s="3">
        <f>VALUE(SUBSTITUTE(SUBSTITUTE(MID(Data1!C20, SEARCH("H", Data1!C20) + 1, SEARCH("L", Data1!C20) - SEARCH("H", Data1!C20) - 1), " ", ""), "Ø", "0"))</f>
        <v>40</v>
      </c>
      <c r="E23" s="3">
        <f>VALUE(SUBSTITUTE(SUBSTITUTE(MID(Data1!D20, SEARCH("H", Data1!D20) + 1, SEARCH("L", Data1!D20) - SEARCH("H", Data1!D20) - 1), " ", ""), "Ø", "0"))</f>
        <v>45</v>
      </c>
      <c r="F23" s="3">
        <f>VALUE(SUBSTITUTE(SUBSTITUTE(MID(Data1!E20, SEARCH("H", Data1!E20) + 1, SEARCH("L", Data1!E20) - SEARCH("H", Data1!E20) - 1), " ", ""), "Ø", "0"))</f>
        <v>56</v>
      </c>
      <c r="G23" s="3">
        <f>VALUE(SUBSTITUTE(SUBSTITUTE(MID(Data1!F20, SEARCH("H", Data1!F20) + 1, SEARCH("L", Data1!F20) - SEARCH("H", Data1!F20) - 1), " ", ""), "Ø", "0"))</f>
        <v>67</v>
      </c>
      <c r="H23" s="3">
        <f>VALUE(SUBSTITUTE(SUBSTITUTE(MID(Data1!G20, SEARCH("H", Data1!G20) + 1, SEARCH("L", Data1!G20) - SEARCH("H", Data1!G20) - 1), " ", ""), "Ø", "0"))</f>
        <v>76</v>
      </c>
      <c r="I23" s="3">
        <f>VALUE(SUBSTITUTE(SUBSTITUTE(MID(Data1!H20, SEARCH("H", Data1!H20) + 1, SEARCH("L", Data1!H20) - SEARCH("H", Data1!H20) - 1), " ", ""), "Ø", "0"))</f>
        <v>85</v>
      </c>
      <c r="J23" s="3">
        <f>VALUE(SUBSTITUTE(SUBSTITUTE(MID(Data1!I20, SEARCH("H", Data1!I20) + 1, SEARCH("L", Data1!I20) - SEARCH("H", Data1!I20) - 1), " ", ""), "Ø", "0"))</f>
        <v>90</v>
      </c>
      <c r="K23" s="3">
        <f>VALUE(SUBSTITUTE(SUBSTITUTE(MID(Data1!J20, SEARCH("H", Data1!J20) + 1, SEARCH("L", Data1!J20) - SEARCH("H", Data1!J20) - 1), " ", ""), "Ø", "0"))</f>
        <v>89</v>
      </c>
      <c r="L23" s="3">
        <f>VALUE(SUBSTITUTE(SUBSTITUTE(MID(Data1!K20, SEARCH("H", Data1!K20) + 1, SEARCH("L", Data1!K20) - SEARCH("H", Data1!K20) - 1), " ", ""), "Ø", "0"))</f>
        <v>80</v>
      </c>
      <c r="M23" s="3">
        <f>VALUE(SUBSTITUTE(SUBSTITUTE(MID(Data1!L20, SEARCH("H", Data1!L20) + 1, SEARCH("L", Data1!L20) - SEARCH("H", Data1!L20) - 1), " ", ""), "Ø", "0"))</f>
        <v>68</v>
      </c>
      <c r="N23" s="3">
        <f>VALUE(SUBSTITUTE(SUBSTITUTE(MID(Data1!M20, SEARCH("H", Data1!M20) + 1, SEARCH("L", Data1!M20) - SEARCH("H", Data1!M20) - 1), " ", ""), "Ø", "0"))</f>
        <v>54</v>
      </c>
      <c r="O23" s="3">
        <f>VALUE(SUBSTITUTE(SUBSTITUTE(MID(Data1!N20, SEARCH("H", Data1!N20) + 1, SEARCH("L", Data1!N20) - SEARCH("H", Data1!N20) - 1), " ", ""), "Ø", "0"))</f>
        <v>42</v>
      </c>
    </row>
    <row r="24" spans="2:15" x14ac:dyDescent="0.3">
      <c r="B24" s="11" t="str">
        <v>Las Vegas</v>
      </c>
      <c r="C24" s="3" t="str">
        <f>VLOOKUP(B24,Data1!$A$2:$B$51,2,FALSE)</f>
        <v>Nevada</v>
      </c>
      <c r="D24" s="3">
        <f>VALUE(SUBSTITUTE(SUBSTITUTE(MID(Data1!C21, SEARCH("H", Data1!C21) + 1, SEARCH("L", Data1!C21) - SEARCH("H", Data1!C21) - 1), " ", ""), "Ø", "0"))</f>
        <v>58</v>
      </c>
      <c r="E24" s="3">
        <f>VALUE(SUBSTITUTE(SUBSTITUTE(MID(Data1!D21, SEARCH("H", Data1!D21) + 1, SEARCH("L", Data1!D21) - SEARCH("H", Data1!D21) - 1), " ", ""), "Ø", "0"))</f>
        <v>63</v>
      </c>
      <c r="F24" s="3">
        <f>VALUE(SUBSTITUTE(SUBSTITUTE(MID(Data1!E21, SEARCH("H", Data1!E21) + 1, SEARCH("L", Data1!E21) - SEARCH("H", Data1!E21) - 1), " ", ""), "Ø", "0"))</f>
        <v>70</v>
      </c>
      <c r="G24" s="3">
        <f>VALUE(SUBSTITUTE(SUBSTITUTE(MID(Data1!F21, SEARCH("H", Data1!F21) + 1, SEARCH("L", Data1!F21) - SEARCH("H", Data1!F21) - 1), " ", ""), "Ø", "0"))</f>
        <v>78</v>
      </c>
      <c r="H24" s="3">
        <f>VALUE(SUBSTITUTE(SUBSTITUTE(MID(Data1!G21, SEARCH("H", Data1!G21) + 1, SEARCH("L", Data1!G21) - SEARCH("H", Data1!G21) - 1), " ", ""), "Ø", "0"))</f>
        <v>89</v>
      </c>
      <c r="I24" s="3">
        <f>VALUE(SUBSTITUTE(SUBSTITUTE(MID(Data1!H21, SEARCH("H", Data1!H21) + 1, SEARCH("L", Data1!H21) - SEARCH("H", Data1!H21) - 1), " ", ""), "Ø", "0"))</f>
        <v>99</v>
      </c>
      <c r="J24" s="3">
        <f>VALUE(SUBSTITUTE(SUBSTITUTE(MID(Data1!I21, SEARCH("H", Data1!I21) + 1, SEARCH("L", Data1!I21) - SEARCH("H", Data1!I21) - 1), " ", ""), "Ø", "0"))</f>
        <v>104</v>
      </c>
      <c r="K24" s="3">
        <f>VALUE(SUBSTITUTE(SUBSTITUTE(MID(Data1!J21, SEARCH("H", Data1!J21) + 1, SEARCH("L", Data1!J21) - SEARCH("H", Data1!J21) - 1), " ", ""), "Ø", "0"))</f>
        <v>102</v>
      </c>
      <c r="L24" s="3">
        <f>VALUE(SUBSTITUTE(SUBSTITUTE(MID(Data1!K21, SEARCH("H", Data1!K21) + 1, SEARCH("L", Data1!K21) - SEARCH("H", Data1!K21) - 1), " ", ""), "Ø", "0"))</f>
        <v>94</v>
      </c>
      <c r="M24" s="3">
        <f>VALUE(SUBSTITUTE(SUBSTITUTE(MID(Data1!L21, SEARCH("H", Data1!L21) + 1, SEARCH("L", Data1!L21) - SEARCH("H", Data1!L21) - 1), " ", ""), "Ø", "0"))</f>
        <v>81</v>
      </c>
      <c r="N24" s="3">
        <f>VALUE(SUBSTITUTE(SUBSTITUTE(MID(Data1!M21, SEARCH("H", Data1!M21) + 1, SEARCH("L", Data1!M21) - SEARCH("H", Data1!M21) - 1), " ", ""), "Ø", "0"))</f>
        <v>66</v>
      </c>
      <c r="O24" s="3">
        <f>VALUE(SUBSTITUTE(SUBSTITUTE(MID(Data1!N21, SEARCH("H", Data1!N21) + 1, SEARCH("L", Data1!N21) - SEARCH("H", Data1!N21) - 1), " ", ""), "Ø", "0"))</f>
        <v>57</v>
      </c>
    </row>
    <row r="25" spans="2:15" x14ac:dyDescent="0.3">
      <c r="B25" s="11" t="str">
        <v>Los Angeles</v>
      </c>
      <c r="C25" s="3" t="str">
        <f>VLOOKUP(B25,Data1!$A$2:$B$51,2,FALSE)</f>
        <v>California</v>
      </c>
      <c r="D25" s="3">
        <f>VALUE(SUBSTITUTE(SUBSTITUTE(MID(Data1!C22, SEARCH("H", Data1!C22) + 1, SEARCH("L", Data1!C22) - SEARCH("H", Data1!C22) - 1), " ", ""), "Ø", "0"))</f>
        <v>68</v>
      </c>
      <c r="E25" s="3">
        <f>VALUE(SUBSTITUTE(SUBSTITUTE(MID(Data1!D22, SEARCH("H", Data1!D22) + 1, SEARCH("L", Data1!D22) - SEARCH("H", Data1!D22) - 1), " ", ""), "Ø", "0"))</f>
        <v>69</v>
      </c>
      <c r="F25" s="3">
        <f>VALUE(SUBSTITUTE(SUBSTITUTE(MID(Data1!E22, SEARCH("H", Data1!E22) + 1, SEARCH("L", Data1!E22) - SEARCH("H", Data1!E22) - 1), " ", ""), "Ø", "0"))</f>
        <v>70</v>
      </c>
      <c r="G25" s="3">
        <f>VALUE(SUBSTITUTE(SUBSTITUTE(MID(Data1!F22, SEARCH("H", Data1!F22) + 1, SEARCH("L", Data1!F22) - SEARCH("H", Data1!F22) - 1), " ", ""), "Ø", "0"))</f>
        <v>73</v>
      </c>
      <c r="H25" s="3">
        <f>VALUE(SUBSTITUTE(SUBSTITUTE(MID(Data1!G22, SEARCH("H", Data1!G22) + 1, SEARCH("L", Data1!G22) - SEARCH("H", Data1!G22) - 1), " ", ""), "Ø", "0"))</f>
        <v>75</v>
      </c>
      <c r="I25" s="3">
        <f>VALUE(SUBSTITUTE(SUBSTITUTE(MID(Data1!H22, SEARCH("H", Data1!H22) + 1, SEARCH("L", Data1!H22) - SEARCH("H", Data1!H22) - 1), " ", ""), "Ø", "0"))</f>
        <v>78</v>
      </c>
      <c r="J25" s="3">
        <f>VALUE(SUBSTITUTE(SUBSTITUTE(MID(Data1!I22, SEARCH("H", Data1!I22) + 1, SEARCH("L", Data1!I22) - SEARCH("H", Data1!I22) - 1), " ", ""), "Ø", "0"))</f>
        <v>83</v>
      </c>
      <c r="K25" s="3">
        <f>VALUE(SUBSTITUTE(SUBSTITUTE(MID(Data1!J22, SEARCH("H", Data1!J22) + 1, SEARCH("L", Data1!J22) - SEARCH("H", Data1!J22) - 1), " ", ""), "Ø", "0"))</f>
        <v>84</v>
      </c>
      <c r="L25" s="3">
        <f>VALUE(SUBSTITUTE(SUBSTITUTE(MID(Data1!K22, SEARCH("H", Data1!K22) + 1, SEARCH("L", Data1!K22) - SEARCH("H", Data1!K22) - 1), " ", ""), "Ø", "0"))</f>
        <v>83</v>
      </c>
      <c r="M25" s="3">
        <f>VALUE(SUBSTITUTE(SUBSTITUTE(MID(Data1!L22, SEARCH("H", Data1!L22) + 1, SEARCH("L", Data1!L22) - SEARCH("H", Data1!L22) - 1), " ", ""), "Ø", "0"))</f>
        <v>79</v>
      </c>
      <c r="N25" s="3">
        <f>VALUE(SUBSTITUTE(SUBSTITUTE(MID(Data1!M22, SEARCH("H", Data1!M22) + 1, SEARCH("L", Data1!M22) - SEARCH("H", Data1!M22) - 1), " ", ""), "Ø", "0"))</f>
        <v>73</v>
      </c>
      <c r="O25" s="3">
        <f>VALUE(SUBSTITUTE(SUBSTITUTE(MID(Data1!N22, SEARCH("H", Data1!N22) + 1, SEARCH("L", Data1!N22) - SEARCH("H", Data1!N22) - 1), " ", ""), "Ø", "0"))</f>
        <v>68</v>
      </c>
    </row>
    <row r="26" spans="2:15" x14ac:dyDescent="0.3">
      <c r="B26" s="11" t="str">
        <v>Louisville</v>
      </c>
      <c r="C26" s="3" t="str">
        <f>VLOOKUP(B26,Data1!$A$2:$B$51,2,FALSE)</f>
        <v>Kentucky</v>
      </c>
      <c r="D26" s="3">
        <f>VALUE(SUBSTITUTE(SUBSTITUTE(MID(Data1!C23, SEARCH("H", Data1!C23) + 1, SEARCH("L", Data1!C23) - SEARCH("H", Data1!C23) - 1), " ", ""), "Ø", "0"))</f>
        <v>43</v>
      </c>
      <c r="E26" s="3">
        <f>VALUE(SUBSTITUTE(SUBSTITUTE(MID(Data1!D23, SEARCH("H", Data1!D23) + 1, SEARCH("L", Data1!D23) - SEARCH("H", Data1!D23) - 1), " ", ""), "Ø", "0"))</f>
        <v>48</v>
      </c>
      <c r="F26" s="3">
        <f>VALUE(SUBSTITUTE(SUBSTITUTE(MID(Data1!E23, SEARCH("H", Data1!E23) + 1, SEARCH("L", Data1!E23) - SEARCH("H", Data1!E23) - 1), " ", ""), "Ø", "0"))</f>
        <v>58</v>
      </c>
      <c r="G26" s="3">
        <f>VALUE(SUBSTITUTE(SUBSTITUTE(MID(Data1!F23, SEARCH("H", Data1!F23) + 1, SEARCH("L", Data1!F23) - SEARCH("H", Data1!F23) - 1), " ", ""), "Ø", "0"))</f>
        <v>69</v>
      </c>
      <c r="H26" s="3">
        <f>VALUE(SUBSTITUTE(SUBSTITUTE(MID(Data1!G23, SEARCH("H", Data1!G23) + 1, SEARCH("L", Data1!G23) - SEARCH("H", Data1!G23) - 1), " ", ""), "Ø", "0"))</f>
        <v>77</v>
      </c>
      <c r="I26" s="3">
        <f>VALUE(SUBSTITUTE(SUBSTITUTE(MID(Data1!H23, SEARCH("H", Data1!H23) + 1, SEARCH("L", Data1!H23) - SEARCH("H", Data1!H23) - 1), " ", ""), "Ø", "0"))</f>
        <v>85</v>
      </c>
      <c r="J26" s="3">
        <f>VALUE(SUBSTITUTE(SUBSTITUTE(MID(Data1!I23, SEARCH("H", Data1!I23) + 1, SEARCH("L", Data1!I23) - SEARCH("H", Data1!I23) - 1), " ", ""), "Ø", "0"))</f>
        <v>89</v>
      </c>
      <c r="K26" s="3">
        <f>VALUE(SUBSTITUTE(SUBSTITUTE(MID(Data1!J23, SEARCH("H", Data1!J23) + 1, SEARCH("L", Data1!J23) - SEARCH("H", Data1!J23) - 1), " ", ""), "Ø", "0"))</f>
        <v>88</v>
      </c>
      <c r="L26" s="3">
        <f>VALUE(SUBSTITUTE(SUBSTITUTE(MID(Data1!K23, SEARCH("H", Data1!K23) + 1, SEARCH("L", Data1!K23) - SEARCH("H", Data1!K23) - 1), " ", ""), "Ø", "0"))</f>
        <v>82</v>
      </c>
      <c r="M26" s="3">
        <f>VALUE(SUBSTITUTE(SUBSTITUTE(MID(Data1!L23, SEARCH("H", Data1!L23) + 1, SEARCH("L", Data1!L23) - SEARCH("H", Data1!L23) - 1), " ", ""), "Ø", "0"))</f>
        <v>70</v>
      </c>
      <c r="N26" s="3">
        <f>VALUE(SUBSTITUTE(SUBSTITUTE(MID(Data1!M23, SEARCH("H", Data1!M23) + 1, SEARCH("L", Data1!M23) - SEARCH("H", Data1!M23) - 1), " ", ""), "Ø", "0"))</f>
        <v>58</v>
      </c>
      <c r="O26" s="3">
        <f>VALUE(SUBSTITUTE(SUBSTITUTE(MID(Data1!N23, SEARCH("H", Data1!N23) + 1, SEARCH("L", Data1!N23) - SEARCH("H", Data1!N23) - 1), " ", ""), "Ø", "0"))</f>
        <v>46</v>
      </c>
    </row>
    <row r="27" spans="2:15" x14ac:dyDescent="0.3">
      <c r="B27" s="11" t="str">
        <v>Memphis</v>
      </c>
      <c r="C27" s="3" t="str">
        <f>VLOOKUP(B27,Data1!$A$2:$B$51,2,FALSE)</f>
        <v>Tennessee</v>
      </c>
      <c r="D27" s="3">
        <f>VALUE(SUBSTITUTE(SUBSTITUTE(MID(Data1!C24, SEARCH("H", Data1!C24) + 1, SEARCH("L", Data1!C24) - SEARCH("H", Data1!C24) - 1), " ", ""), "Ø", "0"))</f>
        <v>50</v>
      </c>
      <c r="E27" s="3">
        <f>VALUE(SUBSTITUTE(SUBSTITUTE(MID(Data1!D24, SEARCH("H", Data1!D24) + 1, SEARCH("L", Data1!D24) - SEARCH("H", Data1!D24) - 1), " ", ""), "Ø", "0"))</f>
        <v>55</v>
      </c>
      <c r="F27" s="3">
        <f>VALUE(SUBSTITUTE(SUBSTITUTE(MID(Data1!E24, SEARCH("H", Data1!E24) + 1, SEARCH("L", Data1!E24) - SEARCH("H", Data1!E24) - 1), " ", ""), "Ø", "0"))</f>
        <v>64</v>
      </c>
      <c r="G27" s="3">
        <f>VALUE(SUBSTITUTE(SUBSTITUTE(MID(Data1!F24, SEARCH("H", Data1!F24) + 1, SEARCH("L", Data1!F24) - SEARCH("H", Data1!F24) - 1), " ", ""), "Ø", "0"))</f>
        <v>73</v>
      </c>
      <c r="H27" s="3">
        <f>VALUE(SUBSTITUTE(SUBSTITUTE(MID(Data1!G24, SEARCH("H", Data1!G24) + 1, SEARCH("L", Data1!G24) - SEARCH("H", Data1!G24) - 1), " ", ""), "Ø", "0"))</f>
        <v>81</v>
      </c>
      <c r="I27" s="3">
        <f>VALUE(SUBSTITUTE(SUBSTITUTE(MID(Data1!H24, SEARCH("H", Data1!H24) + 1, SEARCH("L", Data1!H24) - SEARCH("H", Data1!H24) - 1), " ", ""), "Ø", "0"))</f>
        <v>89</v>
      </c>
      <c r="J27" s="3">
        <f>VALUE(SUBSTITUTE(SUBSTITUTE(MID(Data1!I24, SEARCH("H", Data1!I24) + 1, SEARCH("L", Data1!I24) - SEARCH("H", Data1!I24) - 1), " ", ""), "Ø", "0"))</f>
        <v>92</v>
      </c>
      <c r="K27" s="3">
        <f>VALUE(SUBSTITUTE(SUBSTITUTE(MID(Data1!J24, SEARCH("H", Data1!J24) + 1, SEARCH("L", Data1!J24) - SEARCH("H", Data1!J24) - 1), " ", ""), "Ø", "0"))</f>
        <v>91</v>
      </c>
      <c r="L27" s="3">
        <f>VALUE(SUBSTITUTE(SUBSTITUTE(MID(Data1!K24, SEARCH("H", Data1!K24) + 1, SEARCH("L", Data1!K24) - SEARCH("H", Data1!K24) - 1), " ", ""), "Ø", "0"))</f>
        <v>85</v>
      </c>
      <c r="M27" s="3">
        <f>VALUE(SUBSTITUTE(SUBSTITUTE(MID(Data1!L24, SEARCH("H", Data1!L24) + 1, SEARCH("L", Data1!L24) - SEARCH("H", Data1!L24) - 1), " ", ""), "Ø", "0"))</f>
        <v>74</v>
      </c>
      <c r="N27" s="3">
        <f>VALUE(SUBSTITUTE(SUBSTITUTE(MID(Data1!M24, SEARCH("H", Data1!M24) + 1, SEARCH("L", Data1!M24) - SEARCH("H", Data1!M24) - 1), " ", ""), "Ø", "0"))</f>
        <v>63</v>
      </c>
      <c r="O27" s="3">
        <f>VALUE(SUBSTITUTE(SUBSTITUTE(MID(Data1!N24, SEARCH("H", Data1!N24) + 1, SEARCH("L", Data1!N24) - SEARCH("H", Data1!N24) - 1), " ", ""), "Ø", "0"))</f>
        <v>52</v>
      </c>
    </row>
    <row r="28" spans="2:15" x14ac:dyDescent="0.3">
      <c r="B28" s="11" t="str">
        <v>Miami</v>
      </c>
      <c r="C28" s="3" t="str">
        <f>VLOOKUP(B28,Data1!$A$2:$B$51,2,FALSE)</f>
        <v>Florida</v>
      </c>
      <c r="D28" s="3">
        <f>VALUE(SUBSTITUTE(SUBSTITUTE(MID(Data1!C25, SEARCH("H", Data1!C25) + 1, SEARCH("L", Data1!C25) - SEARCH("H", Data1!C25) - 1), " ", ""), "Ø", "0"))</f>
        <v>76</v>
      </c>
      <c r="E28" s="3">
        <f>VALUE(SUBSTITUTE(SUBSTITUTE(MID(Data1!D25, SEARCH("H", Data1!D25) + 1, SEARCH("L", Data1!D25) - SEARCH("H", Data1!D25) - 1), " ", ""), "Ø", "0"))</f>
        <v>78</v>
      </c>
      <c r="F28" s="3">
        <f>VALUE(SUBSTITUTE(SUBSTITUTE(MID(Data1!E25, SEARCH("H", Data1!E25) + 1, SEARCH("L", Data1!E25) - SEARCH("H", Data1!E25) - 1), " ", ""), "Ø", "0"))</f>
        <v>80</v>
      </c>
      <c r="G28" s="3">
        <f>VALUE(SUBSTITUTE(SUBSTITUTE(MID(Data1!F25, SEARCH("H", Data1!F25) + 1, SEARCH("L", Data1!F25) - SEARCH("H", Data1!F25) - 1), " ", ""), "Ø", "0"))</f>
        <v>83</v>
      </c>
      <c r="H28" s="3">
        <f>VALUE(SUBSTITUTE(SUBSTITUTE(MID(Data1!G25, SEARCH("H", Data1!G25) + 1, SEARCH("L", Data1!G25) - SEARCH("H", Data1!G25) - 1), " ", ""), "Ø", "0"))</f>
        <v>87</v>
      </c>
      <c r="I28" s="3">
        <f>VALUE(SUBSTITUTE(SUBSTITUTE(MID(Data1!H25, SEARCH("H", Data1!H25) + 1, SEARCH("L", Data1!H25) - SEARCH("H", Data1!H25) - 1), " ", ""), "Ø", "0"))</f>
        <v>90</v>
      </c>
      <c r="J28" s="3">
        <f>VALUE(SUBSTITUTE(SUBSTITUTE(MID(Data1!I25, SEARCH("H", Data1!I25) + 1, SEARCH("L", Data1!I25) - SEARCH("H", Data1!I25) - 1), " ", ""), "Ø", "0"))</f>
        <v>91</v>
      </c>
      <c r="K28" s="3">
        <f>VALUE(SUBSTITUTE(SUBSTITUTE(MID(Data1!J25, SEARCH("H", Data1!J25) + 1, SEARCH("L", Data1!J25) - SEARCH("H", Data1!J25) - 1), " ", ""), "Ø", "0"))</f>
        <v>91</v>
      </c>
      <c r="L28" s="3">
        <f>VALUE(SUBSTITUTE(SUBSTITUTE(MID(Data1!K25, SEARCH("H", Data1!K25) + 1, SEARCH("L", Data1!K25) - SEARCH("H", Data1!K25) - 1), " ", ""), "Ø", "0"))</f>
        <v>89</v>
      </c>
      <c r="M28" s="3">
        <f>VALUE(SUBSTITUTE(SUBSTITUTE(MID(Data1!L25, SEARCH("H", Data1!L25) + 1, SEARCH("L", Data1!L25) - SEARCH("H", Data1!L25) - 1), " ", ""), "Ø", "0"))</f>
        <v>86</v>
      </c>
      <c r="N28" s="3">
        <f>VALUE(SUBSTITUTE(SUBSTITUTE(MID(Data1!M25, SEARCH("H", Data1!M25) + 1, SEARCH("L", Data1!M25) - SEARCH("H", Data1!M25) - 1), " ", ""), "Ø", "0"))</f>
        <v>82</v>
      </c>
      <c r="O28" s="3">
        <f>VALUE(SUBSTITUTE(SUBSTITUTE(MID(Data1!N25, SEARCH("H", Data1!N25) + 1, SEARCH("L", Data1!N25) - SEARCH("H", Data1!N25) - 1), " ", ""), "Ø", "0"))</f>
        <v>78</v>
      </c>
    </row>
    <row r="29" spans="2:15" x14ac:dyDescent="0.3">
      <c r="B29" s="11" t="str">
        <v>Milwaukee</v>
      </c>
      <c r="C29" s="3" t="str">
        <f>VLOOKUP(B29,Data1!$A$2:$B$51,2,FALSE)</f>
        <v>Wisconsin</v>
      </c>
      <c r="D29" s="3">
        <f>VALUE(SUBSTITUTE(SUBSTITUTE(MID(Data1!C26, SEARCH("H", Data1!C26) + 1, SEARCH("L", Data1!C26) - SEARCH("H", Data1!C26) - 1), " ", ""), "Ø", "0"))</f>
        <v>29</v>
      </c>
      <c r="E29" s="3">
        <f>VALUE(SUBSTITUTE(SUBSTITUTE(MID(Data1!D26, SEARCH("H", Data1!D26) + 1, SEARCH("L", Data1!D26) - SEARCH("H", Data1!D26) - 1), " ", ""), "Ø", "0"))</f>
        <v>33</v>
      </c>
      <c r="F29" s="3">
        <f>VALUE(SUBSTITUTE(SUBSTITUTE(MID(Data1!E26, SEARCH("H", Data1!E26) + 1, SEARCH("L", Data1!E26) - SEARCH("H", Data1!E26) - 1), " ", ""), "Ø", "0"))</f>
        <v>42</v>
      </c>
      <c r="G29" s="3">
        <f>VALUE(SUBSTITUTE(SUBSTITUTE(MID(Data1!F26, SEARCH("H", Data1!F26) + 1, SEARCH("L", Data1!F26) - SEARCH("H", Data1!F26) - 1), " ", ""), "Ø", "0"))</f>
        <v>54</v>
      </c>
      <c r="H29" s="3">
        <f>VALUE(SUBSTITUTE(SUBSTITUTE(MID(Data1!G26, SEARCH("H", Data1!G26) + 1, SEARCH("L", Data1!G26) - SEARCH("H", Data1!G26) - 1), " ", ""), "Ø", "0"))</f>
        <v>65</v>
      </c>
      <c r="I29" s="3">
        <f>VALUE(SUBSTITUTE(SUBSTITUTE(MID(Data1!H26, SEARCH("H", Data1!H26) + 1, SEARCH("L", Data1!H26) - SEARCH("H", Data1!H26) - 1), " ", ""), "Ø", "0"))</f>
        <v>75</v>
      </c>
      <c r="J29" s="3">
        <f>VALUE(SUBSTITUTE(SUBSTITUTE(MID(Data1!I26, SEARCH("H", Data1!I26) + 1, SEARCH("L", Data1!I26) - SEARCH("H", Data1!I26) - 1), " ", ""), "Ø", "0"))</f>
        <v>80</v>
      </c>
      <c r="K29" s="3">
        <f>VALUE(SUBSTITUTE(SUBSTITUTE(MID(Data1!J26, SEARCH("H", Data1!J26) + 1, SEARCH("L", Data1!J26) - SEARCH("H", Data1!J26) - 1), " ", ""), "Ø", "0"))</f>
        <v>79</v>
      </c>
      <c r="L29" s="3">
        <f>VALUE(SUBSTITUTE(SUBSTITUTE(MID(Data1!K26, SEARCH("H", Data1!K26) + 1, SEARCH("L", Data1!K26) - SEARCH("H", Data1!K26) - 1), " ", ""), "Ø", "0"))</f>
        <v>71</v>
      </c>
      <c r="M29" s="3">
        <f>VALUE(SUBSTITUTE(SUBSTITUTE(MID(Data1!L26, SEARCH("H", Data1!L26) + 1, SEARCH("L", Data1!L26) - SEARCH("H", Data1!L26) - 1), " ", ""), "Ø", "0"))</f>
        <v>59</v>
      </c>
      <c r="N29" s="3">
        <f>VALUE(SUBSTITUTE(SUBSTITUTE(MID(Data1!M26, SEARCH("H", Data1!M26) + 1, SEARCH("L", Data1!M26) - SEARCH("H", Data1!M26) - 1), " ", ""), "Ø", "0"))</f>
        <v>46</v>
      </c>
      <c r="O29" s="3">
        <f>VALUE(SUBSTITUTE(SUBSTITUTE(MID(Data1!N26, SEARCH("H", Data1!N26) + 1, SEARCH("L", Data1!N26) - SEARCH("H", Data1!N26) - 1), " ", ""), "Ø", "0"))</f>
        <v>33</v>
      </c>
    </row>
    <row r="30" spans="2:15" x14ac:dyDescent="0.3">
      <c r="B30" s="11" t="str">
        <v>Minneapolis</v>
      </c>
      <c r="C30" s="3" t="str">
        <f>VLOOKUP(B30,Data1!$A$2:$B$51,2,FALSE)</f>
        <v>Minnesota</v>
      </c>
      <c r="D30" s="3">
        <f>VALUE(SUBSTITUTE(SUBSTITUTE(MID(Data1!C27, SEARCH("H", Data1!C27) + 1, SEARCH("L", Data1!C27) - SEARCH("H", Data1!C27) - 1), " ", ""), "Ø", "0"))</f>
        <v>24</v>
      </c>
      <c r="E30" s="3">
        <f>VALUE(SUBSTITUTE(SUBSTITUTE(MID(Data1!D27, SEARCH("H", Data1!D27) + 1, SEARCH("L", Data1!D27) - SEARCH("H", Data1!D27) - 1), " ", ""), "Ø", "0"))</f>
        <v>29</v>
      </c>
      <c r="F30" s="3">
        <f>VALUE(SUBSTITUTE(SUBSTITUTE(MID(Data1!E27, SEARCH("H", Data1!E27) + 1, SEARCH("L", Data1!E27) - SEARCH("H", Data1!E27) - 1), " ", ""), "Ø", "0"))</f>
        <v>41</v>
      </c>
      <c r="G30" s="3">
        <f>VALUE(SUBSTITUTE(SUBSTITUTE(MID(Data1!F27, SEARCH("H", Data1!F27) + 1, SEARCH("L", Data1!F27) - SEARCH("H", Data1!F27) - 1), " ", ""), "Ø", "0"))</f>
        <v>58</v>
      </c>
      <c r="H30" s="3">
        <f>VALUE(SUBSTITUTE(SUBSTITUTE(MID(Data1!G27, SEARCH("H", Data1!G27) + 1, SEARCH("L", Data1!G27) - SEARCH("H", Data1!G27) - 1), " ", ""), "Ø", "0"))</f>
        <v>69</v>
      </c>
      <c r="I30" s="3">
        <f>VALUE(SUBSTITUTE(SUBSTITUTE(MID(Data1!H27, SEARCH("H", Data1!H27) + 1, SEARCH("L", Data1!H27) - SEARCH("H", Data1!H27) - 1), " ", ""), "Ø", "0"))</f>
        <v>79</v>
      </c>
      <c r="J30" s="3">
        <f>VALUE(SUBSTITUTE(SUBSTITUTE(MID(Data1!I27, SEARCH("H", Data1!I27) + 1, SEARCH("L", Data1!I27) - SEARCH("H", Data1!I27) - 1), " ", ""), "Ø", "0"))</f>
        <v>83</v>
      </c>
      <c r="K30" s="3">
        <f>VALUE(SUBSTITUTE(SUBSTITUTE(MID(Data1!J27, SEARCH("H", Data1!J27) + 1, SEARCH("L", Data1!J27) - SEARCH("H", Data1!J27) - 1), " ", ""), "Ø", "0"))</f>
        <v>81</v>
      </c>
      <c r="L30" s="3">
        <f>VALUE(SUBSTITUTE(SUBSTITUTE(MID(Data1!K27, SEARCH("H", Data1!K27) + 1, SEARCH("L", Data1!K27) - SEARCH("H", Data1!K27) - 1), " ", ""), "Ø", "0"))</f>
        <v>72</v>
      </c>
      <c r="M30" s="3">
        <f>VALUE(SUBSTITUTE(SUBSTITUTE(MID(Data1!L27, SEARCH("H", Data1!L27) + 1, SEARCH("L", Data1!L27) - SEARCH("H", Data1!L27) - 1), " ", ""), "Ø", "0"))</f>
        <v>58</v>
      </c>
      <c r="N30" s="3">
        <f>VALUE(SUBSTITUTE(SUBSTITUTE(MID(Data1!M27, SEARCH("H", Data1!M27) + 1, SEARCH("L", Data1!M27) - SEARCH("H", Data1!M27) - 1), " ", ""), "Ø", "0"))</f>
        <v>41</v>
      </c>
      <c r="O30" s="3">
        <f>VALUE(SUBSTITUTE(SUBSTITUTE(MID(Data1!N27, SEARCH("H", Data1!N27) + 1, SEARCH("L", Data1!N27) - SEARCH("H", Data1!N27) - 1), " ", ""), "Ø", "0"))</f>
        <v>27</v>
      </c>
    </row>
    <row r="31" spans="2:15" x14ac:dyDescent="0.3">
      <c r="B31" s="11" t="str">
        <v>Nashville</v>
      </c>
      <c r="C31" s="3" t="str">
        <f>VLOOKUP(B31,Data1!$A$2:$B$51,2,FALSE)</f>
        <v>Tennessee</v>
      </c>
      <c r="D31" s="3">
        <f>VALUE(SUBSTITUTE(SUBSTITUTE(MID(Data1!C28, SEARCH("H", Data1!C28) + 1, SEARCH("L", Data1!C28) - SEARCH("H", Data1!C28) - 1), " ", ""), "Ø", "0"))</f>
        <v>47</v>
      </c>
      <c r="E31" s="3">
        <f>VALUE(SUBSTITUTE(SUBSTITUTE(MID(Data1!D28, SEARCH("H", Data1!D28) + 1, SEARCH("L", Data1!D28) - SEARCH("H", Data1!D28) - 1), " ", ""), "Ø", "0"))</f>
        <v>52</v>
      </c>
      <c r="F31" s="3">
        <f>VALUE(SUBSTITUTE(SUBSTITUTE(MID(Data1!E28, SEARCH("H", Data1!E28) + 1, SEARCH("L", Data1!E28) - SEARCH("H", Data1!E28) - 1), " ", ""), "Ø", "0"))</f>
        <v>61</v>
      </c>
      <c r="G31" s="3">
        <f>VALUE(SUBSTITUTE(SUBSTITUTE(MID(Data1!F28, SEARCH("H", Data1!F28) + 1, SEARCH("L", Data1!F28) - SEARCH("H", Data1!F28) - 1), " ", ""), "Ø", "0"))</f>
        <v>71</v>
      </c>
      <c r="H31" s="3">
        <f>VALUE(SUBSTITUTE(SUBSTITUTE(MID(Data1!G28, SEARCH("H", Data1!G28) + 1, SEARCH("L", Data1!G28) - SEARCH("H", Data1!G28) - 1), " ", ""), "Ø", "0"))</f>
        <v>78</v>
      </c>
      <c r="I31" s="3">
        <f>VALUE(SUBSTITUTE(SUBSTITUTE(MID(Data1!H28, SEARCH("H", Data1!H28) + 1, SEARCH("L", Data1!H28) - SEARCH("H", Data1!H28) - 1), " ", ""), "Ø", "0"))</f>
        <v>86</v>
      </c>
      <c r="J31" s="3">
        <f>VALUE(SUBSTITUTE(SUBSTITUTE(MID(Data1!I28, SEARCH("H", Data1!I28) + 1, SEARCH("L", Data1!I28) - SEARCH("H", Data1!I28) - 1), " ", ""), "Ø", "0"))</f>
        <v>89</v>
      </c>
      <c r="K31" s="3">
        <f>VALUE(SUBSTITUTE(SUBSTITUTE(MID(Data1!J28, SEARCH("H", Data1!J28) + 1, SEARCH("L", Data1!J28) - SEARCH("H", Data1!J28) - 1), " ", ""), "Ø", "0"))</f>
        <v>89</v>
      </c>
      <c r="L31" s="3">
        <f>VALUE(SUBSTITUTE(SUBSTITUTE(MID(Data1!K28, SEARCH("H", Data1!K28) + 1, SEARCH("L", Data1!K28) - SEARCH("H", Data1!K28) - 1), " ", ""), "Ø", "0"))</f>
        <v>82</v>
      </c>
      <c r="M31" s="3">
        <f>VALUE(SUBSTITUTE(SUBSTITUTE(MID(Data1!L28, SEARCH("H", Data1!L28) + 1, SEARCH("L", Data1!L28) - SEARCH("H", Data1!L28) - 1), " ", ""), "Ø", "0"))</f>
        <v>72</v>
      </c>
      <c r="N31" s="3">
        <f>VALUE(SUBSTITUTE(SUBSTITUTE(MID(Data1!M28, SEARCH("H", Data1!M28) + 1, SEARCH("L", Data1!M28) - SEARCH("H", Data1!M28) - 1), " ", ""), "Ø", "0"))</f>
        <v>60</v>
      </c>
      <c r="O31" s="3">
        <f>VALUE(SUBSTITUTE(SUBSTITUTE(MID(Data1!N28, SEARCH("H", Data1!N28) + 1, SEARCH("L", Data1!N28) - SEARCH("H", Data1!N28) - 1), " ", ""), "Ø", "0"))</f>
        <v>50</v>
      </c>
    </row>
    <row r="32" spans="2:15" x14ac:dyDescent="0.3">
      <c r="B32" s="11" t="str">
        <v>New Orleans</v>
      </c>
      <c r="C32" s="3" t="str">
        <f>VLOOKUP(B32,Data1!$A$2:$B$51,2,FALSE)</f>
        <v>Louisiana</v>
      </c>
      <c r="D32" s="3">
        <f>VALUE(SUBSTITUTE(SUBSTITUTE(MID(Data1!C29, SEARCH("H", Data1!C29) + 1, SEARCH("L", Data1!C29) - SEARCH("H", Data1!C29) - 1), " ", ""), "Ø", "0"))</f>
        <v>62</v>
      </c>
      <c r="E32" s="3">
        <f>VALUE(SUBSTITUTE(SUBSTITUTE(MID(Data1!D29, SEARCH("H", Data1!D29) + 1, SEARCH("L", Data1!D29) - SEARCH("H", Data1!D29) - 1), " ", ""), "Ø", "0"))</f>
        <v>65</v>
      </c>
      <c r="F32" s="3">
        <f>VALUE(SUBSTITUTE(SUBSTITUTE(MID(Data1!E29, SEARCH("H", Data1!E29) + 1, SEARCH("L", Data1!E29) - SEARCH("H", Data1!E29) - 1), " ", ""), "Ø", "0"))</f>
        <v>72</v>
      </c>
      <c r="G32" s="3">
        <f>VALUE(SUBSTITUTE(SUBSTITUTE(MID(Data1!F29, SEARCH("H", Data1!F29) + 1, SEARCH("L", Data1!F29) - SEARCH("H", Data1!F29) - 1), " ", ""), "Ø", "0"))</f>
        <v>78</v>
      </c>
      <c r="H32" s="3">
        <f>VALUE(SUBSTITUTE(SUBSTITUTE(MID(Data1!G29, SEARCH("H", Data1!G29) + 1, SEARCH("L", Data1!G29) - SEARCH("H", Data1!G29) - 1), " ", ""), "Ø", "0"))</f>
        <v>85</v>
      </c>
      <c r="I32" s="3">
        <f>VALUE(SUBSTITUTE(SUBSTITUTE(MID(Data1!H29, SEARCH("H", Data1!H29) + 1, SEARCH("L", Data1!H29) - SEARCH("H", Data1!H29) - 1), " ", ""), "Ø", "0"))</f>
        <v>90</v>
      </c>
      <c r="J32" s="3">
        <f>VALUE(SUBSTITUTE(SUBSTITUTE(MID(Data1!I29, SEARCH("H", Data1!I29) + 1, SEARCH("L", Data1!I29) - SEARCH("H", Data1!I29) - 1), " ", ""), "Ø", "0"))</f>
        <v>91</v>
      </c>
      <c r="K32" s="3">
        <f>VALUE(SUBSTITUTE(SUBSTITUTE(MID(Data1!J29, SEARCH("H", Data1!J29) + 1, SEARCH("L", Data1!J29) - SEARCH("H", Data1!J29) - 1), " ", ""), "Ø", "0"))</f>
        <v>91</v>
      </c>
      <c r="L32" s="3">
        <f>VALUE(SUBSTITUTE(SUBSTITUTE(MID(Data1!K29, SEARCH("H", Data1!K29) + 1, SEARCH("L", Data1!K29) - SEARCH("H", Data1!K29) - 1), " ", ""), "Ø", "0"))</f>
        <v>88</v>
      </c>
      <c r="M32" s="3">
        <f>VALUE(SUBSTITUTE(SUBSTITUTE(MID(Data1!L29, SEARCH("H", Data1!L29) + 1, SEARCH("L", Data1!L29) - SEARCH("H", Data1!L29) - 1), " ", ""), "Ø", "0"))</f>
        <v>80</v>
      </c>
      <c r="N32" s="3">
        <f>VALUE(SUBSTITUTE(SUBSTITUTE(MID(Data1!M29, SEARCH("H", Data1!M29) + 1, SEARCH("L", Data1!M29) - SEARCH("H", Data1!M29) - 1), " ", ""), "Ø", "0"))</f>
        <v>72</v>
      </c>
      <c r="O32" s="3">
        <f>VALUE(SUBSTITUTE(SUBSTITUTE(MID(Data1!N29, SEARCH("H", Data1!N29) + 1, SEARCH("L", Data1!N29) - SEARCH("H", Data1!N29) - 1), " ", ""), "Ø", "0"))</f>
        <v>64</v>
      </c>
    </row>
    <row r="33" spans="2:15" x14ac:dyDescent="0.3">
      <c r="B33" s="11" t="str">
        <v>New York</v>
      </c>
      <c r="C33" s="3" t="str">
        <f>VLOOKUP(B33,Data1!$A$2:$B$51,2,FALSE)</f>
        <v>New York</v>
      </c>
      <c r="D33" s="3">
        <f>VALUE(SUBSTITUTE(SUBSTITUTE(MID(Data1!C30, SEARCH("H", Data1!C30) + 1, SEARCH("L", Data1!C30) - SEARCH("H", Data1!C30) - 1), " ", ""), "Ø", "0"))</f>
        <v>38</v>
      </c>
      <c r="E33" s="3">
        <f>VALUE(SUBSTITUTE(SUBSTITUTE(MID(Data1!D30, SEARCH("H", Data1!D30) + 1, SEARCH("L", Data1!D30) - SEARCH("H", Data1!D30) - 1), " ", ""), "Ø", "0"))</f>
        <v>42</v>
      </c>
      <c r="F33" s="3">
        <f>VALUE(SUBSTITUTE(SUBSTITUTE(MID(Data1!E30, SEARCH("H", Data1!E30) + 1, SEARCH("L", Data1!E30) - SEARCH("H", Data1!E30) - 1), " ", ""), "Ø", "0"))</f>
        <v>50</v>
      </c>
      <c r="G33" s="3">
        <f>VALUE(SUBSTITUTE(SUBSTITUTE(MID(Data1!F30, SEARCH("H", Data1!F30) + 1, SEARCH("L", Data1!F30) - SEARCH("H", Data1!F30) - 1), " ", ""), "Ø", "0"))</f>
        <v>61</v>
      </c>
      <c r="H33" s="3">
        <f>VALUE(SUBSTITUTE(SUBSTITUTE(MID(Data1!G30, SEARCH("H", Data1!G30) + 1, SEARCH("L", Data1!G30) - SEARCH("H", Data1!G30) - 1), " ", ""), "Ø", "0"))</f>
        <v>71</v>
      </c>
      <c r="I33" s="3">
        <f>VALUE(SUBSTITUTE(SUBSTITUTE(MID(Data1!H30, SEARCH("H", Data1!H30) + 1, SEARCH("L", Data1!H30) - SEARCH("H", Data1!H30) - 1), " ", ""), "Ø", "0"))</f>
        <v>79</v>
      </c>
      <c r="J33" s="3">
        <f>VALUE(SUBSTITUTE(SUBSTITUTE(MID(Data1!I30, SEARCH("H", Data1!I30) + 1, SEARCH("L", Data1!I30) - SEARCH("H", Data1!I30) - 1), " ", ""), "Ø", "0"))</f>
        <v>84</v>
      </c>
      <c r="K33" s="3">
        <f>VALUE(SUBSTITUTE(SUBSTITUTE(MID(Data1!J30, SEARCH("H", Data1!J30) + 1, SEARCH("L", Data1!J30) - SEARCH("H", Data1!J30) - 1), " ", ""), "Ø", "0"))</f>
        <v>83</v>
      </c>
      <c r="L33" s="3">
        <f>VALUE(SUBSTITUTE(SUBSTITUTE(MID(Data1!K30, SEARCH("H", Data1!K30) + 1, SEARCH("L", Data1!K30) - SEARCH("H", Data1!K30) - 1), " ", ""), "Ø", "0"))</f>
        <v>75</v>
      </c>
      <c r="M33" s="3">
        <f>VALUE(SUBSTITUTE(SUBSTITUTE(MID(Data1!L30, SEARCH("H", Data1!L30) + 1, SEARCH("L", Data1!L30) - SEARCH("H", Data1!L30) - 1), " ", ""), "Ø", "0"))</f>
        <v>64</v>
      </c>
      <c r="N33" s="3">
        <f>VALUE(SUBSTITUTE(SUBSTITUTE(MID(Data1!M30, SEARCH("H", Data1!M30) + 1, SEARCH("L", Data1!M30) - SEARCH("H", Data1!M30) - 1), " ", ""), "Ø", "0"))</f>
        <v>54</v>
      </c>
      <c r="O33" s="3">
        <f>VALUE(SUBSTITUTE(SUBSTITUTE(MID(Data1!N30, SEARCH("H", Data1!N30) + 1, SEARCH("L", Data1!N30) - SEARCH("H", Data1!N30) - 1), " ", ""), "Ø", "0"))</f>
        <v>43</v>
      </c>
    </row>
    <row r="34" spans="2:15" x14ac:dyDescent="0.3">
      <c r="B34" s="11" t="str">
        <v>Oklahoma City</v>
      </c>
      <c r="C34" s="3" t="str">
        <f>VLOOKUP(B34,Data1!$A$2:$B$51,2,FALSE)</f>
        <v>Oklahoma</v>
      </c>
      <c r="D34" s="3">
        <f>VALUE(SUBSTITUTE(SUBSTITUTE(MID(Data1!C31, SEARCH("H", Data1!C31) + 1, SEARCH("L", Data1!C31) - SEARCH("H", Data1!C31) - 1), " ", ""), "Ø", "0"))</f>
        <v>50</v>
      </c>
      <c r="E34" s="3">
        <f>VALUE(SUBSTITUTE(SUBSTITUTE(MID(Data1!D31, SEARCH("H", Data1!D31) + 1, SEARCH("L", Data1!D31) - SEARCH("H", Data1!D31) - 1), " ", ""), "Ø", "0"))</f>
        <v>55</v>
      </c>
      <c r="F34" s="3">
        <f>VALUE(SUBSTITUTE(SUBSTITUTE(MID(Data1!E31, SEARCH("H", Data1!E31) + 1, SEARCH("L", Data1!E31) - SEARCH("H", Data1!E31) - 1), " ", ""), "Ø", "0"))</f>
        <v>63</v>
      </c>
      <c r="G34" s="3">
        <f>VALUE(SUBSTITUTE(SUBSTITUTE(MID(Data1!F31, SEARCH("H", Data1!F31) + 1, SEARCH("L", Data1!F31) - SEARCH("H", Data1!F31) - 1), " ", ""), "Ø", "0"))</f>
        <v>72</v>
      </c>
      <c r="H34" s="3">
        <f>VALUE(SUBSTITUTE(SUBSTITUTE(MID(Data1!G31, SEARCH("H", Data1!G31) + 1, SEARCH("L", Data1!G31) - SEARCH("H", Data1!G31) - 1), " ", ""), "Ø", "0"))</f>
        <v>80</v>
      </c>
      <c r="I34" s="3">
        <f>VALUE(SUBSTITUTE(SUBSTITUTE(MID(Data1!H31, SEARCH("H", Data1!H31) + 1, SEARCH("L", Data1!H31) - SEARCH("H", Data1!H31) - 1), " ", ""), "Ø", "0"))</f>
        <v>88</v>
      </c>
      <c r="J34" s="3">
        <f>VALUE(SUBSTITUTE(SUBSTITUTE(MID(Data1!I31, SEARCH("H", Data1!I31) + 1, SEARCH("L", Data1!I31) - SEARCH("H", Data1!I31) - 1), " ", ""), "Ø", "0"))</f>
        <v>94</v>
      </c>
      <c r="K34" s="3">
        <f>VALUE(SUBSTITUTE(SUBSTITUTE(MID(Data1!J31, SEARCH("H", Data1!J31) + 1, SEARCH("L", Data1!J31) - SEARCH("H", Data1!J31) - 1), " ", ""), "Ø", "0"))</f>
        <v>93</v>
      </c>
      <c r="L34" s="3">
        <f>VALUE(SUBSTITUTE(SUBSTITUTE(MID(Data1!K31, SEARCH("H", Data1!K31) + 1, SEARCH("L", Data1!K31) - SEARCH("H", Data1!K31) - 1), " ", ""), "Ø", "0"))</f>
        <v>85</v>
      </c>
      <c r="M34" s="3">
        <f>VALUE(SUBSTITUTE(SUBSTITUTE(MID(Data1!L31, SEARCH("H", Data1!L31) + 1, SEARCH("L", Data1!L31) - SEARCH("H", Data1!L31) - 1), " ", ""), "Ø", "0"))</f>
        <v>73</v>
      </c>
      <c r="N34" s="3">
        <f>VALUE(SUBSTITUTE(SUBSTITUTE(MID(Data1!M31, SEARCH("H", Data1!M31) + 1, SEARCH("L", Data1!M31) - SEARCH("H", Data1!M31) - 1), " ", ""), "Ø", "0"))</f>
        <v>62</v>
      </c>
      <c r="O34" s="3">
        <f>VALUE(SUBSTITUTE(SUBSTITUTE(MID(Data1!N31, SEARCH("H", Data1!N31) + 1, SEARCH("L", Data1!N31) - SEARCH("H", Data1!N31) - 1), " ", ""), "Ø", "0"))</f>
        <v>51</v>
      </c>
    </row>
    <row r="35" spans="2:15" x14ac:dyDescent="0.3">
      <c r="B35" s="11" t="str">
        <v>Orlando</v>
      </c>
      <c r="C35" s="3" t="str">
        <f>VLOOKUP(B35,Data1!$A$2:$B$51,2,FALSE)</f>
        <v>Florida</v>
      </c>
      <c r="D35" s="3">
        <f>VALUE(SUBSTITUTE(SUBSTITUTE(MID(Data1!C32, SEARCH("H", Data1!C32) + 1, SEARCH("L", Data1!C32) - SEARCH("H", Data1!C32) - 1), " ", ""), "Ø", "0"))</f>
        <v>71</v>
      </c>
      <c r="E35" s="3">
        <f>VALUE(SUBSTITUTE(SUBSTITUTE(MID(Data1!D32, SEARCH("H", Data1!D32) + 1, SEARCH("L", Data1!D32) - SEARCH("H", Data1!D32) - 1), " ", ""), "Ø", "0"))</f>
        <v>74</v>
      </c>
      <c r="F35" s="3">
        <f>VALUE(SUBSTITUTE(SUBSTITUTE(MID(Data1!E32, SEARCH("H", Data1!E32) + 1, SEARCH("L", Data1!E32) - SEARCH("H", Data1!E32) - 1), " ", ""), "Ø", "0"))</f>
        <v>78</v>
      </c>
      <c r="G35" s="3">
        <f>VALUE(SUBSTITUTE(SUBSTITUTE(MID(Data1!F32, SEARCH("H", Data1!F32) + 1, SEARCH("L", Data1!F32) - SEARCH("H", Data1!F32) - 1), " ", ""), "Ø", "0"))</f>
        <v>83</v>
      </c>
      <c r="H35" s="3">
        <f>VALUE(SUBSTITUTE(SUBSTITUTE(MID(Data1!G32, SEARCH("H", Data1!G32) + 1, SEARCH("L", Data1!G32) - SEARCH("H", Data1!G32) - 1), " ", ""), "Ø", "0"))</f>
        <v>88</v>
      </c>
      <c r="I35" s="3">
        <f>VALUE(SUBSTITUTE(SUBSTITUTE(MID(Data1!H32, SEARCH("H", Data1!H32) + 1, SEARCH("L", Data1!H32) - SEARCH("H", Data1!H32) - 1), " ", ""), "Ø", "0"))</f>
        <v>91</v>
      </c>
      <c r="J35" s="3">
        <f>VALUE(SUBSTITUTE(SUBSTITUTE(MID(Data1!I32, SEARCH("H", Data1!I32) + 1, SEARCH("L", Data1!I32) - SEARCH("H", Data1!I32) - 1), " ", ""), "Ø", "0"))</f>
        <v>92</v>
      </c>
      <c r="K35" s="3">
        <f>VALUE(SUBSTITUTE(SUBSTITUTE(MID(Data1!J32, SEARCH("H", Data1!J32) + 1, SEARCH("L", Data1!J32) - SEARCH("H", Data1!J32) - 1), " ", ""), "Ø", "0"))</f>
        <v>92</v>
      </c>
      <c r="L35" s="3">
        <f>VALUE(SUBSTITUTE(SUBSTITUTE(MID(Data1!K32, SEARCH("H", Data1!K32) + 1, SEARCH("L", Data1!K32) - SEARCH("H", Data1!K32) - 1), " ", ""), "Ø", "0"))</f>
        <v>90</v>
      </c>
      <c r="M35" s="3">
        <f>VALUE(SUBSTITUTE(SUBSTITUTE(MID(Data1!L32, SEARCH("H", Data1!L32) + 1, SEARCH("L", Data1!L32) - SEARCH("H", Data1!L32) - 1), " ", ""), "Ø", "0"))</f>
        <v>85</v>
      </c>
      <c r="N35" s="3">
        <f>VALUE(SUBSTITUTE(SUBSTITUTE(MID(Data1!M32, SEARCH("H", Data1!M32) + 1, SEARCH("L", Data1!M32) - SEARCH("H", Data1!M32) - 1), " ", ""), "Ø", "0"))</f>
        <v>78</v>
      </c>
      <c r="O35" s="3">
        <f>VALUE(SUBSTITUTE(SUBSTITUTE(MID(Data1!N32, SEARCH("H", Data1!N32) + 1, SEARCH("L", Data1!N32) - SEARCH("H", Data1!N32) - 1), " ", ""), "Ø", "0"))</f>
        <v>73</v>
      </c>
    </row>
    <row r="36" spans="2:15" x14ac:dyDescent="0.3">
      <c r="B36" s="11" t="str">
        <v>Philadelphia</v>
      </c>
      <c r="C36" s="3" t="str">
        <f>VLOOKUP(B36,Data1!$A$2:$B$51,2,FALSE)</f>
        <v>Pennsylvania</v>
      </c>
      <c r="D36" s="3">
        <f>VALUE(SUBSTITUTE(SUBSTITUTE(MID(Data1!C33, SEARCH("H", Data1!C33) + 1, SEARCH("L", Data1!C33) - SEARCH("H", Data1!C33) - 1), " ", ""), "Ø", "0"))</f>
        <v>40</v>
      </c>
      <c r="E36" s="3">
        <f>VALUE(SUBSTITUTE(SUBSTITUTE(MID(Data1!D33, SEARCH("H", Data1!D33) + 1, SEARCH("L", Data1!D33) - SEARCH("H", Data1!D33) - 1), " ", ""), "Ø", "0"))</f>
        <v>44</v>
      </c>
      <c r="F36" s="3">
        <f>VALUE(SUBSTITUTE(SUBSTITUTE(MID(Data1!E33, SEARCH("H", Data1!E33) + 1, SEARCH("L", Data1!E33) - SEARCH("H", Data1!E33) - 1), " ", ""), "Ø", "0"))</f>
        <v>53</v>
      </c>
      <c r="G36" s="3">
        <f>VALUE(SUBSTITUTE(SUBSTITUTE(MID(Data1!F33, SEARCH("H", Data1!F33) + 1, SEARCH("L", Data1!F33) - SEARCH("H", Data1!F33) - 1), " ", ""), "Ø", "0"))</f>
        <v>64</v>
      </c>
      <c r="H36" s="3">
        <f>VALUE(SUBSTITUTE(SUBSTITUTE(MID(Data1!G33, SEARCH("H", Data1!G33) + 1, SEARCH("L", Data1!G33) - SEARCH("H", Data1!G33) - 1), " ", ""), "Ø", "0"))</f>
        <v>74</v>
      </c>
      <c r="I36" s="3">
        <f>VALUE(SUBSTITUTE(SUBSTITUTE(MID(Data1!H33, SEARCH("H", Data1!H33) + 1, SEARCH("L", Data1!H33) - SEARCH("H", Data1!H33) - 1), " ", ""), "Ø", "0"))</f>
        <v>83</v>
      </c>
      <c r="J36" s="3">
        <f>VALUE(SUBSTITUTE(SUBSTITUTE(MID(Data1!I33, SEARCH("H", Data1!I33) + 1, SEARCH("L", Data1!I33) - SEARCH("H", Data1!I33) - 1), " ", ""), "Ø", "0"))</f>
        <v>87</v>
      </c>
      <c r="K36" s="3">
        <f>VALUE(SUBSTITUTE(SUBSTITUTE(MID(Data1!J33, SEARCH("H", Data1!J33) + 1, SEARCH("L", Data1!J33) - SEARCH("H", Data1!J33) - 1), " ", ""), "Ø", "0"))</f>
        <v>85</v>
      </c>
      <c r="L36" s="3">
        <f>VALUE(SUBSTITUTE(SUBSTITUTE(MID(Data1!K33, SEARCH("H", Data1!K33) + 1, SEARCH("L", Data1!K33) - SEARCH("H", Data1!K33) - 1), " ", ""), "Ø", "0"))</f>
        <v>78</v>
      </c>
      <c r="M36" s="3">
        <f>VALUE(SUBSTITUTE(SUBSTITUTE(MID(Data1!L33, SEARCH("H", Data1!L33) + 1, SEARCH("L", Data1!L33) - SEARCH("H", Data1!L33) - 1), " ", ""), "Ø", "0"))</f>
        <v>67</v>
      </c>
      <c r="N36" s="3">
        <f>VALUE(SUBSTITUTE(SUBSTITUTE(MID(Data1!M33, SEARCH("H", Data1!M33) + 1, SEARCH("L", Data1!M33) - SEARCH("H", Data1!M33) - 1), " ", ""), "Ø", "0"))</f>
        <v>56</v>
      </c>
      <c r="O36" s="3">
        <f>VALUE(SUBSTITUTE(SUBSTITUTE(MID(Data1!N33, SEARCH("H", Data1!N33) + 1, SEARCH("L", Data1!N33) - SEARCH("H", Data1!N33) - 1), " ", ""), "Ø", "0"))</f>
        <v>45</v>
      </c>
    </row>
    <row r="37" spans="2:15" x14ac:dyDescent="0.3">
      <c r="B37" s="11" t="str">
        <v>Phoenix</v>
      </c>
      <c r="C37" s="3" t="str">
        <f>VLOOKUP(B37,Data1!$A$2:$B$51,2,FALSE)</f>
        <v>Arizona</v>
      </c>
      <c r="D37" s="3">
        <f>VALUE(SUBSTITUTE(SUBSTITUTE(MID(Data1!C34, SEARCH("H", Data1!C34) + 1, SEARCH("L", Data1!C34) - SEARCH("H", Data1!C34) - 1), " ", ""), "Ø", "0"))</f>
        <v>69</v>
      </c>
      <c r="E37" s="3">
        <f>VALUE(SUBSTITUTE(SUBSTITUTE(MID(Data1!D34, SEARCH("H", Data1!D34) + 1, SEARCH("L", Data1!D34) - SEARCH("H", Data1!D34) - 1), " ", ""), "Ø", "0"))</f>
        <v>72</v>
      </c>
      <c r="F37" s="3">
        <f>VALUE(SUBSTITUTE(SUBSTITUTE(MID(Data1!E34, SEARCH("H", Data1!E34) + 1, SEARCH("L", Data1!E34) - SEARCH("H", Data1!E34) - 1), " ", ""), "Ø", "0"))</f>
        <v>78</v>
      </c>
      <c r="G37" s="3">
        <f>VALUE(SUBSTITUTE(SUBSTITUTE(MID(Data1!F34, SEARCH("H", Data1!F34) + 1, SEARCH("L", Data1!F34) - SEARCH("H", Data1!F34) - 1), " ", ""), "Ø", "0"))</f>
        <v>86</v>
      </c>
      <c r="H37" s="3">
        <f>VALUE(SUBSTITUTE(SUBSTITUTE(MID(Data1!G34, SEARCH("H", Data1!G34) + 1, SEARCH("L", Data1!G34) - SEARCH("H", Data1!G34) - 1), " ", ""), "Ø", "0"))</f>
        <v>95</v>
      </c>
      <c r="I37" s="3">
        <f>VALUE(SUBSTITUTE(SUBSTITUTE(MID(Data1!H34, SEARCH("H", Data1!H34) + 1, SEARCH("L", Data1!H34) - SEARCH("H", Data1!H34) - 1), " ", ""), "Ø", "0"))</f>
        <v>104</v>
      </c>
      <c r="J37" s="3">
        <f>VALUE(SUBSTITUTE(SUBSTITUTE(MID(Data1!I34, SEARCH("H", Data1!I34) + 1, SEARCH("L", Data1!I34) - SEARCH("H", Data1!I34) - 1), " ", ""), "Ø", "0"))</f>
        <v>106</v>
      </c>
      <c r="K37" s="3">
        <f>VALUE(SUBSTITUTE(SUBSTITUTE(MID(Data1!J34, SEARCH("H", Data1!J34) + 1, SEARCH("L", Data1!J34) - SEARCH("H", Data1!J34) - 1), " ", ""), "Ø", "0"))</f>
        <v>104</v>
      </c>
      <c r="L37" s="3">
        <f>VALUE(SUBSTITUTE(SUBSTITUTE(MID(Data1!K34, SEARCH("H", Data1!K34) + 1, SEARCH("L", Data1!K34) - SEARCH("H", Data1!K34) - 1), " ", ""), "Ø", "0"))</f>
        <v>100</v>
      </c>
      <c r="M37" s="3">
        <f>VALUE(SUBSTITUTE(SUBSTITUTE(MID(Data1!L34, SEARCH("H", Data1!L34) + 1, SEARCH("L", Data1!L34) - SEARCH("H", Data1!L34) - 1), " ", ""), "Ø", "0"))</f>
        <v>89</v>
      </c>
      <c r="N37" s="3">
        <f>VALUE(SUBSTITUTE(SUBSTITUTE(MID(Data1!M34, SEARCH("H", Data1!M34) + 1, SEARCH("L", Data1!M34) - SEARCH("H", Data1!M34) - 1), " ", ""), "Ø", "0"))</f>
        <v>76</v>
      </c>
      <c r="O37" s="3">
        <f>VALUE(SUBSTITUTE(SUBSTITUTE(MID(Data1!N34, SEARCH("H", Data1!N34) + 1, SEARCH("L", Data1!N34) - SEARCH("H", Data1!N34) - 1), " ", ""), "Ø", "0"))</f>
        <v>67</v>
      </c>
    </row>
    <row r="38" spans="2:15" x14ac:dyDescent="0.3">
      <c r="B38" s="11" t="str">
        <v>Pittsburgh</v>
      </c>
      <c r="C38" s="3" t="str">
        <f>VLOOKUP(B38,Data1!$A$2:$B$51,2,FALSE)</f>
        <v>Pennsylvania</v>
      </c>
      <c r="D38" s="3">
        <f>VALUE(SUBSTITUTE(SUBSTITUTE(MID(Data1!C35, SEARCH("H", Data1!C35) + 1, SEARCH("L", Data1!C35) - SEARCH("H", Data1!C35) - 1), " ", ""), "Ø", "0"))</f>
        <v>36</v>
      </c>
      <c r="E38" s="3">
        <f>VALUE(SUBSTITUTE(SUBSTITUTE(MID(Data1!D35, SEARCH("H", Data1!D35) + 1, SEARCH("L", Data1!D35) - SEARCH("H", Data1!D35) - 1), " ", ""), "Ø", "0"))</f>
        <v>39</v>
      </c>
      <c r="F38" s="3">
        <f>VALUE(SUBSTITUTE(SUBSTITUTE(MID(Data1!E35, SEARCH("H", Data1!E35) + 1, SEARCH("L", Data1!E35) - SEARCH("H", Data1!E35) - 1), " ", ""), "Ø", "0"))</f>
        <v>49</v>
      </c>
      <c r="G38" s="3">
        <f>VALUE(SUBSTITUTE(SUBSTITUTE(MID(Data1!F35, SEARCH("H", Data1!F35) + 1, SEARCH("L", Data1!F35) - SEARCH("H", Data1!F35) - 1), " ", ""), "Ø", "0"))</f>
        <v>62</v>
      </c>
      <c r="H38" s="3">
        <f>VALUE(SUBSTITUTE(SUBSTITUTE(MID(Data1!G35, SEARCH("H", Data1!G35) + 1, SEARCH("L", Data1!G35) - SEARCH("H", Data1!G35) - 1), " ", ""), "Ø", "0"))</f>
        <v>71</v>
      </c>
      <c r="I38" s="3">
        <f>VALUE(SUBSTITUTE(SUBSTITUTE(MID(Data1!H35, SEARCH("H", Data1!H35) + 1, SEARCH("L", Data1!H35) - SEARCH("H", Data1!H35) - 1), " ", ""), "Ø", "0"))</f>
        <v>79</v>
      </c>
      <c r="J38" s="3">
        <f>VALUE(SUBSTITUTE(SUBSTITUTE(MID(Data1!I35, SEARCH("H", Data1!I35) + 1, SEARCH("L", Data1!I35) - SEARCH("H", Data1!I35) - 1), " ", ""), "Ø", "0"))</f>
        <v>83</v>
      </c>
      <c r="K38" s="3">
        <f>VALUE(SUBSTITUTE(SUBSTITUTE(MID(Data1!J35, SEARCH("H", Data1!J35) + 1, SEARCH("L", Data1!J35) - SEARCH("H", Data1!J35) - 1), " ", ""), "Ø", "0"))</f>
        <v>81</v>
      </c>
      <c r="L38" s="3">
        <f>VALUE(SUBSTITUTE(SUBSTITUTE(MID(Data1!K35, SEARCH("H", Data1!K35) + 1, SEARCH("L", Data1!K35) - SEARCH("H", Data1!K35) - 1), " ", ""), "Ø", "0"))</f>
        <v>74</v>
      </c>
      <c r="M38" s="3">
        <f>VALUE(SUBSTITUTE(SUBSTITUTE(MID(Data1!L35, SEARCH("H", Data1!L35) + 1, SEARCH("L", Data1!L35) - SEARCH("H", Data1!L35) - 1), " ", ""), "Ø", "0"))</f>
        <v>63</v>
      </c>
      <c r="N38" s="3">
        <f>VALUE(SUBSTITUTE(SUBSTITUTE(MID(Data1!M35, SEARCH("H", Data1!M35) + 1, SEARCH("L", Data1!M35) - SEARCH("H", Data1!M35) - 1), " ", ""), "Ø", "0"))</f>
        <v>51</v>
      </c>
      <c r="O38" s="3">
        <f>VALUE(SUBSTITUTE(SUBSTITUTE(MID(Data1!N35, SEARCH("H", Data1!N35) + 1, SEARCH("L", Data1!N35) - SEARCH("H", Data1!N35) - 1), " ", ""), "Ø", "0"))</f>
        <v>39</v>
      </c>
    </row>
    <row r="39" spans="2:15" x14ac:dyDescent="0.3">
      <c r="B39" s="11" t="str">
        <v>Portland</v>
      </c>
      <c r="C39" s="3" t="str">
        <f>VLOOKUP(B39,Data1!$A$2:$B$51,2,FALSE)</f>
        <v>Oregon</v>
      </c>
      <c r="D39" s="3">
        <f>VALUE(SUBSTITUTE(SUBSTITUTE(MID(Data1!C36, SEARCH("H", Data1!C36) + 1, SEARCH("L", Data1!C36) - SEARCH("H", Data1!C36) - 1), " ", ""), "Ø", "0"))</f>
        <v>47</v>
      </c>
      <c r="E39" s="3">
        <f>VALUE(SUBSTITUTE(SUBSTITUTE(MID(Data1!D36, SEARCH("H", Data1!D36) + 1, SEARCH("L", Data1!D36) - SEARCH("H", Data1!D36) - 1), " ", ""), "Ø", "0"))</f>
        <v>51</v>
      </c>
      <c r="F39" s="3">
        <f>VALUE(SUBSTITUTE(SUBSTITUTE(MID(Data1!E36, SEARCH("H", Data1!E36) + 1, SEARCH("L", Data1!E36) - SEARCH("H", Data1!E36) - 1), " ", ""), "Ø", "0"))</f>
        <v>57</v>
      </c>
      <c r="G39" s="3">
        <f>VALUE(SUBSTITUTE(SUBSTITUTE(MID(Data1!F36, SEARCH("H", Data1!F36) + 1, SEARCH("L", Data1!F36) - SEARCH("H", Data1!F36) - 1), " ", ""), "Ø", "0"))</f>
        <v>62</v>
      </c>
      <c r="H39" s="3">
        <f>VALUE(SUBSTITUTE(SUBSTITUTE(MID(Data1!G36, SEARCH("H", Data1!G36) + 1, SEARCH("L", Data1!G36) - SEARCH("H", Data1!G36) - 1), " ", ""), "Ø", "0"))</f>
        <v>69</v>
      </c>
      <c r="I39" s="3">
        <f>VALUE(SUBSTITUTE(SUBSTITUTE(MID(Data1!H36, SEARCH("H", Data1!H36) + 1, SEARCH("L", Data1!H36) - SEARCH("H", Data1!H36) - 1), " ", ""), "Ø", "0"))</f>
        <v>73</v>
      </c>
      <c r="J39" s="3">
        <f>VALUE(SUBSTITUTE(SUBSTITUTE(MID(Data1!I36, SEARCH("H", Data1!I36) + 1, SEARCH("L", Data1!I36) - SEARCH("H", Data1!I36) - 1), " ", ""), "Ø", "0"))</f>
        <v>81</v>
      </c>
      <c r="K39" s="3">
        <f>VALUE(SUBSTITUTE(SUBSTITUTE(MID(Data1!J36, SEARCH("H", Data1!J36) + 1, SEARCH("L", Data1!J36) - SEARCH("H", Data1!J36) - 1), " ", ""), "Ø", "0"))</f>
        <v>81</v>
      </c>
      <c r="L39" s="3">
        <f>VALUE(SUBSTITUTE(SUBSTITUTE(MID(Data1!K36, SEARCH("H", Data1!K36) + 1, SEARCH("L", Data1!K36) - SEARCH("H", Data1!K36) - 1), " ", ""), "Ø", "0"))</f>
        <v>75</v>
      </c>
      <c r="M39" s="3">
        <f>VALUE(SUBSTITUTE(SUBSTITUTE(MID(Data1!L36, SEARCH("H", Data1!L36) + 1, SEARCH("L", Data1!L36) - SEARCH("H", Data1!L36) - 1), " ", ""), "Ø", "0"))</f>
        <v>64</v>
      </c>
      <c r="N39" s="3">
        <f>VALUE(SUBSTITUTE(SUBSTITUTE(MID(Data1!M36, SEARCH("H", Data1!M36) + 1, SEARCH("L", Data1!M36) - SEARCH("H", Data1!M36) - 1), " ", ""), "Ø", "0"))</f>
        <v>52</v>
      </c>
      <c r="O39" s="3">
        <f>VALUE(SUBSTITUTE(SUBSTITUTE(MID(Data1!N36, SEARCH("H", Data1!N36) + 1, SEARCH("L", Data1!N36) - SEARCH("H", Data1!N36) - 1), " ", ""), "Ø", "0"))</f>
        <v>45</v>
      </c>
    </row>
    <row r="40" spans="2:15" x14ac:dyDescent="0.3">
      <c r="B40" s="11" t="str">
        <v>Providence</v>
      </c>
      <c r="C40" s="3" t="str">
        <f>VLOOKUP(B40,Data1!$A$2:$B$51,2,FALSE)</f>
        <v>Rhode Island</v>
      </c>
      <c r="D40" s="3">
        <f>VALUE(SUBSTITUTE(SUBSTITUTE(MID(Data1!C37, SEARCH("H", Data1!C37) + 1, SEARCH("L", Data1!C37) - SEARCH("H", Data1!C37) - 1), " ", ""), "Ø", "0"))</f>
        <v>37</v>
      </c>
      <c r="E40" s="3">
        <f>VALUE(SUBSTITUTE(SUBSTITUTE(MID(Data1!D37, SEARCH("H", Data1!D37) + 1, SEARCH("L", Data1!D37) - SEARCH("H", Data1!D37) - 1), " ", ""), "Ø", "0"))</f>
        <v>40</v>
      </c>
      <c r="F40" s="3">
        <f>VALUE(SUBSTITUTE(SUBSTITUTE(MID(Data1!E37, SEARCH("H", Data1!E37) + 1, SEARCH("L", Data1!E37) - SEARCH("H", Data1!E37) - 1), " ", ""), "Ø", "0"))</f>
        <v>48</v>
      </c>
      <c r="G40" s="3">
        <f>VALUE(SUBSTITUTE(SUBSTITUTE(MID(Data1!F37, SEARCH("H", Data1!F37) + 1, SEARCH("L", Data1!F37) - SEARCH("H", Data1!F37) - 1), " ", ""), "Ø", "0"))</f>
        <v>59</v>
      </c>
      <c r="H40" s="3">
        <f>VALUE(SUBSTITUTE(SUBSTITUTE(MID(Data1!G37, SEARCH("H", Data1!G37) + 1, SEARCH("L", Data1!G37) - SEARCH("H", Data1!G37) - 1), " ", ""), "Ø", "0"))</f>
        <v>68</v>
      </c>
      <c r="I40" s="3">
        <f>VALUE(SUBSTITUTE(SUBSTITUTE(MID(Data1!H37, SEARCH("H", Data1!H37) + 1, SEARCH("L", Data1!H37) - SEARCH("H", Data1!H37) - 1), " ", ""), "Ø", "0"))</f>
        <v>78</v>
      </c>
      <c r="J40" s="3">
        <f>VALUE(SUBSTITUTE(SUBSTITUTE(MID(Data1!I37, SEARCH("H", Data1!I37) + 1, SEARCH("L", Data1!I37) - SEARCH("H", Data1!I37) - 1), " ", ""), "Ø", "0"))</f>
        <v>83</v>
      </c>
      <c r="K40" s="3">
        <f>VALUE(SUBSTITUTE(SUBSTITUTE(MID(Data1!J37, SEARCH("H", Data1!J37) + 1, SEARCH("L", Data1!J37) - SEARCH("H", Data1!J37) - 1), " ", ""), "Ø", "0"))</f>
        <v>81</v>
      </c>
      <c r="L40" s="3">
        <f>VALUE(SUBSTITUTE(SUBSTITUTE(MID(Data1!K37, SEARCH("H", Data1!K37) + 1, SEARCH("L", Data1!K37) - SEARCH("H", Data1!K37) - 1), " ", ""), "Ø", "0"))</f>
        <v>74</v>
      </c>
      <c r="M40" s="3">
        <f>VALUE(SUBSTITUTE(SUBSTITUTE(MID(Data1!L37, SEARCH("H", Data1!L37) + 1, SEARCH("L", Data1!L37) - SEARCH("H", Data1!L37) - 1), " ", ""), "Ø", "0"))</f>
        <v>63</v>
      </c>
      <c r="N40" s="3">
        <f>VALUE(SUBSTITUTE(SUBSTITUTE(MID(Data1!M37, SEARCH("H", Data1!M37) + 1, SEARCH("L", Data1!M37) - SEARCH("H", Data1!M37) - 1), " ", ""), "Ø", "0"))</f>
        <v>53</v>
      </c>
      <c r="O40" s="3">
        <f>VALUE(SUBSTITUTE(SUBSTITUTE(MID(Data1!N37, SEARCH("H", Data1!N37) + 1, SEARCH("L", Data1!N37) - SEARCH("H", Data1!N37) - 1), " ", ""), "Ø", "0"))</f>
        <v>42</v>
      </c>
    </row>
    <row r="41" spans="2:15" x14ac:dyDescent="0.3">
      <c r="B41" s="11" t="str">
        <v>Raleigh</v>
      </c>
      <c r="C41" s="3" t="str">
        <f>VLOOKUP(B41,Data1!$A$2:$B$51,2,FALSE)</f>
        <v>North Carolina</v>
      </c>
      <c r="D41" s="3">
        <f>VALUE(SUBSTITUTE(SUBSTITUTE(MID(Data1!C38, SEARCH("H", Data1!C38) + 1, SEARCH("L", Data1!C38) - SEARCH("H", Data1!C38) - 1), " ", ""), "Ø", "0"))</f>
        <v>51</v>
      </c>
      <c r="E41" s="3">
        <f>VALUE(SUBSTITUTE(SUBSTITUTE(MID(Data1!D38, SEARCH("H", Data1!D38) + 1, SEARCH("L", Data1!D38) - SEARCH("H", Data1!D38) - 1), " ", ""), "Ø", "0"))</f>
        <v>55</v>
      </c>
      <c r="F41" s="3">
        <f>VALUE(SUBSTITUTE(SUBSTITUTE(MID(Data1!E38, SEARCH("H", Data1!E38) + 1, SEARCH("L", Data1!E38) - SEARCH("H", Data1!E38) - 1), " ", ""), "Ø", "0"))</f>
        <v>63</v>
      </c>
      <c r="G41" s="3">
        <f>VALUE(SUBSTITUTE(SUBSTITUTE(MID(Data1!F38, SEARCH("H", Data1!F38) + 1, SEARCH("L", Data1!F38) - SEARCH("H", Data1!F38) - 1), " ", ""), "Ø", "0"))</f>
        <v>72</v>
      </c>
      <c r="H41" s="3">
        <f>VALUE(SUBSTITUTE(SUBSTITUTE(MID(Data1!G38, SEARCH("H", Data1!G38) + 1, SEARCH("L", Data1!G38) - SEARCH("H", Data1!G38) - 1), " ", ""), "Ø", "0"))</f>
        <v>80</v>
      </c>
      <c r="I41" s="3">
        <f>VALUE(SUBSTITUTE(SUBSTITUTE(MID(Data1!H38, SEARCH("H", Data1!H38) + 1, SEARCH("L", Data1!H38) - SEARCH("H", Data1!H38) - 1), " ", ""), "Ø", "0"))</f>
        <v>87</v>
      </c>
      <c r="J41" s="3">
        <f>VALUE(SUBSTITUTE(SUBSTITUTE(MID(Data1!I38, SEARCH("H", Data1!I38) + 1, SEARCH("L", Data1!I38) - SEARCH("H", Data1!I38) - 1), " ", ""), "Ø", "0"))</f>
        <v>90</v>
      </c>
      <c r="K41" s="3">
        <f>VALUE(SUBSTITUTE(SUBSTITUTE(MID(Data1!J38, SEARCH("H", Data1!J38) + 1, SEARCH("L", Data1!J38) - SEARCH("H", Data1!J38) - 1), " ", ""), "Ø", "0"))</f>
        <v>89</v>
      </c>
      <c r="L41" s="3">
        <f>VALUE(SUBSTITUTE(SUBSTITUTE(MID(Data1!K38, SEARCH("H", Data1!K38) + 1, SEARCH("L", Data1!K38) - SEARCH("H", Data1!K38) - 1), " ", ""), "Ø", "0"))</f>
        <v>82</v>
      </c>
      <c r="M41" s="3">
        <f>VALUE(SUBSTITUTE(SUBSTITUTE(MID(Data1!L38, SEARCH("H", Data1!L38) + 1, SEARCH("L", Data1!L38) - SEARCH("H", Data1!L38) - 1), " ", ""), "Ø", "0"))</f>
        <v>73</v>
      </c>
      <c r="N41" s="3">
        <f>VALUE(SUBSTITUTE(SUBSTITUTE(MID(Data1!M38, SEARCH("H", Data1!M38) + 1, SEARCH("L", Data1!M38) - SEARCH("H", Data1!M38) - 1), " ", ""), "Ø", "0"))</f>
        <v>63</v>
      </c>
      <c r="O41" s="3">
        <f>VALUE(SUBSTITUTE(SUBSTITUTE(MID(Data1!N38, SEARCH("H", Data1!N38) + 1, SEARCH("L", Data1!N38) - SEARCH("H", Data1!N38) - 1), " ", ""), "Ø", "0"))</f>
        <v>54</v>
      </c>
    </row>
    <row r="42" spans="2:15" x14ac:dyDescent="0.3">
      <c r="B42" s="11" t="str">
        <v>Richmond</v>
      </c>
      <c r="C42" s="3" t="str">
        <f>VLOOKUP(B42,Data1!$A$2:$B$51,2,FALSE)</f>
        <v>Virginia</v>
      </c>
      <c r="D42" s="3">
        <f>VALUE(SUBSTITUTE(SUBSTITUTE(MID(Data1!C39, SEARCH("H", Data1!C39) + 1, SEARCH("L", Data1!C39) - SEARCH("H", Data1!C39) - 1), " ", ""), "Ø", "0"))</f>
        <v>47</v>
      </c>
      <c r="E42" s="3">
        <f>VALUE(SUBSTITUTE(SUBSTITUTE(MID(Data1!D39, SEARCH("H", Data1!D39) + 1, SEARCH("L", Data1!D39) - SEARCH("H", Data1!D39) - 1), " ", ""), "Ø", "0"))</f>
        <v>51</v>
      </c>
      <c r="F42" s="3">
        <f>VALUE(SUBSTITUTE(SUBSTITUTE(MID(Data1!E39, SEARCH("H", Data1!E39) + 1, SEARCH("L", Data1!E39) - SEARCH("H", Data1!E39) - 1), " ", ""), "Ø", "0"))</f>
        <v>60</v>
      </c>
      <c r="G42" s="3">
        <f>VALUE(SUBSTITUTE(SUBSTITUTE(MID(Data1!F39, SEARCH("H", Data1!F39) + 1, SEARCH("L", Data1!F39) - SEARCH("H", Data1!F39) - 1), " ", ""), "Ø", "0"))</f>
        <v>70</v>
      </c>
      <c r="H42" s="3">
        <f>VALUE(SUBSTITUTE(SUBSTITUTE(MID(Data1!G39, SEARCH("H", Data1!G39) + 1, SEARCH("L", Data1!G39) - SEARCH("H", Data1!G39) - 1), " ", ""), "Ø", "0"))</f>
        <v>78</v>
      </c>
      <c r="I42" s="3">
        <f>VALUE(SUBSTITUTE(SUBSTITUTE(MID(Data1!H39, SEARCH("H", Data1!H39) + 1, SEARCH("L", Data1!H39) - SEARCH("H", Data1!H39) - 1), " ", ""), "Ø", "0"))</f>
        <v>86</v>
      </c>
      <c r="J42" s="3">
        <f>VALUE(SUBSTITUTE(SUBSTITUTE(MID(Data1!I39, SEARCH("H", Data1!I39) + 1, SEARCH("L", Data1!I39) - SEARCH("H", Data1!I39) - 1), " ", ""), "Ø", "0"))</f>
        <v>90</v>
      </c>
      <c r="K42" s="3">
        <f>VALUE(SUBSTITUTE(SUBSTITUTE(MID(Data1!J39, SEARCH("H", Data1!J39) + 1, SEARCH("L", Data1!J39) - SEARCH("H", Data1!J39) - 1), " ", ""), "Ø", "0"))</f>
        <v>88</v>
      </c>
      <c r="L42" s="3">
        <f>VALUE(SUBSTITUTE(SUBSTITUTE(MID(Data1!K39, SEARCH("H", Data1!K39) + 1, SEARCH("L", Data1!K39) - SEARCH("H", Data1!K39) - 1), " ", ""), "Ø", "0"))</f>
        <v>81</v>
      </c>
      <c r="M42" s="3">
        <f>VALUE(SUBSTITUTE(SUBSTITUTE(MID(Data1!L39, SEARCH("H", Data1!L39) + 1, SEARCH("L", Data1!L39) - SEARCH("H", Data1!L39) - 1), " ", ""), "Ø", "0"))</f>
        <v>71</v>
      </c>
      <c r="N42" s="3">
        <f>VALUE(SUBSTITUTE(SUBSTITUTE(MID(Data1!M39, SEARCH("H", Data1!M39) + 1, SEARCH("L", Data1!M39) - SEARCH("H", Data1!M39) - 1), " ", ""), "Ø", "0"))</f>
        <v>61</v>
      </c>
      <c r="O42" s="3">
        <f>VALUE(SUBSTITUTE(SUBSTITUTE(MID(Data1!N39, SEARCH("H", Data1!N39) + 1, SEARCH("L", Data1!N39) - SEARCH("H", Data1!N39) - 1), " ", ""), "Ø", "0"))</f>
        <v>51</v>
      </c>
    </row>
    <row r="43" spans="2:15" x14ac:dyDescent="0.3">
      <c r="B43" s="11" t="str">
        <v>Riverside</v>
      </c>
      <c r="C43" s="3" t="str">
        <f>VLOOKUP(B43,Data1!$A$2:$B$51,2,FALSE)</f>
        <v>California</v>
      </c>
      <c r="D43" s="3">
        <f>VALUE(SUBSTITUTE(SUBSTITUTE(MID(Data1!C40, SEARCH("H", Data1!C40) + 1, SEARCH("L", Data1!C40) - SEARCH("H", Data1!C40) - 1), " ", ""), "Ø", "0"))</f>
        <v>69</v>
      </c>
      <c r="E43" s="3">
        <f>VALUE(SUBSTITUTE(SUBSTITUTE(MID(Data1!D40, SEARCH("H", Data1!D40) + 1, SEARCH("L", Data1!D40) - SEARCH("H", Data1!D40) - 1), " ", ""), "Ø", "0"))</f>
        <v>70</v>
      </c>
      <c r="F43" s="3">
        <f>VALUE(SUBSTITUTE(SUBSTITUTE(MID(Data1!E40, SEARCH("H", Data1!E40) + 1, SEARCH("L", Data1!E40) - SEARCH("H", Data1!E40) - 1), " ", ""), "Ø", "0"))</f>
        <v>73</v>
      </c>
      <c r="G43" s="3">
        <f>VALUE(SUBSTITUTE(SUBSTITUTE(MID(Data1!F40, SEARCH("H", Data1!F40) + 1, SEARCH("L", Data1!F40) - SEARCH("H", Data1!F40) - 1), " ", ""), "Ø", "0"))</f>
        <v>78</v>
      </c>
      <c r="H43" s="3">
        <f>VALUE(SUBSTITUTE(SUBSTITUTE(MID(Data1!G40, SEARCH("H", Data1!G40) + 1, SEARCH("L", Data1!G40) - SEARCH("H", Data1!G40) - 1), " ", ""), "Ø", "0"))</f>
        <v>83</v>
      </c>
      <c r="I43" s="3">
        <f>VALUE(SUBSTITUTE(SUBSTITUTE(MID(Data1!H40, SEARCH("H", Data1!H40) + 1, SEARCH("L", Data1!H40) - SEARCH("H", Data1!H40) - 1), " ", ""), "Ø", "0"))</f>
        <v>89</v>
      </c>
      <c r="J43" s="3">
        <f>VALUE(SUBSTITUTE(SUBSTITUTE(MID(Data1!I40, SEARCH("H", Data1!I40) + 1, SEARCH("L", Data1!I40) - SEARCH("H", Data1!I40) - 1), " ", ""), "Ø", "0"))</f>
        <v>95</v>
      </c>
      <c r="K43" s="3">
        <f>VALUE(SUBSTITUTE(SUBSTITUTE(MID(Data1!J40, SEARCH("H", Data1!J40) + 1, SEARCH("L", Data1!J40) - SEARCH("H", Data1!J40) - 1), " ", ""), "Ø", "0"))</f>
        <v>96</v>
      </c>
      <c r="L43" s="3">
        <f>VALUE(SUBSTITUTE(SUBSTITUTE(MID(Data1!K40, SEARCH("H", Data1!K40) + 1, SEARCH("L", Data1!K40) - SEARCH("H", Data1!K40) - 1), " ", ""), "Ø", "0"))</f>
        <v>92</v>
      </c>
      <c r="M43" s="3">
        <f>VALUE(SUBSTITUTE(SUBSTITUTE(MID(Data1!L40, SEARCH("H", Data1!L40) + 1, SEARCH("L", Data1!L40) - SEARCH("H", Data1!L40) - 1), " ", ""), "Ø", "0"))</f>
        <v>83</v>
      </c>
      <c r="N43" s="3">
        <f>VALUE(SUBSTITUTE(SUBSTITUTE(MID(Data1!M40, SEARCH("H", Data1!M40) + 1, SEARCH("L", Data1!M40) - SEARCH("H", Data1!M40) - 1), " ", ""), "Ø", "0"))</f>
        <v>75</v>
      </c>
      <c r="O43" s="3">
        <f>VALUE(SUBSTITUTE(SUBSTITUTE(MID(Data1!N40, SEARCH("H", Data1!N40) + 1, SEARCH("L", Data1!N40) - SEARCH("H", Data1!N40) - 1), " ", ""), "Ø", "0"))</f>
        <v>69</v>
      </c>
    </row>
    <row r="44" spans="2:15" x14ac:dyDescent="0.3">
      <c r="B44" s="11" t="str">
        <v>Rochester</v>
      </c>
      <c r="C44" s="3" t="str">
        <f>VLOOKUP(B44,Data1!$A$2:$B$51,2,FALSE)</f>
        <v>New York</v>
      </c>
      <c r="D44" s="3">
        <f>VALUE(SUBSTITUTE(SUBSTITUTE(MID(Data1!C41, SEARCH("H", Data1!C41) + 1, SEARCH("L", Data1!C41) - SEARCH("H", Data1!C41) - 1), " ", ""), "Ø", "0"))</f>
        <v>32</v>
      </c>
      <c r="E44" s="3">
        <f>VALUE(SUBSTITUTE(SUBSTITUTE(MID(Data1!D41, SEARCH("H", Data1!D41) + 1, SEARCH("L", Data1!D41) - SEARCH("H", Data1!D41) - 1), " ", ""), "Ø", "0"))</f>
        <v>34</v>
      </c>
      <c r="F44" s="3">
        <f>VALUE(SUBSTITUTE(SUBSTITUTE(MID(Data1!E41, SEARCH("H", Data1!E41) + 1, SEARCH("L", Data1!E41) - SEARCH("H", Data1!E41) - 1), " ", ""), "Ø", "0"))</f>
        <v>43</v>
      </c>
      <c r="G44" s="3">
        <f>VALUE(SUBSTITUTE(SUBSTITUTE(MID(Data1!F41, SEARCH("H", Data1!F41) + 1, SEARCH("L", Data1!F41) - SEARCH("H", Data1!F41) - 1), " ", ""), "Ø", "0"))</f>
        <v>56</v>
      </c>
      <c r="H44" s="3">
        <f>VALUE(SUBSTITUTE(SUBSTITUTE(MID(Data1!G41, SEARCH("H", Data1!G41) + 1, SEARCH("L", Data1!G41) - SEARCH("H", Data1!G41) - 1), " ", ""), "Ø", "0"))</f>
        <v>68</v>
      </c>
      <c r="I44" s="3">
        <f>VALUE(SUBSTITUTE(SUBSTITUTE(MID(Data1!H41, SEARCH("H", Data1!H41) + 1, SEARCH("L", Data1!H41) - SEARCH("H", Data1!H41) - 1), " ", ""), "Ø", "0"))</f>
        <v>77</v>
      </c>
      <c r="J44" s="3">
        <f>VALUE(SUBSTITUTE(SUBSTITUTE(MID(Data1!I41, SEARCH("H", Data1!I41) + 1, SEARCH("L", Data1!I41) - SEARCH("H", Data1!I41) - 1), " ", ""), "Ø", "0"))</f>
        <v>81</v>
      </c>
      <c r="K44" s="3">
        <f>VALUE(SUBSTITUTE(SUBSTITUTE(MID(Data1!J41, SEARCH("H", Data1!J41) + 1, SEARCH("L", Data1!J41) - SEARCH("H", Data1!J41) - 1), " ", ""), "Ø", "0"))</f>
        <v>79</v>
      </c>
      <c r="L44" s="3">
        <f>VALUE(SUBSTITUTE(SUBSTITUTE(MID(Data1!K41, SEARCH("H", Data1!K41) + 1, SEARCH("L", Data1!K41) - SEARCH("H", Data1!K41) - 1), " ", ""), "Ø", "0"))</f>
        <v>72</v>
      </c>
      <c r="M44" s="3">
        <f>VALUE(SUBSTITUTE(SUBSTITUTE(MID(Data1!L41, SEARCH("H", Data1!L41) + 1, SEARCH("L", Data1!L41) - SEARCH("H", Data1!L41) - 1), " ", ""), "Ø", "0"))</f>
        <v>60</v>
      </c>
      <c r="N44" s="3">
        <f>VALUE(SUBSTITUTE(SUBSTITUTE(MID(Data1!M41, SEARCH("H", Data1!M41) + 1, SEARCH("L", Data1!M41) - SEARCH("H", Data1!M41) - 1), " ", ""), "Ø", "0"))</f>
        <v>48</v>
      </c>
      <c r="O44" s="3">
        <f>VALUE(SUBSTITUTE(SUBSTITUTE(MID(Data1!N41, SEARCH("H", Data1!N41) + 1, SEARCH("L", Data1!N41) - SEARCH("H", Data1!N41) - 1), " ", ""), "Ø", "0"))</f>
        <v>37</v>
      </c>
    </row>
    <row r="45" spans="2:15" x14ac:dyDescent="0.3">
      <c r="B45" s="11" t="str">
        <v>Sacramento</v>
      </c>
      <c r="C45" s="3" t="str">
        <f>VLOOKUP(B45,Data1!$A$2:$B$51,2,FALSE)</f>
        <v>California</v>
      </c>
      <c r="D45" s="3">
        <f>VALUE(SUBSTITUTE(SUBSTITUTE(MID(Data1!C42, SEARCH("H", Data1!C42) + 1, SEARCH("L", Data1!C42) - SEARCH("H", Data1!C42) - 1), " ", ""), "Ø", "0"))</f>
        <v>54</v>
      </c>
      <c r="E45" s="3">
        <f>VALUE(SUBSTITUTE(SUBSTITUTE(MID(Data1!D42, SEARCH("H", Data1!D42) + 1, SEARCH("L", Data1!D42) - SEARCH("H", Data1!D42) - 1), " ", ""), "Ø", "0"))</f>
        <v>60</v>
      </c>
      <c r="F45" s="3">
        <f>VALUE(SUBSTITUTE(SUBSTITUTE(MID(Data1!E42, SEARCH("H", Data1!E42) + 1, SEARCH("L", Data1!E42) - SEARCH("H", Data1!E42) - 1), " ", ""), "Ø", "0"))</f>
        <v>65</v>
      </c>
      <c r="G45" s="3">
        <f>VALUE(SUBSTITUTE(SUBSTITUTE(MID(Data1!F42, SEARCH("H", Data1!F42) + 1, SEARCH("L", Data1!F42) - SEARCH("H", Data1!F42) - 1), " ", ""), "Ø", "0"))</f>
        <v>71</v>
      </c>
      <c r="H45" s="3">
        <f>VALUE(SUBSTITUTE(SUBSTITUTE(MID(Data1!G42, SEARCH("H", Data1!G42) + 1, SEARCH("L", Data1!G42) - SEARCH("H", Data1!G42) - 1), " ", ""), "Ø", "0"))</f>
        <v>80</v>
      </c>
      <c r="I45" s="3">
        <f>VALUE(SUBSTITUTE(SUBSTITUTE(MID(Data1!H42, SEARCH("H", Data1!H42) + 1, SEARCH("L", Data1!H42) - SEARCH("H", Data1!H42) - 1), " ", ""), "Ø", "0"))</f>
        <v>87</v>
      </c>
      <c r="J45" s="3">
        <f>VALUE(SUBSTITUTE(SUBSTITUTE(MID(Data1!I42, SEARCH("H", Data1!I42) + 1, SEARCH("L", Data1!I42) - SEARCH("H", Data1!I42) - 1), " ", ""), "Ø", "0"))</f>
        <v>92</v>
      </c>
      <c r="K45" s="3">
        <f>VALUE(SUBSTITUTE(SUBSTITUTE(MID(Data1!J42, SEARCH("H", Data1!J42) + 1, SEARCH("L", Data1!J42) - SEARCH("H", Data1!J42) - 1), " ", ""), "Ø", "0"))</f>
        <v>91</v>
      </c>
      <c r="L45" s="3">
        <f>VALUE(SUBSTITUTE(SUBSTITUTE(MID(Data1!K42, SEARCH("H", Data1!K42) + 1, SEARCH("L", Data1!K42) - SEARCH("H", Data1!K42) - 1), " ", ""), "Ø", "0"))</f>
        <v>87</v>
      </c>
      <c r="M45" s="3">
        <f>VALUE(SUBSTITUTE(SUBSTITUTE(MID(Data1!L42, SEARCH("H", Data1!L42) + 1, SEARCH("L", Data1!L42) - SEARCH("H", Data1!L42) - 1), " ", ""), "Ø", "0"))</f>
        <v>78</v>
      </c>
      <c r="N45" s="3">
        <f>VALUE(SUBSTITUTE(SUBSTITUTE(MID(Data1!M42, SEARCH("H", Data1!M42) + 1, SEARCH("L", Data1!M42) - SEARCH("H", Data1!M42) - 1), " ", ""), "Ø", "0"))</f>
        <v>64</v>
      </c>
      <c r="O45" s="3">
        <f>VALUE(SUBSTITUTE(SUBSTITUTE(MID(Data1!N42, SEARCH("H", Data1!N42) + 1, SEARCH("L", Data1!N42) - SEARCH("H", Data1!N42) - 1), " ", ""), "Ø", "0"))</f>
        <v>54</v>
      </c>
    </row>
    <row r="46" spans="2:15" x14ac:dyDescent="0.3">
      <c r="B46" s="11" t="str">
        <v>Salt Lake City</v>
      </c>
      <c r="C46" s="3" t="str">
        <f>VLOOKUP(B46,Data1!$A$2:$B$51,2,FALSE)</f>
        <v>Utah</v>
      </c>
      <c r="D46" s="3">
        <f>VALUE(SUBSTITUTE(SUBSTITUTE(MID(Data1!C43, SEARCH("H", Data1!C43) + 1, SEARCH("L", Data1!C43) - SEARCH("H", Data1!C43) - 1), " ", ""), "Ø", "0"))</f>
        <v>37</v>
      </c>
      <c r="E46" s="3">
        <f>VALUE(SUBSTITUTE(SUBSTITUTE(MID(Data1!D43, SEARCH("H", Data1!D43) + 1, SEARCH("L", Data1!D43) - SEARCH("H", Data1!D43) - 1), " ", ""), "Ø", "0"))</f>
        <v>43</v>
      </c>
      <c r="F46" s="3">
        <f>VALUE(SUBSTITUTE(SUBSTITUTE(MID(Data1!E43, SEARCH("H", Data1!E43) + 1, SEARCH("L", Data1!E43) - SEARCH("H", Data1!E43) - 1), " ", ""), "Ø", "0"))</f>
        <v>54</v>
      </c>
      <c r="G46" s="3">
        <f>VALUE(SUBSTITUTE(SUBSTITUTE(MID(Data1!F43, SEARCH("H", Data1!F43) + 1, SEARCH("L", Data1!F43) - SEARCH("H", Data1!F43) - 1), " ", ""), "Ø", "0"))</f>
        <v>62</v>
      </c>
      <c r="H46" s="3">
        <f>VALUE(SUBSTITUTE(SUBSTITUTE(MID(Data1!G43, SEARCH("H", Data1!G43) + 1, SEARCH("L", Data1!G43) - SEARCH("H", Data1!G43) - 1), " ", ""), "Ø", "0"))</f>
        <v>72</v>
      </c>
      <c r="I46" s="3">
        <f>VALUE(SUBSTITUTE(SUBSTITUTE(MID(Data1!H43, SEARCH("H", Data1!H43) + 1, SEARCH("L", Data1!H43) - SEARCH("H", Data1!H43) - 1), " ", ""), "Ø", "0"))</f>
        <v>83</v>
      </c>
      <c r="J46" s="3">
        <f>VALUE(SUBSTITUTE(SUBSTITUTE(MID(Data1!I43, SEARCH("H", Data1!I43) + 1, SEARCH("L", Data1!I43) - SEARCH("H", Data1!I43) - 1), " ", ""), "Ø", "0"))</f>
        <v>93</v>
      </c>
      <c r="K46" s="3">
        <f>VALUE(SUBSTITUTE(SUBSTITUTE(MID(Data1!J43, SEARCH("H", Data1!J43) + 1, SEARCH("L", Data1!J43) - SEARCH("H", Data1!J43) - 1), " ", ""), "Ø", "0"))</f>
        <v>91</v>
      </c>
      <c r="L46" s="3">
        <f>VALUE(SUBSTITUTE(SUBSTITUTE(MID(Data1!K43, SEARCH("H", Data1!K43) + 1, SEARCH("L", Data1!K43) - SEARCH("H", Data1!K43) - 1), " ", ""), "Ø", "0"))</f>
        <v>79</v>
      </c>
      <c r="M46" s="3">
        <f>VALUE(SUBSTITUTE(SUBSTITUTE(MID(Data1!L43, SEARCH("H", Data1!L43) + 1, SEARCH("L", Data1!L43) - SEARCH("H", Data1!L43) - 1), " ", ""), "Ø", "0"))</f>
        <v>65</v>
      </c>
      <c r="N46" s="3">
        <f>VALUE(SUBSTITUTE(SUBSTITUTE(MID(Data1!M43, SEARCH("H", Data1!M43) + 1, SEARCH("L", Data1!M43) - SEARCH("H", Data1!M43) - 1), " ", ""), "Ø", "0"))</f>
        <v>49</v>
      </c>
      <c r="O46" s="3">
        <f>VALUE(SUBSTITUTE(SUBSTITUTE(MID(Data1!N43, SEARCH("H", Data1!N43) + 1, SEARCH("L", Data1!N43) - SEARCH("H", Data1!N43) - 1), " ", ""), "Ø", "0"))</f>
        <v>38</v>
      </c>
    </row>
    <row r="47" spans="2:15" x14ac:dyDescent="0.3">
      <c r="B47" s="11" t="str">
        <v>San Antonio</v>
      </c>
      <c r="C47" s="3" t="str">
        <f>VLOOKUP(B47,Data1!$A$2:$B$51,2,FALSE)</f>
        <v>Texas</v>
      </c>
      <c r="D47" s="3">
        <f>VALUE(SUBSTITUTE(SUBSTITUTE(MID(Data1!C44, SEARCH("H", Data1!C44) + 1, SEARCH("L", Data1!C44) - SEARCH("H", Data1!C44) - 1), " ", ""), "Ø", "0"))</f>
        <v>63</v>
      </c>
      <c r="E47" s="3">
        <f>VALUE(SUBSTITUTE(SUBSTITUTE(MID(Data1!D44, SEARCH("H", Data1!D44) + 1, SEARCH("L", Data1!D44) - SEARCH("H", Data1!D44) - 1), " ", ""), "Ø", "0"))</f>
        <v>67</v>
      </c>
      <c r="F47" s="3">
        <f>VALUE(SUBSTITUTE(SUBSTITUTE(MID(Data1!E44, SEARCH("H", Data1!E44) + 1, SEARCH("L", Data1!E44) - SEARCH("H", Data1!E44) - 1), " ", ""), "Ø", "0"))</f>
        <v>74</v>
      </c>
      <c r="G47" s="3">
        <f>VALUE(SUBSTITUTE(SUBSTITUTE(MID(Data1!F44, SEARCH("H", Data1!F44) + 1, SEARCH("L", Data1!F44) - SEARCH("H", Data1!F44) - 1), " ", ""), "Ø", "0"))</f>
        <v>81</v>
      </c>
      <c r="H47" s="3">
        <f>VALUE(SUBSTITUTE(SUBSTITUTE(MID(Data1!G44, SEARCH("H", Data1!G44) + 1, SEARCH("L", Data1!G44) - SEARCH("H", Data1!G44) - 1), " ", ""), "Ø", "0"))</f>
        <v>87</v>
      </c>
      <c r="I47" s="3">
        <f>VALUE(SUBSTITUTE(SUBSTITUTE(MID(Data1!H44, SEARCH("H", Data1!H44) + 1, SEARCH("L", Data1!H44) - SEARCH("H", Data1!H44) - 1), " ", ""), "Ø", "0"))</f>
        <v>92</v>
      </c>
      <c r="J47" s="3">
        <f>VALUE(SUBSTITUTE(SUBSTITUTE(MID(Data1!I44, SEARCH("H", Data1!I44) + 1, SEARCH("L", Data1!I44) - SEARCH("H", Data1!I44) - 1), " ", ""), "Ø", "0"))</f>
        <v>95</v>
      </c>
      <c r="K47" s="3">
        <f>VALUE(SUBSTITUTE(SUBSTITUTE(MID(Data1!J44, SEARCH("H", Data1!J44) + 1, SEARCH("L", Data1!J44) - SEARCH("H", Data1!J44) - 1), " ", ""), "Ø", "0"))</f>
        <v>96</v>
      </c>
      <c r="L47" s="3">
        <f>VALUE(SUBSTITUTE(SUBSTITUTE(MID(Data1!K44, SEARCH("H", Data1!K44) + 1, SEARCH("L", Data1!K44) - SEARCH("H", Data1!K44) - 1), " ", ""), "Ø", "0"))</f>
        <v>90</v>
      </c>
      <c r="M47" s="3">
        <f>VALUE(SUBSTITUTE(SUBSTITUTE(MID(Data1!L44, SEARCH("H", Data1!L44) + 1, SEARCH("L", Data1!L44) - SEARCH("H", Data1!L44) - 1), " ", ""), "Ø", "0"))</f>
        <v>82</v>
      </c>
      <c r="N47" s="3">
        <f>VALUE(SUBSTITUTE(SUBSTITUTE(MID(Data1!M44, SEARCH("H", Data1!M44) + 1, SEARCH("L", Data1!M44) - SEARCH("H", Data1!M44) - 1), " ", ""), "Ø", "0"))</f>
        <v>72</v>
      </c>
      <c r="O47" s="3">
        <f>VALUE(SUBSTITUTE(SUBSTITUTE(MID(Data1!N44, SEARCH("H", Data1!N44) + 1, SEARCH("L", Data1!N44) - SEARCH("H", Data1!N44) - 1), " ", ""), "Ø", "0"))</f>
        <v>64</v>
      </c>
    </row>
    <row r="48" spans="2:15" x14ac:dyDescent="0.3">
      <c r="B48" s="11" t="str">
        <v>San Diego</v>
      </c>
      <c r="C48" s="3" t="str">
        <f>VLOOKUP(B48,Data1!$A$2:$B$51,2,FALSE)</f>
        <v>California</v>
      </c>
      <c r="D48" s="3">
        <f>VALUE(SUBSTITUTE(SUBSTITUTE(MID(Data1!C45, SEARCH("H", Data1!C45) + 1, SEARCH("L", Data1!C45) - SEARCH("H", Data1!C45) - 1), " ", ""), "Ø", "0"))</f>
        <v>65</v>
      </c>
      <c r="E48" s="3">
        <f>VALUE(SUBSTITUTE(SUBSTITUTE(MID(Data1!D45, SEARCH("H", Data1!D45) + 1, SEARCH("L", Data1!D45) - SEARCH("H", Data1!D45) - 1), " ", ""), "Ø", "0"))</f>
        <v>65</v>
      </c>
      <c r="F48" s="3">
        <f>VALUE(SUBSTITUTE(SUBSTITUTE(MID(Data1!E45, SEARCH("H", Data1!E45) + 1, SEARCH("L", Data1!E45) - SEARCH("H", Data1!E45) - 1), " ", ""), "Ø", "0"))</f>
        <v>66</v>
      </c>
      <c r="G48" s="3">
        <f>VALUE(SUBSTITUTE(SUBSTITUTE(MID(Data1!F45, SEARCH("H", Data1!F45) + 1, SEARCH("L", Data1!F45) - SEARCH("H", Data1!F45) - 1), " ", ""), "Ø", "0"))</f>
        <v>68</v>
      </c>
      <c r="H48" s="3">
        <f>VALUE(SUBSTITUTE(SUBSTITUTE(MID(Data1!G45, SEARCH("H", Data1!G45) + 1, SEARCH("L", Data1!G45) - SEARCH("H", Data1!G45) - 1), " ", ""), "Ø", "0"))</f>
        <v>69</v>
      </c>
      <c r="I48" s="3">
        <f>VALUE(SUBSTITUTE(SUBSTITUTE(MID(Data1!H45, SEARCH("H", Data1!H45) + 1, SEARCH("L", Data1!H45) - SEARCH("H", Data1!H45) - 1), " ", ""), "Ø", "0"))</f>
        <v>71</v>
      </c>
      <c r="J48" s="3">
        <f>VALUE(SUBSTITUTE(SUBSTITUTE(MID(Data1!I45, SEARCH("H", Data1!I45) + 1, SEARCH("L", Data1!I45) - SEARCH("H", Data1!I45) - 1), " ", ""), "Ø", "0"))</f>
        <v>75</v>
      </c>
      <c r="K48" s="3">
        <f>VALUE(SUBSTITUTE(SUBSTITUTE(MID(Data1!J45, SEARCH("H", Data1!J45) + 1, SEARCH("L", Data1!J45) - SEARCH("H", Data1!J45) - 1), " ", ""), "Ø", "0"))</f>
        <v>76</v>
      </c>
      <c r="L48" s="3">
        <f>VALUE(SUBSTITUTE(SUBSTITUTE(MID(Data1!K45, SEARCH("H", Data1!K45) + 1, SEARCH("L", Data1!K45) - SEARCH("H", Data1!K45) - 1), " ", ""), "Ø", "0"))</f>
        <v>76</v>
      </c>
      <c r="M48" s="3">
        <f>VALUE(SUBSTITUTE(SUBSTITUTE(MID(Data1!L45, SEARCH("H", Data1!L45) + 1, SEARCH("L", Data1!L45) - SEARCH("H", Data1!L45) - 1), " ", ""), "Ø", "0"))</f>
        <v>73</v>
      </c>
      <c r="N48" s="3">
        <f>VALUE(SUBSTITUTE(SUBSTITUTE(MID(Data1!M45, SEARCH("H", Data1!M45) + 1, SEARCH("L", Data1!M45) - SEARCH("H", Data1!M45) - 1), " ", ""), "Ø", "0"))</f>
        <v>69</v>
      </c>
      <c r="O48" s="3">
        <f>VALUE(SUBSTITUTE(SUBSTITUTE(MID(Data1!N45, SEARCH("H", Data1!N45) + 1, SEARCH("L", Data1!N45) - SEARCH("H", Data1!N45) - 1), " ", ""), "Ø", "0"))</f>
        <v>65</v>
      </c>
    </row>
    <row r="49" spans="2:15" x14ac:dyDescent="0.3">
      <c r="B49" s="11" t="str">
        <v>San Francisco</v>
      </c>
      <c r="C49" s="3" t="str">
        <f>VLOOKUP(B49,Data1!$A$2:$B$51,2,FALSE)</f>
        <v>California</v>
      </c>
      <c r="D49" s="3">
        <f>VALUE(SUBSTITUTE(SUBSTITUTE(MID(Data1!C46, SEARCH("H", Data1!C46) + 1, SEARCH("L", Data1!C46) - SEARCH("H", Data1!C46) - 1), " ", ""), "Ø", "0"))</f>
        <v>57</v>
      </c>
      <c r="E49" s="3">
        <f>VALUE(SUBSTITUTE(SUBSTITUTE(MID(Data1!D46, SEARCH("H", Data1!D46) + 1, SEARCH("L", Data1!D46) - SEARCH("H", Data1!D46) - 1), " ", ""), "Ø", "0"))</f>
        <v>60</v>
      </c>
      <c r="F49" s="3">
        <f>VALUE(SUBSTITUTE(SUBSTITUTE(MID(Data1!E46, SEARCH("H", Data1!E46) + 1, SEARCH("L", Data1!E46) - SEARCH("H", Data1!E46) - 1), " ", ""), "Ø", "0"))</f>
        <v>62</v>
      </c>
      <c r="G49" s="3">
        <f>VALUE(SUBSTITUTE(SUBSTITUTE(MID(Data1!F46, SEARCH("H", Data1!F46) + 1, SEARCH("L", Data1!F46) - SEARCH("H", Data1!F46) - 1), " ", ""), "Ø", "0"))</f>
        <v>63</v>
      </c>
      <c r="H49" s="3">
        <f>VALUE(SUBSTITUTE(SUBSTITUTE(MID(Data1!G46, SEARCH("H", Data1!G46) + 1, SEARCH("L", Data1!G46) - SEARCH("H", Data1!G46) - 1), " ", ""), "Ø", "0"))</f>
        <v>64</v>
      </c>
      <c r="I49" s="3">
        <f>VALUE(SUBSTITUTE(SUBSTITUTE(MID(Data1!H46, SEARCH("H", Data1!H46) + 1, SEARCH("L", Data1!H46) - SEARCH("H", Data1!H46) - 1), " ", ""), "Ø", "0"))</f>
        <v>66</v>
      </c>
      <c r="J49" s="3">
        <f>VALUE(SUBSTITUTE(SUBSTITUTE(MID(Data1!I46, SEARCH("H", Data1!I46) + 1, SEARCH("L", Data1!I46) - SEARCH("H", Data1!I46) - 1), " ", ""), "Ø", "0"))</f>
        <v>67</v>
      </c>
      <c r="K49" s="3">
        <f>VALUE(SUBSTITUTE(SUBSTITUTE(MID(Data1!J46, SEARCH("H", Data1!J46) + 1, SEARCH("L", Data1!J46) - SEARCH("H", Data1!J46) - 1), " ", ""), "Ø", "0"))</f>
        <v>68</v>
      </c>
      <c r="L49" s="3">
        <f>VALUE(SUBSTITUTE(SUBSTITUTE(MID(Data1!K46, SEARCH("H", Data1!K46) + 1, SEARCH("L", Data1!K46) - SEARCH("H", Data1!K46) - 1), " ", ""), "Ø", "0"))</f>
        <v>70</v>
      </c>
      <c r="M49" s="3">
        <f>VALUE(SUBSTITUTE(SUBSTITUTE(MID(Data1!L46, SEARCH("H", Data1!L46) + 1, SEARCH("L", Data1!L46) - SEARCH("H", Data1!L46) - 1), " ", ""), "Ø", "0"))</f>
        <v>69</v>
      </c>
      <c r="N49" s="3">
        <f>VALUE(SUBSTITUTE(SUBSTITUTE(MID(Data1!M46, SEARCH("H", Data1!M46) + 1, SEARCH("L", Data1!M46) - SEARCH("H", Data1!M46) - 1), " ", ""), "Ø", "0"))</f>
        <v>63</v>
      </c>
      <c r="O49" s="3">
        <f>VALUE(SUBSTITUTE(SUBSTITUTE(MID(Data1!N46, SEARCH("H", Data1!N46) + 1, SEARCH("L", Data1!N46) - SEARCH("H", Data1!N46) - 1), " ", ""), "Ø", "0"))</f>
        <v>57</v>
      </c>
    </row>
    <row r="50" spans="2:15" x14ac:dyDescent="0.3">
      <c r="B50" s="11" t="str">
        <v>San Jose</v>
      </c>
      <c r="C50" s="3" t="str">
        <f>VLOOKUP(B50,Data1!$A$2:$B$51,2,FALSE)</f>
        <v>California</v>
      </c>
      <c r="D50" s="3">
        <f>VALUE(SUBSTITUTE(SUBSTITUTE(MID(Data1!C47, SEARCH("H", Data1!C47) + 1, SEARCH("L", Data1!C47) - SEARCH("H", Data1!C47) - 1), " ", ""), "Ø", "0"))</f>
        <v>58</v>
      </c>
      <c r="E50" s="3">
        <f>VALUE(SUBSTITUTE(SUBSTITUTE(MID(Data1!D47, SEARCH("H", Data1!D47) + 1, SEARCH("L", Data1!D47) - SEARCH("H", Data1!D47) - 1), " ", ""), "Ø", "0"))</f>
        <v>62</v>
      </c>
      <c r="F50" s="3">
        <f>VALUE(SUBSTITUTE(SUBSTITUTE(MID(Data1!E47, SEARCH("H", Data1!E47) + 1, SEARCH("L", Data1!E47) - SEARCH("H", Data1!E47) - 1), " ", ""), "Ø", "0"))</f>
        <v>66</v>
      </c>
      <c r="G50" s="3">
        <f>VALUE(SUBSTITUTE(SUBSTITUTE(MID(Data1!F47, SEARCH("H", Data1!F47) + 1, SEARCH("L", Data1!F47) - SEARCH("H", Data1!F47) - 1), " ", ""), "Ø", "0"))</f>
        <v>69</v>
      </c>
      <c r="H50" s="3">
        <f>VALUE(SUBSTITUTE(SUBSTITUTE(MID(Data1!G47, SEARCH("H", Data1!G47) + 1, SEARCH("L", Data1!G47) - SEARCH("H", Data1!G47) - 1), " ", ""), "Ø", "0"))</f>
        <v>74</v>
      </c>
      <c r="I50" s="3">
        <f>VALUE(SUBSTITUTE(SUBSTITUTE(MID(Data1!H47, SEARCH("H", Data1!H47) + 1, SEARCH("L", Data1!H47) - SEARCH("H", Data1!H47) - 1), " ", ""), "Ø", "0"))</f>
        <v>79</v>
      </c>
      <c r="J50" s="3">
        <f>VALUE(SUBSTITUTE(SUBSTITUTE(MID(Data1!I47, SEARCH("H", Data1!I47) + 1, SEARCH("L", Data1!I47) - SEARCH("H", Data1!I47) - 1), " ", ""), "Ø", "0"))</f>
        <v>82</v>
      </c>
      <c r="K50" s="3">
        <f>VALUE(SUBSTITUTE(SUBSTITUTE(MID(Data1!J47, SEARCH("H", Data1!J47) + 1, SEARCH("L", Data1!J47) - SEARCH("H", Data1!J47) - 1), " ", ""), "Ø", "0"))</f>
        <v>82</v>
      </c>
      <c r="L50" s="3">
        <f>VALUE(SUBSTITUTE(SUBSTITUTE(MID(Data1!K47, SEARCH("H", Data1!K47) + 1, SEARCH("L", Data1!K47) - SEARCH("H", Data1!K47) - 1), " ", ""), "Ø", "0"))</f>
        <v>80</v>
      </c>
      <c r="M50" s="3">
        <f>VALUE(SUBSTITUTE(SUBSTITUTE(MID(Data1!L47, SEARCH("H", Data1!L47) + 1, SEARCH("L", Data1!L47) - SEARCH("H", Data1!L47) - 1), " ", ""), "Ø", "0"))</f>
        <v>74</v>
      </c>
      <c r="N50" s="3">
        <f>VALUE(SUBSTITUTE(SUBSTITUTE(MID(Data1!M47, SEARCH("H", Data1!M47) + 1, SEARCH("L", Data1!M47) - SEARCH("H", Data1!M47) - 1), " ", ""), "Ø", "0"))</f>
        <v>64</v>
      </c>
      <c r="O50" s="3">
        <f>VALUE(SUBSTITUTE(SUBSTITUTE(MID(Data1!N47, SEARCH("H", Data1!N47) + 1, SEARCH("L", Data1!N47) - SEARCH("H", Data1!N47) - 1), " ", ""), "Ø", "0"))</f>
        <v>58</v>
      </c>
    </row>
    <row r="51" spans="2:15" x14ac:dyDescent="0.3">
      <c r="B51" s="11" t="str">
        <v>Seattle</v>
      </c>
      <c r="C51" s="3" t="str">
        <f>VLOOKUP(B51,Data1!$A$2:$B$51,2,FALSE)</f>
        <v>Washington</v>
      </c>
      <c r="D51" s="3">
        <f>VALUE(SUBSTITUTE(SUBSTITUTE(MID(Data1!C48, SEARCH("H", Data1!C48) + 1, SEARCH("L", Data1!C48) - SEARCH("H", Data1!C48) - 1), " ", ""), "Ø", "0"))</f>
        <v>49</v>
      </c>
      <c r="E51" s="3">
        <f>VALUE(SUBSTITUTE(SUBSTITUTE(MID(Data1!D48, SEARCH("H", Data1!D48) + 1, SEARCH("L", Data1!D48) - SEARCH("H", Data1!D48) - 1), " ", ""), "Ø", "0"))</f>
        <v>51</v>
      </c>
      <c r="F51" s="3">
        <f>VALUE(SUBSTITUTE(SUBSTITUTE(MID(Data1!E48, SEARCH("H", Data1!E48) + 1, SEARCH("L", Data1!E48) - SEARCH("H", Data1!E48) - 1), " ", ""), "Ø", "0"))</f>
        <v>55</v>
      </c>
      <c r="G51" s="3">
        <f>VALUE(SUBSTITUTE(SUBSTITUTE(MID(Data1!F48, SEARCH("H", Data1!F48) + 1, SEARCH("L", Data1!F48) - SEARCH("H", Data1!F48) - 1), " ", ""), "Ø", "0"))</f>
        <v>60</v>
      </c>
      <c r="H51" s="3">
        <f>VALUE(SUBSTITUTE(SUBSTITUTE(MID(Data1!G48, SEARCH("H", Data1!G48) + 1, SEARCH("L", Data1!G48) - SEARCH("H", Data1!G48) - 1), " ", ""), "Ø", "0"))</f>
        <v>66</v>
      </c>
      <c r="I51" s="3">
        <f>VALUE(SUBSTITUTE(SUBSTITUTE(MID(Data1!H48, SEARCH("H", Data1!H48) + 1, SEARCH("L", Data1!H48) - SEARCH("H", Data1!H48) - 1), " ", ""), "Ø", "0"))</f>
        <v>71</v>
      </c>
      <c r="J51" s="3">
        <f>VALUE(SUBSTITUTE(SUBSTITUTE(MID(Data1!I48, SEARCH("H", Data1!I48) + 1, SEARCH("L", Data1!I48) - SEARCH("H", Data1!I48) - 1), " ", ""), "Ø", "0"))</f>
        <v>76</v>
      </c>
      <c r="K51" s="3">
        <f>VALUE(SUBSTITUTE(SUBSTITUTE(MID(Data1!J48, SEARCH("H", Data1!J48) + 1, SEARCH("L", Data1!J48) - SEARCH("H", Data1!J48) - 1), " ", ""), "Ø", "0"))</f>
        <v>76</v>
      </c>
      <c r="L51" s="3">
        <f>VALUE(SUBSTITUTE(SUBSTITUTE(MID(Data1!K48, SEARCH("H", Data1!K48) + 1, SEARCH("L", Data1!K48) - SEARCH("H", Data1!K48) - 1), " ", ""), "Ø", "0"))</f>
        <v>71</v>
      </c>
      <c r="M51" s="3">
        <f>VALUE(SUBSTITUTE(SUBSTITUTE(MID(Data1!L48, SEARCH("H", Data1!L48) + 1, SEARCH("L", Data1!L48) - SEARCH("H", Data1!L48) - 1), " ", ""), "Ø", "0"))</f>
        <v>61</v>
      </c>
      <c r="N51" s="3">
        <f>VALUE(SUBSTITUTE(SUBSTITUTE(MID(Data1!M48, SEARCH("H", Data1!M48) + 1, SEARCH("L", Data1!M48) - SEARCH("H", Data1!M48) - 1), " ", ""), "Ø", "0"))</f>
        <v>52</v>
      </c>
      <c r="O51" s="3">
        <f>VALUE(SUBSTITUTE(SUBSTITUTE(MID(Data1!N48, SEARCH("H", Data1!N48) + 1, SEARCH("L", Data1!N48) - SEARCH("H", Data1!N48) - 1), " ", ""), "Ø", "0"))</f>
        <v>47</v>
      </c>
    </row>
    <row r="52" spans="2:15" x14ac:dyDescent="0.3">
      <c r="B52" s="11" t="str">
        <v>St. Louis</v>
      </c>
      <c r="C52" s="3" t="str">
        <f>VLOOKUP(B52,Data1!$A$2:$B$51,2,FALSE)</f>
        <v>Missouri</v>
      </c>
      <c r="D52" s="3">
        <f>VALUE(SUBSTITUTE(SUBSTITUTE(MID(Data1!C49, SEARCH("H", Data1!C49) + 1, SEARCH("L", Data1!C49) - SEARCH("H", Data1!C49) - 1), " ", ""), "Ø", "0"))</f>
        <v>40</v>
      </c>
      <c r="E52" s="3">
        <f>VALUE(SUBSTITUTE(SUBSTITUTE(MID(Data1!D49, SEARCH("H", Data1!D49) + 1, SEARCH("L", Data1!D49) - SEARCH("H", Data1!D49) - 1), " ", ""), "Ø", "0"))</f>
        <v>45</v>
      </c>
      <c r="F52" s="3">
        <f>VALUE(SUBSTITUTE(SUBSTITUTE(MID(Data1!E49, SEARCH("H", Data1!E49) + 1, SEARCH("L", Data1!E49) - SEARCH("H", Data1!E49) - 1), " ", ""), "Ø", "0"))</f>
        <v>56</v>
      </c>
      <c r="G52" s="3">
        <f>VALUE(SUBSTITUTE(SUBSTITUTE(MID(Data1!F49, SEARCH("H", Data1!F49) + 1, SEARCH("L", Data1!F49) - SEARCH("H", Data1!F49) - 1), " ", ""), "Ø", "0"))</f>
        <v>67</v>
      </c>
      <c r="H52" s="3">
        <f>VALUE(SUBSTITUTE(SUBSTITUTE(MID(Data1!G49, SEARCH("H", Data1!G49) + 1, SEARCH("L", Data1!G49) - SEARCH("H", Data1!G49) - 1), " ", ""), "Ø", "0"))</f>
        <v>76</v>
      </c>
      <c r="I52" s="3">
        <f>VALUE(SUBSTITUTE(SUBSTITUTE(MID(Data1!H49, SEARCH("H", Data1!H49) + 1, SEARCH("L", Data1!H49) - SEARCH("H", Data1!H49) - 1), " ", ""), "Ø", "0"))</f>
        <v>85</v>
      </c>
      <c r="J52" s="3">
        <f>VALUE(SUBSTITUTE(SUBSTITUTE(MID(Data1!I49, SEARCH("H", Data1!I49) + 1, SEARCH("L", Data1!I49) - SEARCH("H", Data1!I49) - 1), " ", ""), "Ø", "0"))</f>
        <v>89</v>
      </c>
      <c r="K52" s="3">
        <f>VALUE(SUBSTITUTE(SUBSTITUTE(MID(Data1!J49, SEARCH("H", Data1!J49) + 1, SEARCH("L", Data1!J49) - SEARCH("H", Data1!J49) - 1), " ", ""), "Ø", "0"))</f>
        <v>88</v>
      </c>
      <c r="L52" s="3">
        <f>VALUE(SUBSTITUTE(SUBSTITUTE(MID(Data1!K49, SEARCH("H", Data1!K49) + 1, SEARCH("L", Data1!K49) - SEARCH("H", Data1!K49) - 1), " ", ""), "Ø", "0"))</f>
        <v>80</v>
      </c>
      <c r="M52" s="3">
        <f>VALUE(SUBSTITUTE(SUBSTITUTE(MID(Data1!L49, SEARCH("H", Data1!L49) + 1, SEARCH("L", Data1!L49) - SEARCH("H", Data1!L49) - 1), " ", ""), "Ø", "0"))</f>
        <v>69</v>
      </c>
      <c r="N52" s="3">
        <f>VALUE(SUBSTITUTE(SUBSTITUTE(MID(Data1!M49, SEARCH("H", Data1!M49) + 1, SEARCH("L", Data1!M49) - SEARCH("H", Data1!M49) - 1), " ", ""), "Ø", "0"))</f>
        <v>56</v>
      </c>
      <c r="O52" s="3">
        <f>VALUE(SUBSTITUTE(SUBSTITUTE(MID(Data1!N49, SEARCH("H", Data1!N49) + 1, SEARCH("L", Data1!N49) - SEARCH("H", Data1!N49) - 1), " ", ""), "Ø", "0"))</f>
        <v>43</v>
      </c>
    </row>
    <row r="53" spans="2:15" x14ac:dyDescent="0.3">
      <c r="B53" s="11" t="str">
        <v>Tampa</v>
      </c>
      <c r="C53" s="3" t="str">
        <f>VLOOKUP(B53,Data1!$A$2:$B$51,2,FALSE)</f>
        <v>Florida</v>
      </c>
      <c r="D53" s="3">
        <f>VALUE(SUBSTITUTE(SUBSTITUTE(MID(Data1!C50, SEARCH("H", Data1!C50) + 1, SEARCH("L", Data1!C50) - SEARCH("H", Data1!C50) - 1), " ", ""), "Ø", "0"))</f>
        <v>70</v>
      </c>
      <c r="E53" s="3">
        <f>VALUE(SUBSTITUTE(SUBSTITUTE(MID(Data1!D50, SEARCH("H", Data1!D50) + 1, SEARCH("L", Data1!D50) - SEARCH("H", Data1!D50) - 1), " ", ""), "Ø", "0"))</f>
        <v>73</v>
      </c>
      <c r="F53" s="3">
        <f>VALUE(SUBSTITUTE(SUBSTITUTE(MID(Data1!E50, SEARCH("H", Data1!E50) + 1, SEARCH("L", Data1!E50) - SEARCH("H", Data1!E50) - 1), " ", ""), "Ø", "0"))</f>
        <v>76</v>
      </c>
      <c r="G53" s="3">
        <f>VALUE(SUBSTITUTE(SUBSTITUTE(MID(Data1!F50, SEARCH("H", Data1!F50) + 1, SEARCH("L", Data1!F50) - SEARCH("H", Data1!F50) - 1), " ", ""), "Ø", "0"))</f>
        <v>81</v>
      </c>
      <c r="H53" s="3">
        <f>VALUE(SUBSTITUTE(SUBSTITUTE(MID(Data1!G50, SEARCH("H", Data1!G50) + 1, SEARCH("L", Data1!G50) - SEARCH("H", Data1!G50) - 1), " ", ""), "Ø", "0"))</f>
        <v>87</v>
      </c>
      <c r="I53" s="3">
        <f>VALUE(SUBSTITUTE(SUBSTITUTE(MID(Data1!H50, SEARCH("H", Data1!H50) + 1, SEARCH("L", Data1!H50) - SEARCH("H", Data1!H50) - 1), " ", ""), "Ø", "0"))</f>
        <v>90</v>
      </c>
      <c r="J53" s="3">
        <f>VALUE(SUBSTITUTE(SUBSTITUTE(MID(Data1!I50, SEARCH("H", Data1!I50) + 1, SEARCH("L", Data1!I50) - SEARCH("H", Data1!I50) - 1), " ", ""), "Ø", "0"))</f>
        <v>90</v>
      </c>
      <c r="K53" s="3">
        <f>VALUE(SUBSTITUTE(SUBSTITUTE(MID(Data1!J50, SEARCH("H", Data1!J50) + 1, SEARCH("L", Data1!J50) - SEARCH("H", Data1!J50) - 1), " ", ""), "Ø", "0"))</f>
        <v>90</v>
      </c>
      <c r="L53" s="3">
        <f>VALUE(SUBSTITUTE(SUBSTITUTE(MID(Data1!K50, SEARCH("H", Data1!K50) + 1, SEARCH("L", Data1!K50) - SEARCH("H", Data1!K50) - 1), " ", ""), "Ø", "0"))</f>
        <v>89</v>
      </c>
      <c r="M53" s="3">
        <f>VALUE(SUBSTITUTE(SUBSTITUTE(MID(Data1!L50, SEARCH("H", Data1!L50) + 1, SEARCH("L", Data1!L50) - SEARCH("H", Data1!L50) - 1), " ", ""), "Ø", "0"))</f>
        <v>84</v>
      </c>
      <c r="N53" s="3">
        <f>VALUE(SUBSTITUTE(SUBSTITUTE(MID(Data1!M50, SEARCH("H", Data1!M50) + 1, SEARCH("L", Data1!M50) - SEARCH("H", Data1!M50) - 1), " ", ""), "Ø", "0"))</f>
        <v>78</v>
      </c>
      <c r="O53" s="3">
        <f>VALUE(SUBSTITUTE(SUBSTITUTE(MID(Data1!N50, SEARCH("H", Data1!N50) + 1, SEARCH("L", Data1!N50) - SEARCH("H", Data1!N50) - 1), " ", ""), "Ø", "0"))</f>
        <v>72</v>
      </c>
    </row>
    <row r="54" spans="2:15" x14ac:dyDescent="0.3">
      <c r="B54" s="12" t="str">
        <v>Virginia Beach</v>
      </c>
      <c r="C54" s="3" t="str">
        <f>VLOOKUP(B54,Data1!$A$2:$B$51,2,FALSE)</f>
        <v>Virginia</v>
      </c>
      <c r="D54" s="3">
        <f>VALUE(SUBSTITUTE(SUBSTITUTE(MID(Data1!C51, SEARCH("H", Data1!C51) + 1, SEARCH("L", Data1!C51) - SEARCH("H", Data1!C51) - 1), " ", ""), "Ø", "0"))</f>
        <v>48</v>
      </c>
      <c r="E54" s="3">
        <f>VALUE(SUBSTITUTE(SUBSTITUTE(MID(Data1!D51, SEARCH("H", Data1!D51) + 1, SEARCH("L", Data1!D51) - SEARCH("H", Data1!D51) - 1), " ", ""), "Ø", "0"))</f>
        <v>51</v>
      </c>
      <c r="F54" s="3">
        <f>VALUE(SUBSTITUTE(SUBSTITUTE(MID(Data1!E51, SEARCH("H", Data1!E51) + 1, SEARCH("L", Data1!E51) - SEARCH("H", Data1!E51) - 1), " ", ""), "Ø", "0"))</f>
        <v>58</v>
      </c>
      <c r="G54" s="3">
        <f>VALUE(SUBSTITUTE(SUBSTITUTE(MID(Data1!F51, SEARCH("H", Data1!F51) + 1, SEARCH("L", Data1!F51) - SEARCH("H", Data1!F51) - 1), " ", ""), "Ø", "0"))</f>
        <v>68</v>
      </c>
      <c r="H54" s="3">
        <f>VALUE(SUBSTITUTE(SUBSTITUTE(MID(Data1!G51, SEARCH("H", Data1!G51) + 1, SEARCH("L", Data1!G51) - SEARCH("H", Data1!G51) - 1), " ", ""), "Ø", "0"))</f>
        <v>75</v>
      </c>
      <c r="I54" s="3">
        <f>VALUE(SUBSTITUTE(SUBSTITUTE(MID(Data1!H51, SEARCH("H", Data1!H51) + 1, SEARCH("L", Data1!H51) - SEARCH("H", Data1!H51) - 1), " ", ""), "Ø", "0"))</f>
        <v>84</v>
      </c>
      <c r="J54" s="3">
        <f>VALUE(SUBSTITUTE(SUBSTITUTE(MID(Data1!I51, SEARCH("H", Data1!I51) + 1, SEARCH("L", Data1!I51) - SEARCH("H", Data1!I51) - 1), " ", ""), "Ø", "0"))</f>
        <v>87</v>
      </c>
      <c r="K54" s="3">
        <f>VALUE(SUBSTITUTE(SUBSTITUTE(MID(Data1!J51, SEARCH("H", Data1!J51) + 1, SEARCH("L", Data1!J51) - SEARCH("H", Data1!J51) - 1), " ", ""), "Ø", "0"))</f>
        <v>85</v>
      </c>
      <c r="L54" s="3">
        <f>VALUE(SUBSTITUTE(SUBSTITUTE(MID(Data1!K51, SEARCH("H", Data1!K51) + 1, SEARCH("L", Data1!K51) - SEARCH("H", Data1!K51) - 1), " ", ""), "Ø", "0"))</f>
        <v>79</v>
      </c>
      <c r="M54" s="3">
        <f>VALUE(SUBSTITUTE(SUBSTITUTE(MID(Data1!L51, SEARCH("H", Data1!L51) + 1, SEARCH("L", Data1!L51) - SEARCH("H", Data1!L51) - 1), " ", ""), "Ø", "0"))</f>
        <v>70</v>
      </c>
      <c r="N54" s="3">
        <f>VALUE(SUBSTITUTE(SUBSTITUTE(MID(Data1!M51, SEARCH("H", Data1!M51) + 1, SEARCH("L", Data1!M51) - SEARCH("H", Data1!M51) - 1), " ", ""), "Ø", "0"))</f>
        <v>61</v>
      </c>
      <c r="O54" s="3">
        <f>VALUE(SUBSTITUTE(SUBSTITUTE(MID(Data1!N51, SEARCH("H", Data1!N51) + 1, SEARCH("L", Data1!N51) - SEARCH("H", Data1!N51) - 1), " ", ""), "Ø", "0"))</f>
        <v>52</v>
      </c>
    </row>
    <row r="55" spans="2:15" x14ac:dyDescent="0.3">
      <c r="B55" s="12" t="s">
        <v>688</v>
      </c>
      <c r="D55" s="3">
        <f>MAX(D2:D54)</f>
        <v>76</v>
      </c>
      <c r="E55" s="3">
        <f t="shared" ref="E55:O55" si="0">MAX(E2:E54)</f>
        <v>78</v>
      </c>
      <c r="F55" s="3">
        <f t="shared" si="0"/>
        <v>80</v>
      </c>
      <c r="G55" s="3">
        <f t="shared" si="0"/>
        <v>86</v>
      </c>
      <c r="H55" s="3">
        <f t="shared" si="0"/>
        <v>95</v>
      </c>
      <c r="I55" s="3">
        <f t="shared" si="0"/>
        <v>104</v>
      </c>
      <c r="J55" s="3">
        <f t="shared" si="0"/>
        <v>106</v>
      </c>
      <c r="K55" s="3">
        <f t="shared" si="0"/>
        <v>104</v>
      </c>
      <c r="L55" s="3">
        <f t="shared" si="0"/>
        <v>100</v>
      </c>
      <c r="M55" s="3">
        <f t="shared" si="0"/>
        <v>89</v>
      </c>
      <c r="N55" s="3">
        <f t="shared" si="0"/>
        <v>82</v>
      </c>
      <c r="O55" s="3">
        <f t="shared" si="0"/>
        <v>78</v>
      </c>
    </row>
    <row r="57" spans="2:15" x14ac:dyDescent="0.3">
      <c r="B57" s="40" t="s">
        <v>72</v>
      </c>
      <c r="C57" s="37"/>
      <c r="D57" s="41">
        <f t="array" ref="D57:O57">CheckSumHigh</f>
        <v>259045</v>
      </c>
      <c r="E57" s="41">
        <v>277026</v>
      </c>
      <c r="F57" s="41">
        <v>312012</v>
      </c>
      <c r="G57" s="41">
        <v>352569</v>
      </c>
      <c r="H57" s="41">
        <v>390367</v>
      </c>
      <c r="I57" s="41">
        <v>425245</v>
      </c>
      <c r="J57" s="41">
        <v>445112</v>
      </c>
      <c r="K57" s="41">
        <v>441332</v>
      </c>
      <c r="L57" s="41">
        <v>413908</v>
      </c>
      <c r="M57" s="41">
        <v>366926</v>
      </c>
      <c r="N57" s="41">
        <v>314215</v>
      </c>
      <c r="O57" s="35">
        <v>268310</v>
      </c>
    </row>
  </sheetData>
  <pageMargins left="0.7" right="0.7" top="0.75" bottom="0.75" header="0.3" footer="0.3"/>
  <pageSetup paperSize="9" orientation="portrait" horizontalDpi="75" verticalDpi="7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8864A-C285-4F85-B5DA-8D10838A484E}">
  <sheetPr codeName="Sheet9">
    <tabColor rgb="FFCCFFCC"/>
  </sheetPr>
  <dimension ref="B3:O62"/>
  <sheetViews>
    <sheetView showGridLines="0" workbookViewId="0">
      <pane xSplit="3" ySplit="4" topLeftCell="D35" activePane="bottomRight" state="frozen"/>
      <selection pane="topRight" activeCell="D1" sqref="D1"/>
      <selection pane="bottomLeft" activeCell="A5" sqref="A5"/>
      <selection pane="bottomRight" activeCell="K57" sqref="K57"/>
    </sheetView>
  </sheetViews>
  <sheetFormatPr defaultRowHeight="14.4" x14ac:dyDescent="0.3"/>
  <cols>
    <col min="2" max="3" width="20.6640625" customWidth="1"/>
  </cols>
  <sheetData>
    <row r="3" spans="2:15" x14ac:dyDescent="0.3">
      <c r="B3" s="6" t="s">
        <v>65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8"/>
    </row>
    <row r="4" spans="2:15" x14ac:dyDescent="0.3">
      <c r="B4" s="17" t="s">
        <v>0</v>
      </c>
      <c r="C4" s="13" t="s">
        <v>52</v>
      </c>
      <c r="D4" s="14" t="str">
        <f t="array" ref="D4:O4">ListsMonthShort</f>
        <v>Jan</v>
      </c>
      <c r="E4" s="15" t="str">
        <v>Feb</v>
      </c>
      <c r="F4" s="15" t="str">
        <v>Mar</v>
      </c>
      <c r="G4" s="15" t="str">
        <v>Apr</v>
      </c>
      <c r="H4" s="15" t="str">
        <v>May</v>
      </c>
      <c r="I4" s="15" t="str">
        <v>Jun</v>
      </c>
      <c r="J4" s="15" t="str">
        <v>Jul</v>
      </c>
      <c r="K4" s="15" t="str">
        <v>Aug</v>
      </c>
      <c r="L4" s="15" t="str">
        <v>Sep</v>
      </c>
      <c r="M4" s="15" t="str">
        <v>Oct</v>
      </c>
      <c r="N4" s="15" t="str">
        <v>Nov</v>
      </c>
      <c r="O4" s="16" t="str">
        <v>Dec</v>
      </c>
    </row>
    <row r="5" spans="2:15" x14ac:dyDescent="0.3">
      <c r="B5" s="10" t="str">
        <f t="array" ref="B5:B54">ListCity</f>
        <v>Atlanta</v>
      </c>
      <c r="C5" s="3" t="str">
        <f>VLOOKUP(B5,Data1!$A$2:$B$51,2,FALSE)</f>
        <v>Georgia</v>
      </c>
      <c r="D5" s="9">
        <f>VALUE(SUBSTITUTE(SUBSTITUTE(MID(Data1!C2, SEARCH("L", Data1!C2) + 1, LEN(Data1!C2) - SEARCH("L", Data1!C2)), " ", ""), "Ø", "0"))</f>
        <v>34</v>
      </c>
      <c r="E5" s="9">
        <f>VALUE(SUBSTITUTE(SUBSTITUTE(MID(Data1!D2, SEARCH("L", Data1!D2) + 1, LEN(Data1!D2) - SEARCH("L", Data1!D2)), " ", ""), "Ø", "0"))</f>
        <v>38</v>
      </c>
      <c r="F5" s="9">
        <f>VALUE(SUBSTITUTE(SUBSTITUTE(MID(Data1!E2, SEARCH("L", Data1!E2) + 1, LEN(Data1!E2) - SEARCH("L", Data1!E2)), " ", ""), "Ø", "0"))</f>
        <v>44</v>
      </c>
      <c r="G5" s="9">
        <f>VALUE(SUBSTITUTE(SUBSTITUTE(MID(Data1!F2, SEARCH("L", Data1!F2) + 1, LEN(Data1!F2) - SEARCH("L", Data1!F2)), " ", ""), "Ø", "0"))</f>
        <v>52</v>
      </c>
      <c r="H5" s="9">
        <f>VALUE(SUBSTITUTE(SUBSTITUTE(MID(Data1!G2, SEARCH("L", Data1!G2) + 1, LEN(Data1!G2) - SEARCH("L", Data1!G2)), " ", ""), "Ø", "0"))</f>
        <v>60</v>
      </c>
      <c r="I5" s="9">
        <f>VALUE(SUBSTITUTE(SUBSTITUTE(MID(Data1!H2, SEARCH("L", Data1!H2) + 1, LEN(Data1!H2) - SEARCH("L", Data1!H2)), " ", ""), "Ø", "0"))</f>
        <v>68</v>
      </c>
      <c r="J5" s="9">
        <f>VALUE(SUBSTITUTE(SUBSTITUTE(MID(Data1!I2, SEARCH("L", Data1!I2) + 1, LEN(Data1!I2) - SEARCH("L", Data1!I2)), " ", ""), "Ø", "0"))</f>
        <v>71</v>
      </c>
      <c r="K5" s="9">
        <f>VALUE(SUBSTITUTE(SUBSTITUTE(MID(Data1!J2, SEARCH("L", Data1!J2) + 1, LEN(Data1!J2) - SEARCH("L", Data1!J2)), " ", ""), "Ø", "0"))</f>
        <v>71</v>
      </c>
      <c r="L5" s="9">
        <f>VALUE(SUBSTITUTE(SUBSTITUTE(MID(Data1!K2, SEARCH("L", Data1!K2) + 1, LEN(Data1!K2) - SEARCH("L", Data1!K2)), " ", ""), "Ø", "0"))</f>
        <v>65</v>
      </c>
      <c r="M5" s="9">
        <f>VALUE(SUBSTITUTE(SUBSTITUTE(MID(Data1!L2, SEARCH("L", Data1!L2) + 1, LEN(Data1!L2) - SEARCH("L", Data1!L2)), " ", ""), "Ø", "0"))</f>
        <v>54</v>
      </c>
      <c r="N5" s="9">
        <f>VALUE(SUBSTITUTE(SUBSTITUTE(MID(Data1!M2, SEARCH("L", Data1!M2) + 1, LEN(Data1!M2) - SEARCH("L", Data1!M2)), " ", ""), "Ø", "0"))</f>
        <v>45</v>
      </c>
      <c r="O5" s="9">
        <f>VALUE(SUBSTITUTE(SUBSTITUTE(MID(Data1!N2, SEARCH("L", Data1!N2) + 1, LEN(Data1!N2) - SEARCH("L", Data1!N2)), " ", ""), "Ø", "0"))</f>
        <v>37</v>
      </c>
    </row>
    <row r="6" spans="2:15" x14ac:dyDescent="0.3">
      <c r="B6" s="11" t="str">
        <v>Austin</v>
      </c>
      <c r="C6" s="3" t="str">
        <f>VLOOKUP(B6,Data1!$A$2:$B$51,2,FALSE)</f>
        <v>Texas</v>
      </c>
      <c r="D6" s="9">
        <f>VALUE(SUBSTITUTE(SUBSTITUTE(MID(Data1!C3, SEARCH("L", Data1!C3) + 1, LEN(Data1!C3) - SEARCH("L", Data1!C3)), " ", ""), "Ø", "0"))</f>
        <v>42</v>
      </c>
      <c r="E6" s="9">
        <f>VALUE(SUBSTITUTE(SUBSTITUTE(MID(Data1!D3, SEARCH("L", Data1!D3) + 1, LEN(Data1!D3) - SEARCH("L", Data1!D3)), " ", ""), "Ø", "0"))</f>
        <v>45</v>
      </c>
      <c r="F6" s="9">
        <f>VALUE(SUBSTITUTE(SUBSTITUTE(MID(Data1!E3, SEARCH("L", Data1!E3) + 1, LEN(Data1!E3) - SEARCH("L", Data1!E3)), " ", ""), "Ø", "0"))</f>
        <v>51</v>
      </c>
      <c r="G6" s="9">
        <f>VALUE(SUBSTITUTE(SUBSTITUTE(MID(Data1!F3, SEARCH("L", Data1!F3) + 1, LEN(Data1!F3) - SEARCH("L", Data1!F3)), " ", ""), "Ø", "0"))</f>
        <v>59</v>
      </c>
      <c r="H6" s="9">
        <f>VALUE(SUBSTITUTE(SUBSTITUTE(MID(Data1!G3, SEARCH("L", Data1!G3) + 1, LEN(Data1!G3) - SEARCH("L", Data1!G3)), " ", ""), "Ø", "0"))</f>
        <v>67</v>
      </c>
      <c r="I6" s="9">
        <f>VALUE(SUBSTITUTE(SUBSTITUTE(MID(Data1!H3, SEARCH("L", Data1!H3) + 1, LEN(Data1!H3) - SEARCH("L", Data1!H3)), " ", ""), "Ø", "0"))</f>
        <v>72</v>
      </c>
      <c r="J6" s="9">
        <f>VALUE(SUBSTITUTE(SUBSTITUTE(MID(Data1!I3, SEARCH("L", Data1!I3) + 1, LEN(Data1!I3) - SEARCH("L", Data1!I3)), " ", ""), "Ø", "0"))</f>
        <v>74</v>
      </c>
      <c r="K6" s="9">
        <f>VALUE(SUBSTITUTE(SUBSTITUTE(MID(Data1!J3, SEARCH("L", Data1!J3) + 1, LEN(Data1!J3) - SEARCH("L", Data1!J3)), " ", ""), "Ø", "0"))</f>
        <v>75</v>
      </c>
      <c r="L6" s="9">
        <f>VALUE(SUBSTITUTE(SUBSTITUTE(MID(Data1!K3, SEARCH("L", Data1!K3) + 1, LEN(Data1!K3) - SEARCH("L", Data1!K3)), " ", ""), "Ø", "0"))</f>
        <v>69</v>
      </c>
      <c r="M6" s="9">
        <f>VALUE(SUBSTITUTE(SUBSTITUTE(MID(Data1!L3, SEARCH("L", Data1!L3) + 1, LEN(Data1!L3) - SEARCH("L", Data1!L3)), " ", ""), "Ø", "0"))</f>
        <v>61</v>
      </c>
      <c r="N6" s="9">
        <f>VALUE(SUBSTITUTE(SUBSTITUTE(MID(Data1!M3, SEARCH("L", Data1!M3) + 1, LEN(Data1!M3) - SEARCH("L", Data1!M3)), " ", ""), "Ø", "0"))</f>
        <v>51</v>
      </c>
      <c r="O6" s="9">
        <f>VALUE(SUBSTITUTE(SUBSTITUTE(MID(Data1!N3, SEARCH("L", Data1!N3) + 1, LEN(Data1!N3) - SEARCH("L", Data1!N3)), " ", ""), "Ø", "0"))</f>
        <v>42</v>
      </c>
    </row>
    <row r="7" spans="2:15" x14ac:dyDescent="0.3">
      <c r="B7" s="11" t="str">
        <v>Baltimore</v>
      </c>
      <c r="C7" s="3" t="str">
        <f>VLOOKUP(B7,Data1!$A$2:$B$51,2,FALSE)</f>
        <v>Maryland</v>
      </c>
      <c r="D7" s="9">
        <f>VALUE(SUBSTITUTE(SUBSTITUTE(MID(Data1!C4, SEARCH("L", Data1!C4) + 1, LEN(Data1!C4) - SEARCH("L", Data1!C4)), " ", ""), "Ø", "0"))</f>
        <v>24</v>
      </c>
      <c r="E7" s="9">
        <f>VALUE(SUBSTITUTE(SUBSTITUTE(MID(Data1!D4, SEARCH("L", Data1!D4) + 1, LEN(Data1!D4) - SEARCH("L", Data1!D4)), " ", ""), "Ø", "0"))</f>
        <v>27</v>
      </c>
      <c r="F7" s="9">
        <f>VALUE(SUBSTITUTE(SUBSTITUTE(MID(Data1!E4, SEARCH("L", Data1!E4) + 1, LEN(Data1!E4) - SEARCH("L", Data1!E4)), " ", ""), "Ø", "0"))</f>
        <v>34</v>
      </c>
      <c r="G7" s="9">
        <f>VALUE(SUBSTITUTE(SUBSTITUTE(MID(Data1!F4, SEARCH("L", Data1!F4) + 1, LEN(Data1!F4) - SEARCH("L", Data1!F4)), " ", ""), "Ø", "0"))</f>
        <v>43</v>
      </c>
      <c r="H7" s="9">
        <f>VALUE(SUBSTITUTE(SUBSTITUTE(MID(Data1!G4, SEARCH("L", Data1!G4) + 1, LEN(Data1!G4) - SEARCH("L", Data1!G4)), " ", ""), "Ø", "0"))</f>
        <v>52</v>
      </c>
      <c r="I7" s="9">
        <f>VALUE(SUBSTITUTE(SUBSTITUTE(MID(Data1!H4, SEARCH("L", Data1!H4) + 1, LEN(Data1!H4) - SEARCH("L", Data1!H4)), " ", ""), "Ø", "0"))</f>
        <v>62</v>
      </c>
      <c r="J7" s="9">
        <f>VALUE(SUBSTITUTE(SUBSTITUTE(MID(Data1!I4, SEARCH("L", Data1!I4) + 1, LEN(Data1!I4) - SEARCH("L", Data1!I4)), " ", ""), "Ø", "0"))</f>
        <v>67</v>
      </c>
      <c r="K7" s="9">
        <f>VALUE(SUBSTITUTE(SUBSTITUTE(MID(Data1!J4, SEARCH("L", Data1!J4) + 1, LEN(Data1!J4) - SEARCH("L", Data1!J4)), " ", ""), "Ø", "0"))</f>
        <v>65</v>
      </c>
      <c r="L7" s="9">
        <f>VALUE(SUBSTITUTE(SUBSTITUTE(MID(Data1!K4, SEARCH("L", Data1!K4) + 1, LEN(Data1!K4) - SEARCH("L", Data1!K4)), " ", ""), "Ø", "0"))</f>
        <v>58</v>
      </c>
      <c r="M7" s="9">
        <f>VALUE(SUBSTITUTE(SUBSTITUTE(MID(Data1!L4, SEARCH("L", Data1!L4) + 1, LEN(Data1!L4) - SEARCH("L", Data1!L4)), " ", ""), "Ø", "0"))</f>
        <v>45</v>
      </c>
      <c r="N7" s="9">
        <f>VALUE(SUBSTITUTE(SUBSTITUTE(MID(Data1!M4, SEARCH("L", Data1!M4) + 1, LEN(Data1!M4) - SEARCH("L", Data1!M4)), " ", ""), "Ø", "0"))</f>
        <v>37</v>
      </c>
      <c r="O7" s="9">
        <f>VALUE(SUBSTITUTE(SUBSTITUTE(MID(Data1!N4, SEARCH("L", Data1!N4) + 1, LEN(Data1!N4) - SEARCH("L", Data1!N4)), " ", ""), "Ø", "0"))</f>
        <v>28</v>
      </c>
    </row>
    <row r="8" spans="2:15" x14ac:dyDescent="0.3">
      <c r="B8" s="11" t="str">
        <v>Birmingham</v>
      </c>
      <c r="C8" s="3" t="str">
        <f>VLOOKUP(B8,Data1!$A$2:$B$51,2,FALSE)</f>
        <v>Alabama</v>
      </c>
      <c r="D8" s="9">
        <f>VALUE(SUBSTITUTE(SUBSTITUTE(MID(Data1!C5, SEARCH("L", Data1!C5) + 1, LEN(Data1!C5) - SEARCH("L", Data1!C5)), " ", ""), "Ø", "0"))</f>
        <v>34</v>
      </c>
      <c r="E8" s="9">
        <f>VALUE(SUBSTITUTE(SUBSTITUTE(MID(Data1!D5, SEARCH("L", Data1!D5) + 1, LEN(Data1!D5) - SEARCH("L", Data1!D5)), " ", ""), "Ø", "0"))</f>
        <v>37</v>
      </c>
      <c r="F8" s="9">
        <f>VALUE(SUBSTITUTE(SUBSTITUTE(MID(Data1!E5, SEARCH("L", Data1!E5) + 1, LEN(Data1!E5) - SEARCH("L", Data1!E5)), " ", ""), "Ø", "0"))</f>
        <v>44</v>
      </c>
      <c r="G8" s="9">
        <f>VALUE(SUBSTITUTE(SUBSTITUTE(MID(Data1!F5, SEARCH("L", Data1!F5) + 1, LEN(Data1!F5) - SEARCH("L", Data1!F5)), " ", ""), "Ø", "0"))</f>
        <v>51</v>
      </c>
      <c r="H8" s="9">
        <f>VALUE(SUBSTITUTE(SUBSTITUTE(MID(Data1!G5, SEARCH("L", Data1!G5) + 1, LEN(Data1!G5) - SEARCH("L", Data1!G5)), " ", ""), "Ø", "0"))</f>
        <v>60</v>
      </c>
      <c r="I8" s="9">
        <f>VALUE(SUBSTITUTE(SUBSTITUTE(MID(Data1!H5, SEARCH("L", Data1!H5) + 1, LEN(Data1!H5) - SEARCH("L", Data1!H5)), " ", ""), "Ø", "0"))</f>
        <v>68</v>
      </c>
      <c r="J8" s="9">
        <f>VALUE(SUBSTITUTE(SUBSTITUTE(MID(Data1!I5, SEARCH("L", Data1!I5) + 1, LEN(Data1!I5) - SEARCH("L", Data1!I5)), " ", ""), "Ø", "0"))</f>
        <v>71</v>
      </c>
      <c r="K8" s="9">
        <f>VALUE(SUBSTITUTE(SUBSTITUTE(MID(Data1!J5, SEARCH("L", Data1!J5) + 1, LEN(Data1!J5) - SEARCH("L", Data1!J5)), " ", ""), "Ø", "0"))</f>
        <v>71</v>
      </c>
      <c r="L8" s="9">
        <f>VALUE(SUBSTITUTE(SUBSTITUTE(MID(Data1!K5, SEARCH("L", Data1!K5) + 1, LEN(Data1!K5) - SEARCH("L", Data1!K5)), " ", ""), "Ø", "0"))</f>
        <v>64</v>
      </c>
      <c r="M8" s="9">
        <f>VALUE(SUBSTITUTE(SUBSTITUTE(MID(Data1!L5, SEARCH("L", Data1!L5) + 1, LEN(Data1!L5) - SEARCH("L", Data1!L5)), " ", ""), "Ø", "0"))</f>
        <v>53</v>
      </c>
      <c r="N8" s="9">
        <f>VALUE(SUBSTITUTE(SUBSTITUTE(MID(Data1!M5, SEARCH("L", Data1!M5) + 1, LEN(Data1!M5) - SEARCH("L", Data1!M5)), " ", ""), "Ø", "0"))</f>
        <v>44</v>
      </c>
      <c r="O8" s="9">
        <f>VALUE(SUBSTITUTE(SUBSTITUTE(MID(Data1!N5, SEARCH("L", Data1!N5) + 1, LEN(Data1!N5) - SEARCH("L", Data1!N5)), " ", ""), "Ø", "0"))</f>
        <v>36</v>
      </c>
    </row>
    <row r="9" spans="2:15" x14ac:dyDescent="0.3">
      <c r="B9" s="11" t="str">
        <v>Boston</v>
      </c>
      <c r="C9" s="3" t="str">
        <f>VLOOKUP(B9,Data1!$A$2:$B$51,2,FALSE)</f>
        <v>Massachusetts</v>
      </c>
      <c r="D9" s="9">
        <f>VALUE(SUBSTITUTE(SUBSTITUTE(MID(Data1!C6, SEARCH("L", Data1!C6) + 1, LEN(Data1!C6) - SEARCH("L", Data1!C6)), " ", ""), "Ø", "0"))</f>
        <v>22</v>
      </c>
      <c r="E9" s="9">
        <f>VALUE(SUBSTITUTE(SUBSTITUTE(MID(Data1!D6, SEARCH("L", Data1!D6) + 1, LEN(Data1!D6) - SEARCH("L", Data1!D6)), " ", ""), "Ø", "0"))</f>
        <v>25</v>
      </c>
      <c r="F9" s="9">
        <f>VALUE(SUBSTITUTE(SUBSTITUTE(MID(Data1!E6, SEARCH("L", Data1!E6) + 1, LEN(Data1!E6) - SEARCH("L", Data1!E6)), " ", ""), "Ø", "0"))</f>
        <v>31</v>
      </c>
      <c r="G9" s="9">
        <f>VALUE(SUBSTITUTE(SUBSTITUTE(MID(Data1!F6, SEARCH("L", Data1!F6) + 1, LEN(Data1!F6) - SEARCH("L", Data1!F6)), " ", ""), "Ø", "0"))</f>
        <v>41</v>
      </c>
      <c r="H9" s="9">
        <f>VALUE(SUBSTITUTE(SUBSTITUTE(MID(Data1!G6, SEARCH("L", Data1!G6) + 1, LEN(Data1!G6) - SEARCH("L", Data1!G6)), " ", ""), "Ø", "0"))</f>
        <v>50</v>
      </c>
      <c r="I9" s="9">
        <f>VALUE(SUBSTITUTE(SUBSTITUTE(MID(Data1!H6, SEARCH("L", Data1!H6) + 1, LEN(Data1!H6) - SEARCH("L", Data1!H6)), " ", ""), "Ø", "0"))</f>
        <v>60</v>
      </c>
      <c r="J9" s="9">
        <f>VALUE(SUBSTITUTE(SUBSTITUTE(MID(Data1!I6, SEARCH("L", Data1!I6) + 1, LEN(Data1!I6) - SEARCH("L", Data1!I6)), " ", ""), "Ø", "0"))</f>
        <v>65</v>
      </c>
      <c r="K9" s="9">
        <f>VALUE(SUBSTITUTE(SUBSTITUTE(MID(Data1!J6, SEARCH("L", Data1!J6) + 1, LEN(Data1!J6) - SEARCH("L", Data1!J6)), " ", ""), "Ø", "0"))</f>
        <v>65</v>
      </c>
      <c r="L9" s="9">
        <f>VALUE(SUBSTITUTE(SUBSTITUTE(MID(Data1!K6, SEARCH("L", Data1!K6) + 1, LEN(Data1!K6) - SEARCH("L", Data1!K6)), " ", ""), "Ø", "0"))</f>
        <v>57</v>
      </c>
      <c r="M9" s="9">
        <f>VALUE(SUBSTITUTE(SUBSTITUTE(MID(Data1!L6, SEARCH("L", Data1!L6) + 1, LEN(Data1!L6) - SEARCH("L", Data1!L6)), " ", ""), "Ø", "0"))</f>
        <v>47</v>
      </c>
      <c r="N9" s="9">
        <f>VALUE(SUBSTITUTE(SUBSTITUTE(MID(Data1!M6, SEARCH("L", Data1!M6) + 1, LEN(Data1!M6) - SEARCH("L", Data1!M6)), " ", ""), "Ø", "0"))</f>
        <v>38</v>
      </c>
      <c r="O9" s="9">
        <f>VALUE(SUBSTITUTE(SUBSTITUTE(MID(Data1!N6, SEARCH("L", Data1!N6) + 1, LEN(Data1!N6) - SEARCH("L", Data1!N6)), " ", ""), "Ø", "0"))</f>
        <v>28</v>
      </c>
    </row>
    <row r="10" spans="2:15" x14ac:dyDescent="0.3">
      <c r="B10" s="11" t="str">
        <v>Buffalo</v>
      </c>
      <c r="C10" s="3" t="str">
        <f>VLOOKUP(B10,Data1!$A$2:$B$51,2,FALSE)</f>
        <v>New York</v>
      </c>
      <c r="D10" s="9">
        <f>VALUE(SUBSTITUTE(SUBSTITUTE(MID(Data1!C7, SEARCH("L", Data1!C7) + 1, LEN(Data1!C7) - SEARCH("L", Data1!C7)), " ", ""), "Ø", "0"))</f>
        <v>19</v>
      </c>
      <c r="E10" s="9">
        <f>VALUE(SUBSTITUTE(SUBSTITUTE(MID(Data1!D7, SEARCH("L", Data1!D7) + 1, LEN(Data1!D7) - SEARCH("L", Data1!D7)), " ", ""), "Ø", "0"))</f>
        <v>19</v>
      </c>
      <c r="F10" s="9">
        <f>VALUE(SUBSTITUTE(SUBSTITUTE(MID(Data1!E7, SEARCH("L", Data1!E7) + 1, LEN(Data1!E7) - SEARCH("L", Data1!E7)), " ", ""), "Ø", "0"))</f>
        <v>26</v>
      </c>
      <c r="G10" s="9">
        <f>VALUE(SUBSTITUTE(SUBSTITUTE(MID(Data1!F7, SEARCH("L", Data1!F7) + 1, LEN(Data1!F7) - SEARCH("L", Data1!F7)), " ", ""), "Ø", "0"))</f>
        <v>37</v>
      </c>
      <c r="H10" s="9">
        <f>VALUE(SUBSTITUTE(SUBSTITUTE(MID(Data1!G7, SEARCH("L", Data1!G7) + 1, LEN(Data1!G7) - SEARCH("L", Data1!G7)), " ", ""), "Ø", "0"))</f>
        <v>47</v>
      </c>
      <c r="I10" s="9">
        <f>VALUE(SUBSTITUTE(SUBSTITUTE(MID(Data1!H7, SEARCH("L", Data1!H7) + 1, LEN(Data1!H7) - SEARCH("L", Data1!H7)), " ", ""), "Ø", "0"))</f>
        <v>57</v>
      </c>
      <c r="J10" s="9">
        <f>VALUE(SUBSTITUTE(SUBSTITUTE(MID(Data1!I7, SEARCH("L", Data1!I7) + 1, LEN(Data1!I7) - SEARCH("L", Data1!I7)), " ", ""), "Ø", "0"))</f>
        <v>62</v>
      </c>
      <c r="K10" s="9">
        <f>VALUE(SUBSTITUTE(SUBSTITUTE(MID(Data1!J7, SEARCH("L", Data1!J7) + 1, LEN(Data1!J7) - SEARCH("L", Data1!J7)), " ", ""), "Ø", "0"))</f>
        <v>61</v>
      </c>
      <c r="L10" s="9">
        <f>VALUE(SUBSTITUTE(SUBSTITUTE(MID(Data1!K7, SEARCH("L", Data1!K7) + 1, LEN(Data1!K7) - SEARCH("L", Data1!K7)), " ", ""), "Ø", "0"))</f>
        <v>53</v>
      </c>
      <c r="M10" s="9">
        <f>VALUE(SUBSTITUTE(SUBSTITUTE(MID(Data1!L7, SEARCH("L", Data1!L7) + 1, LEN(Data1!L7) - SEARCH("L", Data1!L7)), " ", ""), "Ø", "0"))</f>
        <v>43</v>
      </c>
      <c r="N10" s="9">
        <f>VALUE(SUBSTITUTE(SUBSTITUTE(MID(Data1!M7, SEARCH("L", Data1!M7) + 1, LEN(Data1!M7) - SEARCH("L", Data1!M7)), " ", ""), "Ø", "0"))</f>
        <v>34</v>
      </c>
      <c r="O10" s="9">
        <f>VALUE(SUBSTITUTE(SUBSTITUTE(MID(Data1!N7, SEARCH("L", Data1!N7) + 1, LEN(Data1!N7) - SEARCH("L", Data1!N7)), " ", ""), "Ø", "0"))</f>
        <v>24</v>
      </c>
    </row>
    <row r="11" spans="2:15" x14ac:dyDescent="0.3">
      <c r="B11" s="11" t="str">
        <v>Charlotte</v>
      </c>
      <c r="C11" s="3" t="str">
        <f>VLOOKUP(B11,Data1!$A$2:$B$51,2,FALSE)</f>
        <v>North Carolina</v>
      </c>
      <c r="D11" s="9">
        <f>VALUE(SUBSTITUTE(SUBSTITUTE(MID(Data1!C8, SEARCH("L", Data1!C8) + 1, LEN(Data1!C8) - SEARCH("L", Data1!C8)), " ", ""), "Ø", "0"))</f>
        <v>30</v>
      </c>
      <c r="E11" s="9">
        <f>VALUE(SUBSTITUTE(SUBSTITUTE(MID(Data1!D8, SEARCH("L", Data1!D8) + 1, LEN(Data1!D8) - SEARCH("L", Data1!D8)), " ", ""), "Ø", "0"))</f>
        <v>33</v>
      </c>
      <c r="F11" s="9">
        <f>VALUE(SUBSTITUTE(SUBSTITUTE(MID(Data1!E8, SEARCH("L", Data1!E8) + 1, LEN(Data1!E8) - SEARCH("L", Data1!E8)), " ", ""), "Ø", "0"))</f>
        <v>39</v>
      </c>
      <c r="G11" s="9">
        <f>VALUE(SUBSTITUTE(SUBSTITUTE(MID(Data1!F8, SEARCH("L", Data1!F8) + 1, LEN(Data1!F8) - SEARCH("L", Data1!F8)), " ", ""), "Ø", "0"))</f>
        <v>47</v>
      </c>
      <c r="H11" s="9">
        <f>VALUE(SUBSTITUTE(SUBSTITUTE(MID(Data1!G8, SEARCH("L", Data1!G8) + 1, LEN(Data1!G8) - SEARCH("L", Data1!G8)), " ", ""), "Ø", "0"))</f>
        <v>56</v>
      </c>
      <c r="I11" s="9">
        <f>VALUE(SUBSTITUTE(SUBSTITUTE(MID(Data1!H8, SEARCH("L", Data1!H8) + 1, LEN(Data1!H8) - SEARCH("L", Data1!H8)), " ", ""), "Ø", "0"))</f>
        <v>65</v>
      </c>
      <c r="J11" s="9">
        <f>VALUE(SUBSTITUTE(SUBSTITUTE(MID(Data1!I8, SEARCH("L", Data1!I8) + 1, LEN(Data1!I8) - SEARCH("L", Data1!I8)), " ", ""), "Ø", "0"))</f>
        <v>68</v>
      </c>
      <c r="K11" s="9">
        <f>VALUE(SUBSTITUTE(SUBSTITUTE(MID(Data1!J8, SEARCH("L", Data1!J8) + 1, LEN(Data1!J8) - SEARCH("L", Data1!J8)), " ", ""), "Ø", "0"))</f>
        <v>67</v>
      </c>
      <c r="L11" s="9">
        <f>VALUE(SUBSTITUTE(SUBSTITUTE(MID(Data1!K8, SEARCH("L", Data1!K8) + 1, LEN(Data1!K8) - SEARCH("L", Data1!K8)), " ", ""), "Ø", "0"))</f>
        <v>60</v>
      </c>
      <c r="M11" s="9">
        <f>VALUE(SUBSTITUTE(SUBSTITUTE(MID(Data1!L8, SEARCH("L", Data1!L8) + 1, LEN(Data1!L8) - SEARCH("L", Data1!L8)), " ", ""), "Ø", "0"))</f>
        <v>49</v>
      </c>
      <c r="N11" s="9">
        <f>VALUE(SUBSTITUTE(SUBSTITUTE(MID(Data1!M8, SEARCH("L", Data1!M8) + 1, LEN(Data1!M8) - SEARCH("L", Data1!M8)), " ", ""), "Ø", "0"))</f>
        <v>39</v>
      </c>
      <c r="O11" s="9">
        <f>VALUE(SUBSTITUTE(SUBSTITUTE(MID(Data1!N8, SEARCH("L", Data1!N8) + 1, LEN(Data1!N8) - SEARCH("L", Data1!N8)), " ", ""), "Ø", "0"))</f>
        <v>32</v>
      </c>
    </row>
    <row r="12" spans="2:15" x14ac:dyDescent="0.3">
      <c r="B12" s="11" t="str">
        <v>Chicago</v>
      </c>
      <c r="C12" s="3" t="str">
        <f>VLOOKUP(B12,Data1!$A$2:$B$51,2,FALSE)</f>
        <v>Illinois</v>
      </c>
      <c r="D12" s="9">
        <f>VALUE(SUBSTITUTE(SUBSTITUTE(MID(Data1!C9, SEARCH("L", Data1!C9) + 1, LEN(Data1!C9) - SEARCH("L", Data1!C9)), " ", ""), "Ø", "0"))</f>
        <v>17</v>
      </c>
      <c r="E12" s="9">
        <f>VALUE(SUBSTITUTE(SUBSTITUTE(MID(Data1!D9, SEARCH("L", Data1!D9) + 1, LEN(Data1!D9) - SEARCH("L", Data1!D9)), " ", ""), "Ø", "0"))</f>
        <v>20</v>
      </c>
      <c r="F12" s="9">
        <f>VALUE(SUBSTITUTE(SUBSTITUTE(MID(Data1!E9, SEARCH("L", Data1!E9) + 1, LEN(Data1!E9) - SEARCH("L", Data1!E9)), " ", ""), "Ø", "0"))</f>
        <v>29</v>
      </c>
      <c r="G12" s="9">
        <f>VALUE(SUBSTITUTE(SUBSTITUTE(MID(Data1!F9, SEARCH("L", Data1!F9) + 1, LEN(Data1!F9) - SEARCH("L", Data1!F9)), " ", ""), "Ø", "0"))</f>
        <v>39</v>
      </c>
      <c r="H12" s="9">
        <f>VALUE(SUBSTITUTE(SUBSTITUTE(MID(Data1!G9, SEARCH("L", Data1!G9) + 1, LEN(Data1!G9) - SEARCH("L", Data1!G9)), " ", ""), "Ø", "0"))</f>
        <v>48</v>
      </c>
      <c r="I12" s="9">
        <f>VALUE(SUBSTITUTE(SUBSTITUTE(MID(Data1!H9, SEARCH("L", Data1!H9) + 1, LEN(Data1!H9) - SEARCH("L", Data1!H9)), " ", ""), "Ø", "0"))</f>
        <v>58</v>
      </c>
      <c r="J12" s="9">
        <f>VALUE(SUBSTITUTE(SUBSTITUTE(MID(Data1!I9, SEARCH("L", Data1!I9) + 1, LEN(Data1!I9) - SEARCH("L", Data1!I9)), " ", ""), "Ø", "0"))</f>
        <v>64</v>
      </c>
      <c r="K12" s="9">
        <f>VALUE(SUBSTITUTE(SUBSTITUTE(MID(Data1!J9, SEARCH("L", Data1!J9) + 1, LEN(Data1!J9) - SEARCH("L", Data1!J9)), " ", ""), "Ø", "0"))</f>
        <v>63</v>
      </c>
      <c r="L12" s="9">
        <f>VALUE(SUBSTITUTE(SUBSTITUTE(MID(Data1!K9, SEARCH("L", Data1!K9) + 1, LEN(Data1!K9) - SEARCH("L", Data1!K9)), " ", ""), "Ø", "0"))</f>
        <v>54</v>
      </c>
      <c r="M12" s="9">
        <f>VALUE(SUBSTITUTE(SUBSTITUTE(MID(Data1!L9, SEARCH("L", Data1!L9) + 1, LEN(Data1!L9) - SEARCH("L", Data1!L9)), " ", ""), "Ø", "0"))</f>
        <v>43</v>
      </c>
      <c r="N12" s="9">
        <f>VALUE(SUBSTITUTE(SUBSTITUTE(MID(Data1!M9, SEARCH("L", Data1!M9) + 1, LEN(Data1!M9) - SEARCH("L", Data1!M9)), " ", ""), "Ø", "0"))</f>
        <v>32</v>
      </c>
      <c r="O12" s="9">
        <f>VALUE(SUBSTITUTE(SUBSTITUTE(MID(Data1!N9, SEARCH("L", Data1!N9) + 1, LEN(Data1!N9) - SEARCH("L", Data1!N9)), " ", ""), "Ø", "0"))</f>
        <v>21</v>
      </c>
    </row>
    <row r="13" spans="2:15" x14ac:dyDescent="0.3">
      <c r="B13" s="11" t="str">
        <v>Cincinnati</v>
      </c>
      <c r="C13" s="3" t="str">
        <f>VLOOKUP(B13,Data1!$A$2:$B$51,2,FALSE)</f>
        <v>Ohio</v>
      </c>
      <c r="D13" s="9">
        <f>VALUE(SUBSTITUTE(SUBSTITUTE(MID(Data1!C10, SEARCH("L", Data1!C10) + 1, LEN(Data1!C10) - SEARCH("L", Data1!C10)), " ", ""), "Ø", "0"))</f>
        <v>22</v>
      </c>
      <c r="E13" s="9">
        <f>VALUE(SUBSTITUTE(SUBSTITUTE(MID(Data1!D10, SEARCH("L", Data1!D10) + 1, LEN(Data1!D10) - SEARCH("L", Data1!D10)), " ", ""), "Ø", "0"))</f>
        <v>25</v>
      </c>
      <c r="F13" s="9">
        <f>VALUE(SUBSTITUTE(SUBSTITUTE(MID(Data1!E10, SEARCH("L", Data1!E10) + 1, LEN(Data1!E10) - SEARCH("L", Data1!E10)), " ", ""), "Ø", "0"))</f>
        <v>33</v>
      </c>
      <c r="G13" s="9">
        <f>VALUE(SUBSTITUTE(SUBSTITUTE(MID(Data1!F10, SEARCH("L", Data1!F10) + 1, LEN(Data1!F10) - SEARCH("L", Data1!F10)), " ", ""), "Ø", "0"))</f>
        <v>42</v>
      </c>
      <c r="H13" s="9">
        <f>VALUE(SUBSTITUTE(SUBSTITUTE(MID(Data1!G10, SEARCH("L", Data1!G10) + 1, LEN(Data1!G10) - SEARCH("L", Data1!G10)), " ", ""), "Ø", "0"))</f>
        <v>52</v>
      </c>
      <c r="I13" s="9">
        <f>VALUE(SUBSTITUTE(SUBSTITUTE(MID(Data1!H10, SEARCH("L", Data1!H10) + 1, LEN(Data1!H10) - SEARCH("L", Data1!H10)), " ", ""), "Ø", "0"))</f>
        <v>61</v>
      </c>
      <c r="J13" s="9">
        <f>VALUE(SUBSTITUTE(SUBSTITUTE(MID(Data1!I10, SEARCH("L", Data1!I10) + 1, LEN(Data1!I10) - SEARCH("L", Data1!I10)), " ", ""), "Ø", "0"))</f>
        <v>65</v>
      </c>
      <c r="K13" s="9">
        <f>VALUE(SUBSTITUTE(SUBSTITUTE(MID(Data1!J10, SEARCH("L", Data1!J10) + 1, LEN(Data1!J10) - SEARCH("L", Data1!J10)), " ", ""), "Ø", "0"))</f>
        <v>63</v>
      </c>
      <c r="L13" s="9">
        <f>VALUE(SUBSTITUTE(SUBSTITUTE(MID(Data1!K10, SEARCH("L", Data1!K10) + 1, LEN(Data1!K10) - SEARCH("L", Data1!K10)), " ", ""), "Ø", "0"))</f>
        <v>55</v>
      </c>
      <c r="M13" s="9">
        <f>VALUE(SUBSTITUTE(SUBSTITUTE(MID(Data1!L10, SEARCH("L", Data1!L10) + 1, LEN(Data1!L10) - SEARCH("L", Data1!L10)), " ", ""), "Ø", "0"))</f>
        <v>43</v>
      </c>
      <c r="N13" s="9">
        <f>VALUE(SUBSTITUTE(SUBSTITUTE(MID(Data1!M10, SEARCH("L", Data1!M10) + 1, LEN(Data1!M10) - SEARCH("L", Data1!M10)), " ", ""), "Ø", "0"))</f>
        <v>34</v>
      </c>
      <c r="O13" s="9">
        <f>VALUE(SUBSTITUTE(SUBSTITUTE(MID(Data1!N10, SEARCH("L", Data1!N10) + 1, LEN(Data1!N10) - SEARCH("L", Data1!N10)), " ", ""), "Ø", "0"))</f>
        <v>26</v>
      </c>
    </row>
    <row r="14" spans="2:15" x14ac:dyDescent="0.3">
      <c r="B14" s="11" t="str">
        <v>Cleveland</v>
      </c>
      <c r="C14" s="3" t="str">
        <f>VLOOKUP(B14,Data1!$A$2:$B$51,2,FALSE)</f>
        <v>Ohio</v>
      </c>
      <c r="D14" s="9">
        <f>VALUE(SUBSTITUTE(SUBSTITUTE(MID(Data1!C11, SEARCH("L", Data1!C11) + 1, LEN(Data1!C11) - SEARCH("L", Data1!C11)), " ", ""), "Ø", "0"))</f>
        <v>22</v>
      </c>
      <c r="E14" s="9">
        <f>VALUE(SUBSTITUTE(SUBSTITUTE(MID(Data1!D11, SEARCH("L", Data1!D11) + 1, LEN(Data1!D11) - SEARCH("L", Data1!D11)), " ", ""), "Ø", "0"))</f>
        <v>24</v>
      </c>
      <c r="F14" s="9">
        <f>VALUE(SUBSTITUTE(SUBSTITUTE(MID(Data1!E11, SEARCH("L", Data1!E11) + 1, LEN(Data1!E11) - SEARCH("L", Data1!E11)), " ", ""), "Ø", "0"))</f>
        <v>30</v>
      </c>
      <c r="G14" s="9">
        <f>VALUE(SUBSTITUTE(SUBSTITUTE(MID(Data1!F11, SEARCH("L", Data1!F11) + 1, LEN(Data1!F11) - SEARCH("L", Data1!F11)), " ", ""), "Ø", "0"))</f>
        <v>40</v>
      </c>
      <c r="H14" s="9">
        <f>VALUE(SUBSTITUTE(SUBSTITUTE(MID(Data1!G11, SEARCH("L", Data1!G11) + 1, LEN(Data1!G11) - SEARCH("L", Data1!G11)), " ", ""), "Ø", "0"))</f>
        <v>50</v>
      </c>
      <c r="I14" s="9">
        <f>VALUE(SUBSTITUTE(SUBSTITUTE(MID(Data1!H11, SEARCH("L", Data1!H11) + 1, LEN(Data1!H11) - SEARCH("L", Data1!H11)), " ", ""), "Ø", "0"))</f>
        <v>60</v>
      </c>
      <c r="J14" s="9">
        <f>VALUE(SUBSTITUTE(SUBSTITUTE(MID(Data1!I11, SEARCH("L", Data1!I11) + 1, LEN(Data1!I11) - SEARCH("L", Data1!I11)), " ", ""), "Ø", "0"))</f>
        <v>64</v>
      </c>
      <c r="K14" s="9">
        <f>VALUE(SUBSTITUTE(SUBSTITUTE(MID(Data1!J11, SEARCH("L", Data1!J11) + 1, LEN(Data1!J11) - SEARCH("L", Data1!J11)), " ", ""), "Ø", "0"))</f>
        <v>63</v>
      </c>
      <c r="L14" s="9">
        <f>VALUE(SUBSTITUTE(SUBSTITUTE(MID(Data1!K11, SEARCH("L", Data1!K11) + 1, LEN(Data1!K11) - SEARCH("L", Data1!K11)), " ", ""), "Ø", "0"))</f>
        <v>56</v>
      </c>
      <c r="M14" s="9">
        <f>VALUE(SUBSTITUTE(SUBSTITUTE(MID(Data1!L11, SEARCH("L", Data1!L11) + 1, LEN(Data1!L11) - SEARCH("L", Data1!L11)), " ", ""), "Ø", "0"))</f>
        <v>45</v>
      </c>
      <c r="N14" s="9">
        <f>VALUE(SUBSTITUTE(SUBSTITUTE(MID(Data1!M11, SEARCH("L", Data1!M11) + 1, LEN(Data1!M11) - SEARCH("L", Data1!M11)), " ", ""), "Ø", "0"))</f>
        <v>37</v>
      </c>
      <c r="O14" s="9">
        <f>VALUE(SUBSTITUTE(SUBSTITUTE(MID(Data1!N11, SEARCH("L", Data1!N11) + 1, LEN(Data1!N11) - SEARCH("L", Data1!N11)), " ", ""), "Ø", "0"))</f>
        <v>26</v>
      </c>
    </row>
    <row r="15" spans="2:15" x14ac:dyDescent="0.3">
      <c r="B15" s="11" t="str">
        <v>Columbus</v>
      </c>
      <c r="C15" s="3" t="str">
        <f>VLOOKUP(B15,Data1!$A$2:$B$51,2,FALSE)</f>
        <v>Ohio</v>
      </c>
      <c r="D15" s="9">
        <f>VALUE(SUBSTITUTE(SUBSTITUTE(MID(Data1!C12, SEARCH("L", Data1!C12) + 1, LEN(Data1!C12) - SEARCH("L", Data1!C12)), " ", ""), "Ø", "0"))</f>
        <v>23</v>
      </c>
      <c r="E15" s="9">
        <f>VALUE(SUBSTITUTE(SUBSTITUTE(MID(Data1!D12, SEARCH("L", Data1!D12) + 1, LEN(Data1!D12) - SEARCH("L", Data1!D12)), " ", ""), "Ø", "0"))</f>
        <v>25</v>
      </c>
      <c r="F15" s="9">
        <f>VALUE(SUBSTITUTE(SUBSTITUTE(MID(Data1!E12, SEARCH("L", Data1!E12) + 1, LEN(Data1!E12) - SEARCH("L", Data1!E12)), " ", ""), "Ø", "0"))</f>
        <v>33</v>
      </c>
      <c r="G15" s="9">
        <f>VALUE(SUBSTITUTE(SUBSTITUTE(MID(Data1!F12, SEARCH("L", Data1!F12) + 1, LEN(Data1!F12) - SEARCH("L", Data1!F12)), " ", ""), "Ø", "0"))</f>
        <v>43</v>
      </c>
      <c r="H15" s="9">
        <f>VALUE(SUBSTITUTE(SUBSTITUTE(MID(Data1!G12, SEARCH("L", Data1!G12) + 1, LEN(Data1!G12) - SEARCH("L", Data1!G12)), " ", ""), "Ø", "0"))</f>
        <v>52</v>
      </c>
      <c r="I15" s="9">
        <f>VALUE(SUBSTITUTE(SUBSTITUTE(MID(Data1!H12, SEARCH("L", Data1!H12) + 1, LEN(Data1!H12) - SEARCH("L", Data1!H12)), " ", ""), "Ø", "0"))</f>
        <v>62</v>
      </c>
      <c r="J15" s="9">
        <f>VALUE(SUBSTITUTE(SUBSTITUTE(MID(Data1!I12, SEARCH("L", Data1!I12) + 1, LEN(Data1!I12) - SEARCH("L", Data1!I12)), " ", ""), "Ø", "0"))</f>
        <v>66</v>
      </c>
      <c r="K15" s="9">
        <f>VALUE(SUBSTITUTE(SUBSTITUTE(MID(Data1!J12, SEARCH("L", Data1!J12) + 1, LEN(Data1!J12) - SEARCH("L", Data1!J12)), " ", ""), "Ø", "0"))</f>
        <v>64</v>
      </c>
      <c r="L15" s="9">
        <f>VALUE(SUBSTITUTE(SUBSTITUTE(MID(Data1!K12, SEARCH("L", Data1!K12) + 1, LEN(Data1!K12) - SEARCH("L", Data1!K12)), " ", ""), "Ø", "0"))</f>
        <v>57</v>
      </c>
      <c r="M15" s="9">
        <f>VALUE(SUBSTITUTE(SUBSTITUTE(MID(Data1!L12, SEARCH("L", Data1!L12) + 1, LEN(Data1!L12) - SEARCH("L", Data1!L12)), " ", ""), "Ø", "0"))</f>
        <v>45</v>
      </c>
      <c r="N15" s="9">
        <f>VALUE(SUBSTITUTE(SUBSTITUTE(MID(Data1!M12, SEARCH("L", Data1!M12) + 1, LEN(Data1!M12) - SEARCH("L", Data1!M12)), " ", ""), "Ø", "0"))</f>
        <v>36</v>
      </c>
      <c r="O15" s="9">
        <f>VALUE(SUBSTITUTE(SUBSTITUTE(MID(Data1!N12, SEARCH("L", Data1!N12) + 1, LEN(Data1!N12) - SEARCH("L", Data1!N12)), " ", ""), "Ø", "0"))</f>
        <v>27</v>
      </c>
    </row>
    <row r="16" spans="2:15" x14ac:dyDescent="0.3">
      <c r="B16" s="11" t="str">
        <v>Dallas</v>
      </c>
      <c r="C16" s="3" t="str">
        <f>VLOOKUP(B16,Data1!$A$2:$B$51,2,FALSE)</f>
        <v>Texas</v>
      </c>
      <c r="D16" s="9">
        <f>VALUE(SUBSTITUTE(SUBSTITUTE(MID(Data1!C13, SEARCH("L", Data1!C13) + 1, LEN(Data1!C13) - SEARCH("L", Data1!C13)), " ", ""), "Ø", "0"))</f>
        <v>37</v>
      </c>
      <c r="E16" s="9">
        <f>VALUE(SUBSTITUTE(SUBSTITUTE(MID(Data1!D13, SEARCH("L", Data1!D13) + 1, LEN(Data1!D13) - SEARCH("L", Data1!D13)), " ", ""), "Ø", "0"))</f>
        <v>41</v>
      </c>
      <c r="F16" s="9">
        <f>VALUE(SUBSTITUTE(SUBSTITUTE(MID(Data1!E13, SEARCH("L", Data1!E13) + 1, LEN(Data1!E13) - SEARCH("L", Data1!E13)), " ", ""), "Ø", "0"))</f>
        <v>49</v>
      </c>
      <c r="G16" s="9">
        <f>VALUE(SUBSTITUTE(SUBSTITUTE(MID(Data1!F13, SEARCH("L", Data1!F13) + 1, LEN(Data1!F13) - SEARCH("L", Data1!F13)), " ", ""), "Ø", "0"))</f>
        <v>56</v>
      </c>
      <c r="H16" s="9">
        <f>VALUE(SUBSTITUTE(SUBSTITUTE(MID(Data1!G13, SEARCH("L", Data1!G13) + 1, LEN(Data1!G13) - SEARCH("L", Data1!G13)), " ", ""), "Ø", "0"))</f>
        <v>65</v>
      </c>
      <c r="I16" s="9">
        <f>VALUE(SUBSTITUTE(SUBSTITUTE(MID(Data1!H13, SEARCH("L", Data1!H13) + 1, LEN(Data1!H13) - SEARCH("L", Data1!H13)), " ", ""), "Ø", "0"))</f>
        <v>73</v>
      </c>
      <c r="J16" s="9">
        <f>VALUE(SUBSTITUTE(SUBSTITUTE(MID(Data1!I13, SEARCH("L", Data1!I13) + 1, LEN(Data1!I13) - SEARCH("L", Data1!I13)), " ", ""), "Ø", "0"))</f>
        <v>77</v>
      </c>
      <c r="K16" s="9">
        <f>VALUE(SUBSTITUTE(SUBSTITUTE(MID(Data1!J13, SEARCH("L", Data1!J13) + 1, LEN(Data1!J13) - SEARCH("L", Data1!J13)), " ", ""), "Ø", "0"))</f>
        <v>77</v>
      </c>
      <c r="L16" s="9">
        <f>VALUE(SUBSTITUTE(SUBSTITUTE(MID(Data1!K13, SEARCH("L", Data1!K13) + 1, LEN(Data1!K13) - SEARCH("L", Data1!K13)), " ", ""), "Ø", "0"))</f>
        <v>69</v>
      </c>
      <c r="M16" s="9">
        <f>VALUE(SUBSTITUTE(SUBSTITUTE(MID(Data1!L13, SEARCH("L", Data1!L13) + 1, LEN(Data1!L13) - SEARCH("L", Data1!L13)), " ", ""), "Ø", "0"))</f>
        <v>58</v>
      </c>
      <c r="N16" s="9">
        <f>VALUE(SUBSTITUTE(SUBSTITUTE(MID(Data1!M13, SEARCH("L", Data1!M13) + 1, LEN(Data1!M13) - SEARCH("L", Data1!M13)), " ", ""), "Ø", "0"))</f>
        <v>48</v>
      </c>
      <c r="O16" s="9">
        <f>VALUE(SUBSTITUTE(SUBSTITUTE(MID(Data1!N13, SEARCH("L", Data1!N13) + 1, LEN(Data1!N13) - SEARCH("L", Data1!N13)), " ", ""), "Ø", "0"))</f>
        <v>39</v>
      </c>
    </row>
    <row r="17" spans="2:15" x14ac:dyDescent="0.3">
      <c r="B17" s="11" t="str">
        <v>Denver</v>
      </c>
      <c r="C17" s="3" t="str">
        <f>VLOOKUP(B17,Data1!$A$2:$B$51,2,FALSE)</f>
        <v>Colorado</v>
      </c>
      <c r="D17" s="9">
        <f>VALUE(SUBSTITUTE(SUBSTITUTE(MID(Data1!C14, SEARCH("L", Data1!C14) + 1, LEN(Data1!C14) - SEARCH("L", Data1!C14)), " ", ""), "Ø", "0"))</f>
        <v>17</v>
      </c>
      <c r="E17" s="9">
        <f>VALUE(SUBSTITUTE(SUBSTITUTE(MID(Data1!D14, SEARCH("L", Data1!D14) + 1, LEN(Data1!D14) - SEARCH("L", Data1!D14)), " ", ""), "Ø", "0"))</f>
        <v>20</v>
      </c>
      <c r="F17" s="9">
        <f>VALUE(SUBSTITUTE(SUBSTITUTE(MID(Data1!E14, SEARCH("L", Data1!E14) + 1, LEN(Data1!E14) - SEARCH("L", Data1!E14)), " ", ""), "Ø", "0"))</f>
        <v>26</v>
      </c>
      <c r="G17" s="9">
        <f>VALUE(SUBSTITUTE(SUBSTITUTE(MID(Data1!F14, SEARCH("L", Data1!F14) + 1, LEN(Data1!F14) - SEARCH("L", Data1!F14)), " ", ""), "Ø", "0"))</f>
        <v>34</v>
      </c>
      <c r="H17" s="9">
        <f>VALUE(SUBSTITUTE(SUBSTITUTE(MID(Data1!G14, SEARCH("L", Data1!G14) + 1, LEN(Data1!G14) - SEARCH("L", Data1!G14)), " ", ""), "Ø", "0"))</f>
        <v>44</v>
      </c>
      <c r="I17" s="9">
        <f>VALUE(SUBSTITUTE(SUBSTITUTE(MID(Data1!H14, SEARCH("L", Data1!H14) + 1, LEN(Data1!H14) - SEARCH("L", Data1!H14)), " ", ""), "Ø", "0"))</f>
        <v>53</v>
      </c>
      <c r="J17" s="9">
        <f>VALUE(SUBSTITUTE(SUBSTITUTE(MID(Data1!I14, SEARCH("L", Data1!I14) + 1, LEN(Data1!I14) - SEARCH("L", Data1!I14)), " ", ""), "Ø", "0"))</f>
        <v>59</v>
      </c>
      <c r="K17" s="9">
        <f>VALUE(SUBSTITUTE(SUBSTITUTE(MID(Data1!J14, SEARCH("L", Data1!J14) + 1, LEN(Data1!J14) - SEARCH("L", Data1!J14)), " ", ""), "Ø", "0"))</f>
        <v>57</v>
      </c>
      <c r="L17" s="9">
        <f>VALUE(SUBSTITUTE(SUBSTITUTE(MID(Data1!K14, SEARCH("L", Data1!K14) + 1, LEN(Data1!K14) - SEARCH("L", Data1!K14)), " ", ""), "Ø", "0"))</f>
        <v>48</v>
      </c>
      <c r="M17" s="9">
        <f>VALUE(SUBSTITUTE(SUBSTITUTE(MID(Data1!L14, SEARCH("L", Data1!L14) + 1, LEN(Data1!L14) - SEARCH("L", Data1!L14)), " ", ""), "Ø", "0"))</f>
        <v>36</v>
      </c>
      <c r="N17" s="9">
        <f>VALUE(SUBSTITUTE(SUBSTITUTE(MID(Data1!M14, SEARCH("L", Data1!M14) + 1, LEN(Data1!M14) - SEARCH("L", Data1!M14)), " ", ""), "Ø", "0"))</f>
        <v>25</v>
      </c>
      <c r="O17" s="9">
        <f>VALUE(SUBSTITUTE(SUBSTITUTE(MID(Data1!N14, SEARCH("L", Data1!N14) + 1, LEN(Data1!N14) - SEARCH("L", Data1!N14)), " ", ""), "Ø", "0"))</f>
        <v>17</v>
      </c>
    </row>
    <row r="18" spans="2:15" x14ac:dyDescent="0.3">
      <c r="B18" s="11" t="str">
        <v>Detroit</v>
      </c>
      <c r="C18" s="3" t="str">
        <f>VLOOKUP(B18,Data1!$A$2:$B$51,2,FALSE)</f>
        <v>Michigan</v>
      </c>
      <c r="D18" s="9">
        <f>VALUE(SUBSTITUTE(SUBSTITUTE(MID(Data1!C15, SEARCH("L", Data1!C15) + 1, LEN(Data1!C15) - SEARCH("L", Data1!C15)), " ", ""), "Ø", "0"))</f>
        <v>19</v>
      </c>
      <c r="E18" s="9">
        <f>VALUE(SUBSTITUTE(SUBSTITUTE(MID(Data1!D15, SEARCH("L", Data1!D15) + 1, LEN(Data1!D15) - SEARCH("L", Data1!D15)), " ", ""), "Ø", "0"))</f>
        <v>21</v>
      </c>
      <c r="F18" s="9">
        <f>VALUE(SUBSTITUTE(SUBSTITUTE(MID(Data1!E15, SEARCH("L", Data1!E15) + 1, LEN(Data1!E15) - SEARCH("L", Data1!E15)), " ", ""), "Ø", "0"))</f>
        <v>29</v>
      </c>
      <c r="G18" s="9">
        <f>VALUE(SUBSTITUTE(SUBSTITUTE(MID(Data1!F15, SEARCH("L", Data1!F15) + 1, LEN(Data1!F15) - SEARCH("L", Data1!F15)), " ", ""), "Ø", "0"))</f>
        <v>39</v>
      </c>
      <c r="H18" s="9">
        <f>VALUE(SUBSTITUTE(SUBSTITUTE(MID(Data1!G15, SEARCH("L", Data1!G15) + 1, LEN(Data1!G15) - SEARCH("L", Data1!G15)), " ", ""), "Ø", "0"))</f>
        <v>49</v>
      </c>
      <c r="I18" s="9">
        <f>VALUE(SUBSTITUTE(SUBSTITUTE(MID(Data1!H15, SEARCH("L", Data1!H15) + 1, LEN(Data1!H15) - SEARCH("L", Data1!H15)), " ", ""), "Ø", "0"))</f>
        <v>60</v>
      </c>
      <c r="J18" s="9">
        <f>VALUE(SUBSTITUTE(SUBSTITUTE(MID(Data1!I15, SEARCH("L", Data1!I15) + 1, LEN(Data1!I15) - SEARCH("L", Data1!I15)), " ", ""), "Ø", "0"))</f>
        <v>64</v>
      </c>
      <c r="K18" s="9">
        <f>VALUE(SUBSTITUTE(SUBSTITUTE(MID(Data1!J15, SEARCH("L", Data1!J15) + 1, LEN(Data1!J15) - SEARCH("L", Data1!J15)), " ", ""), "Ø", "0"))</f>
        <v>63</v>
      </c>
      <c r="L18" s="9">
        <f>VALUE(SUBSTITUTE(SUBSTITUTE(MID(Data1!K15, SEARCH("L", Data1!K15) + 1, LEN(Data1!K15) - SEARCH("L", Data1!K15)), " ", ""), "Ø", "0"))</f>
        <v>55</v>
      </c>
      <c r="M18" s="9">
        <f>VALUE(SUBSTITUTE(SUBSTITUTE(MID(Data1!L15, SEARCH("L", Data1!L15) + 1, LEN(Data1!L15) - SEARCH("L", Data1!L15)), " ", ""), "Ø", "0"))</f>
        <v>43</v>
      </c>
      <c r="N18" s="9">
        <f>VALUE(SUBSTITUTE(SUBSTITUTE(MID(Data1!M15, SEARCH("L", Data1!M15) + 1, LEN(Data1!M15) - SEARCH("L", Data1!M15)), " ", ""), "Ø", "0"))</f>
        <v>34</v>
      </c>
      <c r="O18" s="9">
        <f>VALUE(SUBSTITUTE(SUBSTITUTE(MID(Data1!N15, SEARCH("L", Data1!N15) + 1, LEN(Data1!N15) - SEARCH("L", Data1!N15)), " ", ""), "Ø", "0"))</f>
        <v>24</v>
      </c>
    </row>
    <row r="19" spans="2:15" x14ac:dyDescent="0.3">
      <c r="B19" s="11" t="str">
        <v>Hartford</v>
      </c>
      <c r="C19" s="3" t="str">
        <f>VLOOKUP(B19,Data1!$A$2:$B$51,2,FALSE)</f>
        <v>Connecticut</v>
      </c>
      <c r="D19" s="9">
        <f>VALUE(SUBSTITUTE(SUBSTITUTE(MID(Data1!C16, SEARCH("L", Data1!C16) + 1, LEN(Data1!C16) - SEARCH("L", Data1!C16)), " ", ""), "Ø", "0"))</f>
        <v>18</v>
      </c>
      <c r="E19" s="9">
        <f>VALUE(SUBSTITUTE(SUBSTITUTE(MID(Data1!D16, SEARCH("L", Data1!D16) + 1, LEN(Data1!D16) - SEARCH("L", Data1!D16)), " ", ""), "Ø", "0"))</f>
        <v>21</v>
      </c>
      <c r="F19" s="9">
        <f>VALUE(SUBSTITUTE(SUBSTITUTE(MID(Data1!E16, SEARCH("L", Data1!E16) + 1, LEN(Data1!E16) - SEARCH("L", Data1!E16)), " ", ""), "Ø", "0"))</f>
        <v>28</v>
      </c>
      <c r="G19" s="9">
        <f>VALUE(SUBSTITUTE(SUBSTITUTE(MID(Data1!F16, SEARCH("L", Data1!F16) + 1, LEN(Data1!F16) - SEARCH("L", Data1!F16)), " ", ""), "Ø", "0"))</f>
        <v>38</v>
      </c>
      <c r="H19" s="9">
        <f>VALUE(SUBSTITUTE(SUBSTITUTE(MID(Data1!G16, SEARCH("L", Data1!G16) + 1, LEN(Data1!G16) - SEARCH("L", Data1!G16)), " ", ""), "Ø", "0"))</f>
        <v>48</v>
      </c>
      <c r="I19" s="9">
        <f>VALUE(SUBSTITUTE(SUBSTITUTE(MID(Data1!H16, SEARCH("L", Data1!H16) + 1, LEN(Data1!H16) - SEARCH("L", Data1!H16)), " ", ""), "Ø", "0"))</f>
        <v>57</v>
      </c>
      <c r="J19" s="9">
        <f>VALUE(SUBSTITUTE(SUBSTITUTE(MID(Data1!I16, SEARCH("L", Data1!I16) + 1, LEN(Data1!I16) - SEARCH("L", Data1!I16)), " ", ""), "Ø", "0"))</f>
        <v>63</v>
      </c>
      <c r="K19" s="9">
        <f>VALUE(SUBSTITUTE(SUBSTITUTE(MID(Data1!J16, SEARCH("L", Data1!J16) + 1, LEN(Data1!J16) - SEARCH("L", Data1!J16)), " ", ""), "Ø", "0"))</f>
        <v>61</v>
      </c>
      <c r="L19" s="9">
        <f>VALUE(SUBSTITUTE(SUBSTITUTE(MID(Data1!K16, SEARCH("L", Data1!K16) + 1, LEN(Data1!K16) - SEARCH("L", Data1!K16)), " ", ""), "Ø", "0"))</f>
        <v>53</v>
      </c>
      <c r="M19" s="9">
        <f>VALUE(SUBSTITUTE(SUBSTITUTE(MID(Data1!L16, SEARCH("L", Data1!L16) + 1, LEN(Data1!L16) - SEARCH("L", Data1!L16)), " ", ""), "Ø", "0"))</f>
        <v>41</v>
      </c>
      <c r="N19" s="9">
        <f>VALUE(SUBSTITUTE(SUBSTITUTE(MID(Data1!M16, SEARCH("L", Data1!M16) + 1, LEN(Data1!M16) - SEARCH("L", Data1!M16)), " ", ""), "Ø", "0"))</f>
        <v>33</v>
      </c>
      <c r="O19" s="9">
        <f>VALUE(SUBSTITUTE(SUBSTITUTE(MID(Data1!N16, SEARCH("L", Data1!N16) + 1, LEN(Data1!N16) - SEARCH("L", Data1!N16)), " ", ""), "Ø", "0"))</f>
        <v>23</v>
      </c>
    </row>
    <row r="20" spans="2:15" x14ac:dyDescent="0.3">
      <c r="B20" s="11" t="str">
        <v>Houston</v>
      </c>
      <c r="C20" s="3" t="str">
        <f>VLOOKUP(B20,Data1!$A$2:$B$51,2,FALSE)</f>
        <v>Texas</v>
      </c>
      <c r="D20" s="9">
        <f>VALUE(SUBSTITUTE(SUBSTITUTE(MID(Data1!C17, SEARCH("L", Data1!C17) + 1, LEN(Data1!C17) - SEARCH("L", Data1!C17)), " ", ""), "Ø", "0"))</f>
        <v>43</v>
      </c>
      <c r="E20" s="9">
        <f>VALUE(SUBSTITUTE(SUBSTITUTE(MID(Data1!D17, SEARCH("L", Data1!D17) + 1, LEN(Data1!D17) - SEARCH("L", Data1!D17)), " ", ""), "Ø", "0"))</f>
        <v>47</v>
      </c>
      <c r="F20" s="9">
        <f>VALUE(SUBSTITUTE(SUBSTITUTE(MID(Data1!E17, SEARCH("L", Data1!E17) + 1, LEN(Data1!E17) - SEARCH("L", Data1!E17)), " ", ""), "Ø", "0"))</f>
        <v>53</v>
      </c>
      <c r="G20" s="9">
        <f>VALUE(SUBSTITUTE(SUBSTITUTE(MID(Data1!F17, SEARCH("L", Data1!F17) + 1, LEN(Data1!F17) - SEARCH("L", Data1!F17)), " ", ""), "Ø", "0"))</f>
        <v>59</v>
      </c>
      <c r="H20" s="9">
        <f>VALUE(SUBSTITUTE(SUBSTITUTE(MID(Data1!G17, SEARCH("L", Data1!G17) + 1, LEN(Data1!G17) - SEARCH("L", Data1!G17)), " ", ""), "Ø", "0"))</f>
        <v>68</v>
      </c>
      <c r="I20" s="9">
        <f>VALUE(SUBSTITUTE(SUBSTITUTE(MID(Data1!H17, SEARCH("L", Data1!H17) + 1, LEN(Data1!H17) - SEARCH("L", Data1!H17)), " ", ""), "Ø", "0"))</f>
        <v>73</v>
      </c>
      <c r="J20" s="9">
        <f>VALUE(SUBSTITUTE(SUBSTITUTE(MID(Data1!I17, SEARCH("L", Data1!I17) + 1, LEN(Data1!I17) - SEARCH("L", Data1!I17)), " ", ""), "Ø", "0"))</f>
        <v>75</v>
      </c>
      <c r="K20" s="9">
        <f>VALUE(SUBSTITUTE(SUBSTITUTE(MID(Data1!J17, SEARCH("L", Data1!J17) + 1, LEN(Data1!J17) - SEARCH("L", Data1!J17)), " ", ""), "Ø", "0"))</f>
        <v>75</v>
      </c>
      <c r="L20" s="9">
        <f>VALUE(SUBSTITUTE(SUBSTITUTE(MID(Data1!K17, SEARCH("L", Data1!K17) + 1, LEN(Data1!K17) - SEARCH("L", Data1!K17)), " ", ""), "Ø", "0"))</f>
        <v>70</v>
      </c>
      <c r="M20" s="9">
        <f>VALUE(SUBSTITUTE(SUBSTITUTE(MID(Data1!L17, SEARCH("L", Data1!L17) + 1, LEN(Data1!L17) - SEARCH("L", Data1!L17)), " ", ""), "Ø", "0"))</f>
        <v>61</v>
      </c>
      <c r="N20" s="9">
        <f>VALUE(SUBSTITUTE(SUBSTITUTE(MID(Data1!M17, SEARCH("L", Data1!M17) + 1, LEN(Data1!M17) - SEARCH("L", Data1!M17)), " ", ""), "Ø", "0"))</f>
        <v>52</v>
      </c>
      <c r="O20" s="9">
        <f>VALUE(SUBSTITUTE(SUBSTITUTE(MID(Data1!N17, SEARCH("L", Data1!N17) + 1, LEN(Data1!N17) - SEARCH("L", Data1!N17)), " ", ""), "Ø", "0"))</f>
        <v>45</v>
      </c>
    </row>
    <row r="21" spans="2:15" x14ac:dyDescent="0.3">
      <c r="B21" s="11" t="str">
        <v>Indianapolis</v>
      </c>
      <c r="C21" s="3" t="str">
        <f>VLOOKUP(B21,Data1!$A$2:$B$51,2,FALSE)</f>
        <v>Indiana</v>
      </c>
      <c r="D21" s="9">
        <f>VALUE(SUBSTITUTE(SUBSTITUTE(MID(Data1!C18, SEARCH("L", Data1!C18) + 1, LEN(Data1!C18) - SEARCH("L", Data1!C18)), " ", ""), "Ø", "0"))</f>
        <v>21</v>
      </c>
      <c r="E21" s="9">
        <f>VALUE(SUBSTITUTE(SUBSTITUTE(MID(Data1!D18, SEARCH("L", Data1!D18) + 1, LEN(Data1!D18) - SEARCH("L", Data1!D18)), " ", ""), "Ø", "0"))</f>
        <v>24</v>
      </c>
      <c r="F21" s="9">
        <f>VALUE(SUBSTITUTE(SUBSTITUTE(MID(Data1!E18, SEARCH("L", Data1!E18) + 1, LEN(Data1!E18) - SEARCH("L", Data1!E18)), " ", ""), "Ø", "0"))</f>
        <v>33</v>
      </c>
      <c r="G21" s="9">
        <f>VALUE(SUBSTITUTE(SUBSTITUTE(MID(Data1!F18, SEARCH("L", Data1!F18) + 1, LEN(Data1!F18) - SEARCH("L", Data1!F18)), " ", ""), "Ø", "0"))</f>
        <v>43</v>
      </c>
      <c r="H21" s="9">
        <f>VALUE(SUBSTITUTE(SUBSTITUTE(MID(Data1!G18, SEARCH("L", Data1!G18) + 1, LEN(Data1!G18) - SEARCH("L", Data1!G18)), " ", ""), "Ø", "0"))</f>
        <v>53</v>
      </c>
      <c r="I21" s="9">
        <f>VALUE(SUBSTITUTE(SUBSTITUTE(MID(Data1!H18, SEARCH("L", Data1!H18) + 1, LEN(Data1!H18) - SEARCH("L", Data1!H18)), " ", ""), "Ø", "0"))</f>
        <v>62</v>
      </c>
      <c r="J21" s="9">
        <f>VALUE(SUBSTITUTE(SUBSTITUTE(MID(Data1!I18, SEARCH("L", Data1!I18) + 1, LEN(Data1!I18) - SEARCH("L", Data1!I18)), " ", ""), "Ø", "0"))</f>
        <v>66</v>
      </c>
      <c r="K21" s="9">
        <f>VALUE(SUBSTITUTE(SUBSTITUTE(MID(Data1!J18, SEARCH("L", Data1!J18) + 1, LEN(Data1!J18) - SEARCH("L", Data1!J18)), " ", ""), "Ø", "0"))</f>
        <v>64</v>
      </c>
      <c r="L21" s="9">
        <f>VALUE(SUBSTITUTE(SUBSTITUTE(MID(Data1!K18, SEARCH("L", Data1!K18) + 1, LEN(Data1!K18) - SEARCH("L", Data1!K18)), " ", ""), "Ø", "0"))</f>
        <v>56</v>
      </c>
      <c r="M21" s="9">
        <f>VALUE(SUBSTITUTE(SUBSTITUTE(MID(Data1!L18, SEARCH("L", Data1!L18) + 1, LEN(Data1!L18) - SEARCH("L", Data1!L18)), " ", ""), "Ø", "0"))</f>
        <v>45</v>
      </c>
      <c r="N21" s="9">
        <f>VALUE(SUBSTITUTE(SUBSTITUTE(MID(Data1!M18, SEARCH("L", Data1!M18) + 1, LEN(Data1!M18) - SEARCH("L", Data1!M18)), " ", ""), "Ø", "0"))</f>
        <v>35</v>
      </c>
      <c r="O21" s="9">
        <f>VALUE(SUBSTITUTE(SUBSTITUTE(MID(Data1!N18, SEARCH("L", Data1!N18) + 1, LEN(Data1!N18) - SEARCH("L", Data1!N18)), " ", ""), "Ø", "0"))</f>
        <v>24</v>
      </c>
    </row>
    <row r="22" spans="2:15" x14ac:dyDescent="0.3">
      <c r="B22" s="11" t="str">
        <v>Jacksonville</v>
      </c>
      <c r="C22" s="3" t="str">
        <f>VLOOKUP(B22,Data1!$A$2:$B$51,2,FALSE)</f>
        <v>Florida</v>
      </c>
      <c r="D22" s="9">
        <f>VALUE(SUBSTITUTE(SUBSTITUTE(MID(Data1!C19, SEARCH("L", Data1!C19) + 1, LEN(Data1!C19) - SEARCH("L", Data1!C19)), " ", ""), "Ø", "0"))</f>
        <v>41</v>
      </c>
      <c r="E22" s="9">
        <f>VALUE(SUBSTITUTE(SUBSTITUTE(MID(Data1!D19, SEARCH("L", Data1!D19) + 1, LEN(Data1!D19) - SEARCH("L", Data1!D19)), " ", ""), "Ø", "0"))</f>
        <v>45</v>
      </c>
      <c r="F22" s="9">
        <f>VALUE(SUBSTITUTE(SUBSTITUTE(MID(Data1!E19, SEARCH("L", Data1!E19) + 1, LEN(Data1!E19) - SEARCH("L", Data1!E19)), " ", ""), "Ø", "0"))</f>
        <v>50</v>
      </c>
      <c r="G22" s="9">
        <f>VALUE(SUBSTITUTE(SUBSTITUTE(MID(Data1!F19, SEARCH("L", Data1!F19) + 1, LEN(Data1!F19) - SEARCH("L", Data1!F19)), " ", ""), "Ø", "0"))</f>
        <v>55</v>
      </c>
      <c r="H22" s="9">
        <f>VALUE(SUBSTITUTE(SUBSTITUTE(MID(Data1!G19, SEARCH("L", Data1!G19) + 1, LEN(Data1!G19) - SEARCH("L", Data1!G19)), " ", ""), "Ø", "0"))</f>
        <v>63</v>
      </c>
      <c r="I22" s="9">
        <f>VALUE(SUBSTITUTE(SUBSTITUTE(MID(Data1!H19, SEARCH("L", Data1!H19) + 1, LEN(Data1!H19) - SEARCH("L", Data1!H19)), " ", ""), "Ø", "0"))</f>
        <v>70</v>
      </c>
      <c r="J22" s="9">
        <f>VALUE(SUBSTITUTE(SUBSTITUTE(MID(Data1!I19, SEARCH("L", Data1!I19) + 1, LEN(Data1!I19) - SEARCH("L", Data1!I19)), " ", ""), "Ø", "0"))</f>
        <v>73</v>
      </c>
      <c r="K22" s="9">
        <f>VALUE(SUBSTITUTE(SUBSTITUTE(MID(Data1!J19, SEARCH("L", Data1!J19) + 1, LEN(Data1!J19) - SEARCH("L", Data1!J19)), " ", ""), "Ø", "0"))</f>
        <v>73</v>
      </c>
      <c r="L22" s="9">
        <f>VALUE(SUBSTITUTE(SUBSTITUTE(MID(Data1!K19, SEARCH("L", Data1!K19) + 1, LEN(Data1!K19) - SEARCH("L", Data1!K19)), " ", ""), "Ø", "0"))</f>
        <v>70</v>
      </c>
      <c r="M22" s="9">
        <f>VALUE(SUBSTITUTE(SUBSTITUTE(MID(Data1!L19, SEARCH("L", Data1!L19) + 1, LEN(Data1!L19) - SEARCH("L", Data1!L19)), " ", ""), "Ø", "0"))</f>
        <v>61</v>
      </c>
      <c r="N22" s="9">
        <f>VALUE(SUBSTITUTE(SUBSTITUTE(MID(Data1!M19, SEARCH("L", Data1!M19) + 1, LEN(Data1!M19) - SEARCH("L", Data1!M19)), " ", ""), "Ø", "0"))</f>
        <v>51</v>
      </c>
      <c r="O22" s="9">
        <f>VALUE(SUBSTITUTE(SUBSTITUTE(MID(Data1!N19, SEARCH("L", Data1!N19) + 1, LEN(Data1!N19) - SEARCH("L", Data1!N19)), " ", ""), "Ø", "0"))</f>
        <v>44</v>
      </c>
    </row>
    <row r="23" spans="2:15" x14ac:dyDescent="0.3">
      <c r="B23" s="11" t="str">
        <v>Kansas City</v>
      </c>
      <c r="C23" s="3" t="str">
        <f>VLOOKUP(B23,Data1!$A$2:$B$51,2,FALSE)</f>
        <v>Missouri</v>
      </c>
      <c r="D23" s="9">
        <f>VALUE(SUBSTITUTE(SUBSTITUTE(MID(Data1!C20, SEARCH("L", Data1!C20) + 1, LEN(Data1!C20) - SEARCH("L", Data1!C20)), " ", ""), "Ø", "0"))</f>
        <v>22</v>
      </c>
      <c r="E23" s="9">
        <f>VALUE(SUBSTITUTE(SUBSTITUTE(MID(Data1!D20, SEARCH("L", Data1!D20) + 1, LEN(Data1!D20) - SEARCH("L", Data1!D20)), " ", ""), "Ø", "0"))</f>
        <v>26</v>
      </c>
      <c r="F23" s="9">
        <f>VALUE(SUBSTITUTE(SUBSTITUTE(MID(Data1!E20, SEARCH("L", Data1!E20) + 1, LEN(Data1!E20) - SEARCH("L", Data1!E20)), " ", ""), "Ø", "0"))</f>
        <v>36</v>
      </c>
      <c r="G23" s="9">
        <f>VALUE(SUBSTITUTE(SUBSTITUTE(MID(Data1!F20, SEARCH("L", Data1!F20) + 1, LEN(Data1!F20) - SEARCH("L", Data1!F20)), " ", ""), "Ø", "0"))</f>
        <v>47</v>
      </c>
      <c r="H23" s="9">
        <f>VALUE(SUBSTITUTE(SUBSTITUTE(MID(Data1!G20, SEARCH("L", Data1!G20) + 1, LEN(Data1!G20) - SEARCH("L", Data1!G20)), " ", ""), "Ø", "0"))</f>
        <v>57</v>
      </c>
      <c r="I23" s="9">
        <f>VALUE(SUBSTITUTE(SUBSTITUTE(MID(Data1!H20, SEARCH("L", Data1!H20) + 1, LEN(Data1!H20) - SEARCH("L", Data1!H20)), " ", ""), "Ø", "0"))</f>
        <v>67</v>
      </c>
      <c r="J23" s="9">
        <f>VALUE(SUBSTITUTE(SUBSTITUTE(MID(Data1!I20, SEARCH("L", Data1!I20) + 1, LEN(Data1!I20) - SEARCH("L", Data1!I20)), " ", ""), "Ø", "0"))</f>
        <v>72</v>
      </c>
      <c r="K23" s="9">
        <f>VALUE(SUBSTITUTE(SUBSTITUTE(MID(Data1!J20, SEARCH("L", Data1!J20) + 1, LEN(Data1!J20) - SEARCH("L", Data1!J20)), " ", ""), "Ø", "0"))</f>
        <v>70</v>
      </c>
      <c r="L23" s="9">
        <f>VALUE(SUBSTITUTE(SUBSTITUTE(MID(Data1!K20, SEARCH("L", Data1!K20) + 1, LEN(Data1!K20) - SEARCH("L", Data1!K20)), " ", ""), "Ø", "0"))</f>
        <v>61</v>
      </c>
      <c r="M23" s="9">
        <f>VALUE(SUBSTITUTE(SUBSTITUTE(MID(Data1!L20, SEARCH("L", Data1!L20) + 1, LEN(Data1!L20) - SEARCH("L", Data1!L20)), " ", ""), "Ø", "0"))</f>
        <v>49</v>
      </c>
      <c r="N23" s="9">
        <f>VALUE(SUBSTITUTE(SUBSTITUTE(MID(Data1!M20, SEARCH("L", Data1!M20) + 1, LEN(Data1!M20) - SEARCH("L", Data1!M20)), " ", ""), "Ø", "0"))</f>
        <v>37</v>
      </c>
      <c r="O23" s="9">
        <f>VALUE(SUBSTITUTE(SUBSTITUTE(MID(Data1!N20, SEARCH("L", Data1!N20) + 1, LEN(Data1!N20) - SEARCH("L", Data1!N20)), " ", ""), "Ø", "0"))</f>
        <v>26</v>
      </c>
    </row>
    <row r="24" spans="2:15" x14ac:dyDescent="0.3">
      <c r="B24" s="11" t="str">
        <v>Las Vegas</v>
      </c>
      <c r="C24" s="3" t="str">
        <f>VLOOKUP(B24,Data1!$A$2:$B$51,2,FALSE)</f>
        <v>Nevada</v>
      </c>
      <c r="D24" s="9">
        <f>VALUE(SUBSTITUTE(SUBSTITUTE(MID(Data1!C21, SEARCH("L", Data1!C21) + 1, LEN(Data1!C21) - SEARCH("L", Data1!C21)), " ", ""), "Ø", "0"))</f>
        <v>39</v>
      </c>
      <c r="E24" s="9">
        <f>VALUE(SUBSTITUTE(SUBSTITUTE(MID(Data1!D21, SEARCH("L", Data1!D21) + 1, LEN(Data1!D21) - SEARCH("L", Data1!D21)), " ", ""), "Ø", "0"))</f>
        <v>43</v>
      </c>
      <c r="F24" s="9">
        <f>VALUE(SUBSTITUTE(SUBSTITUTE(MID(Data1!E21, SEARCH("L", Data1!E21) + 1, LEN(Data1!E21) - SEARCH("L", Data1!E21)), " ", ""), "Ø", "0"))</f>
        <v>49</v>
      </c>
      <c r="G24" s="9">
        <f>VALUE(SUBSTITUTE(SUBSTITUTE(MID(Data1!F21, SEARCH("L", Data1!F21) + 1, LEN(Data1!F21) - SEARCH("L", Data1!F21)), " ", ""), "Ø", "0"))</f>
        <v>56</v>
      </c>
      <c r="H24" s="9">
        <f>VALUE(SUBSTITUTE(SUBSTITUTE(MID(Data1!G21, SEARCH("L", Data1!G21) + 1, LEN(Data1!G21) - SEARCH("L", Data1!G21)), " ", ""), "Ø", "0"))</f>
        <v>66</v>
      </c>
      <c r="I24" s="9">
        <f>VALUE(SUBSTITUTE(SUBSTITUTE(MID(Data1!H21, SEARCH("L", Data1!H21) + 1, LEN(Data1!H21) - SEARCH("L", Data1!H21)), " ", ""), "Ø", "0"))</f>
        <v>75</v>
      </c>
      <c r="J24" s="9">
        <f>VALUE(SUBSTITUTE(SUBSTITUTE(MID(Data1!I21, SEARCH("L", Data1!I21) + 1, LEN(Data1!I21) - SEARCH("L", Data1!I21)), " ", ""), "Ø", "0"))</f>
        <v>81</v>
      </c>
      <c r="K24" s="9">
        <f>VALUE(SUBSTITUTE(SUBSTITUTE(MID(Data1!J21, SEARCH("L", Data1!J21) + 1, LEN(Data1!J21) - SEARCH("L", Data1!J21)), " ", ""), "Ø", "0"))</f>
        <v>79</v>
      </c>
      <c r="L24" s="9">
        <f>VALUE(SUBSTITUTE(SUBSTITUTE(MID(Data1!K21, SEARCH("L", Data1!K21) + 1, LEN(Data1!K21) - SEARCH("L", Data1!K21)), " ", ""), "Ø", "0"))</f>
        <v>71</v>
      </c>
      <c r="M24" s="9">
        <f>VALUE(SUBSTITUTE(SUBSTITUTE(MID(Data1!L21, SEARCH("L", Data1!L21) + 1, LEN(Data1!L21) - SEARCH("L", Data1!L21)), " ", ""), "Ø", "0"))</f>
        <v>59</v>
      </c>
      <c r="N24" s="9">
        <f>VALUE(SUBSTITUTE(SUBSTITUTE(MID(Data1!M21, SEARCH("L", Data1!M21) + 1, LEN(Data1!M21) - SEARCH("L", Data1!M21)), " ", ""), "Ø", "0"))</f>
        <v>47</v>
      </c>
      <c r="O24" s="9">
        <f>VALUE(SUBSTITUTE(SUBSTITUTE(MID(Data1!N21, SEARCH("L", Data1!N21) + 1, LEN(Data1!N21) - SEARCH("L", Data1!N21)), " ", ""), "Ø", "0"))</f>
        <v>39</v>
      </c>
    </row>
    <row r="25" spans="2:15" x14ac:dyDescent="0.3">
      <c r="B25" s="11" t="str">
        <v>Los Angeles</v>
      </c>
      <c r="C25" s="3" t="str">
        <f>VLOOKUP(B25,Data1!$A$2:$B$51,2,FALSE)</f>
        <v>California</v>
      </c>
      <c r="D25" s="9">
        <f>VALUE(SUBSTITUTE(SUBSTITUTE(MID(Data1!C22, SEARCH("L", Data1!C22) + 1, LEN(Data1!C22) - SEARCH("L", Data1!C22)), " ", ""), "Ø", "0"))</f>
        <v>48</v>
      </c>
      <c r="E25" s="9">
        <f>VALUE(SUBSTITUTE(SUBSTITUTE(MID(Data1!D22, SEARCH("L", Data1!D22) + 1, LEN(Data1!D22) - SEARCH("L", Data1!D22)), " ", ""), "Ø", "0"))</f>
        <v>49</v>
      </c>
      <c r="F25" s="9">
        <f>VALUE(SUBSTITUTE(SUBSTITUTE(MID(Data1!E22, SEARCH("L", Data1!E22) + 1, LEN(Data1!E22) - SEARCH("L", Data1!E22)), " ", ""), "Ø", "0"))</f>
        <v>51</v>
      </c>
      <c r="G25" s="9">
        <f>VALUE(SUBSTITUTE(SUBSTITUTE(MID(Data1!F22, SEARCH("L", Data1!F22) + 1, LEN(Data1!F22) - SEARCH("L", Data1!F22)), " ", ""), "Ø", "0"))</f>
        <v>54</v>
      </c>
      <c r="H25" s="9">
        <f>VALUE(SUBSTITUTE(SUBSTITUTE(MID(Data1!G22, SEARCH("L", Data1!G22) + 1, LEN(Data1!G22) - SEARCH("L", Data1!G22)), " ", ""), "Ø", "0"))</f>
        <v>57</v>
      </c>
      <c r="I25" s="9">
        <f>VALUE(SUBSTITUTE(SUBSTITUTE(MID(Data1!H22, SEARCH("L", Data1!H22) + 1, LEN(Data1!H22) - SEARCH("L", Data1!H22)), " ", ""), "Ø", "0"))</f>
        <v>60</v>
      </c>
      <c r="J25" s="9">
        <f>VALUE(SUBSTITUTE(SUBSTITUTE(MID(Data1!I22, SEARCH("L", Data1!I22) + 1, LEN(Data1!I22) - SEARCH("L", Data1!I22)), " ", ""), "Ø", "0"))</f>
        <v>64</v>
      </c>
      <c r="K25" s="9">
        <f>VALUE(SUBSTITUTE(SUBSTITUTE(MID(Data1!J22, SEARCH("L", Data1!J22) + 1, LEN(Data1!J22) - SEARCH("L", Data1!J22)), " ", ""), "Ø", "0"))</f>
        <v>64</v>
      </c>
      <c r="L25" s="9">
        <f>VALUE(SUBSTITUTE(SUBSTITUTE(MID(Data1!K22, SEARCH("L", Data1!K22) + 1, LEN(Data1!K22) - SEARCH("L", Data1!K22)), " ", ""), "Ø", "0"))</f>
        <v>63</v>
      </c>
      <c r="M25" s="9">
        <f>VALUE(SUBSTITUTE(SUBSTITUTE(MID(Data1!L22, SEARCH("L", Data1!L22) + 1, LEN(Data1!L22) - SEARCH("L", Data1!L22)), " ", ""), "Ø", "0"))</f>
        <v>59</v>
      </c>
      <c r="N25" s="9">
        <f>VALUE(SUBSTITUTE(SUBSTITUTE(MID(Data1!M22, SEARCH("L", Data1!M22) + 1, LEN(Data1!M22) - SEARCH("L", Data1!M22)), " ", ""), "Ø", "0"))</f>
        <v>52</v>
      </c>
      <c r="O25" s="9">
        <f>VALUE(SUBSTITUTE(SUBSTITUTE(MID(Data1!N22, SEARCH("L", Data1!N22) + 1, LEN(Data1!N22) - SEARCH("L", Data1!N22)), " ", ""), "Ø", "0"))</f>
        <v>48</v>
      </c>
    </row>
    <row r="26" spans="2:15" x14ac:dyDescent="0.3">
      <c r="B26" s="11" t="str">
        <v>Louisville</v>
      </c>
      <c r="C26" s="3" t="str">
        <f>VLOOKUP(B26,Data1!$A$2:$B$51,2,FALSE)</f>
        <v>Kentucky</v>
      </c>
      <c r="D26" s="9">
        <f>VALUE(SUBSTITUTE(SUBSTITUTE(MID(Data1!C23, SEARCH("L", Data1!C23) + 1, LEN(Data1!C23) - SEARCH("L", Data1!C23)), " ", ""), "Ø", "0"))</f>
        <v>27</v>
      </c>
      <c r="E26" s="9">
        <f>VALUE(SUBSTITUTE(SUBSTITUTE(MID(Data1!D23, SEARCH("L", Data1!D23) + 1, LEN(Data1!D23) - SEARCH("L", Data1!D23)), " ", ""), "Ø", "0"))</f>
        <v>30</v>
      </c>
      <c r="F26" s="9">
        <f>VALUE(SUBSTITUTE(SUBSTITUTE(MID(Data1!E23, SEARCH("L", Data1!E23) + 1, LEN(Data1!E23) - SEARCH("L", Data1!E23)), " ", ""), "Ø", "0"))</f>
        <v>38</v>
      </c>
      <c r="G26" s="9">
        <f>VALUE(SUBSTITUTE(SUBSTITUTE(MID(Data1!F23, SEARCH("L", Data1!F23) + 1, LEN(Data1!F23) - SEARCH("L", Data1!F23)), " ", ""), "Ø", "0"))</f>
        <v>47</v>
      </c>
      <c r="H26" s="9">
        <f>VALUE(SUBSTITUTE(SUBSTITUTE(MID(Data1!G23, SEARCH("L", Data1!G23) + 1, LEN(Data1!G23) - SEARCH("L", Data1!G23)), " ", ""), "Ø", "0"))</f>
        <v>57</v>
      </c>
      <c r="I26" s="9">
        <f>VALUE(SUBSTITUTE(SUBSTITUTE(MID(Data1!H23, SEARCH("L", Data1!H23) + 1, LEN(Data1!H23) - SEARCH("L", Data1!H23)), " ", ""), "Ø", "0"))</f>
        <v>66</v>
      </c>
      <c r="J26" s="9">
        <f>VALUE(SUBSTITUTE(SUBSTITUTE(MID(Data1!I23, SEARCH("L", Data1!I23) + 1, LEN(Data1!I23) - SEARCH("L", Data1!I23)), " ", ""), "Ø", "0"))</f>
        <v>70</v>
      </c>
      <c r="K26" s="9">
        <f>VALUE(SUBSTITUTE(SUBSTITUTE(MID(Data1!J23, SEARCH("L", Data1!J23) + 1, LEN(Data1!J23) - SEARCH("L", Data1!J23)), " ", ""), "Ø", "0"))</f>
        <v>69</v>
      </c>
      <c r="L26" s="9">
        <f>VALUE(SUBSTITUTE(SUBSTITUTE(MID(Data1!K23, SEARCH("L", Data1!K23) + 1, LEN(Data1!K23) - SEARCH("L", Data1!K23)), " ", ""), "Ø", "0"))</f>
        <v>61</v>
      </c>
      <c r="M26" s="9">
        <f>VALUE(SUBSTITUTE(SUBSTITUTE(MID(Data1!L23, SEARCH("L", Data1!L23) + 1, LEN(Data1!L23) - SEARCH("L", Data1!L23)), " ", ""), "Ø", "0"))</f>
        <v>49</v>
      </c>
      <c r="N26" s="9">
        <f>VALUE(SUBSTITUTE(SUBSTITUTE(MID(Data1!M23, SEARCH("L", Data1!M23) + 1, LEN(Data1!M23) - SEARCH("L", Data1!M23)), " ", ""), "Ø", "0"))</f>
        <v>40</v>
      </c>
      <c r="O26" s="9">
        <f>VALUE(SUBSTITUTE(SUBSTITUTE(MID(Data1!N23, SEARCH("L", Data1!N23) + 1, LEN(Data1!N23) - SEARCH("L", Data1!N23)), " ", ""), "Ø", "0"))</f>
        <v>30</v>
      </c>
    </row>
    <row r="27" spans="2:15" x14ac:dyDescent="0.3">
      <c r="B27" s="11" t="str">
        <v>Memphis</v>
      </c>
      <c r="C27" s="3" t="str">
        <f>VLOOKUP(B27,Data1!$A$2:$B$51,2,FALSE)</f>
        <v>Tennessee</v>
      </c>
      <c r="D27" s="9">
        <f>VALUE(SUBSTITUTE(SUBSTITUTE(MID(Data1!C24, SEARCH("L", Data1!C24) + 1, LEN(Data1!C24) - SEARCH("L", Data1!C24)), " ", ""), "Ø", "0"))</f>
        <v>33</v>
      </c>
      <c r="E27" s="9">
        <f>VALUE(SUBSTITUTE(SUBSTITUTE(MID(Data1!D24, SEARCH("L", Data1!D24) + 1, LEN(Data1!D24) - SEARCH("L", Data1!D24)), " ", ""), "Ø", "0"))</f>
        <v>36</v>
      </c>
      <c r="F27" s="9">
        <f>VALUE(SUBSTITUTE(SUBSTITUTE(MID(Data1!E24, SEARCH("L", Data1!E24) + 1, LEN(Data1!E24) - SEARCH("L", Data1!E24)), " ", ""), "Ø", "0"))</f>
        <v>44</v>
      </c>
      <c r="G27" s="9">
        <f>VALUE(SUBSTITUTE(SUBSTITUTE(MID(Data1!F24, SEARCH("L", Data1!F24) + 1, LEN(Data1!F24) - SEARCH("L", Data1!F24)), " ", ""), "Ø", "0"))</f>
        <v>53</v>
      </c>
      <c r="H27" s="9">
        <f>VALUE(SUBSTITUTE(SUBSTITUTE(MID(Data1!G24, SEARCH("L", Data1!G24) + 1, LEN(Data1!G24) - SEARCH("L", Data1!G24)), " ", ""), "Ø", "0"))</f>
        <v>62</v>
      </c>
      <c r="I27" s="9">
        <f>VALUE(SUBSTITUTE(SUBSTITUTE(MID(Data1!H24, SEARCH("L", Data1!H24) + 1, LEN(Data1!H24) - SEARCH("L", Data1!H24)), " ", ""), "Ø", "0"))</f>
        <v>70</v>
      </c>
      <c r="J27" s="9">
        <f>VALUE(SUBSTITUTE(SUBSTITUTE(MID(Data1!I24, SEARCH("L", Data1!I24) + 1, LEN(Data1!I24) - SEARCH("L", Data1!I24)), " ", ""), "Ø", "0"))</f>
        <v>74</v>
      </c>
      <c r="K27" s="9">
        <f>VALUE(SUBSTITUTE(SUBSTITUTE(MID(Data1!J24, SEARCH("L", Data1!J24) + 1, LEN(Data1!J24) - SEARCH("L", Data1!J24)), " ", ""), "Ø", "0"))</f>
        <v>73</v>
      </c>
      <c r="L27" s="9">
        <f>VALUE(SUBSTITUTE(SUBSTITUTE(MID(Data1!K24, SEARCH("L", Data1!K24) + 1, LEN(Data1!K24) - SEARCH("L", Data1!K24)), " ", ""), "Ø", "0"))</f>
        <v>65</v>
      </c>
      <c r="M27" s="9">
        <f>VALUE(SUBSTITUTE(SUBSTITUTE(MID(Data1!L24, SEARCH("L", Data1!L24) + 1, LEN(Data1!L24) - SEARCH("L", Data1!L24)), " ", ""), "Ø", "0"))</f>
        <v>54</v>
      </c>
      <c r="N27" s="9">
        <f>VALUE(SUBSTITUTE(SUBSTITUTE(MID(Data1!M24, SEARCH("L", Data1!M24) + 1, LEN(Data1!M24) - SEARCH("L", Data1!M24)), " ", ""), "Ø", "0"))</f>
        <v>44</v>
      </c>
      <c r="O27" s="9">
        <f>VALUE(SUBSTITUTE(SUBSTITUTE(MID(Data1!N24, SEARCH("L", Data1!N24) + 1, LEN(Data1!N24) - SEARCH("L", Data1!N24)), " ", ""), "Ø", "0"))</f>
        <v>35</v>
      </c>
    </row>
    <row r="28" spans="2:15" x14ac:dyDescent="0.3">
      <c r="B28" s="11" t="str">
        <v>Miami</v>
      </c>
      <c r="C28" s="3" t="str">
        <f>VLOOKUP(B28,Data1!$A$2:$B$51,2,FALSE)</f>
        <v>Florida</v>
      </c>
      <c r="D28" s="9">
        <f>VALUE(SUBSTITUTE(SUBSTITUTE(MID(Data1!C25, SEARCH("L", Data1!C25) + 1, LEN(Data1!C25) - SEARCH("L", Data1!C25)), " ", ""), "Ø", "0"))</f>
        <v>60</v>
      </c>
      <c r="E28" s="9">
        <f>VALUE(SUBSTITUTE(SUBSTITUTE(MID(Data1!D25, SEARCH("L", Data1!D25) + 1, LEN(Data1!D25) - SEARCH("L", Data1!D25)), " ", ""), "Ø", "0"))</f>
        <v>62</v>
      </c>
      <c r="F28" s="9">
        <f>VALUE(SUBSTITUTE(SUBSTITUTE(MID(Data1!E25, SEARCH("L", Data1!E25) + 1, LEN(Data1!E25) - SEARCH("L", Data1!E25)), " ", ""), "Ø", "0"))</f>
        <v>65</v>
      </c>
      <c r="G28" s="9">
        <f>VALUE(SUBSTITUTE(SUBSTITUTE(MID(Data1!F25, SEARCH("L", Data1!F25) + 1, LEN(Data1!F25) - SEARCH("L", Data1!F25)), " ", ""), "Ø", "0"))</f>
        <v>68</v>
      </c>
      <c r="H28" s="9">
        <f>VALUE(SUBSTITUTE(SUBSTITUTE(MID(Data1!G25, SEARCH("L", Data1!G25) + 1, LEN(Data1!G25) - SEARCH("L", Data1!G25)), " ", ""), "Ø", "0"))</f>
        <v>73</v>
      </c>
      <c r="I28" s="9">
        <f>VALUE(SUBSTITUTE(SUBSTITUTE(MID(Data1!H25, SEARCH("L", Data1!H25) + 1, LEN(Data1!H25) - SEARCH("L", Data1!H25)), " ", ""), "Ø", "0"))</f>
        <v>76</v>
      </c>
      <c r="J28" s="9">
        <f>VALUE(SUBSTITUTE(SUBSTITUTE(MID(Data1!I25, SEARCH("L", Data1!I25) + 1, LEN(Data1!I25) - SEARCH("L", Data1!I25)), " ", ""), "Ø", "0"))</f>
        <v>77</v>
      </c>
      <c r="K28" s="9">
        <f>VALUE(SUBSTITUTE(SUBSTITUTE(MID(Data1!J25, SEARCH("L", Data1!J25) + 1, LEN(Data1!J25) - SEARCH("L", Data1!J25)), " ", ""), "Ø", "0"))</f>
        <v>77</v>
      </c>
      <c r="L28" s="9">
        <f>VALUE(SUBSTITUTE(SUBSTITUTE(MID(Data1!K25, SEARCH("L", Data1!K25) + 1, LEN(Data1!K25) - SEARCH("L", Data1!K25)), " ", ""), "Ø", "0"))</f>
        <v>77</v>
      </c>
      <c r="M28" s="9">
        <f>VALUE(SUBSTITUTE(SUBSTITUTE(MID(Data1!L25, SEARCH("L", Data1!L25) + 1, LEN(Data1!L25) - SEARCH("L", Data1!L25)), " ", ""), "Ø", "0"))</f>
        <v>74</v>
      </c>
      <c r="N28" s="9">
        <f>VALUE(SUBSTITUTE(SUBSTITUTE(MID(Data1!M25, SEARCH("L", Data1!M25) + 1, LEN(Data1!M25) - SEARCH("L", Data1!M25)), " ", ""), "Ø", "0"))</f>
        <v>68</v>
      </c>
      <c r="O28" s="9">
        <f>VALUE(SUBSTITUTE(SUBSTITUTE(MID(Data1!N25, SEARCH("L", Data1!N25) + 1, LEN(Data1!N25) - SEARCH("L", Data1!N25)), " ", ""), "Ø", "0"))</f>
        <v>63</v>
      </c>
    </row>
    <row r="29" spans="2:15" x14ac:dyDescent="0.3">
      <c r="B29" s="11" t="str">
        <v>Milwaukee</v>
      </c>
      <c r="C29" s="3" t="str">
        <f>VLOOKUP(B29,Data1!$A$2:$B$51,2,FALSE)</f>
        <v>Wisconsin</v>
      </c>
      <c r="D29" s="9">
        <f>VALUE(SUBSTITUTE(SUBSTITUTE(MID(Data1!C26, SEARCH("L", Data1!C26) + 1, LEN(Data1!C26) - SEARCH("L", Data1!C26)), " ", ""), "Ø", "0"))</f>
        <v>16</v>
      </c>
      <c r="E29" s="9">
        <f>VALUE(SUBSTITUTE(SUBSTITUTE(MID(Data1!D26, SEARCH("L", Data1!D26) + 1, LEN(Data1!D26) - SEARCH("L", Data1!D26)), " ", ""), "Ø", "0"))</f>
        <v>19</v>
      </c>
      <c r="F29" s="9">
        <f>VALUE(SUBSTITUTE(SUBSTITUTE(MID(Data1!E26, SEARCH("L", Data1!E26) + 1, LEN(Data1!E26) - SEARCH("L", Data1!E26)), " ", ""), "Ø", "0"))</f>
        <v>28</v>
      </c>
      <c r="G29" s="9">
        <f>VALUE(SUBSTITUTE(SUBSTITUTE(MID(Data1!F26, SEARCH("L", Data1!F26) + 1, LEN(Data1!F26) - SEARCH("L", Data1!F26)), " ", ""), "Ø", "0"))</f>
        <v>37</v>
      </c>
      <c r="H29" s="9">
        <f>VALUE(SUBSTITUTE(SUBSTITUTE(MID(Data1!G26, SEARCH("L", Data1!G26) + 1, LEN(Data1!G26) - SEARCH("L", Data1!G26)), " ", ""), "Ø", "0"))</f>
        <v>47</v>
      </c>
      <c r="I29" s="9">
        <f>VALUE(SUBSTITUTE(SUBSTITUTE(MID(Data1!H26, SEARCH("L", Data1!H26) + 1, LEN(Data1!H26) - SEARCH("L", Data1!H26)), " ", ""), "Ø", "0"))</f>
        <v>57</v>
      </c>
      <c r="J29" s="9">
        <f>VALUE(SUBSTITUTE(SUBSTITUTE(MID(Data1!I26, SEARCH("L", Data1!I26) + 1, LEN(Data1!I26) - SEARCH("L", Data1!I26)), " ", ""), "Ø", "0"))</f>
        <v>64</v>
      </c>
      <c r="K29" s="9">
        <f>VALUE(SUBSTITUTE(SUBSTITUTE(MID(Data1!J26, SEARCH("L", Data1!J26) + 1, LEN(Data1!J26) - SEARCH("L", Data1!J26)), " ", ""), "Ø", "0"))</f>
        <v>63</v>
      </c>
      <c r="L29" s="9">
        <f>VALUE(SUBSTITUTE(SUBSTITUTE(MID(Data1!K26, SEARCH("L", Data1!K26) + 1, LEN(Data1!K26) - SEARCH("L", Data1!K26)), " ", ""), "Ø", "0"))</f>
        <v>55</v>
      </c>
      <c r="M29" s="9">
        <f>VALUE(SUBSTITUTE(SUBSTITUTE(MID(Data1!L26, SEARCH("L", Data1!L26) + 1, LEN(Data1!L26) - SEARCH("L", Data1!L26)), " ", ""), "Ø", "0"))</f>
        <v>43</v>
      </c>
      <c r="N29" s="9">
        <f>VALUE(SUBSTITUTE(SUBSTITUTE(MID(Data1!M26, SEARCH("L", Data1!M26) + 1, LEN(Data1!M26) - SEARCH("L", Data1!M26)), " ", ""), "Ø", "0"))</f>
        <v>32</v>
      </c>
      <c r="O29" s="9">
        <f>VALUE(SUBSTITUTE(SUBSTITUTE(MID(Data1!N26, SEARCH("L", Data1!N26) + 1, LEN(Data1!N26) - SEARCH("L", Data1!N26)), " ", ""), "Ø", "0"))</f>
        <v>20</v>
      </c>
    </row>
    <row r="30" spans="2:15" x14ac:dyDescent="0.3">
      <c r="B30" s="11" t="str">
        <v>Minneapolis</v>
      </c>
      <c r="C30" s="3" t="str">
        <f>VLOOKUP(B30,Data1!$A$2:$B$51,2,FALSE)</f>
        <v>Minnesota</v>
      </c>
      <c r="D30" s="9">
        <f>VALUE(SUBSTITUTE(SUBSTITUTE(MID(Data1!C27, SEARCH("L", Data1!C27) + 1, LEN(Data1!C27) - SEARCH("L", Data1!C27)), " ", ""), "Ø", "0"))</f>
        <v>8</v>
      </c>
      <c r="E30" s="9">
        <f>VALUE(SUBSTITUTE(SUBSTITUTE(MID(Data1!D27, SEARCH("L", Data1!D27) + 1, LEN(Data1!D27) - SEARCH("L", Data1!D27)), " ", ""), "Ø", "0"))</f>
        <v>13</v>
      </c>
      <c r="F30" s="9">
        <f>VALUE(SUBSTITUTE(SUBSTITUTE(MID(Data1!E27, SEARCH("L", Data1!E27) + 1, LEN(Data1!E27) - SEARCH("L", Data1!E27)), " ", ""), "Ø", "0"))</f>
        <v>24</v>
      </c>
      <c r="G30" s="9">
        <f>VALUE(SUBSTITUTE(SUBSTITUTE(MID(Data1!F27, SEARCH("L", Data1!F27) + 1, LEN(Data1!F27) - SEARCH("L", Data1!F27)), " ", ""), "Ø", "0"))</f>
        <v>37</v>
      </c>
      <c r="H30" s="9">
        <f>VALUE(SUBSTITUTE(SUBSTITUTE(MID(Data1!G27, SEARCH("L", Data1!G27) + 1, LEN(Data1!G27) - SEARCH("L", Data1!G27)), " ", ""), "Ø", "0"))</f>
        <v>49</v>
      </c>
      <c r="I30" s="9">
        <f>VALUE(SUBSTITUTE(SUBSTITUTE(MID(Data1!H27, SEARCH("L", Data1!H27) + 1, LEN(Data1!H27) - SEARCH("L", Data1!H27)), " ", ""), "Ø", "0"))</f>
        <v>59</v>
      </c>
      <c r="J30" s="9">
        <f>VALUE(SUBSTITUTE(SUBSTITUTE(MID(Data1!I27, SEARCH("L", Data1!I27) + 1, LEN(Data1!I27) - SEARCH("L", Data1!I27)), " ", ""), "Ø", "0"))</f>
        <v>64</v>
      </c>
      <c r="K30" s="9">
        <f>VALUE(SUBSTITUTE(SUBSTITUTE(MID(Data1!J27, SEARCH("L", Data1!J27) + 1, LEN(Data1!J27) - SEARCH("L", Data1!J27)), " ", ""), "Ø", "0"))</f>
        <v>62</v>
      </c>
      <c r="L30" s="9">
        <f>VALUE(SUBSTITUTE(SUBSTITUTE(MID(Data1!K27, SEARCH("L", Data1!K27) + 1, LEN(Data1!K27) - SEARCH("L", Data1!K27)), " ", ""), "Ø", "0"))</f>
        <v>52</v>
      </c>
      <c r="M30" s="9">
        <f>VALUE(SUBSTITUTE(SUBSTITUTE(MID(Data1!L27, SEARCH("L", Data1!L27) + 1, LEN(Data1!L27) - SEARCH("L", Data1!L27)), " ", ""), "Ø", "0"))</f>
        <v>40</v>
      </c>
      <c r="N30" s="9">
        <f>VALUE(SUBSTITUTE(SUBSTITUTE(MID(Data1!M27, SEARCH("L", Data1!M27) + 1, LEN(Data1!M27) - SEARCH("L", Data1!M27)), " ", ""), "Ø", "0"))</f>
        <v>26</v>
      </c>
      <c r="O30" s="9">
        <f>VALUE(SUBSTITUTE(SUBSTITUTE(MID(Data1!N27, SEARCH("L", Data1!N27) + 1, LEN(Data1!N27) - SEARCH("L", Data1!N27)), " ", ""), "Ø", "0"))</f>
        <v>12</v>
      </c>
    </row>
    <row r="31" spans="2:15" x14ac:dyDescent="0.3">
      <c r="B31" s="11" t="str">
        <v>Nashville</v>
      </c>
      <c r="C31" s="3" t="str">
        <f>VLOOKUP(B31,Data1!$A$2:$B$51,2,FALSE)</f>
        <v>Tennessee</v>
      </c>
      <c r="D31" s="9">
        <f>VALUE(SUBSTITUTE(SUBSTITUTE(MID(Data1!C28, SEARCH("L", Data1!C28) + 1, LEN(Data1!C28) - SEARCH("L", Data1!C28)), " ", ""), "Ø", "0"))</f>
        <v>28</v>
      </c>
      <c r="E31" s="9">
        <f>VALUE(SUBSTITUTE(SUBSTITUTE(MID(Data1!D28, SEARCH("L", Data1!D28) + 1, LEN(Data1!D28) - SEARCH("L", Data1!D28)), " ", ""), "Ø", "0"))</f>
        <v>32</v>
      </c>
      <c r="F31" s="9">
        <f>VALUE(SUBSTITUTE(SUBSTITUTE(MID(Data1!E28, SEARCH("L", Data1!E28) + 1, LEN(Data1!E28) - SEARCH("L", Data1!E28)), " ", ""), "Ø", "0"))</f>
        <v>39</v>
      </c>
      <c r="G31" s="9">
        <f>VALUE(SUBSTITUTE(SUBSTITUTE(MID(Data1!F28, SEARCH("L", Data1!F28) + 1, LEN(Data1!F28) - SEARCH("L", Data1!F28)), " ", ""), "Ø", "0"))</f>
        <v>48</v>
      </c>
      <c r="H31" s="9">
        <f>VALUE(SUBSTITUTE(SUBSTITUTE(MID(Data1!G28, SEARCH("L", Data1!G28) + 1, LEN(Data1!G28) - SEARCH("L", Data1!G28)), " ", ""), "Ø", "0"))</f>
        <v>57</v>
      </c>
      <c r="I31" s="9">
        <f>VALUE(SUBSTITUTE(SUBSTITUTE(MID(Data1!H28, SEARCH("L", Data1!H28) + 1, LEN(Data1!H28) - SEARCH("L", Data1!H28)), " ", ""), "Ø", "0"))</f>
        <v>65</v>
      </c>
      <c r="J31" s="9">
        <f>VALUE(SUBSTITUTE(SUBSTITUTE(MID(Data1!I28, SEARCH("L", Data1!I28) + 1, LEN(Data1!I28) - SEARCH("L", Data1!I28)), " ", ""), "Ø", "0"))</f>
        <v>70</v>
      </c>
      <c r="K31" s="9">
        <f>VALUE(SUBSTITUTE(SUBSTITUTE(MID(Data1!J28, SEARCH("L", Data1!J28) + 1, LEN(Data1!J28) - SEARCH("L", Data1!J28)), " ", ""), "Ø", "0"))</f>
        <v>68</v>
      </c>
      <c r="L31" s="9">
        <f>VALUE(SUBSTITUTE(SUBSTITUTE(MID(Data1!K28, SEARCH("L", Data1!K28) + 1, LEN(Data1!K28) - SEARCH("L", Data1!K28)), " ", ""), "Ø", "0"))</f>
        <v>61</v>
      </c>
      <c r="M31" s="9">
        <f>VALUE(SUBSTITUTE(SUBSTITUTE(MID(Data1!L28, SEARCH("L", Data1!L28) + 1, LEN(Data1!L28) - SEARCH("L", Data1!L28)), " ", ""), "Ø", "0"))</f>
        <v>49</v>
      </c>
      <c r="N31" s="9">
        <f>VALUE(SUBSTITUTE(SUBSTITUTE(MID(Data1!M28, SEARCH("L", Data1!M28) + 1, LEN(Data1!M28) - SEARCH("L", Data1!M28)), " ", ""), "Ø", "0"))</f>
        <v>39</v>
      </c>
      <c r="O31" s="9">
        <f>VALUE(SUBSTITUTE(SUBSTITUTE(MID(Data1!N28, SEARCH("L", Data1!N28) + 1, LEN(Data1!N28) - SEARCH("L", Data1!N28)), " ", ""), "Ø", "0"))</f>
        <v>31</v>
      </c>
    </row>
    <row r="32" spans="2:15" x14ac:dyDescent="0.3">
      <c r="B32" s="11" t="str">
        <v>New Orleans</v>
      </c>
      <c r="C32" s="3" t="str">
        <f>VLOOKUP(B32,Data1!$A$2:$B$51,2,FALSE)</f>
        <v>Louisiana</v>
      </c>
      <c r="D32" s="9">
        <f>VALUE(SUBSTITUTE(SUBSTITUTE(MID(Data1!C29, SEARCH("L", Data1!C29) + 1, LEN(Data1!C29) - SEARCH("L", Data1!C29)), " ", ""), "Ø", "0"))</f>
        <v>45</v>
      </c>
      <c r="E32" s="9">
        <f>VALUE(SUBSTITUTE(SUBSTITUTE(MID(Data1!D29, SEARCH("L", Data1!D29) + 1, LEN(Data1!D29) - SEARCH("L", Data1!D29)), " ", ""), "Ø", "0"))</f>
        <v>48</v>
      </c>
      <c r="F32" s="9">
        <f>VALUE(SUBSTITUTE(SUBSTITUTE(MID(Data1!E29, SEARCH("L", Data1!E29) + 1, LEN(Data1!E29) - SEARCH("L", Data1!E29)), " ", ""), "Ø", "0"))</f>
        <v>54</v>
      </c>
      <c r="G32" s="9">
        <f>VALUE(SUBSTITUTE(SUBSTITUTE(MID(Data1!F29, SEARCH("L", Data1!F29) + 1, LEN(Data1!F29) - SEARCH("L", Data1!F29)), " ", ""), "Ø", "0"))</f>
        <v>60</v>
      </c>
      <c r="H32" s="9">
        <f>VALUE(SUBSTITUTE(SUBSTITUTE(MID(Data1!G29, SEARCH("L", Data1!G29) + 1, LEN(Data1!G29) - SEARCH("L", Data1!G29)), " ", ""), "Ø", "0"))</f>
        <v>68</v>
      </c>
      <c r="I32" s="9">
        <f>VALUE(SUBSTITUTE(SUBSTITUTE(MID(Data1!H29, SEARCH("L", Data1!H29) + 1, LEN(Data1!H29) - SEARCH("L", Data1!H29)), " ", ""), "Ø", "0"))</f>
        <v>74</v>
      </c>
      <c r="J32" s="9">
        <f>VALUE(SUBSTITUTE(SUBSTITUTE(MID(Data1!I29, SEARCH("L", Data1!I29) + 1, LEN(Data1!I29) - SEARCH("L", Data1!I29)), " ", ""), "Ø", "0"))</f>
        <v>75</v>
      </c>
      <c r="K32" s="9">
        <f>VALUE(SUBSTITUTE(SUBSTITUTE(MID(Data1!J29, SEARCH("L", Data1!J29) + 1, LEN(Data1!J29) - SEARCH("L", Data1!J29)), " ", ""), "Ø", "0"))</f>
        <v>75</v>
      </c>
      <c r="L32" s="9">
        <f>VALUE(SUBSTITUTE(SUBSTITUTE(MID(Data1!K29, SEARCH("L", Data1!K29) + 1, LEN(Data1!K29) - SEARCH("L", Data1!K29)), " ", ""), "Ø", "0"))</f>
        <v>72</v>
      </c>
      <c r="M32" s="9">
        <f>VALUE(SUBSTITUTE(SUBSTITUTE(MID(Data1!L29, SEARCH("L", Data1!L29) + 1, LEN(Data1!L29) - SEARCH("L", Data1!L29)), " ", ""), "Ø", "0"))</f>
        <v>63</v>
      </c>
      <c r="N32" s="9">
        <f>VALUE(SUBSTITUTE(SUBSTITUTE(MID(Data1!M29, SEARCH("L", Data1!M29) + 1, LEN(Data1!M29) - SEARCH("L", Data1!M29)), " ", ""), "Ø", "0"))</f>
        <v>54</v>
      </c>
      <c r="O32" s="9">
        <f>VALUE(SUBSTITUTE(SUBSTITUTE(MID(Data1!N29, SEARCH("L", Data1!N29) + 1, LEN(Data1!N29) - SEARCH("L", Data1!N29)), " ", ""), "Ø", "0"))</f>
        <v>47</v>
      </c>
    </row>
    <row r="33" spans="2:15" x14ac:dyDescent="0.3">
      <c r="B33" s="11" t="str">
        <v>New York</v>
      </c>
      <c r="C33" s="3" t="str">
        <f>VLOOKUP(B33,Data1!$A$2:$B$51,2,FALSE)</f>
        <v>New York</v>
      </c>
      <c r="D33" s="9">
        <f>VALUE(SUBSTITUTE(SUBSTITUTE(MID(Data1!C30, SEARCH("L", Data1!C30) + 1, LEN(Data1!C30) - SEARCH("L", Data1!C30)), " ", ""), "Ø", "0"))</f>
        <v>27</v>
      </c>
      <c r="E33" s="9">
        <f>VALUE(SUBSTITUTE(SUBSTITUTE(MID(Data1!D30, SEARCH("L", Data1!D30) + 1, LEN(Data1!D30) - SEARCH("L", Data1!D30)), " ", ""), "Ø", "0"))</f>
        <v>29</v>
      </c>
      <c r="F33" s="9">
        <f>VALUE(SUBSTITUTE(SUBSTITUTE(MID(Data1!E30, SEARCH("L", Data1!E30) + 1, LEN(Data1!E30) - SEARCH("L", Data1!E30)), " ", ""), "Ø", "0"))</f>
        <v>35</v>
      </c>
      <c r="G33" s="9">
        <f>VALUE(SUBSTITUTE(SUBSTITUTE(MID(Data1!F30, SEARCH("L", Data1!F30) + 1, LEN(Data1!F30) - SEARCH("L", Data1!F30)), " ", ""), "Ø", "0"))</f>
        <v>45</v>
      </c>
      <c r="H33" s="9">
        <f>VALUE(SUBSTITUTE(SUBSTITUTE(MID(Data1!G30, SEARCH("L", Data1!G30) + 1, LEN(Data1!G30) - SEARCH("L", Data1!G30)), " ", ""), "Ø", "0"))</f>
        <v>54</v>
      </c>
      <c r="I33" s="9">
        <f>VALUE(SUBSTITUTE(SUBSTITUTE(MID(Data1!H30, SEARCH("L", Data1!H30) + 1, LEN(Data1!H30) - SEARCH("L", Data1!H30)), " ", ""), "Ø", "0"))</f>
        <v>64</v>
      </c>
      <c r="J33" s="9">
        <f>VALUE(SUBSTITUTE(SUBSTITUTE(MID(Data1!I30, SEARCH("L", Data1!I30) + 1, LEN(Data1!I30) - SEARCH("L", Data1!I30)), " ", ""), "Ø", "0"))</f>
        <v>69</v>
      </c>
      <c r="K33" s="9">
        <f>VALUE(SUBSTITUTE(SUBSTITUTE(MID(Data1!J30, SEARCH("L", Data1!J30) + 1, LEN(Data1!J30) - SEARCH("L", Data1!J30)), " ", ""), "Ø", "0"))</f>
        <v>68</v>
      </c>
      <c r="L33" s="9">
        <f>VALUE(SUBSTITUTE(SUBSTITUTE(MID(Data1!K30, SEARCH("L", Data1!K30) + 1, LEN(Data1!K30) - SEARCH("L", Data1!K30)), " ", ""), "Ø", "0"))</f>
        <v>61</v>
      </c>
      <c r="M33" s="9">
        <f>VALUE(SUBSTITUTE(SUBSTITUTE(MID(Data1!L30, SEARCH("L", Data1!L30) + 1, LEN(Data1!L30) - SEARCH("L", Data1!L30)), " ", ""), "Ø", "0"))</f>
        <v>50</v>
      </c>
      <c r="N33" s="9">
        <f>VALUE(SUBSTITUTE(SUBSTITUTE(MID(Data1!M30, SEARCH("L", Data1!M30) + 1, LEN(Data1!M30) - SEARCH("L", Data1!M30)), " ", ""), "Ø", "0"))</f>
        <v>42</v>
      </c>
      <c r="O33" s="9">
        <f>VALUE(SUBSTITUTE(SUBSTITUTE(MID(Data1!N30, SEARCH("L", Data1!N30) + 1, LEN(Data1!N30) - SEARCH("L", Data1!N30)), " ", ""), "Ø", "0"))</f>
        <v>32</v>
      </c>
    </row>
    <row r="34" spans="2:15" x14ac:dyDescent="0.3">
      <c r="B34" s="11" t="str">
        <v>Oklahoma City</v>
      </c>
      <c r="C34" s="3" t="str">
        <f>VLOOKUP(B34,Data1!$A$2:$B$51,2,FALSE)</f>
        <v>Oklahoma</v>
      </c>
      <c r="D34" s="9">
        <f>VALUE(SUBSTITUTE(SUBSTITUTE(MID(Data1!C31, SEARCH("L", Data1!C31) + 1, LEN(Data1!C31) - SEARCH("L", Data1!C31)), " ", ""), "Ø", "0"))</f>
        <v>29</v>
      </c>
      <c r="E34" s="9">
        <f>VALUE(SUBSTITUTE(SUBSTITUTE(MID(Data1!D31, SEARCH("L", Data1!D31) + 1, LEN(Data1!D31) - SEARCH("L", Data1!D31)), " ", ""), "Ø", "0"))</f>
        <v>33</v>
      </c>
      <c r="F34" s="9">
        <f>VALUE(SUBSTITUTE(SUBSTITUTE(MID(Data1!E31, SEARCH("L", Data1!E31) + 1, LEN(Data1!E31) - SEARCH("L", Data1!E31)), " ", ""), "Ø", "0"))</f>
        <v>41</v>
      </c>
      <c r="G34" s="9">
        <f>VALUE(SUBSTITUTE(SUBSTITUTE(MID(Data1!F31, SEARCH("L", Data1!F31) + 1, LEN(Data1!F31) - SEARCH("L", Data1!F31)), " ", ""), "Ø", "0"))</f>
        <v>50</v>
      </c>
      <c r="H34" s="9">
        <f>VALUE(SUBSTITUTE(SUBSTITUTE(MID(Data1!G31, SEARCH("L", Data1!G31) + 1, LEN(Data1!G31) - SEARCH("L", Data1!G31)), " ", ""), "Ø", "0"))</f>
        <v>60</v>
      </c>
      <c r="I34" s="9">
        <f>VALUE(SUBSTITUTE(SUBSTITUTE(MID(Data1!H31, SEARCH("L", Data1!H31) + 1, LEN(Data1!H31) - SEARCH("L", Data1!H31)), " ", ""), "Ø", "0"))</f>
        <v>68</v>
      </c>
      <c r="J34" s="9">
        <f>VALUE(SUBSTITUTE(SUBSTITUTE(MID(Data1!I31, SEARCH("L", Data1!I31) + 1, LEN(Data1!I31) - SEARCH("L", Data1!I31)), " ", ""), "Ø", "0"))</f>
        <v>72</v>
      </c>
      <c r="K34" s="9">
        <f>VALUE(SUBSTITUTE(SUBSTITUTE(MID(Data1!J31, SEARCH("L", Data1!J31) + 1, LEN(Data1!J31) - SEARCH("L", Data1!J31)), " ", ""), "Ø", "0"))</f>
        <v>71</v>
      </c>
      <c r="L34" s="9">
        <f>VALUE(SUBSTITUTE(SUBSTITUTE(MID(Data1!K31, SEARCH("L", Data1!K31) + 1, LEN(Data1!K31) - SEARCH("L", Data1!K31)), " ", ""), "Ø", "0"))</f>
        <v>63</v>
      </c>
      <c r="M34" s="9">
        <f>VALUE(SUBSTITUTE(SUBSTITUTE(MID(Data1!L31, SEARCH("L", Data1!L31) + 1, LEN(Data1!L31) - SEARCH("L", Data1!L31)), " ", ""), "Ø", "0"))</f>
        <v>52</v>
      </c>
      <c r="N34" s="9">
        <f>VALUE(SUBSTITUTE(SUBSTITUTE(MID(Data1!M31, SEARCH("L", Data1!M31) + 1, LEN(Data1!M31) - SEARCH("L", Data1!M31)), " ", ""), "Ø", "0"))</f>
        <v>40</v>
      </c>
      <c r="O34" s="9">
        <f>VALUE(SUBSTITUTE(SUBSTITUTE(MID(Data1!N31, SEARCH("L", Data1!N31) + 1, LEN(Data1!N31) - SEARCH("L", Data1!N31)), " ", ""), "Ø", "0"))</f>
        <v>31</v>
      </c>
    </row>
    <row r="35" spans="2:15" x14ac:dyDescent="0.3">
      <c r="B35" s="11" t="str">
        <v>Orlando</v>
      </c>
      <c r="C35" s="3" t="str">
        <f>VLOOKUP(B35,Data1!$A$2:$B$51,2,FALSE)</f>
        <v>Florida</v>
      </c>
      <c r="D35" s="9">
        <f>VALUE(SUBSTITUTE(SUBSTITUTE(MID(Data1!C32, SEARCH("L", Data1!C32) + 1, LEN(Data1!C32) - SEARCH("L", Data1!C32)), " ", ""), "Ø", "0"))</f>
        <v>49</v>
      </c>
      <c r="E35" s="9">
        <f>VALUE(SUBSTITUTE(SUBSTITUTE(MID(Data1!D32, SEARCH("L", Data1!D32) + 1, LEN(Data1!D32) - SEARCH("L", Data1!D32)), " ", ""), "Ø", "0"))</f>
        <v>52</v>
      </c>
      <c r="F35" s="9">
        <f>VALUE(SUBSTITUTE(SUBSTITUTE(MID(Data1!E32, SEARCH("L", Data1!E32) + 1, LEN(Data1!E32) - SEARCH("L", Data1!E32)), " ", ""), "Ø", "0"))</f>
        <v>56</v>
      </c>
      <c r="G35" s="9">
        <f>VALUE(SUBSTITUTE(SUBSTITUTE(MID(Data1!F32, SEARCH("L", Data1!F32) + 1, LEN(Data1!F32) - SEARCH("L", Data1!F32)), " ", ""), "Ø", "0"))</f>
        <v>60</v>
      </c>
      <c r="H35" s="9">
        <f>VALUE(SUBSTITUTE(SUBSTITUTE(MID(Data1!G32, SEARCH("L", Data1!G32) + 1, LEN(Data1!G32) - SEARCH("L", Data1!G32)), " ", ""), "Ø", "0"))</f>
        <v>66</v>
      </c>
      <c r="I35" s="9">
        <f>VALUE(SUBSTITUTE(SUBSTITUTE(MID(Data1!H32, SEARCH("L", Data1!H32) + 1, LEN(Data1!H32) - SEARCH("L", Data1!H32)), " ", ""), "Ø", "0"))</f>
        <v>72</v>
      </c>
      <c r="J35" s="9">
        <f>VALUE(SUBSTITUTE(SUBSTITUTE(MID(Data1!I32, SEARCH("L", Data1!I32) + 1, LEN(Data1!I32) - SEARCH("L", Data1!I32)), " ", ""), "Ø", "0"))</f>
        <v>74</v>
      </c>
      <c r="K35" s="9">
        <f>VALUE(SUBSTITUTE(SUBSTITUTE(MID(Data1!J32, SEARCH("L", Data1!J32) + 1, LEN(Data1!J32) - SEARCH("L", Data1!J32)), " ", ""), "Ø", "0"))</f>
        <v>74</v>
      </c>
      <c r="L35" s="9">
        <f>VALUE(SUBSTITUTE(SUBSTITUTE(MID(Data1!K32, SEARCH("L", Data1!K32) + 1, LEN(Data1!K32) - SEARCH("L", Data1!K32)), " ", ""), "Ø", "0"))</f>
        <v>73</v>
      </c>
      <c r="M35" s="9">
        <f>VALUE(SUBSTITUTE(SUBSTITUTE(MID(Data1!L32, SEARCH("L", Data1!L32) + 1, LEN(Data1!L32) - SEARCH("L", Data1!L32)), " ", ""), "Ø", "0"))</f>
        <v>66</v>
      </c>
      <c r="N35" s="9">
        <f>VALUE(SUBSTITUTE(SUBSTITUTE(MID(Data1!M32, SEARCH("L", Data1!M32) + 1, LEN(Data1!M32) - SEARCH("L", Data1!M32)), " ", ""), "Ø", "0"))</f>
        <v>59</v>
      </c>
      <c r="O35" s="9">
        <f>VALUE(SUBSTITUTE(SUBSTITUTE(MID(Data1!N32, SEARCH("L", Data1!N32) + 1, LEN(Data1!N32) - SEARCH("L", Data1!N32)), " ", ""), "Ø", "0"))</f>
        <v>52</v>
      </c>
    </row>
    <row r="36" spans="2:15" x14ac:dyDescent="0.3">
      <c r="B36" s="11" t="str">
        <v>Philadelphia</v>
      </c>
      <c r="C36" s="3" t="str">
        <f>VLOOKUP(B36,Data1!$A$2:$B$51,2,FALSE)</f>
        <v>Pennsylvania</v>
      </c>
      <c r="D36" s="9">
        <f>VALUE(SUBSTITUTE(SUBSTITUTE(MID(Data1!C33, SEARCH("L", Data1!C33) + 1, LEN(Data1!C33) - SEARCH("L", Data1!C33)), " ", ""), "Ø", "0"))</f>
        <v>26</v>
      </c>
      <c r="E36" s="9">
        <f>VALUE(SUBSTITUTE(SUBSTITUTE(MID(Data1!D33, SEARCH("L", Data1!D33) + 1, LEN(Data1!D33) - SEARCH("L", Data1!D33)), " ", ""), "Ø", "0"))</f>
        <v>28</v>
      </c>
      <c r="F36" s="9">
        <f>VALUE(SUBSTITUTE(SUBSTITUTE(MID(Data1!E33, SEARCH("L", Data1!E33) + 1, LEN(Data1!E33) - SEARCH("L", Data1!E33)), " ", ""), "Ø", "0"))</f>
        <v>34</v>
      </c>
      <c r="G36" s="9">
        <f>VALUE(SUBSTITUTE(SUBSTITUTE(MID(Data1!F33, SEARCH("L", Data1!F33) + 1, LEN(Data1!F33) - SEARCH("L", Data1!F33)), " ", ""), "Ø", "0"))</f>
        <v>44</v>
      </c>
      <c r="H36" s="9">
        <f>VALUE(SUBSTITUTE(SUBSTITUTE(MID(Data1!G33, SEARCH("L", Data1!G33) + 1, LEN(Data1!G33) - SEARCH("L", Data1!G33)), " ", ""), "Ø", "0"))</f>
        <v>54</v>
      </c>
      <c r="I36" s="9">
        <f>VALUE(SUBSTITUTE(SUBSTITUTE(MID(Data1!H33, SEARCH("L", Data1!H33) + 1, LEN(Data1!H33) - SEARCH("L", Data1!H33)), " ", ""), "Ø", "0"))</f>
        <v>64</v>
      </c>
      <c r="J36" s="9">
        <f>VALUE(SUBSTITUTE(SUBSTITUTE(MID(Data1!I33, SEARCH("L", Data1!I33) + 1, LEN(Data1!I33) - SEARCH("L", Data1!I33)), " ", ""), "Ø", "0"))</f>
        <v>69</v>
      </c>
      <c r="K36" s="9">
        <f>VALUE(SUBSTITUTE(SUBSTITUTE(MID(Data1!J33, SEARCH("L", Data1!J33) + 1, LEN(Data1!J33) - SEARCH("L", Data1!J33)), " ", ""), "Ø", "0"))</f>
        <v>68</v>
      </c>
      <c r="L36" s="9">
        <f>VALUE(SUBSTITUTE(SUBSTITUTE(MID(Data1!K33, SEARCH("L", Data1!K33) + 1, LEN(Data1!K33) - SEARCH("L", Data1!K33)), " ", ""), "Ø", "0"))</f>
        <v>60</v>
      </c>
      <c r="M36" s="9">
        <f>VALUE(SUBSTITUTE(SUBSTITUTE(MID(Data1!L33, SEARCH("L", Data1!L33) + 1, LEN(Data1!L33) - SEARCH("L", Data1!L33)), " ", ""), "Ø", "0"))</f>
        <v>48</v>
      </c>
      <c r="N36" s="9">
        <f>VALUE(SUBSTITUTE(SUBSTITUTE(MID(Data1!M33, SEARCH("L", Data1!M33) + 1, LEN(Data1!M33) - SEARCH("L", Data1!M33)), " ", ""), "Ø", "0"))</f>
        <v>39</v>
      </c>
      <c r="O36" s="9">
        <f>VALUE(SUBSTITUTE(SUBSTITUTE(MID(Data1!N33, SEARCH("L", Data1!N33) + 1, LEN(Data1!N33) - SEARCH("L", Data1!N33)), " ", ""), "Ø", "0"))</f>
        <v>30</v>
      </c>
    </row>
    <row r="37" spans="2:15" x14ac:dyDescent="0.3">
      <c r="B37" s="11" t="str">
        <v>Phoenix</v>
      </c>
      <c r="C37" s="3" t="str">
        <f>VLOOKUP(B37,Data1!$A$2:$B$51,2,FALSE)</f>
        <v>Arizona</v>
      </c>
      <c r="D37" s="9">
        <f>VALUE(SUBSTITUTE(SUBSTITUTE(MID(Data1!C34, SEARCH("L", Data1!C34) + 1, LEN(Data1!C34) - SEARCH("L", Data1!C34)), " ", ""), "Ø", "0"))</f>
        <v>46</v>
      </c>
      <c r="E37" s="9">
        <f>VALUE(SUBSTITUTE(SUBSTITUTE(MID(Data1!D34, SEARCH("L", Data1!D34) + 1, LEN(Data1!D34) - SEARCH("L", Data1!D34)), " ", ""), "Ø", "0"))</f>
        <v>49</v>
      </c>
      <c r="F37" s="9">
        <f>VALUE(SUBSTITUTE(SUBSTITUTE(MID(Data1!E34, SEARCH("L", Data1!E34) + 1, LEN(Data1!E34) - SEARCH("L", Data1!E34)), " ", ""), "Ø", "0"))</f>
        <v>54</v>
      </c>
      <c r="G37" s="9">
        <f>VALUE(SUBSTITUTE(SUBSTITUTE(MID(Data1!F34, SEARCH("L", Data1!F34) + 1, LEN(Data1!F34) - SEARCH("L", Data1!F34)), " ", ""), "Ø", "0"))</f>
        <v>60</v>
      </c>
      <c r="H37" s="9">
        <f>VALUE(SUBSTITUTE(SUBSTITUTE(MID(Data1!G34, SEARCH("L", Data1!G34) + 1, LEN(Data1!G34) - SEARCH("L", Data1!G34)), " ", ""), "Ø", "0"))</f>
        <v>69</v>
      </c>
      <c r="I37" s="9">
        <f>VALUE(SUBSTITUTE(SUBSTITUTE(MID(Data1!H34, SEARCH("L", Data1!H34) + 1, LEN(Data1!H34) - SEARCH("L", Data1!H34)), " ", ""), "Ø", "0"))</f>
        <v>77</v>
      </c>
      <c r="J37" s="9">
        <f>VALUE(SUBSTITUTE(SUBSTITUTE(MID(Data1!I34, SEARCH("L", Data1!I34) + 1, LEN(Data1!I34) - SEARCH("L", Data1!I34)), " ", ""), "Ø", "0"))</f>
        <v>83</v>
      </c>
      <c r="K37" s="9">
        <f>VALUE(SUBSTITUTE(SUBSTITUTE(MID(Data1!J34, SEARCH("L", Data1!J34) + 1, LEN(Data1!J34) - SEARCH("L", Data1!J34)), " ", ""), "Ø", "0"))</f>
        <v>82</v>
      </c>
      <c r="L37" s="9">
        <f>VALUE(SUBSTITUTE(SUBSTITUTE(MID(Data1!K34, SEARCH("L", Data1!K34) + 1, LEN(Data1!K34) - SEARCH("L", Data1!K34)), " ", ""), "Ø", "0"))</f>
        <v>75</v>
      </c>
      <c r="M37" s="9">
        <f>VALUE(SUBSTITUTE(SUBSTITUTE(MID(Data1!L34, SEARCH("L", Data1!L34) + 1, LEN(Data1!L34) - SEARCH("L", Data1!L34)), " ", ""), "Ø", "0"))</f>
        <v>64</v>
      </c>
      <c r="N37" s="9">
        <f>VALUE(SUBSTITUTE(SUBSTITUTE(MID(Data1!M34, SEARCH("L", Data1!M34) + 1, LEN(Data1!M34) - SEARCH("L", Data1!M34)), " ", ""), "Ø", "0"))</f>
        <v>52</v>
      </c>
      <c r="O37" s="9">
        <f>VALUE(SUBSTITUTE(SUBSTITUTE(MID(Data1!N34, SEARCH("L", Data1!N34) + 1, LEN(Data1!N34) - SEARCH("L", Data1!N34)), " ", ""), "Ø", "0"))</f>
        <v>45</v>
      </c>
    </row>
    <row r="38" spans="2:15" x14ac:dyDescent="0.3">
      <c r="B38" s="11" t="str">
        <v>Pittsburgh</v>
      </c>
      <c r="C38" s="3" t="str">
        <f>VLOOKUP(B38,Data1!$A$2:$B$51,2,FALSE)</f>
        <v>Pennsylvania</v>
      </c>
      <c r="D38" s="9">
        <f>VALUE(SUBSTITUTE(SUBSTITUTE(MID(Data1!C35, SEARCH("L", Data1!C35) + 1, LEN(Data1!C35) - SEARCH("L", Data1!C35)), " ", ""), "Ø", "0"))</f>
        <v>21</v>
      </c>
      <c r="E38" s="9">
        <f>VALUE(SUBSTITUTE(SUBSTITUTE(MID(Data1!D35, SEARCH("L", Data1!D35) + 1, LEN(Data1!D35) - SEARCH("L", Data1!D35)), " ", ""), "Ø", "0"))</f>
        <v>23</v>
      </c>
      <c r="F38" s="9">
        <f>VALUE(SUBSTITUTE(SUBSTITUTE(MID(Data1!E35, SEARCH("L", Data1!E35) + 1, LEN(Data1!E35) - SEARCH("L", Data1!E35)), " ", ""), "Ø", "0"))</f>
        <v>30</v>
      </c>
      <c r="G38" s="9">
        <f>VALUE(SUBSTITUTE(SUBSTITUTE(MID(Data1!F35, SEARCH("L", Data1!F35) + 1, LEN(Data1!F35) - SEARCH("L", Data1!F35)), " ", ""), "Ø", "0"))</f>
        <v>40</v>
      </c>
      <c r="H38" s="9">
        <f>VALUE(SUBSTITUTE(SUBSTITUTE(MID(Data1!G35, SEARCH("L", Data1!G35) + 1, LEN(Data1!G35) - SEARCH("L", Data1!G35)), " ", ""), "Ø", "0"))</f>
        <v>49</v>
      </c>
      <c r="I38" s="9">
        <f>VALUE(SUBSTITUTE(SUBSTITUTE(MID(Data1!H35, SEARCH("L", Data1!H35) + 1, LEN(Data1!H35) - SEARCH("L", Data1!H35)), " ", ""), "Ø", "0"))</f>
        <v>58</v>
      </c>
      <c r="J38" s="9">
        <f>VALUE(SUBSTITUTE(SUBSTITUTE(MID(Data1!I35, SEARCH("L", Data1!I35) + 1, LEN(Data1!I35) - SEARCH("L", Data1!I35)), " ", ""), "Ø", "0"))</f>
        <v>63</v>
      </c>
      <c r="K38" s="9">
        <f>VALUE(SUBSTITUTE(SUBSTITUTE(MID(Data1!J35, SEARCH("L", Data1!J35) + 1, LEN(Data1!J35) - SEARCH("L", Data1!J35)), " ", ""), "Ø", "0"))</f>
        <v>62</v>
      </c>
      <c r="L38" s="9">
        <f>VALUE(SUBSTITUTE(SUBSTITUTE(MID(Data1!K35, SEARCH("L", Data1!K35) + 1, LEN(Data1!K35) - SEARCH("L", Data1!K35)), " ", ""), "Ø", "0"))</f>
        <v>54</v>
      </c>
      <c r="M38" s="9">
        <f>VALUE(SUBSTITUTE(SUBSTITUTE(MID(Data1!L35, SEARCH("L", Data1!L35) + 1, LEN(Data1!L35) - SEARCH("L", Data1!L35)), " ", ""), "Ø", "0"))</f>
        <v>43</v>
      </c>
      <c r="N38" s="9">
        <f>VALUE(SUBSTITUTE(SUBSTITUTE(MID(Data1!M35, SEARCH("L", Data1!M35) + 1, LEN(Data1!M35) - SEARCH("L", Data1!M35)), " ", ""), "Ø", "0"))</f>
        <v>35</v>
      </c>
      <c r="O38" s="9">
        <f>VALUE(SUBSTITUTE(SUBSTITUTE(MID(Data1!N35, SEARCH("L", Data1!N35) + 1, LEN(Data1!N35) - SEARCH("L", Data1!N35)), " ", ""), "Ø", "0"))</f>
        <v>25</v>
      </c>
    </row>
    <row r="39" spans="2:15" x14ac:dyDescent="0.3">
      <c r="B39" s="11" t="str">
        <v>Portland</v>
      </c>
      <c r="C39" s="3" t="str">
        <f>VLOOKUP(B39,Data1!$A$2:$B$51,2,FALSE)</f>
        <v>Oregon</v>
      </c>
      <c r="D39" s="9">
        <f>VALUE(SUBSTITUTE(SUBSTITUTE(MID(Data1!C36, SEARCH("L", Data1!C36) + 1, LEN(Data1!C36) - SEARCH("L", Data1!C36)), " ", ""), "Ø", "0"))</f>
        <v>36</v>
      </c>
      <c r="E39" s="9">
        <f>VALUE(SUBSTITUTE(SUBSTITUTE(MID(Data1!D36, SEARCH("L", Data1!D36) + 1, LEN(Data1!D36) - SEARCH("L", Data1!D36)), " ", ""), "Ø", "0"))</f>
        <v>37</v>
      </c>
      <c r="F39" s="9">
        <f>VALUE(SUBSTITUTE(SUBSTITUTE(MID(Data1!E36, SEARCH("L", Data1!E36) + 1, LEN(Data1!E36) - SEARCH("L", Data1!E36)), " ", ""), "Ø", "0"))</f>
        <v>39</v>
      </c>
      <c r="G39" s="9">
        <f>VALUE(SUBSTITUTE(SUBSTITUTE(MID(Data1!F36, SEARCH("L", Data1!F36) + 1, LEN(Data1!F36) - SEARCH("L", Data1!F36)), " ", ""), "Ø", "0"))</f>
        <v>43</v>
      </c>
      <c r="H39" s="9">
        <f>VALUE(SUBSTITUTE(SUBSTITUTE(MID(Data1!G36, SEARCH("L", Data1!G36) + 1, LEN(Data1!G36) - SEARCH("L", Data1!G36)), " ", ""), "Ø", "0"))</f>
        <v>48</v>
      </c>
      <c r="I39" s="9">
        <f>VALUE(SUBSTITUTE(SUBSTITUTE(MID(Data1!H36, SEARCH("L", Data1!H36) + 1, LEN(Data1!H36) - SEARCH("L", Data1!H36)), " ", ""), "Ø", "0"))</f>
        <v>52</v>
      </c>
      <c r="J39" s="9">
        <f>VALUE(SUBSTITUTE(SUBSTITUTE(MID(Data1!I36, SEARCH("L", Data1!I36) + 1, LEN(Data1!I36) - SEARCH("L", Data1!I36)), " ", ""), "Ø", "0"))</f>
        <v>56</v>
      </c>
      <c r="K39" s="9">
        <f>VALUE(SUBSTITUTE(SUBSTITUTE(MID(Data1!J36, SEARCH("L", Data1!J36) + 1, LEN(Data1!J36) - SEARCH("L", Data1!J36)), " ", ""), "Ø", "0"))</f>
        <v>57</v>
      </c>
      <c r="L39" s="9">
        <f>VALUE(SUBSTITUTE(SUBSTITUTE(MID(Data1!K36, SEARCH("L", Data1!K36) + 1, LEN(Data1!K36) - SEARCH("L", Data1!K36)), " ", ""), "Ø", "0"))</f>
        <v>52</v>
      </c>
      <c r="M39" s="9">
        <f>VALUE(SUBSTITUTE(SUBSTITUTE(MID(Data1!L36, SEARCH("L", Data1!L36) + 1, LEN(Data1!L36) - SEARCH("L", Data1!L36)), " ", ""), "Ø", "0"))</f>
        <v>46</v>
      </c>
      <c r="N39" s="9">
        <f>VALUE(SUBSTITUTE(SUBSTITUTE(MID(Data1!M36, SEARCH("L", Data1!M36) + 1, LEN(Data1!M36) - SEARCH("L", Data1!M36)), " ", ""), "Ø", "0"))</f>
        <v>41</v>
      </c>
      <c r="O39" s="9">
        <f>VALUE(SUBSTITUTE(SUBSTITUTE(MID(Data1!N36, SEARCH("L", Data1!N36) + 1, LEN(Data1!N36) - SEARCH("L", Data1!N36)), " ", ""), "Ø", "0"))</f>
        <v>35</v>
      </c>
    </row>
    <row r="40" spans="2:15" x14ac:dyDescent="0.3">
      <c r="B40" s="11" t="str">
        <v>Providence</v>
      </c>
      <c r="C40" s="3" t="str">
        <f>VLOOKUP(B40,Data1!$A$2:$B$51,2,FALSE)</f>
        <v>Rhode Island</v>
      </c>
      <c r="D40" s="9">
        <f>VALUE(SUBSTITUTE(SUBSTITUTE(MID(Data1!C37, SEARCH("L", Data1!C37) + 1, LEN(Data1!C37) - SEARCH("L", Data1!C37)), " ", ""), "Ø", "0"))</f>
        <v>21</v>
      </c>
      <c r="E40" s="9">
        <f>VALUE(SUBSTITUTE(SUBSTITUTE(MID(Data1!D37, SEARCH("L", Data1!D37) + 1, LEN(Data1!D37) - SEARCH("L", Data1!D37)), " ", ""), "Ø", "0"))</f>
        <v>24</v>
      </c>
      <c r="F40" s="9">
        <f>VALUE(SUBSTITUTE(SUBSTITUTE(MID(Data1!E37, SEARCH("L", Data1!E37) + 1, LEN(Data1!E37) - SEARCH("L", Data1!E37)), " ", ""), "Ø", "0"))</f>
        <v>30</v>
      </c>
      <c r="G40" s="9">
        <f>VALUE(SUBSTITUTE(SUBSTITUTE(MID(Data1!F37, SEARCH("L", Data1!F37) + 1, LEN(Data1!F37) - SEARCH("L", Data1!F37)), " ", ""), "Ø", "0"))</f>
        <v>40</v>
      </c>
      <c r="H40" s="9">
        <f>VALUE(SUBSTITUTE(SUBSTITUTE(MID(Data1!G37, SEARCH("L", Data1!G37) + 1, LEN(Data1!G37) - SEARCH("L", Data1!G37)), " ", ""), "Ø", "0"))</f>
        <v>49</v>
      </c>
      <c r="I40" s="9">
        <f>VALUE(SUBSTITUTE(SUBSTITUTE(MID(Data1!H37, SEARCH("L", Data1!H37) + 1, LEN(Data1!H37) - SEARCH("L", Data1!H37)), " ", ""), "Ø", "0"))</f>
        <v>58</v>
      </c>
      <c r="J40" s="9">
        <f>VALUE(SUBSTITUTE(SUBSTITUTE(MID(Data1!I37, SEARCH("L", Data1!I37) + 1, LEN(Data1!I37) - SEARCH("L", Data1!I37)), " ", ""), "Ø", "0"))</f>
        <v>64</v>
      </c>
      <c r="K40" s="9">
        <f>VALUE(SUBSTITUTE(SUBSTITUTE(MID(Data1!J37, SEARCH("L", Data1!J37) + 1, LEN(Data1!J37) - SEARCH("L", Data1!J37)), " ", ""), "Ø", "0"))</f>
        <v>63</v>
      </c>
      <c r="L40" s="9">
        <f>VALUE(SUBSTITUTE(SUBSTITUTE(MID(Data1!K37, SEARCH("L", Data1!K37) + 1, LEN(Data1!K37) - SEARCH("L", Data1!K37)), " ", ""), "Ø", "0"))</f>
        <v>55</v>
      </c>
      <c r="M40" s="9">
        <f>VALUE(SUBSTITUTE(SUBSTITUTE(MID(Data1!L37, SEARCH("L", Data1!L37) + 1, LEN(Data1!L37) - SEARCH("L", Data1!L37)), " ", ""), "Ø", "0"))</f>
        <v>44</v>
      </c>
      <c r="N40" s="9">
        <f>VALUE(SUBSTITUTE(SUBSTITUTE(MID(Data1!M37, SEARCH("L", Data1!M37) + 1, LEN(Data1!M37) - SEARCH("L", Data1!M37)), " ", ""), "Ø", "0"))</f>
        <v>36</v>
      </c>
      <c r="O40" s="9">
        <f>VALUE(SUBSTITUTE(SUBSTITUTE(MID(Data1!N37, SEARCH("L", Data1!N37) + 1, LEN(Data1!N37) - SEARCH("L", Data1!N37)), " ", ""), "Ø", "0"))</f>
        <v>26</v>
      </c>
    </row>
    <row r="41" spans="2:15" x14ac:dyDescent="0.3">
      <c r="B41" s="11" t="str">
        <v>Raleigh</v>
      </c>
      <c r="C41" s="3" t="str">
        <f>VLOOKUP(B41,Data1!$A$2:$B$51,2,FALSE)</f>
        <v>North Carolina</v>
      </c>
      <c r="D41" s="9">
        <f>VALUE(SUBSTITUTE(SUBSTITUTE(MID(Data1!C38, SEARCH("L", Data1!C38) + 1, LEN(Data1!C38) - SEARCH("L", Data1!C38)), " ", ""), "Ø", "0"))</f>
        <v>30</v>
      </c>
      <c r="E41" s="9">
        <f>VALUE(SUBSTITUTE(SUBSTITUTE(MID(Data1!D38, SEARCH("L", Data1!D38) + 1, LEN(Data1!D38) - SEARCH("L", Data1!D38)), " ", ""), "Ø", "0"))</f>
        <v>32</v>
      </c>
      <c r="F41" s="9">
        <f>VALUE(SUBSTITUTE(SUBSTITUTE(MID(Data1!E38, SEARCH("L", Data1!E38) + 1, LEN(Data1!E38) - SEARCH("L", Data1!E38)), " ", ""), "Ø", "0"))</f>
        <v>39</v>
      </c>
      <c r="G41" s="9">
        <f>VALUE(SUBSTITUTE(SUBSTITUTE(MID(Data1!F38, SEARCH("L", Data1!F38) + 1, LEN(Data1!F38) - SEARCH("L", Data1!F38)), " ", ""), "Ø", "0"))</f>
        <v>48</v>
      </c>
      <c r="H41" s="9">
        <f>VALUE(SUBSTITUTE(SUBSTITUTE(MID(Data1!G38, SEARCH("L", Data1!G38) + 1, LEN(Data1!G38) - SEARCH("L", Data1!G38)), " ", ""), "Ø", "0"))</f>
        <v>57</v>
      </c>
      <c r="I41" s="9">
        <f>VALUE(SUBSTITUTE(SUBSTITUTE(MID(Data1!H38, SEARCH("L", Data1!H38) + 1, LEN(Data1!H38) - SEARCH("L", Data1!H38)), " ", ""), "Ø", "0"))</f>
        <v>66</v>
      </c>
      <c r="J41" s="9">
        <f>VALUE(SUBSTITUTE(SUBSTITUTE(MID(Data1!I38, SEARCH("L", Data1!I38) + 1, LEN(Data1!I38) - SEARCH("L", Data1!I38)), " ", ""), "Ø", "0"))</f>
        <v>69</v>
      </c>
      <c r="K41" s="9">
        <f>VALUE(SUBSTITUTE(SUBSTITUTE(MID(Data1!J38, SEARCH("L", Data1!J38) + 1, LEN(Data1!J38) - SEARCH("L", Data1!J38)), " ", ""), "Ø", "0"))</f>
        <v>68</v>
      </c>
      <c r="L41" s="9">
        <f>VALUE(SUBSTITUTE(SUBSTITUTE(MID(Data1!K38, SEARCH("L", Data1!K38) + 1, LEN(Data1!K38) - SEARCH("L", Data1!K38)), " ", ""), "Ø", "0"))</f>
        <v>61</v>
      </c>
      <c r="M41" s="9">
        <f>VALUE(SUBSTITUTE(SUBSTITUTE(MID(Data1!L38, SEARCH("L", Data1!L38) + 1, LEN(Data1!L38) - SEARCH("L", Data1!L38)), " ", ""), "Ø", "0"))</f>
        <v>50</v>
      </c>
      <c r="N41" s="9">
        <f>VALUE(SUBSTITUTE(SUBSTITUTE(MID(Data1!M38, SEARCH("L", Data1!M38) + 1, LEN(Data1!M38) - SEARCH("L", Data1!M38)), " ", ""), "Ø", "0"))</f>
        <v>41</v>
      </c>
      <c r="O41" s="9">
        <f>VALUE(SUBSTITUTE(SUBSTITUTE(MID(Data1!N38, SEARCH("L", Data1!N38) + 1, LEN(Data1!N38) - SEARCH("L", Data1!N38)), " ", ""), "Ø", "0"))</f>
        <v>33</v>
      </c>
    </row>
    <row r="42" spans="2:15" x14ac:dyDescent="0.3">
      <c r="B42" s="11" t="str">
        <v>Richmond</v>
      </c>
      <c r="C42" s="3" t="str">
        <f>VLOOKUP(B42,Data1!$A$2:$B$51,2,FALSE)</f>
        <v>Virginia</v>
      </c>
      <c r="D42" s="9">
        <f>VALUE(SUBSTITUTE(SUBSTITUTE(MID(Data1!C39, SEARCH("L", Data1!C39) + 1, LEN(Data1!C39) - SEARCH("L", Data1!C39)), " ", ""), "Ø", "0"))</f>
        <v>28</v>
      </c>
      <c r="E42" s="9">
        <f>VALUE(SUBSTITUTE(SUBSTITUTE(MID(Data1!D39, SEARCH("L", Data1!D39) + 1, LEN(Data1!D39) - SEARCH("L", Data1!D39)), " ", ""), "Ø", "0"))</f>
        <v>31</v>
      </c>
      <c r="F42" s="9">
        <f>VALUE(SUBSTITUTE(SUBSTITUTE(MID(Data1!E39, SEARCH("L", Data1!E39) + 1, LEN(Data1!E39) - SEARCH("L", Data1!E39)), " ", ""), "Ø", "0"))</f>
        <v>37</v>
      </c>
      <c r="G42" s="9">
        <f>VALUE(SUBSTITUTE(SUBSTITUTE(MID(Data1!F39, SEARCH("L", Data1!F39) + 1, LEN(Data1!F39) - SEARCH("L", Data1!F39)), " ", ""), "Ø", "0"))</f>
        <v>46</v>
      </c>
      <c r="H42" s="9">
        <f>VALUE(SUBSTITUTE(SUBSTITUTE(MID(Data1!G39, SEARCH("L", Data1!G39) + 1, LEN(Data1!G39) - SEARCH("L", Data1!G39)), " ", ""), "Ø", "0"))</f>
        <v>55</v>
      </c>
      <c r="I42" s="9">
        <f>VALUE(SUBSTITUTE(SUBSTITUTE(MID(Data1!H39, SEARCH("L", Data1!H39) + 1, LEN(Data1!H39) - SEARCH("L", Data1!H39)), " ", ""), "Ø", "0"))</f>
        <v>65</v>
      </c>
      <c r="J42" s="9">
        <f>VALUE(SUBSTITUTE(SUBSTITUTE(MID(Data1!I39, SEARCH("L", Data1!I39) + 1, LEN(Data1!I39) - SEARCH("L", Data1!I39)), " ", ""), "Ø", "0"))</f>
        <v>69</v>
      </c>
      <c r="K42" s="9">
        <f>VALUE(SUBSTITUTE(SUBSTITUTE(MID(Data1!J39, SEARCH("L", Data1!J39) + 1, LEN(Data1!J39) - SEARCH("L", Data1!J39)), " ", ""), "Ø", "0"))</f>
        <v>67</v>
      </c>
      <c r="L42" s="9">
        <f>VALUE(SUBSTITUTE(SUBSTITUTE(MID(Data1!K39, SEARCH("L", Data1!K39) + 1, LEN(Data1!K39) - SEARCH("L", Data1!K39)), " ", ""), "Ø", "0"))</f>
        <v>60</v>
      </c>
      <c r="M42" s="9">
        <f>VALUE(SUBSTITUTE(SUBSTITUTE(MID(Data1!L39, SEARCH("L", Data1!L39) + 1, LEN(Data1!L39) - SEARCH("L", Data1!L39)), " ", ""), "Ø", "0"))</f>
        <v>48</v>
      </c>
      <c r="N42" s="9">
        <f>VALUE(SUBSTITUTE(SUBSTITUTE(MID(Data1!M39, SEARCH("L", Data1!M39) + 1, LEN(Data1!M39) - SEARCH("L", Data1!M39)), " ", ""), "Ø", "0"))</f>
        <v>39</v>
      </c>
      <c r="O42" s="9">
        <f>VALUE(SUBSTITUTE(SUBSTITUTE(MID(Data1!N39, SEARCH("L", Data1!N39) + 1, LEN(Data1!N39) - SEARCH("L", Data1!N39)), " ", ""), "Ø", "0"))</f>
        <v>31</v>
      </c>
    </row>
    <row r="43" spans="2:15" x14ac:dyDescent="0.3">
      <c r="B43" s="11" t="str">
        <v>Riverside</v>
      </c>
      <c r="C43" s="3" t="str">
        <f>VLOOKUP(B43,Data1!$A$2:$B$51,2,FALSE)</f>
        <v>California</v>
      </c>
      <c r="D43" s="9">
        <f>VALUE(SUBSTITUTE(SUBSTITUTE(MID(Data1!C40, SEARCH("L", Data1!C40) + 1, LEN(Data1!C40) - SEARCH("L", Data1!C40)), " ", ""), "Ø", "0"))</f>
        <v>43</v>
      </c>
      <c r="E43" s="9">
        <f>VALUE(SUBSTITUTE(SUBSTITUTE(MID(Data1!D40, SEARCH("L", Data1!D40) + 1, LEN(Data1!D40) - SEARCH("L", Data1!D40)), " ", ""), "Ø", "0"))</f>
        <v>45</v>
      </c>
      <c r="F43" s="9">
        <f>VALUE(SUBSTITUTE(SUBSTITUTE(MID(Data1!E40, SEARCH("L", Data1!E40) + 1, LEN(Data1!E40) - SEARCH("L", Data1!E40)), " ", ""), "Ø", "0"))</f>
        <v>46</v>
      </c>
      <c r="G43" s="9">
        <f>VALUE(SUBSTITUTE(SUBSTITUTE(MID(Data1!F40, SEARCH("L", Data1!F40) + 1, LEN(Data1!F40) - SEARCH("L", Data1!F40)), " ", ""), "Ø", "0"))</f>
        <v>50</v>
      </c>
      <c r="H43" s="9">
        <f>VALUE(SUBSTITUTE(SUBSTITUTE(MID(Data1!G40, SEARCH("L", Data1!G40) + 1, LEN(Data1!G40) - SEARCH("L", Data1!G40)), " ", ""), "Ø", "0"))</f>
        <v>55</v>
      </c>
      <c r="I43" s="9">
        <f>VALUE(SUBSTITUTE(SUBSTITUTE(MID(Data1!H40, SEARCH("L", Data1!H40) + 1, LEN(Data1!H40) - SEARCH("L", Data1!H40)), " ", ""), "Ø", "0"))</f>
        <v>59</v>
      </c>
      <c r="J43" s="9">
        <f>VALUE(SUBSTITUTE(SUBSTITUTE(MID(Data1!I40, SEARCH("L", Data1!I40) + 1, LEN(Data1!I40) - SEARCH("L", Data1!I40)), " ", ""), "Ø", "0"))</f>
        <v>64</v>
      </c>
      <c r="K43" s="9">
        <f>VALUE(SUBSTITUTE(SUBSTITUTE(MID(Data1!J40, SEARCH("L", Data1!J40) + 1, LEN(Data1!J40) - SEARCH("L", Data1!J40)), " ", ""), "Ø", "0"))</f>
        <v>65</v>
      </c>
      <c r="L43" s="9">
        <f>VALUE(SUBSTITUTE(SUBSTITUTE(MID(Data1!K40, SEARCH("L", Data1!K40) + 1, LEN(Data1!K40) - SEARCH("L", Data1!K40)), " ", ""), "Ø", "0"))</f>
        <v>61</v>
      </c>
      <c r="M43" s="9">
        <f>VALUE(SUBSTITUTE(SUBSTITUTE(MID(Data1!L40, SEARCH("L", Data1!L40) + 1, LEN(Data1!L40) - SEARCH("L", Data1!L40)), " ", ""), "Ø", "0"))</f>
        <v>55</v>
      </c>
      <c r="N43" s="9">
        <f>VALUE(SUBSTITUTE(SUBSTITUTE(MID(Data1!M40, SEARCH("L", Data1!M40) + 1, LEN(Data1!M40) - SEARCH("L", Data1!M40)), " ", ""), "Ø", "0"))</f>
        <v>47</v>
      </c>
      <c r="O43" s="9">
        <f>VALUE(SUBSTITUTE(SUBSTITUTE(MID(Data1!N40, SEARCH("L", Data1!N40) + 1, LEN(Data1!N40) - SEARCH("L", Data1!N40)), " ", ""), "Ø", "0"))</f>
        <v>42</v>
      </c>
    </row>
    <row r="44" spans="2:15" x14ac:dyDescent="0.3">
      <c r="B44" s="11" t="str">
        <v>Rochester</v>
      </c>
      <c r="C44" s="3" t="str">
        <f>VLOOKUP(B44,Data1!$A$2:$B$51,2,FALSE)</f>
        <v>New York</v>
      </c>
      <c r="D44" s="9">
        <f>VALUE(SUBSTITUTE(SUBSTITUTE(MID(Data1!C41, SEARCH("L", Data1!C41) + 1, LEN(Data1!C41) - SEARCH("L", Data1!C41)), " ", ""), "Ø", "0"))</f>
        <v>18</v>
      </c>
      <c r="E44" s="9">
        <f>VALUE(SUBSTITUTE(SUBSTITUTE(MID(Data1!D41, SEARCH("L", Data1!D41) + 1, LEN(Data1!D41) - SEARCH("L", Data1!D41)), " ", ""), "Ø", "0"))</f>
        <v>19</v>
      </c>
      <c r="F44" s="9">
        <f>VALUE(SUBSTITUTE(SUBSTITUTE(MID(Data1!E41, SEARCH("L", Data1!E41) + 1, LEN(Data1!E41) - SEARCH("L", Data1!E41)), " ", ""), "Ø", "0"))</f>
        <v>26</v>
      </c>
      <c r="G44" s="9">
        <f>VALUE(SUBSTITUTE(SUBSTITUTE(MID(Data1!F41, SEARCH("L", Data1!F41) + 1, LEN(Data1!F41) - SEARCH("L", Data1!F41)), " ", ""), "Ø", "0"))</f>
        <v>37</v>
      </c>
      <c r="H44" s="9">
        <f>VALUE(SUBSTITUTE(SUBSTITUTE(MID(Data1!G41, SEARCH("L", Data1!G41) + 1, LEN(Data1!G41) - SEARCH("L", Data1!G41)), " ", ""), "Ø", "0"))</f>
        <v>46</v>
      </c>
      <c r="I44" s="9">
        <f>VALUE(SUBSTITUTE(SUBSTITUTE(MID(Data1!H41, SEARCH("L", Data1!H41) + 1, LEN(Data1!H41) - SEARCH("L", Data1!H41)), " ", ""), "Ø", "0"))</f>
        <v>56</v>
      </c>
      <c r="J44" s="9">
        <f>VALUE(SUBSTITUTE(SUBSTITUTE(MID(Data1!I41, SEARCH("L", Data1!I41) + 1, LEN(Data1!I41) - SEARCH("L", Data1!I41)), " ", ""), "Ø", "0"))</f>
        <v>61</v>
      </c>
      <c r="K44" s="9">
        <f>VALUE(SUBSTITUTE(SUBSTITUTE(MID(Data1!J41, SEARCH("L", Data1!J41) + 1, LEN(Data1!J41) - SEARCH("L", Data1!J41)), " ", ""), "Ø", "0"))</f>
        <v>60</v>
      </c>
      <c r="L44" s="9">
        <f>VALUE(SUBSTITUTE(SUBSTITUTE(MID(Data1!K41, SEARCH("L", Data1!K41) + 1, LEN(Data1!K41) - SEARCH("L", Data1!K41)), " ", ""), "Ø", "0"))</f>
        <v>52</v>
      </c>
      <c r="M44" s="9">
        <f>VALUE(SUBSTITUTE(SUBSTITUTE(MID(Data1!L41, SEARCH("L", Data1!L41) + 1, LEN(Data1!L41) - SEARCH("L", Data1!L41)), " ", ""), "Ø", "0"))</f>
        <v>42</v>
      </c>
      <c r="N44" s="9">
        <f>VALUE(SUBSTITUTE(SUBSTITUTE(MID(Data1!M41, SEARCH("L", Data1!M41) + 1, LEN(Data1!M41) - SEARCH("L", Data1!M41)), " ", ""), "Ø", "0"))</f>
        <v>33</v>
      </c>
      <c r="O44" s="9">
        <f>VALUE(SUBSTITUTE(SUBSTITUTE(MID(Data1!N41, SEARCH("L", Data1!N41) + 1, LEN(Data1!N41) - SEARCH("L", Data1!N41)), " ", ""), "Ø", "0"))</f>
        <v>24</v>
      </c>
    </row>
    <row r="45" spans="2:15" x14ac:dyDescent="0.3">
      <c r="B45" s="11" t="str">
        <v>Sacramento</v>
      </c>
      <c r="C45" s="3" t="str">
        <f>VLOOKUP(B45,Data1!$A$2:$B$51,2,FALSE)</f>
        <v>California</v>
      </c>
      <c r="D45" s="9">
        <f>VALUE(SUBSTITUTE(SUBSTITUTE(MID(Data1!C42, SEARCH("L", Data1!C42) + 1, LEN(Data1!C42) - SEARCH("L", Data1!C42)), " ", ""), "Ø", "0"))</f>
        <v>39</v>
      </c>
      <c r="E45" s="9">
        <f>VALUE(SUBSTITUTE(SUBSTITUTE(MID(Data1!D42, SEARCH("L", Data1!D42) + 1, LEN(Data1!D42) - SEARCH("L", Data1!D42)), " ", ""), "Ø", "0"))</f>
        <v>41</v>
      </c>
      <c r="F45" s="9">
        <f>VALUE(SUBSTITUTE(SUBSTITUTE(MID(Data1!E42, SEARCH("L", Data1!E42) + 1, LEN(Data1!E42) - SEARCH("L", Data1!E42)), " ", ""), "Ø", "0"))</f>
        <v>44</v>
      </c>
      <c r="G45" s="9">
        <f>VALUE(SUBSTITUTE(SUBSTITUTE(MID(Data1!F42, SEARCH("L", Data1!F42) + 1, LEN(Data1!F42) - SEARCH("L", Data1!F42)), " ", ""), "Ø", "0"))</f>
        <v>46</v>
      </c>
      <c r="H45" s="9">
        <f>VALUE(SUBSTITUTE(SUBSTITUTE(MID(Data1!G42, SEARCH("L", Data1!G42) + 1, LEN(Data1!G42) - SEARCH("L", Data1!G42)), " ", ""), "Ø", "0"))</f>
        <v>51</v>
      </c>
      <c r="I45" s="9">
        <f>VALUE(SUBSTITUTE(SUBSTITUTE(MID(Data1!H42, SEARCH("L", Data1!H42) + 1, LEN(Data1!H42) - SEARCH("L", Data1!H42)), " ", ""), "Ø", "0"))</f>
        <v>56</v>
      </c>
      <c r="J45" s="9">
        <f>VALUE(SUBSTITUTE(SUBSTITUTE(MID(Data1!I42, SEARCH("L", Data1!I42) + 1, LEN(Data1!I42) - SEARCH("L", Data1!I42)), " ", ""), "Ø", "0"))</f>
        <v>58</v>
      </c>
      <c r="K45" s="9">
        <f>VALUE(SUBSTITUTE(SUBSTITUTE(MID(Data1!J42, SEARCH("L", Data1!J42) + 1, LEN(Data1!J42) - SEARCH("L", Data1!J42)), " ", ""), "Ø", "0"))</f>
        <v>58</v>
      </c>
      <c r="L45" s="9">
        <f>VALUE(SUBSTITUTE(SUBSTITUTE(MID(Data1!K42, SEARCH("L", Data1!K42) + 1, LEN(Data1!K42) - SEARCH("L", Data1!K42)), " ", ""), "Ø", "0"))</f>
        <v>56</v>
      </c>
      <c r="M45" s="9">
        <f>VALUE(SUBSTITUTE(SUBSTITUTE(MID(Data1!L42, SEARCH("L", Data1!L42) + 1, LEN(Data1!L42) - SEARCH("L", Data1!L42)), " ", ""), "Ø", "0"))</f>
        <v>50</v>
      </c>
      <c r="N45" s="9">
        <f>VALUE(SUBSTITUTE(SUBSTITUTE(MID(Data1!M42, SEARCH("L", Data1!M42) + 1, LEN(Data1!M42) - SEARCH("L", Data1!M42)), " ", ""), "Ø", "0"))</f>
        <v>43</v>
      </c>
      <c r="O45" s="9">
        <f>VALUE(SUBSTITUTE(SUBSTITUTE(MID(Data1!N42, SEARCH("L", Data1!N42) + 1, LEN(Data1!N42) - SEARCH("L", Data1!N42)), " ", ""), "Ø", "0"))</f>
        <v>38</v>
      </c>
    </row>
    <row r="46" spans="2:15" x14ac:dyDescent="0.3">
      <c r="B46" s="11" t="str">
        <v>Salt Lake City</v>
      </c>
      <c r="C46" s="3" t="str">
        <f>VLOOKUP(B46,Data1!$A$2:$B$51,2,FALSE)</f>
        <v>Utah</v>
      </c>
      <c r="D46" s="9">
        <f>VALUE(SUBSTITUTE(SUBSTITUTE(MID(Data1!C43, SEARCH("L", Data1!C43) + 1, LEN(Data1!C43) - SEARCH("L", Data1!C43)), " ", ""), "Ø", "0"))</f>
        <v>22</v>
      </c>
      <c r="E46" s="9">
        <f>VALUE(SUBSTITUTE(SUBSTITUTE(MID(Data1!D43, SEARCH("L", Data1!D43) + 1, LEN(Data1!D43) - SEARCH("L", Data1!D43)), " ", ""), "Ø", "0"))</f>
        <v>25</v>
      </c>
      <c r="F46" s="9">
        <f>VALUE(SUBSTITUTE(SUBSTITUTE(MID(Data1!E43, SEARCH("L", Data1!E43) + 1, LEN(Data1!E43) - SEARCH("L", Data1!E43)), " ", ""), "Ø", "0"))</f>
        <v>34</v>
      </c>
      <c r="G46" s="9">
        <f>VALUE(SUBSTITUTE(SUBSTITUTE(MID(Data1!F43, SEARCH("L", Data1!F43) + 1, LEN(Data1!F43) - SEARCH("L", Data1!F43)), " ", ""), "Ø", "0"))</f>
        <v>40</v>
      </c>
      <c r="H46" s="9">
        <f>VALUE(SUBSTITUTE(SUBSTITUTE(MID(Data1!G43, SEARCH("L", Data1!G43) + 1, LEN(Data1!G43) - SEARCH("L", Data1!G43)), " ", ""), "Ø", "0"))</f>
        <v>48</v>
      </c>
      <c r="I46" s="9">
        <f>VALUE(SUBSTITUTE(SUBSTITUTE(MID(Data1!H43, SEARCH("L", Data1!H43) + 1, LEN(Data1!H43) - SEARCH("L", Data1!H43)), " ", ""), "Ø", "0"))</f>
        <v>56</v>
      </c>
      <c r="J46" s="9">
        <f>VALUE(SUBSTITUTE(SUBSTITUTE(MID(Data1!I43, SEARCH("L", Data1!I43) + 1, LEN(Data1!I43) - SEARCH("L", Data1!I43)), " ", ""), "Ø", "0"))</f>
        <v>65</v>
      </c>
      <c r="K46" s="9">
        <f>VALUE(SUBSTITUTE(SUBSTITUTE(MID(Data1!J43, SEARCH("L", Data1!J43) + 1, LEN(Data1!J43) - SEARCH("L", Data1!J43)), " ", ""), "Ø", "0"))</f>
        <v>63</v>
      </c>
      <c r="L46" s="9">
        <f>VALUE(SUBSTITUTE(SUBSTITUTE(MID(Data1!K43, SEARCH("L", Data1!K43) + 1, LEN(Data1!K43) - SEARCH("L", Data1!K43)), " ", ""), "Ø", "0"))</f>
        <v>53</v>
      </c>
      <c r="M46" s="9">
        <f>VALUE(SUBSTITUTE(SUBSTITUTE(MID(Data1!L43, SEARCH("L", Data1!L43) + 1, LEN(Data1!L43) - SEARCH("L", Data1!L43)), " ", ""), "Ø", "0"))</f>
        <v>41</v>
      </c>
      <c r="N46" s="9">
        <f>VALUE(SUBSTITUTE(SUBSTITUTE(MID(Data1!M43, SEARCH("L", Data1!M43) + 1, LEN(Data1!M43) - SEARCH("L", Data1!M43)), " ", ""), "Ø", "0"))</f>
        <v>31</v>
      </c>
      <c r="O46" s="9">
        <f>VALUE(SUBSTITUTE(SUBSTITUTE(MID(Data1!N43, SEARCH("L", Data1!N43) + 1, LEN(Data1!N43) - SEARCH("L", Data1!N43)), " ", ""), "Ø", "0"))</f>
        <v>23</v>
      </c>
    </row>
    <row r="47" spans="2:15" x14ac:dyDescent="0.3">
      <c r="B47" s="11" t="str">
        <v>San Antonio</v>
      </c>
      <c r="C47" s="3" t="str">
        <f>VLOOKUP(B47,Data1!$A$2:$B$51,2,FALSE)</f>
        <v>Texas</v>
      </c>
      <c r="D47" s="9">
        <f>VALUE(SUBSTITUTE(SUBSTITUTE(MID(Data1!C44, SEARCH("L", Data1!C44) + 1, LEN(Data1!C44) - SEARCH("L", Data1!C44)), " ", ""), "Ø", "0"))</f>
        <v>41</v>
      </c>
      <c r="E47" s="9">
        <f>VALUE(SUBSTITUTE(SUBSTITUTE(MID(Data1!D44, SEARCH("L", Data1!D44) + 1, LEN(Data1!D44) - SEARCH("L", Data1!D44)), " ", ""), "Ø", "0"))</f>
        <v>44</v>
      </c>
      <c r="F47" s="9">
        <f>VALUE(SUBSTITUTE(SUBSTITUTE(MID(Data1!E44, SEARCH("L", Data1!E44) + 1, LEN(Data1!E44) - SEARCH("L", Data1!E44)), " ", ""), "Ø", "0"))</f>
        <v>51</v>
      </c>
      <c r="G47" s="9">
        <f>VALUE(SUBSTITUTE(SUBSTITUTE(MID(Data1!F44, SEARCH("L", Data1!F44) + 1, LEN(Data1!F44) - SEARCH("L", Data1!F44)), " ", ""), "Ø", "0"))</f>
        <v>58</v>
      </c>
      <c r="H47" s="9">
        <f>VALUE(SUBSTITUTE(SUBSTITUTE(MID(Data1!G44, SEARCH("L", Data1!G44) + 1, LEN(Data1!G44) - SEARCH("L", Data1!G44)), " ", ""), "Ø", "0"))</f>
        <v>67</v>
      </c>
      <c r="I47" s="9">
        <f>VALUE(SUBSTITUTE(SUBSTITUTE(MID(Data1!H44, SEARCH("L", Data1!H44) + 1, LEN(Data1!H44) - SEARCH("L", Data1!H44)), " ", ""), "Ø", "0"))</f>
        <v>73</v>
      </c>
      <c r="J47" s="9">
        <f>VALUE(SUBSTITUTE(SUBSTITUTE(MID(Data1!I44, SEARCH("L", Data1!I44) + 1, LEN(Data1!I44) - SEARCH("L", Data1!I44)), " ", ""), "Ø", "0"))</f>
        <v>75</v>
      </c>
      <c r="K47" s="9">
        <f>VALUE(SUBSTITUTE(SUBSTITUTE(MID(Data1!J44, SEARCH("L", Data1!J44) + 1, LEN(Data1!J44) - SEARCH("L", Data1!J44)), " ", ""), "Ø", "0"))</f>
        <v>75</v>
      </c>
      <c r="L47" s="9">
        <f>VALUE(SUBSTITUTE(SUBSTITUTE(MID(Data1!K44, SEARCH("L", Data1!K44) + 1, LEN(Data1!K44) - SEARCH("L", Data1!K44)), " ", ""), "Ø", "0"))</f>
        <v>69</v>
      </c>
      <c r="M47" s="9">
        <f>VALUE(SUBSTITUTE(SUBSTITUTE(MID(Data1!L44, SEARCH("L", Data1!L44) + 1, LEN(Data1!L44) - SEARCH("L", Data1!L44)), " ", ""), "Ø", "0"))</f>
        <v>60</v>
      </c>
      <c r="N47" s="9">
        <f>VALUE(SUBSTITUTE(SUBSTITUTE(MID(Data1!M44, SEARCH("L", Data1!M44) + 1, LEN(Data1!M44) - SEARCH("L", Data1!M44)), " ", ""), "Ø", "0"))</f>
        <v>50</v>
      </c>
      <c r="O47" s="9">
        <f>VALUE(SUBSTITUTE(SUBSTITUTE(MID(Data1!N44, SEARCH("L", Data1!N44) + 1, LEN(Data1!N44) - SEARCH("L", Data1!N44)), " ", ""), "Ø", "0"))</f>
        <v>42</v>
      </c>
    </row>
    <row r="48" spans="2:15" x14ac:dyDescent="0.3">
      <c r="B48" s="11" t="str">
        <v>San Diego</v>
      </c>
      <c r="C48" s="3" t="str">
        <f>VLOOKUP(B48,Data1!$A$2:$B$51,2,FALSE)</f>
        <v>California</v>
      </c>
      <c r="D48" s="9">
        <f>VALUE(SUBSTITUTE(SUBSTITUTE(MID(Data1!C45, SEARCH("L", Data1!C45) + 1, LEN(Data1!C45) - SEARCH("L", Data1!C45)), " ", ""), "Ø", "0"))</f>
        <v>49</v>
      </c>
      <c r="E48" s="9">
        <f>VALUE(SUBSTITUTE(SUBSTITUTE(MID(Data1!D45, SEARCH("L", Data1!D45) + 1, LEN(Data1!D45) - SEARCH("L", Data1!D45)), " ", ""), "Ø", "0"))</f>
        <v>51</v>
      </c>
      <c r="F48" s="9">
        <f>VALUE(SUBSTITUTE(SUBSTITUTE(MID(Data1!E45, SEARCH("L", Data1!E45) + 1, LEN(Data1!E45) - SEARCH("L", Data1!E45)), " ", ""), "Ø", "0"))</f>
        <v>53</v>
      </c>
      <c r="G48" s="9">
        <f>VALUE(SUBSTITUTE(SUBSTITUTE(MID(Data1!F45, SEARCH("L", Data1!F45) + 1, LEN(Data1!F45) - SEARCH("L", Data1!F45)), " ", ""), "Ø", "0"))</f>
        <v>56</v>
      </c>
      <c r="H48" s="9">
        <f>VALUE(SUBSTITUTE(SUBSTITUTE(MID(Data1!G45, SEARCH("L", Data1!G45) + 1, LEN(Data1!G45) - SEARCH("L", Data1!G45)), " ", ""), "Ø", "0"))</f>
        <v>59</v>
      </c>
      <c r="I48" s="9">
        <f>VALUE(SUBSTITUTE(SUBSTITUTE(MID(Data1!H45, SEARCH("L", Data1!H45) + 1, LEN(Data1!H45) - SEARCH("L", Data1!H45)), " ", ""), "Ø", "0"))</f>
        <v>62</v>
      </c>
      <c r="J48" s="9">
        <f>VALUE(SUBSTITUTE(SUBSTITUTE(MID(Data1!I45, SEARCH("L", Data1!I45) + 1, LEN(Data1!I45) - SEARCH("L", Data1!I45)), " ", ""), "Ø", "0"))</f>
        <v>65</v>
      </c>
      <c r="K48" s="9">
        <f>VALUE(SUBSTITUTE(SUBSTITUTE(MID(Data1!J45, SEARCH("L", Data1!J45) + 1, LEN(Data1!J45) - SEARCH("L", Data1!J45)), " ", ""), "Ø", "0"))</f>
        <v>67</v>
      </c>
      <c r="L48" s="9">
        <f>VALUE(SUBSTITUTE(SUBSTITUTE(MID(Data1!K45, SEARCH("L", Data1!K45) + 1, LEN(Data1!K45) - SEARCH("L", Data1!K45)), " ", ""), "Ø", "0"))</f>
        <v>65</v>
      </c>
      <c r="M48" s="9">
        <f>VALUE(SUBSTITUTE(SUBSTITUTE(MID(Data1!L45, SEARCH("L", Data1!L45) + 1, LEN(Data1!L45) - SEARCH("L", Data1!L45)), " ", ""), "Ø", "0"))</f>
        <v>61</v>
      </c>
      <c r="N48" s="9">
        <f>VALUE(SUBSTITUTE(SUBSTITUTE(MID(Data1!M45, SEARCH("L", Data1!M45) + 1, LEN(Data1!M45) - SEARCH("L", Data1!M45)), " ", ""), "Ø", "0"))</f>
        <v>54</v>
      </c>
      <c r="O48" s="9">
        <f>VALUE(SUBSTITUTE(SUBSTITUTE(MID(Data1!N45, SEARCH("L", Data1!N45) + 1, LEN(Data1!N45) - SEARCH("L", Data1!N45)), " ", ""), "Ø", "0"))</f>
        <v>48</v>
      </c>
    </row>
    <row r="49" spans="2:15" x14ac:dyDescent="0.3">
      <c r="B49" s="11" t="str">
        <v>San Francisco</v>
      </c>
      <c r="C49" s="3" t="str">
        <f>VLOOKUP(B49,Data1!$A$2:$B$51,2,FALSE)</f>
        <v>California</v>
      </c>
      <c r="D49" s="9">
        <f>VALUE(SUBSTITUTE(SUBSTITUTE(MID(Data1!C46, SEARCH("L", Data1!C46) + 1, LEN(Data1!C46) - SEARCH("L", Data1!C46)), " ", ""), "Ø", "0"))</f>
        <v>46</v>
      </c>
      <c r="E49" s="9">
        <f>VALUE(SUBSTITUTE(SUBSTITUTE(MID(Data1!D46, SEARCH("L", Data1!D46) + 1, LEN(Data1!D46) - SEARCH("L", Data1!D46)), " ", ""), "Ø", "0"))</f>
        <v>48</v>
      </c>
      <c r="F49" s="9">
        <f>VALUE(SUBSTITUTE(SUBSTITUTE(MID(Data1!E46, SEARCH("L", Data1!E46) + 1, LEN(Data1!E46) - SEARCH("L", Data1!E46)), " ", ""), "Ø", "0"))</f>
        <v>49</v>
      </c>
      <c r="G49" s="9">
        <f>VALUE(SUBSTITUTE(SUBSTITUTE(MID(Data1!F46, SEARCH("L", Data1!F46) + 1, LEN(Data1!F46) - SEARCH("L", Data1!F46)), " ", ""), "Ø", "0"))</f>
        <v>49</v>
      </c>
      <c r="H49" s="9">
        <f>VALUE(SUBSTITUTE(SUBSTITUTE(MID(Data1!G46, SEARCH("L", Data1!G46) + 1, LEN(Data1!G46) - SEARCH("L", Data1!G46)), " ", ""), "Ø", "0"))</f>
        <v>51</v>
      </c>
      <c r="I49" s="9">
        <f>VALUE(SUBSTITUTE(SUBSTITUTE(MID(Data1!H46, SEARCH("L", Data1!H46) + 1, LEN(Data1!H46) - SEARCH("L", Data1!H46)), " ", ""), "Ø", "0"))</f>
        <v>53</v>
      </c>
      <c r="J49" s="9">
        <f>VALUE(SUBSTITUTE(SUBSTITUTE(MID(Data1!I46, SEARCH("L", Data1!I46) + 1, LEN(Data1!I46) - SEARCH("L", Data1!I46)), " ", ""), "Ø", "0"))</f>
        <v>54</v>
      </c>
      <c r="K49" s="9">
        <f>VALUE(SUBSTITUTE(SUBSTITUTE(MID(Data1!J46, SEARCH("L", Data1!J46) + 1, LEN(Data1!J46) - SEARCH("L", Data1!J46)), " ", ""), "Ø", "0"))</f>
        <v>55</v>
      </c>
      <c r="L49" s="9">
        <f>VALUE(SUBSTITUTE(SUBSTITUTE(MID(Data1!K46, SEARCH("L", Data1!K46) + 1, LEN(Data1!K46) - SEARCH("L", Data1!K46)), " ", ""), "Ø", "0"))</f>
        <v>55</v>
      </c>
      <c r="M49" s="9">
        <f>VALUE(SUBSTITUTE(SUBSTITUTE(MID(Data1!L46, SEARCH("L", Data1!L46) + 1, LEN(Data1!L46) - SEARCH("L", Data1!L46)), " ", ""), "Ø", "0"))</f>
        <v>54</v>
      </c>
      <c r="N49" s="9">
        <f>VALUE(SUBSTITUTE(SUBSTITUTE(MID(Data1!M46, SEARCH("L", Data1!M46) + 1, LEN(Data1!M46) - SEARCH("L", Data1!M46)), " ", ""), "Ø", "0"))</f>
        <v>50</v>
      </c>
      <c r="O49" s="9">
        <f>VALUE(SUBSTITUTE(SUBSTITUTE(MID(Data1!N46, SEARCH("L", Data1!N46) + 1, LEN(Data1!N46) - SEARCH("L", Data1!N46)), " ", ""), "Ø", "0"))</f>
        <v>46</v>
      </c>
    </row>
    <row r="50" spans="2:15" x14ac:dyDescent="0.3">
      <c r="B50" s="11" t="str">
        <v>San Jose</v>
      </c>
      <c r="C50" s="3" t="str">
        <f>VLOOKUP(B50,Data1!$A$2:$B$51,2,FALSE)</f>
        <v>California</v>
      </c>
      <c r="D50" s="9">
        <f>VALUE(SUBSTITUTE(SUBSTITUTE(MID(Data1!C47, SEARCH("L", Data1!C47) + 1, LEN(Data1!C47) - SEARCH("L", Data1!C47)), " ", ""), "Ø", "0"))</f>
        <v>42</v>
      </c>
      <c r="E50" s="9">
        <f>VALUE(SUBSTITUTE(SUBSTITUTE(MID(Data1!D47, SEARCH("L", Data1!D47) + 1, LEN(Data1!D47) - SEARCH("L", Data1!D47)), " ", ""), "Ø", "0"))</f>
        <v>45</v>
      </c>
      <c r="F50" s="9">
        <f>VALUE(SUBSTITUTE(SUBSTITUTE(MID(Data1!E47, SEARCH("L", Data1!E47) + 1, LEN(Data1!E47) - SEARCH("L", Data1!E47)), " ", ""), "Ø", "0"))</f>
        <v>47</v>
      </c>
      <c r="G50" s="9">
        <f>VALUE(SUBSTITUTE(SUBSTITUTE(MID(Data1!F47, SEARCH("L", Data1!F47) + 1, LEN(Data1!F47) - SEARCH("L", Data1!F47)), " ", ""), "Ø", "0"))</f>
        <v>49</v>
      </c>
      <c r="H50" s="9">
        <f>VALUE(SUBSTITUTE(SUBSTITUTE(MID(Data1!G47, SEARCH("L", Data1!G47) + 1, LEN(Data1!G47) - SEARCH("L", Data1!G47)), " ", ""), "Ø", "0"))</f>
        <v>52</v>
      </c>
      <c r="I50" s="9">
        <f>VALUE(SUBSTITUTE(SUBSTITUTE(MID(Data1!H47, SEARCH("L", Data1!H47) + 1, LEN(Data1!H47) - SEARCH("L", Data1!H47)), " ", ""), "Ø", "0"))</f>
        <v>56</v>
      </c>
      <c r="J50" s="9">
        <f>VALUE(SUBSTITUTE(SUBSTITUTE(MID(Data1!I47, SEARCH("L", Data1!I47) + 1, LEN(Data1!I47) - SEARCH("L", Data1!I47)), " ", ""), "Ø", "0"))</f>
        <v>58</v>
      </c>
      <c r="K50" s="9">
        <f>VALUE(SUBSTITUTE(SUBSTITUTE(MID(Data1!J47, SEARCH("L", Data1!J47) + 1, LEN(Data1!J47) - SEARCH("L", Data1!J47)), " ", ""), "Ø", "0"))</f>
        <v>58</v>
      </c>
      <c r="L50" s="9">
        <f>VALUE(SUBSTITUTE(SUBSTITUTE(MID(Data1!K47, SEARCH("L", Data1!K47) + 1, LEN(Data1!K47) - SEARCH("L", Data1!K47)), " ", ""), "Ø", "0"))</f>
        <v>57</v>
      </c>
      <c r="M50" s="9">
        <f>VALUE(SUBSTITUTE(SUBSTITUTE(MID(Data1!L47, SEARCH("L", Data1!L47) + 1, LEN(Data1!L47) - SEARCH("L", Data1!L47)), " ", ""), "Ø", "0"))</f>
        <v>53</v>
      </c>
      <c r="N50" s="9">
        <f>VALUE(SUBSTITUTE(SUBSTITUTE(MID(Data1!M47, SEARCH("L", Data1!M47) + 1, LEN(Data1!M47) - SEARCH("L", Data1!M47)), " ", ""), "Ø", "0"))</f>
        <v>46</v>
      </c>
      <c r="O50" s="9">
        <f>VALUE(SUBSTITUTE(SUBSTITUTE(MID(Data1!N47, SEARCH("L", Data1!N47) + 1, LEN(Data1!N47) - SEARCH("L", Data1!N47)), " ", ""), "Ø", "0"))</f>
        <v>42</v>
      </c>
    </row>
    <row r="51" spans="2:15" x14ac:dyDescent="0.3">
      <c r="B51" s="11" t="str">
        <v>Seattle</v>
      </c>
      <c r="C51" s="3" t="str">
        <f>VLOOKUP(B51,Data1!$A$2:$B$51,2,FALSE)</f>
        <v>Washington</v>
      </c>
      <c r="D51" s="9">
        <f>VALUE(SUBSTITUTE(SUBSTITUTE(MID(Data1!C48, SEARCH("L", Data1!C48) + 1, LEN(Data1!C48) - SEARCH("L", Data1!C48)), " ", ""), "Ø", "0"))</f>
        <v>37</v>
      </c>
      <c r="E51" s="9">
        <f>VALUE(SUBSTITUTE(SUBSTITUTE(MID(Data1!D48, SEARCH("L", Data1!D48) + 1, LEN(Data1!D48) - SEARCH("L", Data1!D48)), " ", ""), "Ø", "0"))</f>
        <v>37</v>
      </c>
      <c r="F51" s="9">
        <f>VALUE(SUBSTITUTE(SUBSTITUTE(MID(Data1!E48, SEARCH("L", Data1!E48) + 1, LEN(Data1!E48) - SEARCH("L", Data1!E48)), " ", ""), "Ø", "0"))</f>
        <v>40</v>
      </c>
      <c r="G51" s="9">
        <f>VALUE(SUBSTITUTE(SUBSTITUTE(MID(Data1!F48, SEARCH("L", Data1!F48) + 1, LEN(Data1!F48) - SEARCH("L", Data1!F48)), " ", ""), "Ø", "0"))</f>
        <v>43</v>
      </c>
      <c r="H51" s="9">
        <f>VALUE(SUBSTITUTE(SUBSTITUTE(MID(Data1!G48, SEARCH("L", Data1!G48) + 1, LEN(Data1!G48) - SEARCH("L", Data1!G48)), " ", ""), "Ø", "0"))</f>
        <v>49</v>
      </c>
      <c r="I51" s="9">
        <f>VALUE(SUBSTITUTE(SUBSTITUTE(MID(Data1!H48, SEARCH("L", Data1!H48) + 1, LEN(Data1!H48) - SEARCH("L", Data1!H48)), " ", ""), "Ø", "0"))</f>
        <v>53</v>
      </c>
      <c r="J51" s="9">
        <f>VALUE(SUBSTITUTE(SUBSTITUTE(MID(Data1!I48, SEARCH("L", Data1!I48) + 1, LEN(Data1!I48) - SEARCH("L", Data1!I48)), " ", ""), "Ø", "0"))</f>
        <v>57</v>
      </c>
      <c r="K51" s="9">
        <f>VALUE(SUBSTITUTE(SUBSTITUTE(MID(Data1!J48, SEARCH("L", Data1!J48) + 1, LEN(Data1!J48) - SEARCH("L", Data1!J48)), " ", ""), "Ø", "0"))</f>
        <v>57</v>
      </c>
      <c r="L51" s="9">
        <f>VALUE(SUBSTITUTE(SUBSTITUTE(MID(Data1!K48, SEARCH("L", Data1!K48) + 1, LEN(Data1!K48) - SEARCH("L", Data1!K48)), " ", ""), "Ø", "0"))</f>
        <v>53</v>
      </c>
      <c r="M51" s="9">
        <f>VALUE(SUBSTITUTE(SUBSTITUTE(MID(Data1!L48, SEARCH("L", Data1!L48) + 1, LEN(Data1!L48) - SEARCH("L", Data1!L48)), " ", ""), "Ø", "0"))</f>
        <v>47</v>
      </c>
      <c r="N51" s="9">
        <f>VALUE(SUBSTITUTE(SUBSTITUTE(MID(Data1!M48, SEARCH("L", Data1!M48) + 1, LEN(Data1!M48) - SEARCH("L", Data1!M48)), " ", ""), "Ø", "0"))</f>
        <v>41</v>
      </c>
      <c r="O51" s="9">
        <f>VALUE(SUBSTITUTE(SUBSTITUTE(MID(Data1!N48, SEARCH("L", Data1!N48) + 1, LEN(Data1!N48) - SEARCH("L", Data1!N48)), " ", ""), "Ø", "0"))</f>
        <v>36</v>
      </c>
    </row>
    <row r="52" spans="2:15" x14ac:dyDescent="0.3">
      <c r="B52" s="11" t="str">
        <v>St. Louis</v>
      </c>
      <c r="C52" s="3" t="str">
        <f>VLOOKUP(B52,Data1!$A$2:$B$51,2,FALSE)</f>
        <v>Missouri</v>
      </c>
      <c r="D52" s="9">
        <f>VALUE(SUBSTITUTE(SUBSTITUTE(MID(Data1!C49, SEARCH("L", Data1!C49) + 1, LEN(Data1!C49) - SEARCH("L", Data1!C49)), " ", ""), "Ø", "0"))</f>
        <v>24</v>
      </c>
      <c r="E52" s="9">
        <f>VALUE(SUBSTITUTE(SUBSTITUTE(MID(Data1!D49, SEARCH("L", Data1!D49) + 1, LEN(Data1!D49) - SEARCH("L", Data1!D49)), " ", ""), "Ø", "0"))</f>
        <v>28</v>
      </c>
      <c r="F52" s="9">
        <f>VALUE(SUBSTITUTE(SUBSTITUTE(MID(Data1!E49, SEARCH("L", Data1!E49) + 1, LEN(Data1!E49) - SEARCH("L", Data1!E49)), " ", ""), "Ø", "0"))</f>
        <v>37</v>
      </c>
      <c r="G52" s="9">
        <f>VALUE(SUBSTITUTE(SUBSTITUTE(MID(Data1!F49, SEARCH("L", Data1!F49) + 1, LEN(Data1!F49) - SEARCH("L", Data1!F49)), " ", ""), "Ø", "0"))</f>
        <v>47</v>
      </c>
      <c r="H52" s="9">
        <f>VALUE(SUBSTITUTE(SUBSTITUTE(MID(Data1!G49, SEARCH("L", Data1!G49) + 1, LEN(Data1!G49) - SEARCH("L", Data1!G49)), " ", ""), "Ø", "0"))</f>
        <v>57</v>
      </c>
      <c r="I52" s="9">
        <f>VALUE(SUBSTITUTE(SUBSTITUTE(MID(Data1!H49, SEARCH("L", Data1!H49) + 1, LEN(Data1!H49) - SEARCH("L", Data1!H49)), " ", ""), "Ø", "0"))</f>
        <v>67</v>
      </c>
      <c r="J52" s="9">
        <f>VALUE(SUBSTITUTE(SUBSTITUTE(MID(Data1!I49, SEARCH("L", Data1!I49) + 1, LEN(Data1!I49) - SEARCH("L", Data1!I49)), " ", ""), "Ø", "0"))</f>
        <v>71</v>
      </c>
      <c r="K52" s="9">
        <f>VALUE(SUBSTITUTE(SUBSTITUTE(MID(Data1!J49, SEARCH("L", Data1!J49) + 1, LEN(Data1!J49) - SEARCH("L", Data1!J49)), " ", ""), "Ø", "0"))</f>
        <v>69</v>
      </c>
      <c r="L52" s="9">
        <f>VALUE(SUBSTITUTE(SUBSTITUTE(MID(Data1!K49, SEARCH("L", Data1!K49) + 1, LEN(Data1!K49) - SEARCH("L", Data1!K49)), " ", ""), "Ø", "0"))</f>
        <v>61</v>
      </c>
      <c r="M52" s="9">
        <f>VALUE(SUBSTITUTE(SUBSTITUTE(MID(Data1!L49, SEARCH("L", Data1!L49) + 1, LEN(Data1!L49) - SEARCH("L", Data1!L49)), " ", ""), "Ø", "0"))</f>
        <v>49</v>
      </c>
      <c r="N52" s="9">
        <f>VALUE(SUBSTITUTE(SUBSTITUTE(MID(Data1!M49, SEARCH("L", Data1!M49) + 1, LEN(Data1!M49) - SEARCH("L", Data1!M49)), " ", ""), "Ø", "0"))</f>
        <v>38</v>
      </c>
      <c r="O52" s="9">
        <f>VALUE(SUBSTITUTE(SUBSTITUTE(MID(Data1!N49, SEARCH("L", Data1!N49) + 1, LEN(Data1!N49) - SEARCH("L", Data1!N49)), " ", ""), "Ø", "0"))</f>
        <v>27</v>
      </c>
    </row>
    <row r="53" spans="2:15" x14ac:dyDescent="0.3">
      <c r="B53" s="11" t="str">
        <v>Tampa</v>
      </c>
      <c r="C53" s="3" t="str">
        <f>VLOOKUP(B53,Data1!$A$2:$B$51,2,FALSE)</f>
        <v>Florida</v>
      </c>
      <c r="D53" s="9">
        <f>VALUE(SUBSTITUTE(SUBSTITUTE(MID(Data1!C50, SEARCH("L", Data1!C50) + 1, LEN(Data1!C50) - SEARCH("L", Data1!C50)), " ", ""), "Ø", "0"))</f>
        <v>52</v>
      </c>
      <c r="E53" s="9">
        <f>VALUE(SUBSTITUTE(SUBSTITUTE(MID(Data1!D50, SEARCH("L", Data1!D50) + 1, LEN(Data1!D50) - SEARCH("L", Data1!D50)), " ", ""), "Ø", "0"))</f>
        <v>54</v>
      </c>
      <c r="F53" s="9">
        <f>VALUE(SUBSTITUTE(SUBSTITUTE(MID(Data1!E50, SEARCH("L", Data1!E50) + 1, LEN(Data1!E50) - SEARCH("L", Data1!E50)), " ", ""), "Ø", "0"))</f>
        <v>58</v>
      </c>
      <c r="G53" s="9">
        <f>VALUE(SUBSTITUTE(SUBSTITUTE(MID(Data1!F50, SEARCH("L", Data1!F50) + 1, LEN(Data1!F50) - SEARCH("L", Data1!F50)), " ", ""), "Ø", "0"))</f>
        <v>63</v>
      </c>
      <c r="H53" s="9">
        <f>VALUE(SUBSTITUTE(SUBSTITUTE(MID(Data1!G50, SEARCH("L", Data1!G50) + 1, LEN(Data1!G50) - SEARCH("L", Data1!G50)), " ", ""), "Ø", "0"))</f>
        <v>70</v>
      </c>
      <c r="I53" s="9">
        <f>VALUE(SUBSTITUTE(SUBSTITUTE(MID(Data1!H50, SEARCH("L", Data1!H50) + 1, LEN(Data1!H50) - SEARCH("L", Data1!H50)), " ", ""), "Ø", "0"))</f>
        <v>75</v>
      </c>
      <c r="J53" s="9">
        <f>VALUE(SUBSTITUTE(SUBSTITUTE(MID(Data1!I50, SEARCH("L", Data1!I50) + 1, LEN(Data1!I50) - SEARCH("L", Data1!I50)), " ", ""), "Ø", "0"))</f>
        <v>76</v>
      </c>
      <c r="K53" s="9">
        <f>VALUE(SUBSTITUTE(SUBSTITUTE(MID(Data1!J50, SEARCH("L", Data1!J50) + 1, LEN(Data1!J50) - SEARCH("L", Data1!J50)), " ", ""), "Ø", "0"))</f>
        <v>76</v>
      </c>
      <c r="L53" s="9">
        <f>VALUE(SUBSTITUTE(SUBSTITUTE(MID(Data1!K50, SEARCH("L", Data1!K50) + 1, LEN(Data1!K50) - SEARCH("L", Data1!K50)), " ", ""), "Ø", "0"))</f>
        <v>75</v>
      </c>
      <c r="M53" s="9">
        <f>VALUE(SUBSTITUTE(SUBSTITUTE(MID(Data1!L50, SEARCH("L", Data1!L50) + 1, LEN(Data1!L50) - SEARCH("L", Data1!L50)), " ", ""), "Ø", "0"))</f>
        <v>68</v>
      </c>
      <c r="N53" s="9">
        <f>VALUE(SUBSTITUTE(SUBSTITUTE(MID(Data1!M50, SEARCH("L", Data1!M50) + 1, LEN(Data1!M50) - SEARCH("L", Data1!M50)), " ", ""), "Ø", "0"))</f>
        <v>60</v>
      </c>
      <c r="O53" s="9">
        <f>VALUE(SUBSTITUTE(SUBSTITUTE(MID(Data1!N50, SEARCH("L", Data1!N50) + 1, LEN(Data1!N50) - SEARCH("L", Data1!N50)), " ", ""), "Ø", "0"))</f>
        <v>54</v>
      </c>
    </row>
    <row r="54" spans="2:15" x14ac:dyDescent="0.3">
      <c r="B54" s="12" t="str">
        <v>Virginia Beach</v>
      </c>
      <c r="C54" s="3" t="str">
        <f>VLOOKUP(B54,Data1!$A$2:$B$51,2,FALSE)</f>
        <v>Virginia</v>
      </c>
      <c r="D54" s="9">
        <f>VALUE(SUBSTITUTE(SUBSTITUTE(MID(Data1!C51, SEARCH("L", Data1!C51) + 1, LEN(Data1!C51) - SEARCH("L", Data1!C51)), " ", ""), "Ø", "0"))</f>
        <v>33</v>
      </c>
      <c r="E54" s="9">
        <f>VALUE(SUBSTITUTE(SUBSTITUTE(MID(Data1!D51, SEARCH("L", Data1!D51) + 1, LEN(Data1!D51) - SEARCH("L", Data1!D51)), " ", ""), "Ø", "0"))</f>
        <v>34</v>
      </c>
      <c r="F54" s="9">
        <f>VALUE(SUBSTITUTE(SUBSTITUTE(MID(Data1!E51, SEARCH("L", Data1!E51) + 1, LEN(Data1!E51) - SEARCH("L", Data1!E51)), " ", ""), "Ø", "0"))</f>
        <v>41</v>
      </c>
      <c r="G54" s="9">
        <f>VALUE(SUBSTITUTE(SUBSTITUTE(MID(Data1!F51, SEARCH("L", Data1!F51) + 1, LEN(Data1!F51) - SEARCH("L", Data1!F51)), " ", ""), "Ø", "0"))</f>
        <v>49</v>
      </c>
      <c r="H54" s="9">
        <f>VALUE(SUBSTITUTE(SUBSTITUTE(MID(Data1!G51, SEARCH("L", Data1!G51) + 1, LEN(Data1!G51) - SEARCH("L", Data1!G51)), " ", ""), "Ø", "0"))</f>
        <v>58</v>
      </c>
      <c r="I54" s="9">
        <f>VALUE(SUBSTITUTE(SUBSTITUTE(MID(Data1!H51, SEARCH("L", Data1!H51) + 1, LEN(Data1!H51) - SEARCH("L", Data1!H51)), " ", ""), "Ø", "0"))</f>
        <v>67</v>
      </c>
      <c r="J54" s="9">
        <f>VALUE(SUBSTITUTE(SUBSTITUTE(MID(Data1!I51, SEARCH("L", Data1!I51) + 1, LEN(Data1!I51) - SEARCH("L", Data1!I51)), " ", ""), "Ø", "0"))</f>
        <v>72</v>
      </c>
      <c r="K54" s="9">
        <f>VALUE(SUBSTITUTE(SUBSTITUTE(MID(Data1!J51, SEARCH("L", Data1!J51) + 1, LEN(Data1!J51) - SEARCH("L", Data1!J51)), " ", ""), "Ø", "0"))</f>
        <v>71</v>
      </c>
      <c r="L54" s="9">
        <f>VALUE(SUBSTITUTE(SUBSTITUTE(MID(Data1!K51, SEARCH("L", Data1!K51) + 1, LEN(Data1!K51) - SEARCH("L", Data1!K51)), " ", ""), "Ø", "0"))</f>
        <v>65</v>
      </c>
      <c r="M54" s="9">
        <f>VALUE(SUBSTITUTE(SUBSTITUTE(MID(Data1!L51, SEARCH("L", Data1!L51) + 1, LEN(Data1!L51) - SEARCH("L", Data1!L51)), " ", ""), "Ø", "0"))</f>
        <v>54</v>
      </c>
      <c r="N54" s="9">
        <f>VALUE(SUBSTITUTE(SUBSTITUTE(MID(Data1!M51, SEARCH("L", Data1!M51) + 1, LEN(Data1!M51) - SEARCH("L", Data1!M51)), " ", ""), "Ø", "0"))</f>
        <v>45</v>
      </c>
      <c r="O54" s="9">
        <f>VALUE(SUBSTITUTE(SUBSTITUTE(MID(Data1!N51, SEARCH("L", Data1!N51) + 1, LEN(Data1!N51) - SEARCH("L", Data1!N51)), " ", ""), "Ø", "0"))</f>
        <v>36</v>
      </c>
    </row>
    <row r="55" spans="2:15" x14ac:dyDescent="0.3">
      <c r="B55" s="12" t="s">
        <v>681</v>
      </c>
      <c r="D55" s="9">
        <f>MIN(D30:D54)</f>
        <v>8</v>
      </c>
      <c r="E55" s="9">
        <f t="shared" ref="E55:O55" si="0">MIN(E30:E54)</f>
        <v>13</v>
      </c>
      <c r="F55" s="9">
        <f t="shared" si="0"/>
        <v>24</v>
      </c>
      <c r="G55" s="9">
        <f t="shared" si="0"/>
        <v>37</v>
      </c>
      <c r="H55" s="9">
        <f t="shared" si="0"/>
        <v>46</v>
      </c>
      <c r="I55" s="9">
        <f t="shared" si="0"/>
        <v>52</v>
      </c>
      <c r="J55" s="9">
        <f t="shared" si="0"/>
        <v>54</v>
      </c>
      <c r="K55" s="9">
        <f t="shared" si="0"/>
        <v>55</v>
      </c>
      <c r="L55" s="9">
        <f t="shared" si="0"/>
        <v>52</v>
      </c>
      <c r="M55" s="9">
        <f t="shared" si="0"/>
        <v>40</v>
      </c>
      <c r="N55" s="9">
        <f t="shared" si="0"/>
        <v>26</v>
      </c>
      <c r="O55" s="9">
        <f t="shared" si="0"/>
        <v>12</v>
      </c>
    </row>
    <row r="57" spans="2:15" x14ac:dyDescent="0.3">
      <c r="B57" s="40" t="s">
        <v>72</v>
      </c>
      <c r="C57" s="37"/>
      <c r="D57" s="41">
        <f t="array" ref="D57:O57">CheckSumLow</f>
        <v>172862</v>
      </c>
      <c r="E57" s="41">
        <v>185534</v>
      </c>
      <c r="F57" s="41">
        <v>214009</v>
      </c>
      <c r="G57" s="41">
        <v>248444</v>
      </c>
      <c r="H57" s="41">
        <v>287509</v>
      </c>
      <c r="I57" s="41">
        <v>323773</v>
      </c>
      <c r="J57" s="41">
        <v>343816</v>
      </c>
      <c r="K57" s="41">
        <v>340769</v>
      </c>
      <c r="L57" s="41">
        <v>312610</v>
      </c>
      <c r="M57" s="41">
        <v>266825</v>
      </c>
      <c r="N57" s="41">
        <v>222505</v>
      </c>
      <c r="O57" s="35">
        <v>182849</v>
      </c>
    </row>
    <row r="62" spans="2:15" x14ac:dyDescent="0.3">
      <c r="D62">
        <f>MIN(CS_TableLow)</f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1944D-DA11-4BB6-8F21-99CD31FC93F0}">
  <sheetPr codeName="Sheet10">
    <tabColor rgb="FFCCFFCC"/>
  </sheetPr>
  <dimension ref="A1:N56"/>
  <sheetViews>
    <sheetView showGridLines="0" zoomScaleNormal="100" workbookViewId="0">
      <selection activeCell="L55" sqref="L55"/>
    </sheetView>
  </sheetViews>
  <sheetFormatPr defaultRowHeight="14.4" x14ac:dyDescent="0.3"/>
  <cols>
    <col min="1" max="1" width="11.33203125" customWidth="1"/>
    <col min="2" max="2" width="20.6640625" customWidth="1"/>
    <col min="3" max="3" width="18.33203125" customWidth="1"/>
    <col min="10" max="10" width="12.77734375" bestFit="1" customWidth="1"/>
    <col min="11" max="14" width="10.21875" customWidth="1"/>
    <col min="16" max="16" width="9.21875" customWidth="1"/>
    <col min="18" max="18" width="9.21875" customWidth="1"/>
  </cols>
  <sheetData>
    <row r="1" spans="1:14" x14ac:dyDescent="0.3">
      <c r="J1" s="103" t="s">
        <v>682</v>
      </c>
      <c r="K1" s="103"/>
      <c r="L1" s="103"/>
      <c r="M1" s="103"/>
      <c r="N1" s="103"/>
    </row>
    <row r="2" spans="1:14" x14ac:dyDescent="0.3">
      <c r="B2" s="26" t="s">
        <v>67</v>
      </c>
      <c r="C2" s="27"/>
      <c r="J2" s="103" t="s">
        <v>683</v>
      </c>
      <c r="K2" s="105">
        <f>MATCH(C3,Workings_1!$A$1:$A$12, 0)</f>
        <v>3</v>
      </c>
      <c r="L2" s="103"/>
      <c r="M2" s="103"/>
      <c r="N2" s="103"/>
    </row>
    <row r="3" spans="1:14" x14ac:dyDescent="0.3">
      <c r="B3" s="28" t="s">
        <v>68</v>
      </c>
      <c r="C3" s="22" t="s">
        <v>56</v>
      </c>
      <c r="J3" s="103" t="s">
        <v>684</v>
      </c>
      <c r="K3" s="103" t="s">
        <v>685</v>
      </c>
      <c r="L3" s="103" t="s">
        <v>689</v>
      </c>
      <c r="M3" s="103" t="s">
        <v>686</v>
      </c>
      <c r="N3" s="103" t="s">
        <v>687</v>
      </c>
    </row>
    <row r="4" spans="1:14" x14ac:dyDescent="0.3">
      <c r="A4" s="17" t="s">
        <v>71</v>
      </c>
      <c r="B4" s="17" t="s">
        <v>0</v>
      </c>
      <c r="C4" s="17" t="s">
        <v>66</v>
      </c>
    </row>
    <row r="5" spans="1:14" x14ac:dyDescent="0.3">
      <c r="A5" s="31">
        <f t="array" ref="A5:A54">CS_Int</f>
        <v>1</v>
      </c>
      <c r="B5" s="21" t="str" cm="1">
        <f t="array" ref="B5">INDEX(J$5:J$54,$N5)</f>
        <v>Miami</v>
      </c>
      <c r="C5" s="23" cm="1">
        <f t="array" ref="C5">INDEX(K$5:K$54,$N5)</f>
        <v>80</v>
      </c>
      <c r="J5" t="str">
        <f>SummaryHigh!B5</f>
        <v>Atlanta</v>
      </c>
      <c r="K5" s="105" cm="1">
        <f t="array" ref="K5">INDEX(SummaryHigh!D5:O5, $K$2)</f>
        <v>65</v>
      </c>
      <c r="L5" s="105">
        <f>K5 - (ROW() / 1000)</f>
        <v>64.995000000000005</v>
      </c>
      <c r="M5" s="105">
        <f>_xlfn.RANK.EQ(L5, $L$5:$L$54, 0)</f>
        <v>17</v>
      </c>
      <c r="N5" s="105">
        <f>MATCH(A5, M$5:M$54, 0)</f>
        <v>24</v>
      </c>
    </row>
    <row r="6" spans="1:14" x14ac:dyDescent="0.3">
      <c r="A6" s="32">
        <v>2</v>
      </c>
      <c r="B6" s="4" t="str" cm="1">
        <f t="array" ref="B6">INDEX(J$5:J$54,$N6)</f>
        <v>Orlando</v>
      </c>
      <c r="C6" s="24" cm="1">
        <f t="array" ref="C6">INDEX(K$5:K$54,$N6)</f>
        <v>78</v>
      </c>
      <c r="J6" t="str">
        <f>SummaryHigh!B6</f>
        <v>Austin</v>
      </c>
      <c r="K6" s="105" cm="1">
        <f t="array" ref="K6">INDEX(SummaryHigh!D6:O6, $K$2)</f>
        <v>72</v>
      </c>
      <c r="L6" s="105">
        <f t="shared" ref="L6:L54" si="0">K6 - (ROW() / 1000)</f>
        <v>71.994</v>
      </c>
      <c r="M6" s="105">
        <f t="shared" ref="M6:M54" si="1">_xlfn.RANK.EQ(L6, $L$5:$L$54, 0)</f>
        <v>9</v>
      </c>
      <c r="N6" s="105">
        <f t="shared" ref="N6:N54" si="2">MATCH(A6, M$5:M$54, 0)</f>
        <v>31</v>
      </c>
    </row>
    <row r="7" spans="1:14" x14ac:dyDescent="0.3">
      <c r="A7" s="32">
        <v>3</v>
      </c>
      <c r="B7" s="4" t="str" cm="1">
        <f t="array" ref="B7">INDEX(J$5:J$54,$N7)</f>
        <v>Phoenix</v>
      </c>
      <c r="C7" s="24" cm="1">
        <f t="array" ref="C7">INDEX(K$5:K$54,$N7)</f>
        <v>78</v>
      </c>
      <c r="J7" t="str">
        <f>SummaryHigh!B7</f>
        <v>Baltimore</v>
      </c>
      <c r="K7" s="105" cm="1">
        <f t="array" ref="K7">INDEX(SummaryHigh!D7:O7, $K$2)</f>
        <v>54</v>
      </c>
      <c r="L7" s="105">
        <f t="shared" si="0"/>
        <v>53.993000000000002</v>
      </c>
      <c r="M7" s="105">
        <f t="shared" si="1"/>
        <v>33</v>
      </c>
      <c r="N7" s="105">
        <f t="shared" si="2"/>
        <v>33</v>
      </c>
    </row>
    <row r="8" spans="1:14" x14ac:dyDescent="0.3">
      <c r="A8" s="32">
        <v>4</v>
      </c>
      <c r="B8" s="4" t="str" cm="1">
        <f t="array" ref="B8">INDEX(J$5:J$54,$N8)</f>
        <v>Tampa</v>
      </c>
      <c r="C8" s="24" cm="1">
        <f t="array" ref="C8">INDEX(K$5:K$54,$N8)</f>
        <v>76</v>
      </c>
      <c r="J8" t="str">
        <f>SummaryHigh!B8</f>
        <v>Birmingham</v>
      </c>
      <c r="K8" s="105" cm="1">
        <f t="array" ref="K8">INDEX(SummaryHigh!D8:O8, $K$2)</f>
        <v>67</v>
      </c>
      <c r="L8" s="105">
        <f t="shared" si="0"/>
        <v>66.992000000000004</v>
      </c>
      <c r="M8" s="105">
        <f t="shared" si="1"/>
        <v>14</v>
      </c>
      <c r="N8" s="105">
        <f t="shared" si="2"/>
        <v>49</v>
      </c>
    </row>
    <row r="9" spans="1:14" x14ac:dyDescent="0.3">
      <c r="A9" s="32">
        <v>5</v>
      </c>
      <c r="B9" s="4" t="str" cm="1">
        <f t="array" ref="B9">INDEX(J$5:J$54,$N9)</f>
        <v>Jacksonville</v>
      </c>
      <c r="C9" s="24" cm="1">
        <f t="array" ref="C9">INDEX(K$5:K$54,$N9)</f>
        <v>74</v>
      </c>
      <c r="J9" t="str">
        <f>SummaryHigh!B9</f>
        <v>Boston</v>
      </c>
      <c r="K9" s="105" cm="1">
        <f t="array" ref="K9">INDEX(SummaryHigh!D9:O9, $K$2)</f>
        <v>45</v>
      </c>
      <c r="L9" s="105">
        <f t="shared" si="0"/>
        <v>44.991</v>
      </c>
      <c r="M9" s="105">
        <f t="shared" si="1"/>
        <v>46</v>
      </c>
      <c r="N9" s="105">
        <f t="shared" si="2"/>
        <v>18</v>
      </c>
    </row>
    <row r="10" spans="1:14" x14ac:dyDescent="0.3">
      <c r="A10" s="32">
        <v>6</v>
      </c>
      <c r="B10" s="4" t="str" cm="1">
        <f t="array" ref="B10">INDEX(J$5:J$54,$N10)</f>
        <v>San Antonio</v>
      </c>
      <c r="C10" s="24" cm="1">
        <f t="array" ref="C10">INDEX(K$5:K$54,$N10)</f>
        <v>74</v>
      </c>
      <c r="J10" t="str">
        <f>SummaryHigh!B10</f>
        <v>Buffalo</v>
      </c>
      <c r="K10" s="105" cm="1">
        <f t="array" ref="K10">INDEX(SummaryHigh!D10:O10, $K$2)</f>
        <v>42</v>
      </c>
      <c r="L10" s="105">
        <f t="shared" si="0"/>
        <v>41.99</v>
      </c>
      <c r="M10" s="105">
        <f t="shared" si="1"/>
        <v>48</v>
      </c>
      <c r="N10" s="105">
        <f t="shared" si="2"/>
        <v>43</v>
      </c>
    </row>
    <row r="11" spans="1:14" x14ac:dyDescent="0.3">
      <c r="A11" s="32">
        <v>7</v>
      </c>
      <c r="B11" s="4" t="str" cm="1">
        <f t="array" ref="B11">INDEX(J$5:J$54,$N11)</f>
        <v>Houston</v>
      </c>
      <c r="C11" s="24" cm="1">
        <f t="array" ref="C11">INDEX(K$5:K$54,$N11)</f>
        <v>73</v>
      </c>
      <c r="J11" t="str">
        <f>SummaryHigh!B11</f>
        <v>Charlotte</v>
      </c>
      <c r="K11" s="105" cm="1">
        <f t="array" ref="K11">INDEX(SummaryHigh!D11:O11, $K$2)</f>
        <v>63</v>
      </c>
      <c r="L11" s="105">
        <f t="shared" si="0"/>
        <v>62.988999999999997</v>
      </c>
      <c r="M11" s="105">
        <f t="shared" si="1"/>
        <v>20</v>
      </c>
      <c r="N11" s="105">
        <f t="shared" si="2"/>
        <v>16</v>
      </c>
    </row>
    <row r="12" spans="1:14" x14ac:dyDescent="0.3">
      <c r="A12" s="32">
        <v>8</v>
      </c>
      <c r="B12" s="4" t="str" cm="1">
        <f t="array" ref="B12">INDEX(J$5:J$54,$N12)</f>
        <v>Riverside</v>
      </c>
      <c r="C12" s="24" cm="1">
        <f t="array" ref="C12">INDEX(K$5:K$54,$N12)</f>
        <v>73</v>
      </c>
      <c r="J12" t="str">
        <f>SummaryHigh!B12</f>
        <v>Chicago</v>
      </c>
      <c r="K12" s="105" cm="1">
        <f t="array" ref="K12">INDEX(SummaryHigh!D12:O12, $K$2)</f>
        <v>47</v>
      </c>
      <c r="L12" s="105">
        <f t="shared" si="0"/>
        <v>46.988</v>
      </c>
      <c r="M12" s="105">
        <f t="shared" si="1"/>
        <v>43</v>
      </c>
      <c r="N12" s="105">
        <f t="shared" si="2"/>
        <v>39</v>
      </c>
    </row>
    <row r="13" spans="1:14" x14ac:dyDescent="0.3">
      <c r="A13" s="32">
        <v>9</v>
      </c>
      <c r="B13" s="4" t="str" cm="1">
        <f t="array" ref="B13">INDEX(J$5:J$54,$N13)</f>
        <v>Austin</v>
      </c>
      <c r="C13" s="24" cm="1">
        <f t="array" ref="C13">INDEX(K$5:K$54,$N13)</f>
        <v>72</v>
      </c>
      <c r="J13" t="str">
        <f>SummaryHigh!B13</f>
        <v>Cincinnati</v>
      </c>
      <c r="K13" s="105" cm="1">
        <f t="array" ref="K13">INDEX(SummaryHigh!D13:O13, $K$2)</f>
        <v>55</v>
      </c>
      <c r="L13" s="105">
        <f t="shared" si="0"/>
        <v>54.987000000000002</v>
      </c>
      <c r="M13" s="105">
        <f t="shared" si="1"/>
        <v>31</v>
      </c>
      <c r="N13" s="105">
        <f t="shared" si="2"/>
        <v>2</v>
      </c>
    </row>
    <row r="14" spans="1:14" x14ac:dyDescent="0.3">
      <c r="A14" s="32">
        <v>10</v>
      </c>
      <c r="B14" s="4" t="str" cm="1">
        <f t="array" ref="B14">INDEX(J$5:J$54,$N14)</f>
        <v>New Orleans</v>
      </c>
      <c r="C14" s="24" cm="1">
        <f t="array" ref="C14">INDEX(K$5:K$54,$N14)</f>
        <v>72</v>
      </c>
      <c r="J14" t="str">
        <f>SummaryHigh!B14</f>
        <v>Cleveland</v>
      </c>
      <c r="K14" s="105" cm="1">
        <f t="array" ref="K14">INDEX(SummaryHigh!D14:O14, $K$2)</f>
        <v>47</v>
      </c>
      <c r="L14" s="105">
        <f t="shared" si="0"/>
        <v>46.985999999999997</v>
      </c>
      <c r="M14" s="105">
        <f t="shared" si="1"/>
        <v>44</v>
      </c>
      <c r="N14" s="105">
        <f t="shared" si="2"/>
        <v>28</v>
      </c>
    </row>
    <row r="15" spans="1:14" x14ac:dyDescent="0.3">
      <c r="A15" s="32">
        <v>11</v>
      </c>
      <c r="B15" s="4" t="str" cm="1">
        <f t="array" ref="B15">INDEX(J$5:J$54,$N15)</f>
        <v>Las Vegas</v>
      </c>
      <c r="C15" s="24" cm="1">
        <f t="array" ref="C15">INDEX(K$5:K$54,$N15)</f>
        <v>70</v>
      </c>
      <c r="J15" t="str">
        <f>SummaryHigh!B15</f>
        <v>Columbus</v>
      </c>
      <c r="K15" s="105" cm="1">
        <f t="array" ref="K15">INDEX(SummaryHigh!D15:O15, $K$2)</f>
        <v>51</v>
      </c>
      <c r="L15" s="105">
        <f t="shared" si="0"/>
        <v>50.984999999999999</v>
      </c>
      <c r="M15" s="105">
        <f t="shared" si="1"/>
        <v>38</v>
      </c>
      <c r="N15" s="105">
        <f t="shared" si="2"/>
        <v>20</v>
      </c>
    </row>
    <row r="16" spans="1:14" x14ac:dyDescent="0.3">
      <c r="A16" s="32">
        <v>12</v>
      </c>
      <c r="B16" s="4" t="str" cm="1">
        <f t="array" ref="B16">INDEX(J$5:J$54,$N16)</f>
        <v>Los Angeles</v>
      </c>
      <c r="C16" s="24" cm="1">
        <f t="array" ref="C16">INDEX(K$5:K$54,$N16)</f>
        <v>70</v>
      </c>
      <c r="J16" t="str">
        <f>SummaryHigh!B16</f>
        <v>Dallas</v>
      </c>
      <c r="K16" s="105" cm="1">
        <f t="array" ref="K16">INDEX(SummaryHigh!D16:O16, $K$2)</f>
        <v>69</v>
      </c>
      <c r="L16" s="105">
        <f t="shared" si="0"/>
        <v>68.983999999999995</v>
      </c>
      <c r="M16" s="105">
        <f t="shared" si="1"/>
        <v>13</v>
      </c>
      <c r="N16" s="105">
        <f t="shared" si="2"/>
        <v>21</v>
      </c>
    </row>
    <row r="17" spans="1:14" x14ac:dyDescent="0.3">
      <c r="A17" s="32">
        <v>13</v>
      </c>
      <c r="B17" s="4" t="str" cm="1">
        <f t="array" ref="B17">INDEX(J$5:J$54,$N17)</f>
        <v>Dallas</v>
      </c>
      <c r="C17" s="24" cm="1">
        <f t="array" ref="C17">INDEX(K$5:K$54,$N17)</f>
        <v>69</v>
      </c>
      <c r="J17" t="str">
        <f>SummaryHigh!B17</f>
        <v>Denver</v>
      </c>
      <c r="K17" s="105" cm="1">
        <f t="array" ref="K17">INDEX(SummaryHigh!D17:O17, $K$2)</f>
        <v>54</v>
      </c>
      <c r="L17" s="105">
        <f t="shared" si="0"/>
        <v>53.982999999999997</v>
      </c>
      <c r="M17" s="105">
        <f t="shared" si="1"/>
        <v>34</v>
      </c>
      <c r="N17" s="105">
        <f t="shared" si="2"/>
        <v>12</v>
      </c>
    </row>
    <row r="18" spans="1:14" x14ac:dyDescent="0.3">
      <c r="A18" s="32">
        <v>14</v>
      </c>
      <c r="B18" s="4" t="str" cm="1">
        <f t="array" ref="B18">INDEX(J$5:J$54,$N18)</f>
        <v>Birmingham</v>
      </c>
      <c r="C18" s="24" cm="1">
        <f t="array" ref="C18">INDEX(K$5:K$54,$N18)</f>
        <v>67</v>
      </c>
      <c r="J18" t="str">
        <f>SummaryHigh!B18</f>
        <v>Detroit</v>
      </c>
      <c r="K18" s="105" cm="1">
        <f t="array" ref="K18">INDEX(SummaryHigh!D18:O18, $K$2)</f>
        <v>46</v>
      </c>
      <c r="L18" s="105">
        <f t="shared" si="0"/>
        <v>45.981999999999999</v>
      </c>
      <c r="M18" s="105">
        <f t="shared" si="1"/>
        <v>45</v>
      </c>
      <c r="N18" s="105">
        <f t="shared" si="2"/>
        <v>4</v>
      </c>
    </row>
    <row r="19" spans="1:14" x14ac:dyDescent="0.3">
      <c r="A19" s="32">
        <v>15</v>
      </c>
      <c r="B19" s="4" t="str" cm="1">
        <f t="array" ref="B19">INDEX(J$5:J$54,$N19)</f>
        <v>San Diego</v>
      </c>
      <c r="C19" s="24" cm="1">
        <f t="array" ref="C19">INDEX(K$5:K$54,$N19)</f>
        <v>66</v>
      </c>
      <c r="J19" t="str">
        <f>SummaryHigh!B19</f>
        <v>Hartford</v>
      </c>
      <c r="K19" s="105" cm="1">
        <f t="array" ref="K19">INDEX(SummaryHigh!D19:O19, $K$2)</f>
        <v>48</v>
      </c>
      <c r="L19" s="105">
        <f t="shared" si="0"/>
        <v>47.981000000000002</v>
      </c>
      <c r="M19" s="105">
        <f t="shared" si="1"/>
        <v>41</v>
      </c>
      <c r="N19" s="105">
        <f t="shared" si="2"/>
        <v>44</v>
      </c>
    </row>
    <row r="20" spans="1:14" x14ac:dyDescent="0.3">
      <c r="A20" s="32">
        <v>16</v>
      </c>
      <c r="B20" s="4" t="str" cm="1">
        <f t="array" ref="B20">INDEX(J$5:J$54,$N20)</f>
        <v>San Jose</v>
      </c>
      <c r="C20" s="24" cm="1">
        <f t="array" ref="C20">INDEX(K$5:K$54,$N20)</f>
        <v>66</v>
      </c>
      <c r="J20" t="str">
        <f>SummaryHigh!B20</f>
        <v>Houston</v>
      </c>
      <c r="K20" s="105" cm="1">
        <f t="array" ref="K20">INDEX(SummaryHigh!D20:O20, $K$2)</f>
        <v>73</v>
      </c>
      <c r="L20" s="105">
        <f t="shared" si="0"/>
        <v>72.98</v>
      </c>
      <c r="M20" s="105">
        <f t="shared" si="1"/>
        <v>7</v>
      </c>
      <c r="N20" s="105">
        <f t="shared" si="2"/>
        <v>46</v>
      </c>
    </row>
    <row r="21" spans="1:14" x14ac:dyDescent="0.3">
      <c r="A21" s="32">
        <v>17</v>
      </c>
      <c r="B21" s="4" t="str" cm="1">
        <f t="array" ref="B21">INDEX(J$5:J$54,$N21)</f>
        <v>Atlanta</v>
      </c>
      <c r="C21" s="24" cm="1">
        <f t="array" ref="C21">INDEX(K$5:K$54,$N21)</f>
        <v>65</v>
      </c>
      <c r="J21" t="str">
        <f>SummaryHigh!B21</f>
        <v>Indianapolis</v>
      </c>
      <c r="K21" s="105" cm="1">
        <f t="array" ref="K21">INDEX(SummaryHigh!D21:O21, $K$2)</f>
        <v>52</v>
      </c>
      <c r="L21" s="105">
        <f t="shared" si="0"/>
        <v>51.978999999999999</v>
      </c>
      <c r="M21" s="105">
        <f t="shared" si="1"/>
        <v>37</v>
      </c>
      <c r="N21" s="105">
        <f t="shared" si="2"/>
        <v>1</v>
      </c>
    </row>
    <row r="22" spans="1:14" x14ac:dyDescent="0.3">
      <c r="A22" s="32">
        <v>18</v>
      </c>
      <c r="B22" s="4" t="str" cm="1">
        <f t="array" ref="B22">INDEX(J$5:J$54,$N22)</f>
        <v>Sacramento</v>
      </c>
      <c r="C22" s="24" cm="1">
        <f t="array" ref="C22">INDEX(K$5:K$54,$N22)</f>
        <v>65</v>
      </c>
      <c r="J22" t="str">
        <f>SummaryHigh!B22</f>
        <v>Jacksonville</v>
      </c>
      <c r="K22" s="105" cm="1">
        <f t="array" ref="K22">INDEX(SummaryHigh!D22:O22, $K$2)</f>
        <v>74</v>
      </c>
      <c r="L22" s="105">
        <f t="shared" si="0"/>
        <v>73.977999999999994</v>
      </c>
      <c r="M22" s="105">
        <f t="shared" si="1"/>
        <v>5</v>
      </c>
      <c r="N22" s="105">
        <f t="shared" si="2"/>
        <v>41</v>
      </c>
    </row>
    <row r="23" spans="1:14" x14ac:dyDescent="0.3">
      <c r="A23" s="32">
        <v>19</v>
      </c>
      <c r="B23" s="4" t="str" cm="1">
        <f t="array" ref="B23">INDEX(J$5:J$54,$N23)</f>
        <v>Memphis</v>
      </c>
      <c r="C23" s="24" cm="1">
        <f t="array" ref="C23">INDEX(K$5:K$54,$N23)</f>
        <v>64</v>
      </c>
      <c r="J23" t="str">
        <f>SummaryHigh!B23</f>
        <v>Kansas City</v>
      </c>
      <c r="K23" s="105" cm="1">
        <f t="array" ref="K23">INDEX(SummaryHigh!D23:O23, $K$2)</f>
        <v>56</v>
      </c>
      <c r="L23" s="105">
        <f t="shared" si="0"/>
        <v>55.976999999999997</v>
      </c>
      <c r="M23" s="105">
        <f t="shared" si="1"/>
        <v>29</v>
      </c>
      <c r="N23" s="105">
        <f t="shared" si="2"/>
        <v>23</v>
      </c>
    </row>
    <row r="24" spans="1:14" x14ac:dyDescent="0.3">
      <c r="A24" s="32">
        <v>20</v>
      </c>
      <c r="B24" s="4" t="str" cm="1">
        <f t="array" ref="B24">INDEX(J$5:J$54,$N24)</f>
        <v>Charlotte</v>
      </c>
      <c r="C24" s="24" cm="1">
        <f t="array" ref="C24">INDEX(K$5:K$54,$N24)</f>
        <v>63</v>
      </c>
      <c r="J24" t="str">
        <f>SummaryHigh!B24</f>
        <v>Las Vegas</v>
      </c>
      <c r="K24" s="105" cm="1">
        <f t="array" ref="K24">INDEX(SummaryHigh!D24:O24, $K$2)</f>
        <v>70</v>
      </c>
      <c r="L24" s="105">
        <f t="shared" si="0"/>
        <v>69.975999999999999</v>
      </c>
      <c r="M24" s="105">
        <f t="shared" si="1"/>
        <v>11</v>
      </c>
      <c r="N24" s="105">
        <f t="shared" si="2"/>
        <v>7</v>
      </c>
    </row>
    <row r="25" spans="1:14" x14ac:dyDescent="0.3">
      <c r="A25" s="32">
        <v>21</v>
      </c>
      <c r="B25" s="4" t="str" cm="1">
        <f t="array" ref="B25">INDEX(J$5:J$54,$N25)</f>
        <v>Oklahoma City</v>
      </c>
      <c r="C25" s="24" cm="1">
        <f t="array" ref="C25">INDEX(K$5:K$54,$N25)</f>
        <v>63</v>
      </c>
      <c r="J25" t="str">
        <f>SummaryHigh!B25</f>
        <v>Los Angeles</v>
      </c>
      <c r="K25" s="105" cm="1">
        <f t="array" ref="K25">INDEX(SummaryHigh!D25:O25, $K$2)</f>
        <v>70</v>
      </c>
      <c r="L25" s="105">
        <f t="shared" si="0"/>
        <v>69.974999999999994</v>
      </c>
      <c r="M25" s="105">
        <f t="shared" si="1"/>
        <v>12</v>
      </c>
      <c r="N25" s="105">
        <f t="shared" si="2"/>
        <v>30</v>
      </c>
    </row>
    <row r="26" spans="1:14" x14ac:dyDescent="0.3">
      <c r="A26" s="32">
        <v>22</v>
      </c>
      <c r="B26" s="4" t="str" cm="1">
        <f t="array" ref="B26">INDEX(J$5:J$54,$N26)</f>
        <v>Raleigh</v>
      </c>
      <c r="C26" s="24" cm="1">
        <f t="array" ref="C26">INDEX(K$5:K$54,$N26)</f>
        <v>63</v>
      </c>
      <c r="J26" t="str">
        <f>SummaryHigh!B26</f>
        <v>Louisville</v>
      </c>
      <c r="K26" s="105" cm="1">
        <f t="array" ref="K26">INDEX(SummaryHigh!D26:O26, $K$2)</f>
        <v>58</v>
      </c>
      <c r="L26" s="105">
        <f t="shared" si="0"/>
        <v>57.973999999999997</v>
      </c>
      <c r="M26" s="105">
        <f t="shared" si="1"/>
        <v>26</v>
      </c>
      <c r="N26" s="105">
        <f t="shared" si="2"/>
        <v>37</v>
      </c>
    </row>
    <row r="27" spans="1:14" x14ac:dyDescent="0.3">
      <c r="A27" s="32">
        <v>23</v>
      </c>
      <c r="B27" s="4" t="str" cm="1">
        <f t="array" ref="B27">INDEX(J$5:J$54,$N27)</f>
        <v>San Francisco</v>
      </c>
      <c r="C27" s="24" cm="1">
        <f t="array" ref="C27">INDEX(K$5:K$54,$N27)</f>
        <v>62</v>
      </c>
      <c r="J27" t="str">
        <f>SummaryHigh!B27</f>
        <v>Memphis</v>
      </c>
      <c r="K27" s="105" cm="1">
        <f t="array" ref="K27">INDEX(SummaryHigh!D27:O27, $K$2)</f>
        <v>64</v>
      </c>
      <c r="L27" s="105">
        <f t="shared" si="0"/>
        <v>63.972999999999999</v>
      </c>
      <c r="M27" s="105">
        <f t="shared" si="1"/>
        <v>19</v>
      </c>
      <c r="N27" s="105">
        <f t="shared" si="2"/>
        <v>45</v>
      </c>
    </row>
    <row r="28" spans="1:14" x14ac:dyDescent="0.3">
      <c r="A28" s="32">
        <v>24</v>
      </c>
      <c r="B28" s="4" t="str" cm="1">
        <f t="array" ref="B28">INDEX(J$5:J$54,$N28)</f>
        <v>Nashville</v>
      </c>
      <c r="C28" s="24" cm="1">
        <f t="array" ref="C28">INDEX(K$5:K$54,$N28)</f>
        <v>61</v>
      </c>
      <c r="J28" t="str">
        <f>SummaryHigh!B28</f>
        <v>Miami</v>
      </c>
      <c r="K28" s="105" cm="1">
        <f t="array" ref="K28">INDEX(SummaryHigh!D28:O28, $K$2)</f>
        <v>80</v>
      </c>
      <c r="L28" s="105">
        <f t="shared" si="0"/>
        <v>79.971999999999994</v>
      </c>
      <c r="M28" s="105">
        <f t="shared" si="1"/>
        <v>1</v>
      </c>
      <c r="N28" s="105">
        <f t="shared" si="2"/>
        <v>27</v>
      </c>
    </row>
    <row r="29" spans="1:14" x14ac:dyDescent="0.3">
      <c r="A29" s="32">
        <v>25</v>
      </c>
      <c r="B29" s="4" t="str" cm="1">
        <f t="array" ref="B29">INDEX(J$5:J$54,$N29)</f>
        <v>Richmond</v>
      </c>
      <c r="C29" s="24" cm="1">
        <f t="array" ref="C29">INDEX(K$5:K$54,$N29)</f>
        <v>60</v>
      </c>
      <c r="J29" t="str">
        <f>SummaryHigh!B29</f>
        <v>Milwaukee</v>
      </c>
      <c r="K29" s="105" cm="1">
        <f t="array" ref="K29">INDEX(SummaryHigh!D29:O29, $K$2)</f>
        <v>42</v>
      </c>
      <c r="L29" s="105">
        <f t="shared" si="0"/>
        <v>41.970999999999997</v>
      </c>
      <c r="M29" s="105">
        <f t="shared" si="1"/>
        <v>49</v>
      </c>
      <c r="N29" s="105">
        <f t="shared" si="2"/>
        <v>38</v>
      </c>
    </row>
    <row r="30" spans="1:14" x14ac:dyDescent="0.3">
      <c r="A30" s="32">
        <v>26</v>
      </c>
      <c r="B30" s="4" t="str" cm="1">
        <f t="array" ref="B30">INDEX(J$5:J$54,$N30)</f>
        <v>Louisville</v>
      </c>
      <c r="C30" s="24" cm="1">
        <f t="array" ref="C30">INDEX(K$5:K$54,$N30)</f>
        <v>58</v>
      </c>
      <c r="J30" t="str">
        <f>SummaryHigh!B30</f>
        <v>Minneapolis</v>
      </c>
      <c r="K30" s="105" cm="1">
        <f t="array" ref="K30">INDEX(SummaryHigh!D30:O30, $K$2)</f>
        <v>41</v>
      </c>
      <c r="L30" s="105">
        <f t="shared" si="0"/>
        <v>40.97</v>
      </c>
      <c r="M30" s="105">
        <f t="shared" si="1"/>
        <v>50</v>
      </c>
      <c r="N30" s="105">
        <f t="shared" si="2"/>
        <v>22</v>
      </c>
    </row>
    <row r="31" spans="1:14" x14ac:dyDescent="0.3">
      <c r="A31" s="32">
        <v>27</v>
      </c>
      <c r="B31" s="4" t="str" cm="1">
        <f t="array" ref="B31">INDEX(J$5:J$54,$N31)</f>
        <v>Virginia Beach</v>
      </c>
      <c r="C31" s="24" cm="1">
        <f t="array" ref="C31">INDEX(K$5:K$54,$N31)</f>
        <v>58</v>
      </c>
      <c r="J31" t="str">
        <f>SummaryHigh!B31</f>
        <v>Nashville</v>
      </c>
      <c r="K31" s="105" cm="1">
        <f t="array" ref="K31">INDEX(SummaryHigh!D31:O31, $K$2)</f>
        <v>61</v>
      </c>
      <c r="L31" s="105">
        <f t="shared" si="0"/>
        <v>60.969000000000001</v>
      </c>
      <c r="M31" s="105">
        <f t="shared" si="1"/>
        <v>24</v>
      </c>
      <c r="N31" s="105">
        <f t="shared" si="2"/>
        <v>50</v>
      </c>
    </row>
    <row r="32" spans="1:14" x14ac:dyDescent="0.3">
      <c r="A32" s="32">
        <v>28</v>
      </c>
      <c r="B32" s="4" t="str" cm="1">
        <f t="array" ref="B32">INDEX(J$5:J$54,$N32)</f>
        <v>Portland</v>
      </c>
      <c r="C32" s="24" cm="1">
        <f t="array" ref="C32">INDEX(K$5:K$54,$N32)</f>
        <v>57</v>
      </c>
      <c r="J32" t="str">
        <f>SummaryHigh!B32</f>
        <v>New Orleans</v>
      </c>
      <c r="K32" s="105" cm="1">
        <f t="array" ref="K32">INDEX(SummaryHigh!D32:O32, $K$2)</f>
        <v>72</v>
      </c>
      <c r="L32" s="105">
        <f t="shared" si="0"/>
        <v>71.968000000000004</v>
      </c>
      <c r="M32" s="105">
        <f t="shared" si="1"/>
        <v>10</v>
      </c>
      <c r="N32" s="105">
        <f t="shared" si="2"/>
        <v>35</v>
      </c>
    </row>
    <row r="33" spans="1:14" x14ac:dyDescent="0.3">
      <c r="A33" s="32">
        <v>29</v>
      </c>
      <c r="B33" s="4" t="str" cm="1">
        <f t="array" ref="B33">INDEX(J$5:J$54,$N33)</f>
        <v>Kansas City</v>
      </c>
      <c r="C33" s="24" cm="1">
        <f t="array" ref="C33">INDEX(K$5:K$54,$N33)</f>
        <v>56</v>
      </c>
      <c r="J33" t="str">
        <f>SummaryHigh!B33</f>
        <v>New York</v>
      </c>
      <c r="K33" s="105" cm="1">
        <f t="array" ref="K33">INDEX(SummaryHigh!D33:O33, $K$2)</f>
        <v>50</v>
      </c>
      <c r="L33" s="105">
        <f t="shared" si="0"/>
        <v>49.966999999999999</v>
      </c>
      <c r="M33" s="105">
        <f t="shared" si="1"/>
        <v>39</v>
      </c>
      <c r="N33" s="105">
        <f t="shared" si="2"/>
        <v>19</v>
      </c>
    </row>
    <row r="34" spans="1:14" x14ac:dyDescent="0.3">
      <c r="A34" s="32">
        <v>30</v>
      </c>
      <c r="B34" s="4" t="str" cm="1">
        <f t="array" ref="B34">INDEX(J$5:J$54,$N34)</f>
        <v>St. Louis</v>
      </c>
      <c r="C34" s="24" cm="1">
        <f t="array" ref="C34">INDEX(K$5:K$54,$N34)</f>
        <v>56</v>
      </c>
      <c r="J34" t="str">
        <f>SummaryHigh!B34</f>
        <v>Oklahoma City</v>
      </c>
      <c r="K34" s="105" cm="1">
        <f t="array" ref="K34">INDEX(SummaryHigh!D34:O34, $K$2)</f>
        <v>63</v>
      </c>
      <c r="L34" s="105">
        <f t="shared" si="0"/>
        <v>62.966000000000001</v>
      </c>
      <c r="M34" s="105">
        <f t="shared" si="1"/>
        <v>21</v>
      </c>
      <c r="N34" s="105">
        <f t="shared" si="2"/>
        <v>48</v>
      </c>
    </row>
    <row r="35" spans="1:14" x14ac:dyDescent="0.3">
      <c r="A35" s="32">
        <v>31</v>
      </c>
      <c r="B35" s="4" t="str" cm="1">
        <f t="array" ref="B35">INDEX(J$5:J$54,$N35)</f>
        <v>Cincinnati</v>
      </c>
      <c r="C35" s="24" cm="1">
        <f t="array" ref="C35">INDEX(K$5:K$54,$N35)</f>
        <v>55</v>
      </c>
      <c r="J35" t="str">
        <f>SummaryHigh!B35</f>
        <v>Orlando</v>
      </c>
      <c r="K35" s="105" cm="1">
        <f t="array" ref="K35">INDEX(SummaryHigh!D35:O35, $K$2)</f>
        <v>78</v>
      </c>
      <c r="L35" s="105">
        <f t="shared" si="0"/>
        <v>77.965000000000003</v>
      </c>
      <c r="M35" s="105">
        <f t="shared" si="1"/>
        <v>2</v>
      </c>
      <c r="N35" s="105">
        <f t="shared" si="2"/>
        <v>9</v>
      </c>
    </row>
    <row r="36" spans="1:14" x14ac:dyDescent="0.3">
      <c r="A36" s="32">
        <v>32</v>
      </c>
      <c r="B36" s="4" t="str" cm="1">
        <f t="array" ref="B36">INDEX(J$5:J$54,$N36)</f>
        <v>Seattle</v>
      </c>
      <c r="C36" s="24" cm="1">
        <f t="array" ref="C36">INDEX(K$5:K$54,$N36)</f>
        <v>55</v>
      </c>
      <c r="J36" t="str">
        <f>SummaryHigh!B36</f>
        <v>Philadelphia</v>
      </c>
      <c r="K36" s="105" cm="1">
        <f t="array" ref="K36">INDEX(SummaryHigh!D36:O36, $K$2)</f>
        <v>53</v>
      </c>
      <c r="L36" s="105">
        <f t="shared" si="0"/>
        <v>52.963999999999999</v>
      </c>
      <c r="M36" s="105">
        <f t="shared" si="1"/>
        <v>36</v>
      </c>
      <c r="N36" s="105">
        <f t="shared" si="2"/>
        <v>47</v>
      </c>
    </row>
    <row r="37" spans="1:14" x14ac:dyDescent="0.3">
      <c r="A37" s="32">
        <v>33</v>
      </c>
      <c r="B37" s="4" t="str" cm="1">
        <f t="array" ref="B37">INDEX(J$5:J$54,$N37)</f>
        <v>Baltimore</v>
      </c>
      <c r="C37" s="24" cm="1">
        <f t="array" ref="C37">INDEX(K$5:K$54,$N37)</f>
        <v>54</v>
      </c>
      <c r="J37" t="str">
        <f>SummaryHigh!B37</f>
        <v>Phoenix</v>
      </c>
      <c r="K37" s="105" cm="1">
        <f t="array" ref="K37">INDEX(SummaryHigh!D37:O37, $K$2)</f>
        <v>78</v>
      </c>
      <c r="L37" s="105">
        <f t="shared" si="0"/>
        <v>77.962999999999994</v>
      </c>
      <c r="M37" s="105">
        <f t="shared" si="1"/>
        <v>3</v>
      </c>
      <c r="N37" s="105">
        <f t="shared" si="2"/>
        <v>3</v>
      </c>
    </row>
    <row r="38" spans="1:14" x14ac:dyDescent="0.3">
      <c r="A38" s="32">
        <v>34</v>
      </c>
      <c r="B38" s="4" t="str" cm="1">
        <f t="array" ref="B38">INDEX(J$5:J$54,$N38)</f>
        <v>Denver</v>
      </c>
      <c r="C38" s="24" cm="1">
        <f t="array" ref="C38">INDEX(K$5:K$54,$N38)</f>
        <v>54</v>
      </c>
      <c r="J38" t="str">
        <f>SummaryHigh!B38</f>
        <v>Pittsburgh</v>
      </c>
      <c r="K38" s="105" cm="1">
        <f t="array" ref="K38">INDEX(SummaryHigh!D38:O38, $K$2)</f>
        <v>49</v>
      </c>
      <c r="L38" s="105">
        <f t="shared" si="0"/>
        <v>48.962000000000003</v>
      </c>
      <c r="M38" s="105">
        <f t="shared" si="1"/>
        <v>40</v>
      </c>
      <c r="N38" s="105">
        <f t="shared" si="2"/>
        <v>13</v>
      </c>
    </row>
    <row r="39" spans="1:14" x14ac:dyDescent="0.3">
      <c r="A39" s="32">
        <v>35</v>
      </c>
      <c r="B39" s="4" t="str" cm="1">
        <f t="array" ref="B39">INDEX(J$5:J$54,$N39)</f>
        <v>Salt Lake City</v>
      </c>
      <c r="C39" s="24" cm="1">
        <f t="array" ref="C39">INDEX(K$5:K$54,$N39)</f>
        <v>54</v>
      </c>
      <c r="J39" t="str">
        <f>SummaryHigh!B39</f>
        <v>Portland</v>
      </c>
      <c r="K39" s="105" cm="1">
        <f t="array" ref="K39">INDEX(SummaryHigh!D39:O39, $K$2)</f>
        <v>57</v>
      </c>
      <c r="L39" s="105">
        <f t="shared" si="0"/>
        <v>56.960999999999999</v>
      </c>
      <c r="M39" s="105">
        <f t="shared" si="1"/>
        <v>28</v>
      </c>
      <c r="N39" s="105">
        <f t="shared" si="2"/>
        <v>42</v>
      </c>
    </row>
    <row r="40" spans="1:14" x14ac:dyDescent="0.3">
      <c r="A40" s="32">
        <v>36</v>
      </c>
      <c r="B40" s="4" t="str" cm="1">
        <f t="array" ref="B40">INDEX(J$5:J$54,$N40)</f>
        <v>Philadelphia</v>
      </c>
      <c r="C40" s="24" cm="1">
        <f t="array" ref="C40">INDEX(K$5:K$54,$N40)</f>
        <v>53</v>
      </c>
      <c r="J40" t="str">
        <f>SummaryHigh!B40</f>
        <v>Providence</v>
      </c>
      <c r="K40" s="105" cm="1">
        <f t="array" ref="K40">INDEX(SummaryHigh!D40:O40, $K$2)</f>
        <v>48</v>
      </c>
      <c r="L40" s="105">
        <f t="shared" si="0"/>
        <v>47.96</v>
      </c>
      <c r="M40" s="105">
        <f t="shared" si="1"/>
        <v>42</v>
      </c>
      <c r="N40" s="105">
        <f t="shared" si="2"/>
        <v>32</v>
      </c>
    </row>
    <row r="41" spans="1:14" x14ac:dyDescent="0.3">
      <c r="A41" s="32">
        <v>37</v>
      </c>
      <c r="B41" s="4" t="str" cm="1">
        <f t="array" ref="B41">INDEX(J$5:J$54,$N41)</f>
        <v>Indianapolis</v>
      </c>
      <c r="C41" s="24" cm="1">
        <f t="array" ref="C41">INDEX(K$5:K$54,$N41)</f>
        <v>52</v>
      </c>
      <c r="J41" t="str">
        <f>SummaryHigh!B41</f>
        <v>Raleigh</v>
      </c>
      <c r="K41" s="105" cm="1">
        <f t="array" ref="K41">INDEX(SummaryHigh!D41:O41, $K$2)</f>
        <v>63</v>
      </c>
      <c r="L41" s="105">
        <f t="shared" si="0"/>
        <v>62.959000000000003</v>
      </c>
      <c r="M41" s="105">
        <f t="shared" si="1"/>
        <v>22</v>
      </c>
      <c r="N41" s="105">
        <f t="shared" si="2"/>
        <v>17</v>
      </c>
    </row>
    <row r="42" spans="1:14" x14ac:dyDescent="0.3">
      <c r="A42" s="32">
        <v>38</v>
      </c>
      <c r="B42" s="4" t="str" cm="1">
        <f t="array" ref="B42">INDEX(J$5:J$54,$N42)</f>
        <v>Columbus</v>
      </c>
      <c r="C42" s="24" cm="1">
        <f t="array" ref="C42">INDEX(K$5:K$54,$N42)</f>
        <v>51</v>
      </c>
      <c r="J42" t="str">
        <f>SummaryHigh!B42</f>
        <v>Richmond</v>
      </c>
      <c r="K42" s="105" cm="1">
        <f t="array" ref="K42">INDEX(SummaryHigh!D42:O42, $K$2)</f>
        <v>60</v>
      </c>
      <c r="L42" s="105">
        <f t="shared" si="0"/>
        <v>59.957999999999998</v>
      </c>
      <c r="M42" s="105">
        <f t="shared" si="1"/>
        <v>25</v>
      </c>
      <c r="N42" s="105">
        <f t="shared" si="2"/>
        <v>11</v>
      </c>
    </row>
    <row r="43" spans="1:14" x14ac:dyDescent="0.3">
      <c r="A43" s="32">
        <v>39</v>
      </c>
      <c r="B43" s="4" t="str" cm="1">
        <f t="array" ref="B43">INDEX(J$5:J$54,$N43)</f>
        <v>New York</v>
      </c>
      <c r="C43" s="24" cm="1">
        <f t="array" ref="C43">INDEX(K$5:K$54,$N43)</f>
        <v>50</v>
      </c>
      <c r="J43" t="str">
        <f>SummaryHigh!B43</f>
        <v>Riverside</v>
      </c>
      <c r="K43" s="105" cm="1">
        <f t="array" ref="K43">INDEX(SummaryHigh!D43:O43, $K$2)</f>
        <v>73</v>
      </c>
      <c r="L43" s="105">
        <f t="shared" si="0"/>
        <v>72.956999999999994</v>
      </c>
      <c r="M43" s="105">
        <f t="shared" si="1"/>
        <v>8</v>
      </c>
      <c r="N43" s="105">
        <f t="shared" si="2"/>
        <v>29</v>
      </c>
    </row>
    <row r="44" spans="1:14" x14ac:dyDescent="0.3">
      <c r="A44" s="32">
        <v>40</v>
      </c>
      <c r="B44" s="4" t="str" cm="1">
        <f t="array" ref="B44">INDEX(J$5:J$54,$N44)</f>
        <v>Pittsburgh</v>
      </c>
      <c r="C44" s="24" cm="1">
        <f t="array" ref="C44">INDEX(K$5:K$54,$N44)</f>
        <v>49</v>
      </c>
      <c r="J44" t="str">
        <f>SummaryHigh!B44</f>
        <v>Rochester</v>
      </c>
      <c r="K44" s="105" cm="1">
        <f t="array" ref="K44">INDEX(SummaryHigh!D44:O44, $K$2)</f>
        <v>43</v>
      </c>
      <c r="L44" s="105">
        <f t="shared" si="0"/>
        <v>42.956000000000003</v>
      </c>
      <c r="M44" s="105">
        <f t="shared" si="1"/>
        <v>47</v>
      </c>
      <c r="N44" s="105">
        <f t="shared" si="2"/>
        <v>34</v>
      </c>
    </row>
    <row r="45" spans="1:14" x14ac:dyDescent="0.3">
      <c r="A45" s="32">
        <v>41</v>
      </c>
      <c r="B45" s="4" t="str" cm="1">
        <f t="array" ref="B45">INDEX(J$5:J$54,$N45)</f>
        <v>Hartford</v>
      </c>
      <c r="C45" s="24" cm="1">
        <f t="array" ref="C45">INDEX(K$5:K$54,$N45)</f>
        <v>48</v>
      </c>
      <c r="J45" t="str">
        <f>SummaryHigh!B45</f>
        <v>Sacramento</v>
      </c>
      <c r="K45" s="105" cm="1">
        <f t="array" ref="K45">INDEX(SummaryHigh!D45:O45, $K$2)</f>
        <v>65</v>
      </c>
      <c r="L45" s="105">
        <f t="shared" si="0"/>
        <v>64.954999999999998</v>
      </c>
      <c r="M45" s="105">
        <f t="shared" si="1"/>
        <v>18</v>
      </c>
      <c r="N45" s="105">
        <f t="shared" si="2"/>
        <v>15</v>
      </c>
    </row>
    <row r="46" spans="1:14" x14ac:dyDescent="0.3">
      <c r="A46" s="32">
        <v>42</v>
      </c>
      <c r="B46" s="4" t="str" cm="1">
        <f t="array" ref="B46">INDEX(J$5:J$54,$N46)</f>
        <v>Providence</v>
      </c>
      <c r="C46" s="24" cm="1">
        <f t="array" ref="C46">INDEX(K$5:K$54,$N46)</f>
        <v>48</v>
      </c>
      <c r="J46" t="str">
        <f>SummaryHigh!B46</f>
        <v>Salt Lake City</v>
      </c>
      <c r="K46" s="105" cm="1">
        <f t="array" ref="K46">INDEX(SummaryHigh!D46:O46, $K$2)</f>
        <v>54</v>
      </c>
      <c r="L46" s="105">
        <f t="shared" si="0"/>
        <v>53.954000000000001</v>
      </c>
      <c r="M46" s="105">
        <f t="shared" si="1"/>
        <v>35</v>
      </c>
      <c r="N46" s="105">
        <f t="shared" si="2"/>
        <v>36</v>
      </c>
    </row>
    <row r="47" spans="1:14" x14ac:dyDescent="0.3">
      <c r="A47" s="32">
        <v>43</v>
      </c>
      <c r="B47" s="4" t="str" cm="1">
        <f t="array" ref="B47">INDEX(J$5:J$54,$N47)</f>
        <v>Chicago</v>
      </c>
      <c r="C47" s="24" cm="1">
        <f t="array" ref="C47">INDEX(K$5:K$54,$N47)</f>
        <v>47</v>
      </c>
      <c r="J47" t="str">
        <f>SummaryHigh!B47</f>
        <v>San Antonio</v>
      </c>
      <c r="K47" s="105" cm="1">
        <f t="array" ref="K47">INDEX(SummaryHigh!D47:O47, $K$2)</f>
        <v>74</v>
      </c>
      <c r="L47" s="105">
        <f t="shared" si="0"/>
        <v>73.953000000000003</v>
      </c>
      <c r="M47" s="105">
        <f t="shared" si="1"/>
        <v>6</v>
      </c>
      <c r="N47" s="105">
        <f t="shared" si="2"/>
        <v>8</v>
      </c>
    </row>
    <row r="48" spans="1:14" x14ac:dyDescent="0.3">
      <c r="A48" s="32">
        <v>44</v>
      </c>
      <c r="B48" s="4" t="str" cm="1">
        <f t="array" ref="B48">INDEX(J$5:J$54,$N48)</f>
        <v>Cleveland</v>
      </c>
      <c r="C48" s="24" cm="1">
        <f t="array" ref="C48">INDEX(K$5:K$54,$N48)</f>
        <v>47</v>
      </c>
      <c r="J48" t="str">
        <f>SummaryHigh!B48</f>
        <v>San Diego</v>
      </c>
      <c r="K48" s="105" cm="1">
        <f t="array" ref="K48">INDEX(SummaryHigh!D48:O48, $K$2)</f>
        <v>66</v>
      </c>
      <c r="L48" s="105">
        <f t="shared" si="0"/>
        <v>65.951999999999998</v>
      </c>
      <c r="M48" s="105">
        <f t="shared" si="1"/>
        <v>15</v>
      </c>
      <c r="N48" s="105">
        <f t="shared" si="2"/>
        <v>10</v>
      </c>
    </row>
    <row r="49" spans="1:14" x14ac:dyDescent="0.3">
      <c r="A49" s="32">
        <v>45</v>
      </c>
      <c r="B49" s="4" t="str" cm="1">
        <f t="array" ref="B49">INDEX(J$5:J$54,$N49)</f>
        <v>Detroit</v>
      </c>
      <c r="C49" s="24" cm="1">
        <f t="array" ref="C49">INDEX(K$5:K$54,$N49)</f>
        <v>46</v>
      </c>
      <c r="J49" t="str">
        <f>SummaryHigh!B49</f>
        <v>San Francisco</v>
      </c>
      <c r="K49" s="105" cm="1">
        <f t="array" ref="K49">INDEX(SummaryHigh!D49:O49, $K$2)</f>
        <v>62</v>
      </c>
      <c r="L49" s="105">
        <f t="shared" si="0"/>
        <v>61.951000000000001</v>
      </c>
      <c r="M49" s="105">
        <f t="shared" si="1"/>
        <v>23</v>
      </c>
      <c r="N49" s="105">
        <f t="shared" si="2"/>
        <v>14</v>
      </c>
    </row>
    <row r="50" spans="1:14" x14ac:dyDescent="0.3">
      <c r="A50" s="32">
        <v>46</v>
      </c>
      <c r="B50" s="4" t="str" cm="1">
        <f t="array" ref="B50">INDEX(J$5:J$54,$N50)</f>
        <v>Boston</v>
      </c>
      <c r="C50" s="24" cm="1">
        <f t="array" ref="C50">INDEX(K$5:K$54,$N50)</f>
        <v>45</v>
      </c>
      <c r="J50" t="str">
        <f>SummaryHigh!B50</f>
        <v>San Jose</v>
      </c>
      <c r="K50" s="105" cm="1">
        <f t="array" ref="K50">INDEX(SummaryHigh!D50:O50, $K$2)</f>
        <v>66</v>
      </c>
      <c r="L50" s="105">
        <f t="shared" si="0"/>
        <v>65.95</v>
      </c>
      <c r="M50" s="105">
        <f t="shared" si="1"/>
        <v>16</v>
      </c>
      <c r="N50" s="105">
        <f t="shared" si="2"/>
        <v>5</v>
      </c>
    </row>
    <row r="51" spans="1:14" x14ac:dyDescent="0.3">
      <c r="A51" s="32">
        <v>47</v>
      </c>
      <c r="B51" s="4" t="str" cm="1">
        <f t="array" ref="B51">INDEX(J$5:J$54,$N51)</f>
        <v>Rochester</v>
      </c>
      <c r="C51" s="24" cm="1">
        <f t="array" ref="C51">INDEX(K$5:K$54,$N51)</f>
        <v>43</v>
      </c>
      <c r="J51" t="str">
        <f>SummaryHigh!B51</f>
        <v>Seattle</v>
      </c>
      <c r="K51" s="105" cm="1">
        <f t="array" ref="K51">INDEX(SummaryHigh!D51:O51, $K$2)</f>
        <v>55</v>
      </c>
      <c r="L51" s="105">
        <f t="shared" si="0"/>
        <v>54.948999999999998</v>
      </c>
      <c r="M51" s="105">
        <f t="shared" si="1"/>
        <v>32</v>
      </c>
      <c r="N51" s="105">
        <f t="shared" si="2"/>
        <v>40</v>
      </c>
    </row>
    <row r="52" spans="1:14" x14ac:dyDescent="0.3">
      <c r="A52" s="32">
        <v>48</v>
      </c>
      <c r="B52" s="4" t="str" cm="1">
        <f t="array" ref="B52">INDEX(J$5:J$54,$N52)</f>
        <v>Buffalo</v>
      </c>
      <c r="C52" s="24" cm="1">
        <f t="array" ref="C52">INDEX(K$5:K$54,$N52)</f>
        <v>42</v>
      </c>
      <c r="J52" t="str">
        <f>SummaryHigh!B52</f>
        <v>St. Louis</v>
      </c>
      <c r="K52" s="105" cm="1">
        <f t="array" ref="K52">INDEX(SummaryHigh!D52:O52, $K$2)</f>
        <v>56</v>
      </c>
      <c r="L52" s="105">
        <f t="shared" si="0"/>
        <v>55.948</v>
      </c>
      <c r="M52" s="105">
        <f t="shared" si="1"/>
        <v>30</v>
      </c>
      <c r="N52" s="105">
        <f t="shared" si="2"/>
        <v>6</v>
      </c>
    </row>
    <row r="53" spans="1:14" x14ac:dyDescent="0.3">
      <c r="A53" s="32">
        <v>49</v>
      </c>
      <c r="B53" s="4" t="str" cm="1">
        <f t="array" ref="B53">INDEX(J$5:J$54,$N53)</f>
        <v>Milwaukee</v>
      </c>
      <c r="C53" s="24" cm="1">
        <f t="array" ref="C53">INDEX(K$5:K$54,$N53)</f>
        <v>42</v>
      </c>
      <c r="J53" t="str">
        <f>SummaryHigh!B53</f>
        <v>Tampa</v>
      </c>
      <c r="K53" s="105" cm="1">
        <f t="array" ref="K53">INDEX(SummaryHigh!D53:O53, $K$2)</f>
        <v>76</v>
      </c>
      <c r="L53" s="105">
        <f t="shared" si="0"/>
        <v>75.947000000000003</v>
      </c>
      <c r="M53" s="105">
        <f t="shared" si="1"/>
        <v>4</v>
      </c>
      <c r="N53" s="105">
        <f t="shared" si="2"/>
        <v>25</v>
      </c>
    </row>
    <row r="54" spans="1:14" x14ac:dyDescent="0.3">
      <c r="A54" s="33">
        <v>50</v>
      </c>
      <c r="B54" s="5" t="str" cm="1">
        <f t="array" ref="B54">INDEX(J$5:J$54,$N54)</f>
        <v>Minneapolis</v>
      </c>
      <c r="C54" s="25" cm="1">
        <f t="array" ref="C54">INDEX(K$5:K$54,$N54)</f>
        <v>41</v>
      </c>
      <c r="J54" t="str">
        <f>SummaryHigh!B54</f>
        <v>Virginia Beach</v>
      </c>
      <c r="K54" s="105" cm="1">
        <f t="array" ref="K54">INDEX(SummaryHigh!D54:O54, $K$2)</f>
        <v>58</v>
      </c>
      <c r="L54" s="105">
        <f t="shared" si="0"/>
        <v>57.945999999999998</v>
      </c>
      <c r="M54" s="105">
        <f t="shared" si="1"/>
        <v>27</v>
      </c>
      <c r="N54" s="105">
        <f t="shared" si="2"/>
        <v>26</v>
      </c>
    </row>
    <row r="55" spans="1:14" x14ac:dyDescent="0.3">
      <c r="L55" s="105">
        <f>SUM(L5:L54)</f>
        <v>2983.5249999999996</v>
      </c>
    </row>
    <row r="56" spans="1:14" x14ac:dyDescent="0.3">
      <c r="A56" s="34" t="s">
        <v>72</v>
      </c>
      <c r="B56" s="35">
        <f>CheckSumSortCity</f>
        <v>382726</v>
      </c>
      <c r="C56" s="35">
        <f>CheckSumSortTemp</f>
        <v>268583</v>
      </c>
    </row>
  </sheetData>
  <sortState xmlns:xlrd2="http://schemas.microsoft.com/office/spreadsheetml/2017/richdata2" ref="B5:C54">
    <sortCondition descending="1" ref="C5:C54"/>
    <sortCondition ref="B5:B54"/>
  </sortState>
  <dataValidations count="1">
    <dataValidation type="list" allowBlank="1" showInputMessage="1" showErrorMessage="1" sqref="C3" xr:uid="{BB46FA5B-FA0D-4131-AE68-832033EFCA84}">
      <formula1>ListsMonthShort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73B20-6FF4-4673-97C5-7E7B75955F5B}">
  <sheetPr codeName="Sheet12">
    <tabColor rgb="FF000099"/>
  </sheetPr>
  <dimension ref="A1"/>
  <sheetViews>
    <sheetView workbookViewId="0"/>
  </sheetViews>
  <sheetFormatPr defaultColWidth="0" defaultRowHeight="15" customHeight="1" zeroHeight="1" x14ac:dyDescent="0.3"/>
  <cols>
    <col min="1" max="1" width="25.88671875" customWidth="1"/>
    <col min="2" max="16384" width="9.109375" hidden="1"/>
  </cols>
  <sheetData>
    <row r="1" spans="1:1" ht="81" customHeight="1" x14ac:dyDescent="0.3">
      <c r="A1" s="42" t="s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CAAD-FAD9-4964-8975-9F05772E7611}">
  <sheetPr>
    <tabColor rgb="FFCCFFCC"/>
  </sheetPr>
  <dimension ref="A2:X88"/>
  <sheetViews>
    <sheetView showGridLines="0" tabSelected="1" topLeftCell="A61" workbookViewId="0">
      <selection activeCell="G85" sqref="G85"/>
    </sheetView>
  </sheetViews>
  <sheetFormatPr defaultRowHeight="14.4" x14ac:dyDescent="0.3"/>
  <cols>
    <col min="2" max="2" width="9.109375" customWidth="1"/>
    <col min="3" max="7" width="15.6640625" customWidth="1"/>
  </cols>
  <sheetData>
    <row r="2" spans="1:15" x14ac:dyDescent="0.3">
      <c r="A2" s="2"/>
      <c r="B2" s="2" t="s">
        <v>108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4" spans="1:15" x14ac:dyDescent="0.3">
      <c r="B4" t="s">
        <v>100</v>
      </c>
    </row>
    <row r="5" spans="1:15" x14ac:dyDescent="0.3">
      <c r="B5" t="s">
        <v>101</v>
      </c>
    </row>
    <row r="6" spans="1:15" x14ac:dyDescent="0.3">
      <c r="B6" t="s">
        <v>102</v>
      </c>
    </row>
    <row r="8" spans="1:15" x14ac:dyDescent="0.3">
      <c r="B8" s="80" t="s">
        <v>86</v>
      </c>
    </row>
    <row r="9" spans="1:15" x14ac:dyDescent="0.3">
      <c r="B9" t="s">
        <v>87</v>
      </c>
    </row>
    <row r="10" spans="1:15" x14ac:dyDescent="0.3">
      <c r="B10" s="79">
        <v>0.05</v>
      </c>
    </row>
    <row r="11" spans="1:15" x14ac:dyDescent="0.3">
      <c r="B11" s="79">
        <v>5.5E-2</v>
      </c>
    </row>
    <row r="12" spans="1:15" x14ac:dyDescent="0.3">
      <c r="B12" s="79">
        <v>0.06</v>
      </c>
    </row>
    <row r="13" spans="1:15" x14ac:dyDescent="0.3">
      <c r="B13" s="79">
        <v>6.5000000000000002E-2</v>
      </c>
    </row>
    <row r="14" spans="1:15" x14ac:dyDescent="0.3">
      <c r="B14" s="79">
        <v>7.0000000000000007E-2</v>
      </c>
    </row>
    <row r="15" spans="1:15" x14ac:dyDescent="0.3">
      <c r="B15" s="79">
        <v>7.5000000000000011E-2</v>
      </c>
    </row>
    <row r="16" spans="1:15" x14ac:dyDescent="0.3">
      <c r="B16" t="s">
        <v>90</v>
      </c>
    </row>
    <row r="18" spans="2:2" x14ac:dyDescent="0.3">
      <c r="B18" s="80" t="s">
        <v>88</v>
      </c>
    </row>
    <row r="19" spans="2:2" x14ac:dyDescent="0.3">
      <c r="B19" t="s">
        <v>89</v>
      </c>
    </row>
    <row r="20" spans="2:2" x14ac:dyDescent="0.3">
      <c r="B20" s="81">
        <v>4</v>
      </c>
    </row>
    <row r="21" spans="2:2" x14ac:dyDescent="0.3">
      <c r="B21" s="81">
        <v>5</v>
      </c>
    </row>
    <row r="22" spans="2:2" x14ac:dyDescent="0.3">
      <c r="B22" s="81">
        <v>6</v>
      </c>
    </row>
    <row r="23" spans="2:2" x14ac:dyDescent="0.3">
      <c r="B23" s="81">
        <v>7</v>
      </c>
    </row>
    <row r="24" spans="2:2" x14ac:dyDescent="0.3">
      <c r="B24" s="81">
        <v>8</v>
      </c>
    </row>
    <row r="26" spans="2:2" x14ac:dyDescent="0.3">
      <c r="B26" s="80" t="s">
        <v>91</v>
      </c>
    </row>
    <row r="27" spans="2:2" x14ac:dyDescent="0.3">
      <c r="B27" t="s">
        <v>92</v>
      </c>
    </row>
    <row r="28" spans="2:2" x14ac:dyDescent="0.3">
      <c r="B28" t="s">
        <v>93</v>
      </c>
    </row>
    <row r="29" spans="2:2" x14ac:dyDescent="0.3">
      <c r="B29" s="81">
        <v>1500</v>
      </c>
    </row>
    <row r="30" spans="2:2" x14ac:dyDescent="0.3">
      <c r="B30" s="81">
        <v>1800</v>
      </c>
    </row>
    <row r="31" spans="2:2" x14ac:dyDescent="0.3">
      <c r="B31" s="81">
        <v>2200</v>
      </c>
    </row>
    <row r="32" spans="2:2" x14ac:dyDescent="0.3">
      <c r="B32" s="81">
        <v>2700</v>
      </c>
    </row>
    <row r="34" spans="1:24" x14ac:dyDescent="0.3">
      <c r="B34" s="80" t="s">
        <v>94</v>
      </c>
    </row>
    <row r="35" spans="1:24" x14ac:dyDescent="0.3">
      <c r="B35" t="s">
        <v>95</v>
      </c>
    </row>
    <row r="36" spans="1:24" x14ac:dyDescent="0.3">
      <c r="B36" t="s">
        <v>96</v>
      </c>
    </row>
    <row r="37" spans="1:24" x14ac:dyDescent="0.3">
      <c r="B37" t="s">
        <v>97</v>
      </c>
    </row>
    <row r="38" spans="1:24" x14ac:dyDescent="0.3">
      <c r="B38" t="s">
        <v>98</v>
      </c>
    </row>
    <row r="40" spans="1:24" x14ac:dyDescent="0.3">
      <c r="B40" s="1" t="s">
        <v>99</v>
      </c>
    </row>
    <row r="42" spans="1:24" x14ac:dyDescent="0.3">
      <c r="A42" s="2"/>
      <c r="B42" s="2" t="s">
        <v>104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4" spans="1:24" x14ac:dyDescent="0.3">
      <c r="B44" t="s">
        <v>109</v>
      </c>
    </row>
    <row r="45" spans="1:24" x14ac:dyDescent="0.3">
      <c r="B45" t="s">
        <v>113</v>
      </c>
    </row>
    <row r="47" spans="1:24" x14ac:dyDescent="0.3">
      <c r="B47" s="1" t="s">
        <v>110</v>
      </c>
    </row>
    <row r="48" spans="1:24" x14ac:dyDescent="0.3">
      <c r="B48" t="s">
        <v>111</v>
      </c>
    </row>
    <row r="49" spans="2:24" x14ac:dyDescent="0.3">
      <c r="B49" t="s">
        <v>112</v>
      </c>
    </row>
    <row r="50" spans="2:24" x14ac:dyDescent="0.3">
      <c r="B50" t="s">
        <v>114</v>
      </c>
    </row>
    <row r="52" spans="2:24" x14ac:dyDescent="0.3">
      <c r="I52" s="1" t="s">
        <v>106</v>
      </c>
    </row>
    <row r="53" spans="2:24" ht="28.8" x14ac:dyDescent="0.3">
      <c r="B53" s="87" t="s">
        <v>103</v>
      </c>
      <c r="C53" s="88" t="s">
        <v>86</v>
      </c>
      <c r="D53" s="89" t="s">
        <v>88</v>
      </c>
      <c r="E53" s="89" t="s">
        <v>91</v>
      </c>
      <c r="F53" s="89" t="s">
        <v>94</v>
      </c>
      <c r="G53" s="90" t="s">
        <v>105</v>
      </c>
      <c r="I53" s="36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8"/>
    </row>
    <row r="54" spans="2:24" x14ac:dyDescent="0.3">
      <c r="B54" s="29">
        <v>1</v>
      </c>
      <c r="C54" s="83">
        <v>6.5000000000000002E-2</v>
      </c>
      <c r="D54" s="82">
        <v>4</v>
      </c>
      <c r="E54" s="82">
        <v>1500</v>
      </c>
      <c r="F54" s="99">
        <f ca="1">INDEX(INDIRECT("'Rate_" &amp; (C54 * 10000) &amp; "'!C3:G6"), MATCH(E54, INDIRECT("'Rate_" &amp; (C54 * 10000) &amp; "'!B3:B6"), 0), MATCH(D54, INDIRECT("'Rate_" &amp; (C54 * 10000) &amp; "'!C2:G2"), 0))</f>
        <v>5100</v>
      </c>
      <c r="G54" s="100">
        <f ca="1">ROUND(FV(C54 / 1, D54, -E54, -F54), 0)</f>
        <v>13172</v>
      </c>
      <c r="I54" s="91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92"/>
    </row>
    <row r="55" spans="2:24" x14ac:dyDescent="0.3">
      <c r="B55" s="29">
        <f t="shared" ref="B55:B70" si="0">B54+1</f>
        <v>2</v>
      </c>
      <c r="C55" s="84">
        <v>0.05</v>
      </c>
      <c r="D55" s="81">
        <v>6</v>
      </c>
      <c r="E55" s="81">
        <v>1800</v>
      </c>
      <c r="F55" s="99">
        <f t="shared" ref="F55:F83" ca="1" si="1">INDEX(INDIRECT("'Rate_" &amp; (C55 * 10000) &amp; "'!C3:G6"), MATCH(E55, INDIRECT("'Rate_" &amp; (C55 * 10000) &amp; "'!B3:B6"), 0), MATCH(D55, INDIRECT("'Rate_" &amp; (C55 * 10000) &amp; "'!C2:G2"), 0))</f>
        <v>7990</v>
      </c>
      <c r="G55" s="100">
        <f t="shared" ref="G55:G83" ca="1" si="2">ROUND(FV(C55/1, D55, -E55, -F55), 0)</f>
        <v>22951</v>
      </c>
      <c r="I55" s="93"/>
      <c r="J55" s="94"/>
      <c r="K55" s="94"/>
      <c r="L55" s="94"/>
      <c r="M55" s="94"/>
      <c r="N55" s="94"/>
      <c r="O55" s="94"/>
      <c r="P55" s="94"/>
      <c r="Q55" s="94"/>
      <c r="R55" s="94"/>
      <c r="S55" s="94"/>
      <c r="T55" s="94"/>
      <c r="U55" s="94"/>
      <c r="V55" s="94"/>
      <c r="W55" s="94"/>
      <c r="X55" s="95"/>
    </row>
    <row r="56" spans="2:24" x14ac:dyDescent="0.3">
      <c r="B56" s="29">
        <f t="shared" si="0"/>
        <v>3</v>
      </c>
      <c r="C56" s="84">
        <v>0.05</v>
      </c>
      <c r="D56" s="81">
        <v>7</v>
      </c>
      <c r="E56" s="81">
        <v>1500</v>
      </c>
      <c r="F56" s="99">
        <f t="shared" ca="1" si="1"/>
        <v>5940</v>
      </c>
      <c r="G56" s="100">
        <f t="shared" ca="1" si="2"/>
        <v>20571</v>
      </c>
      <c r="I56" s="93"/>
      <c r="J56" s="94"/>
      <c r="K56" s="94"/>
      <c r="L56" s="94"/>
      <c r="M56" s="94"/>
      <c r="N56" s="94"/>
      <c r="O56" s="94"/>
      <c r="P56" s="94"/>
      <c r="Q56" s="94"/>
      <c r="R56" s="94"/>
      <c r="S56" s="94"/>
      <c r="T56" s="94"/>
      <c r="U56" s="94"/>
      <c r="V56" s="94"/>
      <c r="W56" s="94"/>
      <c r="X56" s="95"/>
    </row>
    <row r="57" spans="2:24" x14ac:dyDescent="0.3">
      <c r="B57" s="29">
        <f t="shared" si="0"/>
        <v>4</v>
      </c>
      <c r="C57" s="84">
        <v>7.5000000000000011E-2</v>
      </c>
      <c r="D57" s="81">
        <v>7</v>
      </c>
      <c r="E57" s="81">
        <v>2200</v>
      </c>
      <c r="F57" s="99">
        <f t="shared" ca="1" si="1"/>
        <v>6430</v>
      </c>
      <c r="G57" s="100">
        <f t="shared" ca="1" si="2"/>
        <v>30000</v>
      </c>
      <c r="I57" s="93"/>
      <c r="J57" s="94"/>
      <c r="K57" s="94"/>
      <c r="L57" s="94"/>
      <c r="M57" s="94"/>
      <c r="N57" s="94"/>
      <c r="O57" s="94"/>
      <c r="P57" s="94"/>
      <c r="Q57" s="94"/>
      <c r="R57" s="94"/>
      <c r="S57" s="94"/>
      <c r="T57" s="94"/>
      <c r="U57" s="94"/>
      <c r="V57" s="94"/>
      <c r="W57" s="94"/>
      <c r="X57" s="95"/>
    </row>
    <row r="58" spans="2:24" x14ac:dyDescent="0.3">
      <c r="B58" s="29">
        <f t="shared" si="0"/>
        <v>5</v>
      </c>
      <c r="C58" s="84">
        <v>5.5E-2</v>
      </c>
      <c r="D58" s="81">
        <v>6</v>
      </c>
      <c r="E58" s="81">
        <v>2200</v>
      </c>
      <c r="F58" s="99">
        <f t="shared" ca="1" si="1"/>
        <v>7600</v>
      </c>
      <c r="G58" s="100">
        <f t="shared" ca="1" si="2"/>
        <v>25633</v>
      </c>
      <c r="I58" s="93"/>
      <c r="J58" s="94"/>
      <c r="K58" s="94"/>
      <c r="L58" s="94"/>
      <c r="M58" s="94"/>
      <c r="N58" s="94"/>
      <c r="O58" s="94"/>
      <c r="P58" s="94"/>
      <c r="Q58" s="94"/>
      <c r="R58" s="94"/>
      <c r="S58" s="94"/>
      <c r="T58" s="94"/>
      <c r="U58" s="94"/>
      <c r="V58" s="94"/>
      <c r="W58" s="94"/>
      <c r="X58" s="95"/>
    </row>
    <row r="59" spans="2:24" x14ac:dyDescent="0.3">
      <c r="B59" s="29">
        <f t="shared" si="0"/>
        <v>6</v>
      </c>
      <c r="C59" s="84">
        <v>0.06</v>
      </c>
      <c r="D59" s="81">
        <v>7</v>
      </c>
      <c r="E59" s="81">
        <v>1500</v>
      </c>
      <c r="F59" s="99">
        <f t="shared" ca="1" si="1"/>
        <v>5650</v>
      </c>
      <c r="G59" s="100">
        <f t="shared" ca="1" si="2"/>
        <v>21086</v>
      </c>
      <c r="I59" s="93"/>
      <c r="J59" s="94"/>
      <c r="K59" s="94"/>
      <c r="L59" s="94"/>
      <c r="M59" s="94"/>
      <c r="N59" s="94"/>
      <c r="O59" s="94"/>
      <c r="P59" s="94"/>
      <c r="Q59" s="94"/>
      <c r="R59" s="94"/>
      <c r="S59" s="94"/>
      <c r="T59" s="94"/>
      <c r="U59" s="94"/>
      <c r="V59" s="94"/>
      <c r="W59" s="94"/>
      <c r="X59" s="95"/>
    </row>
    <row r="60" spans="2:24" x14ac:dyDescent="0.3">
      <c r="B60" s="29">
        <f t="shared" si="0"/>
        <v>7</v>
      </c>
      <c r="C60" s="84">
        <v>7.0000000000000007E-2</v>
      </c>
      <c r="D60" s="81">
        <v>6</v>
      </c>
      <c r="E60" s="81">
        <v>2700</v>
      </c>
      <c r="F60" s="99">
        <f t="shared" ca="1" si="1"/>
        <v>6330</v>
      </c>
      <c r="G60" s="100">
        <f t="shared" ca="1" si="2"/>
        <v>28814</v>
      </c>
      <c r="I60" s="93"/>
      <c r="J60" s="94"/>
      <c r="K60" s="94"/>
      <c r="L60" s="94"/>
      <c r="M60" s="94"/>
      <c r="N60" s="94"/>
      <c r="O60" s="94"/>
      <c r="P60" s="94"/>
      <c r="Q60" s="94"/>
      <c r="R60" s="94"/>
      <c r="S60" s="94"/>
      <c r="T60" s="94"/>
      <c r="U60" s="94"/>
      <c r="V60" s="94"/>
      <c r="W60" s="94"/>
      <c r="X60" s="95"/>
    </row>
    <row r="61" spans="2:24" x14ac:dyDescent="0.3">
      <c r="B61" s="29">
        <f t="shared" si="0"/>
        <v>8</v>
      </c>
      <c r="C61" s="84">
        <v>5.5E-2</v>
      </c>
      <c r="D61" s="81">
        <v>5</v>
      </c>
      <c r="E61" s="81">
        <v>1800</v>
      </c>
      <c r="F61" s="99">
        <f t="shared" ca="1" si="1"/>
        <v>6720</v>
      </c>
      <c r="G61" s="100">
        <f t="shared" ca="1" si="2"/>
        <v>18829</v>
      </c>
      <c r="I61" s="93"/>
      <c r="J61" s="94"/>
      <c r="K61" s="94"/>
      <c r="L61" s="94"/>
      <c r="M61" s="94"/>
      <c r="N61" s="94"/>
      <c r="O61" s="94"/>
      <c r="P61" s="94"/>
      <c r="Q61" s="94"/>
      <c r="R61" s="94"/>
      <c r="S61" s="94"/>
      <c r="T61" s="94"/>
      <c r="U61" s="94"/>
      <c r="V61" s="94"/>
      <c r="W61" s="94"/>
      <c r="X61" s="95"/>
    </row>
    <row r="62" spans="2:24" x14ac:dyDescent="0.3">
      <c r="B62" s="29">
        <f t="shared" si="0"/>
        <v>9</v>
      </c>
      <c r="C62" s="84">
        <v>6.5000000000000002E-2</v>
      </c>
      <c r="D62" s="81">
        <v>4</v>
      </c>
      <c r="E62" s="81">
        <v>1800</v>
      </c>
      <c r="F62" s="99">
        <f t="shared" ca="1" si="1"/>
        <v>6280</v>
      </c>
      <c r="G62" s="100">
        <f t="shared" ca="1" si="2"/>
        <v>16012</v>
      </c>
      <c r="I62" s="93"/>
      <c r="J62" s="94"/>
      <c r="K62" s="94"/>
      <c r="L62" s="94"/>
      <c r="M62" s="94"/>
      <c r="N62" s="94"/>
      <c r="O62" s="94"/>
      <c r="P62" s="94"/>
      <c r="Q62" s="94"/>
      <c r="R62" s="94"/>
      <c r="S62" s="94"/>
      <c r="T62" s="94"/>
      <c r="U62" s="94"/>
      <c r="V62" s="94"/>
      <c r="W62" s="94"/>
      <c r="X62" s="95"/>
    </row>
    <row r="63" spans="2:24" x14ac:dyDescent="0.3">
      <c r="B63" s="29">
        <f t="shared" si="0"/>
        <v>10</v>
      </c>
      <c r="C63" s="84">
        <v>0.06</v>
      </c>
      <c r="D63" s="81">
        <v>5</v>
      </c>
      <c r="E63" s="81">
        <v>1800</v>
      </c>
      <c r="F63" s="99">
        <f t="shared" ca="1" si="1"/>
        <v>6200</v>
      </c>
      <c r="G63" s="100">
        <f t="shared" ca="1" si="2"/>
        <v>18444</v>
      </c>
      <c r="I63" s="93"/>
      <c r="J63" s="94"/>
      <c r="K63" s="94"/>
      <c r="L63" s="94"/>
      <c r="M63" s="94"/>
      <c r="N63" s="94"/>
      <c r="O63" s="94"/>
      <c r="P63" s="94"/>
      <c r="Q63" s="94"/>
      <c r="R63" s="94"/>
      <c r="S63" s="94"/>
      <c r="T63" s="94"/>
      <c r="U63" s="94"/>
      <c r="V63" s="94"/>
      <c r="W63" s="94"/>
      <c r="X63" s="95"/>
    </row>
    <row r="64" spans="2:24" x14ac:dyDescent="0.3">
      <c r="B64" s="29">
        <f t="shared" si="0"/>
        <v>11</v>
      </c>
      <c r="C64" s="84">
        <v>0.06</v>
      </c>
      <c r="D64" s="81">
        <v>4</v>
      </c>
      <c r="E64" s="81">
        <v>1500</v>
      </c>
      <c r="F64" s="99">
        <f t="shared" ca="1" si="1"/>
        <v>5260</v>
      </c>
      <c r="G64" s="100">
        <f t="shared" ca="1" si="2"/>
        <v>13203</v>
      </c>
      <c r="I64" s="93"/>
      <c r="J64" s="94"/>
      <c r="K64" s="94"/>
      <c r="L64" s="94"/>
      <c r="M64" s="94"/>
      <c r="N64" s="94"/>
      <c r="O64" s="94"/>
      <c r="P64" s="94"/>
      <c r="Q64" s="94"/>
      <c r="R64" s="94"/>
      <c r="S64" s="94"/>
      <c r="T64" s="94"/>
      <c r="U64" s="94"/>
      <c r="V64" s="94"/>
      <c r="W64" s="94"/>
      <c r="X64" s="95"/>
    </row>
    <row r="65" spans="2:24" x14ac:dyDescent="0.3">
      <c r="B65" s="29">
        <f t="shared" si="0"/>
        <v>12</v>
      </c>
      <c r="C65" s="84">
        <v>6.5000000000000002E-2</v>
      </c>
      <c r="D65" s="81">
        <v>4</v>
      </c>
      <c r="E65" s="81">
        <v>2200</v>
      </c>
      <c r="F65" s="99">
        <f t="shared" ca="1" si="1"/>
        <v>7240</v>
      </c>
      <c r="G65" s="100">
        <f t="shared" ca="1" si="2"/>
        <v>19010</v>
      </c>
      <c r="I65" s="93"/>
      <c r="J65" s="94"/>
      <c r="K65" s="94"/>
      <c r="L65" s="94"/>
      <c r="M65" s="94"/>
      <c r="N65" s="94"/>
      <c r="O65" s="94"/>
      <c r="P65" s="94"/>
      <c r="Q65" s="94"/>
      <c r="R65" s="94"/>
      <c r="S65" s="94"/>
      <c r="T65" s="94"/>
      <c r="U65" s="94"/>
      <c r="V65" s="94"/>
      <c r="W65" s="94"/>
      <c r="X65" s="95"/>
    </row>
    <row r="66" spans="2:24" x14ac:dyDescent="0.3">
      <c r="B66" s="29">
        <f t="shared" si="0"/>
        <v>13</v>
      </c>
      <c r="C66" s="84">
        <v>7.0000000000000007E-2</v>
      </c>
      <c r="D66" s="81">
        <v>6</v>
      </c>
      <c r="E66" s="81">
        <v>2200</v>
      </c>
      <c r="F66" s="99">
        <f t="shared" ca="1" si="1"/>
        <v>5130</v>
      </c>
      <c r="G66" s="100">
        <f t="shared" ca="1" si="2"/>
        <v>23436</v>
      </c>
      <c r="I66" s="93"/>
      <c r="J66" s="94"/>
      <c r="K66" s="94"/>
      <c r="L66" s="94"/>
      <c r="M66" s="94"/>
      <c r="N66" s="94"/>
      <c r="O66" s="94"/>
      <c r="P66" s="94"/>
      <c r="Q66" s="94"/>
      <c r="R66" s="94"/>
      <c r="S66" s="94"/>
      <c r="T66" s="94"/>
      <c r="U66" s="94"/>
      <c r="V66" s="94"/>
      <c r="W66" s="94"/>
      <c r="X66" s="95"/>
    </row>
    <row r="67" spans="2:24" x14ac:dyDescent="0.3">
      <c r="B67" s="29">
        <f t="shared" si="0"/>
        <v>14</v>
      </c>
      <c r="C67" s="84">
        <v>0.06</v>
      </c>
      <c r="D67" s="81">
        <v>7</v>
      </c>
      <c r="E67" s="81">
        <v>2200</v>
      </c>
      <c r="F67" s="99">
        <f t="shared" ca="1" si="1"/>
        <v>5920</v>
      </c>
      <c r="G67" s="100">
        <f t="shared" ca="1" si="2"/>
        <v>27368</v>
      </c>
      <c r="I67" s="93"/>
      <c r="J67" s="94"/>
      <c r="K67" s="94"/>
      <c r="L67" s="94"/>
      <c r="M67" s="94"/>
      <c r="N67" s="94"/>
      <c r="O67" s="94"/>
      <c r="P67" s="94"/>
      <c r="Q67" s="94"/>
      <c r="R67" s="94"/>
      <c r="S67" s="94"/>
      <c r="T67" s="94"/>
      <c r="U67" s="94"/>
      <c r="V67" s="94"/>
      <c r="W67" s="94"/>
      <c r="X67" s="95"/>
    </row>
    <row r="68" spans="2:24" x14ac:dyDescent="0.3">
      <c r="B68" s="29">
        <f t="shared" si="0"/>
        <v>15</v>
      </c>
      <c r="C68" s="84">
        <v>6.5000000000000002E-2</v>
      </c>
      <c r="D68" s="81">
        <v>8</v>
      </c>
      <c r="E68" s="81">
        <v>2700</v>
      </c>
      <c r="F68" s="99">
        <f t="shared" ca="1" si="1"/>
        <v>6870</v>
      </c>
      <c r="G68" s="100">
        <f t="shared" ca="1" si="2"/>
        <v>38577</v>
      </c>
      <c r="I68" s="93"/>
      <c r="J68" s="94"/>
      <c r="K68" s="94"/>
      <c r="L68" s="94"/>
      <c r="M68" s="94"/>
      <c r="N68" s="94"/>
      <c r="O68" s="94"/>
      <c r="P68" s="94"/>
      <c r="Q68" s="94"/>
      <c r="R68" s="94"/>
      <c r="S68" s="94"/>
      <c r="T68" s="94"/>
      <c r="U68" s="94"/>
      <c r="V68" s="94"/>
      <c r="W68" s="94"/>
      <c r="X68" s="95"/>
    </row>
    <row r="69" spans="2:24" x14ac:dyDescent="0.3">
      <c r="B69" s="29">
        <f t="shared" si="0"/>
        <v>16</v>
      </c>
      <c r="C69" s="84">
        <v>7.5000000000000011E-2</v>
      </c>
      <c r="D69" s="81">
        <v>8</v>
      </c>
      <c r="E69" s="81">
        <v>1800</v>
      </c>
      <c r="F69" s="99">
        <f t="shared" ca="1" si="1"/>
        <v>6120</v>
      </c>
      <c r="G69" s="100">
        <f t="shared" ca="1" si="2"/>
        <v>29718</v>
      </c>
      <c r="I69" s="93"/>
      <c r="J69" s="94"/>
      <c r="K69" s="94"/>
      <c r="L69" s="94"/>
      <c r="M69" s="94"/>
      <c r="N69" s="94"/>
      <c r="O69" s="94"/>
      <c r="P69" s="94"/>
      <c r="Q69" s="94"/>
      <c r="R69" s="94"/>
      <c r="S69" s="94"/>
      <c r="T69" s="94"/>
      <c r="U69" s="94"/>
      <c r="V69" s="94"/>
      <c r="W69" s="94"/>
      <c r="X69" s="95"/>
    </row>
    <row r="70" spans="2:24" x14ac:dyDescent="0.3">
      <c r="B70" s="29">
        <f t="shared" si="0"/>
        <v>17</v>
      </c>
      <c r="C70" s="84">
        <v>0.06</v>
      </c>
      <c r="D70" s="81">
        <v>6</v>
      </c>
      <c r="E70" s="81">
        <v>2700</v>
      </c>
      <c r="F70" s="99">
        <f t="shared" ca="1" si="1"/>
        <v>7440</v>
      </c>
      <c r="G70" s="100">
        <f t="shared" ca="1" si="2"/>
        <v>29387</v>
      </c>
      <c r="I70" s="93"/>
      <c r="J70" s="94"/>
      <c r="K70" s="94"/>
      <c r="L70" s="94"/>
      <c r="M70" s="94"/>
      <c r="N70" s="94"/>
      <c r="O70" s="94"/>
      <c r="P70" s="94"/>
      <c r="Q70" s="94"/>
      <c r="R70" s="94"/>
      <c r="S70" s="94"/>
      <c r="T70" s="94"/>
      <c r="U70" s="94"/>
      <c r="V70" s="94"/>
      <c r="W70" s="94"/>
      <c r="X70" s="95"/>
    </row>
    <row r="71" spans="2:24" x14ac:dyDescent="0.3">
      <c r="B71" s="29">
        <f t="shared" ref="B71:B73" si="3">B70+1</f>
        <v>18</v>
      </c>
      <c r="C71" s="84">
        <v>0.06</v>
      </c>
      <c r="D71" s="81">
        <v>6</v>
      </c>
      <c r="E71" s="81">
        <v>1800</v>
      </c>
      <c r="F71" s="99">
        <f t="shared" ca="1" si="1"/>
        <v>5820</v>
      </c>
      <c r="G71" s="100">
        <f t="shared" ca="1" si="2"/>
        <v>20811</v>
      </c>
      <c r="I71" s="93"/>
      <c r="J71" s="94"/>
      <c r="K71" s="94"/>
      <c r="L71" s="94"/>
      <c r="M71" s="94"/>
      <c r="N71" s="94"/>
      <c r="O71" s="94"/>
      <c r="P71" s="94"/>
      <c r="Q71" s="94"/>
      <c r="R71" s="94"/>
      <c r="S71" s="94"/>
      <c r="T71" s="94"/>
      <c r="U71" s="94"/>
      <c r="V71" s="94"/>
      <c r="W71" s="94"/>
      <c r="X71" s="95"/>
    </row>
    <row r="72" spans="2:24" x14ac:dyDescent="0.3">
      <c r="B72" s="29">
        <f t="shared" si="3"/>
        <v>19</v>
      </c>
      <c r="C72" s="84">
        <v>0.06</v>
      </c>
      <c r="D72" s="81">
        <v>8</v>
      </c>
      <c r="E72" s="81">
        <v>1500</v>
      </c>
      <c r="F72" s="99">
        <f t="shared" ca="1" si="1"/>
        <v>6970</v>
      </c>
      <c r="G72" s="100">
        <f t="shared" ca="1" si="2"/>
        <v>25955</v>
      </c>
      <c r="I72" s="93"/>
      <c r="J72" s="94"/>
      <c r="K72" s="94"/>
      <c r="L72" s="94"/>
      <c r="M72" s="94"/>
      <c r="N72" s="94"/>
      <c r="O72" s="94"/>
      <c r="P72" s="94"/>
      <c r="Q72" s="94"/>
      <c r="R72" s="94"/>
      <c r="S72" s="94"/>
      <c r="T72" s="94"/>
      <c r="U72" s="94"/>
      <c r="V72" s="94"/>
      <c r="W72" s="94"/>
      <c r="X72" s="95"/>
    </row>
    <row r="73" spans="2:24" x14ac:dyDescent="0.3">
      <c r="B73" s="29">
        <f t="shared" si="3"/>
        <v>20</v>
      </c>
      <c r="C73" s="84">
        <v>6.5000000000000002E-2</v>
      </c>
      <c r="D73" s="81">
        <v>7</v>
      </c>
      <c r="E73" s="81">
        <v>1500</v>
      </c>
      <c r="F73" s="99">
        <f t="shared" ca="1" si="1"/>
        <v>6410</v>
      </c>
      <c r="G73" s="100">
        <f t="shared" ca="1" si="2"/>
        <v>22745</v>
      </c>
      <c r="I73" s="93"/>
      <c r="J73" s="94"/>
      <c r="K73" s="94"/>
      <c r="L73" s="94"/>
      <c r="M73" s="94"/>
      <c r="N73" s="94"/>
      <c r="O73" s="94"/>
      <c r="P73" s="94"/>
      <c r="Q73" s="94"/>
      <c r="R73" s="94"/>
      <c r="S73" s="94"/>
      <c r="T73" s="94"/>
      <c r="U73" s="94"/>
      <c r="V73" s="94"/>
      <c r="W73" s="94"/>
      <c r="X73" s="95"/>
    </row>
    <row r="74" spans="2:24" x14ac:dyDescent="0.3">
      <c r="B74" s="29">
        <f t="shared" ref="B74:B81" si="4">B73+1</f>
        <v>21</v>
      </c>
      <c r="C74" s="84">
        <v>6.5000000000000002E-2</v>
      </c>
      <c r="D74" s="81">
        <v>7</v>
      </c>
      <c r="E74" s="81">
        <v>1800</v>
      </c>
      <c r="F74" s="99">
        <f t="shared" ca="1" si="1"/>
        <v>6740</v>
      </c>
      <c r="G74" s="100">
        <f t="shared" ca="1" si="2"/>
        <v>25815</v>
      </c>
      <c r="I74" s="93"/>
      <c r="J74" s="94"/>
      <c r="K74" s="94"/>
      <c r="L74" s="94"/>
      <c r="M74" s="94"/>
      <c r="N74" s="94"/>
      <c r="O74" s="94"/>
      <c r="P74" s="94"/>
      <c r="Q74" s="94"/>
      <c r="R74" s="94"/>
      <c r="S74" s="94"/>
      <c r="T74" s="94"/>
      <c r="U74" s="94"/>
      <c r="V74" s="94"/>
      <c r="W74" s="94"/>
      <c r="X74" s="95"/>
    </row>
    <row r="75" spans="2:24" x14ac:dyDescent="0.3">
      <c r="B75" s="29">
        <f t="shared" si="4"/>
        <v>22</v>
      </c>
      <c r="C75" s="84">
        <v>7.0000000000000007E-2</v>
      </c>
      <c r="D75" s="81">
        <v>4</v>
      </c>
      <c r="E75" s="81">
        <v>2700</v>
      </c>
      <c r="F75" s="99">
        <f t="shared" ca="1" si="1"/>
        <v>6550</v>
      </c>
      <c r="G75" s="100">
        <f t="shared" ca="1" si="2"/>
        <v>20574</v>
      </c>
      <c r="I75" s="93"/>
      <c r="J75" s="94"/>
      <c r="K75" s="94"/>
      <c r="L75" s="94"/>
      <c r="M75" s="94"/>
      <c r="N75" s="94"/>
      <c r="O75" s="94"/>
      <c r="P75" s="94"/>
      <c r="Q75" s="94"/>
      <c r="R75" s="94"/>
      <c r="S75" s="94"/>
      <c r="T75" s="94"/>
      <c r="U75" s="94"/>
      <c r="V75" s="94"/>
      <c r="W75" s="94"/>
      <c r="X75" s="95"/>
    </row>
    <row r="76" spans="2:24" x14ac:dyDescent="0.3">
      <c r="B76" s="29">
        <f t="shared" si="4"/>
        <v>23</v>
      </c>
      <c r="C76" s="84">
        <v>5.5E-2</v>
      </c>
      <c r="D76" s="81">
        <v>6</v>
      </c>
      <c r="E76" s="81">
        <v>2700</v>
      </c>
      <c r="F76" s="99">
        <f t="shared" ca="1" si="1"/>
        <v>6400</v>
      </c>
      <c r="G76" s="100">
        <f t="shared" ca="1" si="2"/>
        <v>27422</v>
      </c>
      <c r="I76" s="93"/>
      <c r="J76" s="94"/>
      <c r="K76" s="94"/>
      <c r="L76" s="94"/>
      <c r="M76" s="94"/>
      <c r="N76" s="94"/>
      <c r="O76" s="94"/>
      <c r="P76" s="94"/>
      <c r="Q76" s="94"/>
      <c r="R76" s="94"/>
      <c r="S76" s="94"/>
      <c r="T76" s="94"/>
      <c r="U76" s="94"/>
      <c r="V76" s="94"/>
      <c r="W76" s="94"/>
      <c r="X76" s="95"/>
    </row>
    <row r="77" spans="2:24" x14ac:dyDescent="0.3">
      <c r="B77" s="29">
        <f t="shared" si="4"/>
        <v>24</v>
      </c>
      <c r="C77" s="84">
        <v>5.5E-2</v>
      </c>
      <c r="D77" s="81">
        <v>5</v>
      </c>
      <c r="E77" s="81">
        <v>2200</v>
      </c>
      <c r="F77" s="99">
        <f t="shared" ca="1" si="1"/>
        <v>7930</v>
      </c>
      <c r="G77" s="100">
        <f t="shared" ca="1" si="2"/>
        <v>22643</v>
      </c>
      <c r="I77" s="93"/>
      <c r="J77" s="94"/>
      <c r="K77" s="94"/>
      <c r="L77" s="94"/>
      <c r="M77" s="94"/>
      <c r="N77" s="94"/>
      <c r="O77" s="94"/>
      <c r="P77" s="94"/>
      <c r="Q77" s="94"/>
      <c r="R77" s="94"/>
      <c r="S77" s="94"/>
      <c r="T77" s="94"/>
      <c r="U77" s="94"/>
      <c r="V77" s="94"/>
      <c r="W77" s="94"/>
      <c r="X77" s="95"/>
    </row>
    <row r="78" spans="2:24" x14ac:dyDescent="0.3">
      <c r="B78" s="29">
        <f t="shared" si="4"/>
        <v>25</v>
      </c>
      <c r="C78" s="84">
        <v>7.5000000000000011E-2</v>
      </c>
      <c r="D78" s="81">
        <v>8</v>
      </c>
      <c r="E78" s="81">
        <v>2700</v>
      </c>
      <c r="F78" s="99">
        <f t="shared" ca="1" si="1"/>
        <v>6560</v>
      </c>
      <c r="G78" s="100">
        <f t="shared" ca="1" si="2"/>
        <v>39905</v>
      </c>
      <c r="I78" s="93"/>
      <c r="J78" s="94"/>
      <c r="K78" s="94"/>
      <c r="L78" s="94"/>
      <c r="M78" s="94"/>
      <c r="N78" s="94"/>
      <c r="O78" s="94"/>
      <c r="P78" s="94"/>
      <c r="Q78" s="94"/>
      <c r="R78" s="94"/>
      <c r="S78" s="94"/>
      <c r="T78" s="94"/>
      <c r="U78" s="94"/>
      <c r="V78" s="94"/>
      <c r="W78" s="94"/>
      <c r="X78" s="95"/>
    </row>
    <row r="79" spans="2:24" x14ac:dyDescent="0.3">
      <c r="B79" s="29">
        <f t="shared" si="4"/>
        <v>26</v>
      </c>
      <c r="C79" s="84">
        <v>0.06</v>
      </c>
      <c r="D79" s="81">
        <v>6</v>
      </c>
      <c r="E79" s="81">
        <v>2200</v>
      </c>
      <c r="F79" s="99">
        <f t="shared" ca="1" si="1"/>
        <v>6980</v>
      </c>
      <c r="G79" s="100">
        <f t="shared" ca="1" si="2"/>
        <v>25247</v>
      </c>
      <c r="I79" s="93"/>
      <c r="J79" s="94"/>
      <c r="K79" s="94"/>
      <c r="L79" s="94"/>
      <c r="M79" s="94"/>
      <c r="N79" s="94"/>
      <c r="O79" s="94"/>
      <c r="P79" s="94"/>
      <c r="Q79" s="94"/>
      <c r="R79" s="94"/>
      <c r="S79" s="94"/>
      <c r="T79" s="94"/>
      <c r="U79" s="94"/>
      <c r="V79" s="94"/>
      <c r="W79" s="94"/>
      <c r="X79" s="95"/>
    </row>
    <row r="80" spans="2:24" x14ac:dyDescent="0.3">
      <c r="B80" s="29">
        <f t="shared" si="4"/>
        <v>27</v>
      </c>
      <c r="C80" s="84">
        <v>7.5000000000000011E-2</v>
      </c>
      <c r="D80" s="81">
        <v>7</v>
      </c>
      <c r="E80" s="81">
        <v>1800</v>
      </c>
      <c r="F80" s="99">
        <f t="shared" ca="1" si="1"/>
        <v>5500</v>
      </c>
      <c r="G80" s="100">
        <f t="shared" ca="1" si="2"/>
        <v>24942</v>
      </c>
      <c r="I80" s="93"/>
      <c r="J80" s="94"/>
      <c r="K80" s="94"/>
      <c r="L80" s="94"/>
      <c r="M80" s="94"/>
      <c r="N80" s="94"/>
      <c r="O80" s="94"/>
      <c r="P80" s="94"/>
      <c r="Q80" s="94"/>
      <c r="R80" s="94"/>
      <c r="S80" s="94"/>
      <c r="T80" s="94"/>
      <c r="U80" s="94"/>
      <c r="V80" s="94"/>
      <c r="W80" s="94"/>
      <c r="X80" s="95"/>
    </row>
    <row r="81" spans="1:24" x14ac:dyDescent="0.3">
      <c r="B81" s="29">
        <f t="shared" si="4"/>
        <v>28</v>
      </c>
      <c r="C81" s="84">
        <v>7.5000000000000011E-2</v>
      </c>
      <c r="D81" s="81">
        <v>4</v>
      </c>
      <c r="E81" s="81">
        <v>2200</v>
      </c>
      <c r="F81" s="99">
        <f t="shared" ca="1" si="1"/>
        <v>7420</v>
      </c>
      <c r="G81" s="100">
        <f t="shared" ca="1" si="2"/>
        <v>19750</v>
      </c>
      <c r="I81" s="93"/>
      <c r="J81" s="94"/>
      <c r="K81" s="94"/>
      <c r="L81" s="94"/>
      <c r="M81" s="94"/>
      <c r="N81" s="94"/>
      <c r="O81" s="94"/>
      <c r="P81" s="94"/>
      <c r="Q81" s="94"/>
      <c r="R81" s="94"/>
      <c r="S81" s="94"/>
      <c r="T81" s="94"/>
      <c r="U81" s="94"/>
      <c r="V81" s="94"/>
      <c r="W81" s="94"/>
      <c r="X81" s="95"/>
    </row>
    <row r="82" spans="1:24" x14ac:dyDescent="0.3">
      <c r="B82" s="29">
        <f t="shared" ref="B82:B83" si="5">B81+1</f>
        <v>29</v>
      </c>
      <c r="C82" s="84">
        <v>0.05</v>
      </c>
      <c r="D82" s="81">
        <v>5</v>
      </c>
      <c r="E82" s="81">
        <v>1500</v>
      </c>
      <c r="F82" s="99">
        <f t="shared" ca="1" si="1"/>
        <v>7840</v>
      </c>
      <c r="G82" s="100">
        <f t="shared" ca="1" si="2"/>
        <v>18294</v>
      </c>
      <c r="I82" s="93"/>
      <c r="J82" s="94"/>
      <c r="K82" s="94"/>
      <c r="L82" s="94"/>
      <c r="M82" s="94"/>
      <c r="N82" s="94"/>
      <c r="O82" s="94"/>
      <c r="P82" s="94"/>
      <c r="Q82" s="94"/>
      <c r="R82" s="94"/>
      <c r="S82" s="94"/>
      <c r="T82" s="94"/>
      <c r="U82" s="94"/>
      <c r="V82" s="94"/>
      <c r="W82" s="94"/>
      <c r="X82" s="95"/>
    </row>
    <row r="83" spans="1:24" x14ac:dyDescent="0.3">
      <c r="B83" s="30">
        <f t="shared" si="5"/>
        <v>30</v>
      </c>
      <c r="C83" s="85">
        <v>6.5000000000000002E-2</v>
      </c>
      <c r="D83" s="86">
        <v>5</v>
      </c>
      <c r="E83" s="86">
        <v>2200</v>
      </c>
      <c r="F83" s="99">
        <f t="shared" ca="1" si="1"/>
        <v>7490</v>
      </c>
      <c r="G83" s="100">
        <f t="shared" ca="1" si="2"/>
        <v>22788</v>
      </c>
      <c r="I83" s="96"/>
      <c r="J83" s="97"/>
      <c r="K83" s="97"/>
      <c r="L83" s="97"/>
      <c r="M83" s="97"/>
      <c r="N83" s="97"/>
      <c r="O83" s="97"/>
      <c r="P83" s="97"/>
      <c r="Q83" s="97"/>
      <c r="R83" s="97"/>
      <c r="S83" s="97"/>
      <c r="T83" s="97"/>
      <c r="U83" s="97"/>
      <c r="V83" s="97"/>
      <c r="W83" s="97"/>
      <c r="X83" s="98"/>
    </row>
    <row r="84" spans="1:24" x14ac:dyDescent="0.3">
      <c r="F84" s="78"/>
      <c r="G84" s="78"/>
    </row>
    <row r="85" spans="1:24" x14ac:dyDescent="0.3">
      <c r="E85" t="s">
        <v>72</v>
      </c>
      <c r="F85" s="101">
        <f ca="1">SUM(F54:F83)</f>
        <v>196830</v>
      </c>
      <c r="G85" s="101">
        <f ca="1">SUM(G54:G83)</f>
        <v>713102</v>
      </c>
    </row>
    <row r="88" spans="1:24" x14ac:dyDescent="0.3">
      <c r="A88" s="2"/>
      <c r="B88" s="2" t="s">
        <v>107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FCC9F-8BD5-4253-88AC-C56A863200B1}">
  <sheetPr>
    <tabColor rgb="FFCCECFF"/>
  </sheetPr>
  <dimension ref="A1:G13"/>
  <sheetViews>
    <sheetView showGridLines="0" workbookViewId="0">
      <selection activeCell="C3" sqref="C3"/>
    </sheetView>
  </sheetViews>
  <sheetFormatPr defaultRowHeight="14.4" x14ac:dyDescent="0.3"/>
  <cols>
    <col min="1" max="1" width="13.33203125" customWidth="1"/>
    <col min="2" max="7" width="12.6640625" customWidth="1"/>
  </cols>
  <sheetData>
    <row r="1" spans="1:7" x14ac:dyDescent="0.3">
      <c r="A1" s="77">
        <v>0.05</v>
      </c>
      <c r="B1" s="70" t="s">
        <v>85</v>
      </c>
      <c r="C1" s="56" t="s">
        <v>80</v>
      </c>
      <c r="D1" s="57"/>
      <c r="E1" s="57"/>
      <c r="F1" s="57"/>
      <c r="G1" s="58"/>
    </row>
    <row r="2" spans="1:7" x14ac:dyDescent="0.3">
      <c r="A2" s="71"/>
      <c r="B2" s="53" t="s">
        <v>84</v>
      </c>
      <c r="C2" s="59">
        <v>4</v>
      </c>
      <c r="D2" s="60">
        <v>5</v>
      </c>
      <c r="E2" s="60">
        <v>6</v>
      </c>
      <c r="F2" s="60">
        <v>7</v>
      </c>
      <c r="G2" s="61">
        <v>8</v>
      </c>
    </row>
    <row r="3" spans="1:7" x14ac:dyDescent="0.3">
      <c r="A3" s="64" t="s">
        <v>79</v>
      </c>
      <c r="B3" s="65">
        <v>1500</v>
      </c>
      <c r="C3" s="62">
        <v>5530</v>
      </c>
      <c r="D3" s="55">
        <v>7840</v>
      </c>
      <c r="E3" s="55">
        <v>7440</v>
      </c>
      <c r="F3" s="55">
        <v>5940</v>
      </c>
      <c r="G3" s="72">
        <v>7510</v>
      </c>
    </row>
    <row r="4" spans="1:7" x14ac:dyDescent="0.3">
      <c r="A4" s="66" t="s">
        <v>81</v>
      </c>
      <c r="B4" s="67">
        <v>1800</v>
      </c>
      <c r="C4" s="63">
        <v>5850</v>
      </c>
      <c r="D4" s="54">
        <v>6160</v>
      </c>
      <c r="E4" s="54">
        <v>7990</v>
      </c>
      <c r="F4" s="54">
        <v>7300</v>
      </c>
      <c r="G4" s="73">
        <v>7110</v>
      </c>
    </row>
    <row r="5" spans="1:7" x14ac:dyDescent="0.3">
      <c r="A5" s="66" t="s">
        <v>82</v>
      </c>
      <c r="B5" s="67">
        <v>2200</v>
      </c>
      <c r="C5" s="63">
        <v>5270</v>
      </c>
      <c r="D5" s="54">
        <v>7900</v>
      </c>
      <c r="E5" s="54">
        <v>6250</v>
      </c>
      <c r="F5" s="54">
        <v>5750</v>
      </c>
      <c r="G5" s="73">
        <v>6070</v>
      </c>
    </row>
    <row r="6" spans="1:7" x14ac:dyDescent="0.3">
      <c r="A6" s="68" t="s">
        <v>83</v>
      </c>
      <c r="B6" s="69">
        <v>2700</v>
      </c>
      <c r="C6" s="74">
        <v>6950</v>
      </c>
      <c r="D6" s="75">
        <v>5860</v>
      </c>
      <c r="E6" s="75">
        <v>7420</v>
      </c>
      <c r="F6" s="75">
        <v>7930</v>
      </c>
      <c r="G6" s="76">
        <v>6170</v>
      </c>
    </row>
    <row r="8" spans="1:7" x14ac:dyDescent="0.3">
      <c r="C8" s="78"/>
      <c r="D8" s="78"/>
      <c r="E8" s="78"/>
      <c r="F8" s="78"/>
      <c r="G8" s="78"/>
    </row>
    <row r="9" spans="1:7" x14ac:dyDescent="0.3">
      <c r="C9" s="78"/>
      <c r="D9" s="78"/>
      <c r="E9" s="78"/>
      <c r="F9" s="78"/>
      <c r="G9" s="78"/>
    </row>
    <row r="10" spans="1:7" x14ac:dyDescent="0.3">
      <c r="C10" s="52"/>
      <c r="D10" s="52"/>
      <c r="E10" s="52"/>
      <c r="F10" s="52"/>
      <c r="G10" s="52"/>
    </row>
    <row r="11" spans="1:7" x14ac:dyDescent="0.3">
      <c r="C11" s="52"/>
      <c r="D11" s="52"/>
      <c r="E11" s="52"/>
      <c r="F11" s="52"/>
      <c r="G11" s="52"/>
    </row>
    <row r="12" spans="1:7" x14ac:dyDescent="0.3">
      <c r="C12" s="52"/>
      <c r="D12" s="52"/>
      <c r="E12" s="52"/>
      <c r="F12" s="52"/>
      <c r="G12" s="52"/>
    </row>
    <row r="13" spans="1:7" x14ac:dyDescent="0.3">
      <c r="C13" s="52"/>
      <c r="D13" s="52"/>
      <c r="E13" s="52"/>
      <c r="F13" s="52"/>
      <c r="G13" s="5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046D2-C44B-4A78-B979-F9EC35A6BB2C}">
  <sheetPr>
    <tabColor rgb="FFCCECFF"/>
  </sheetPr>
  <dimension ref="A1:G13"/>
  <sheetViews>
    <sheetView showGridLines="0" workbookViewId="0">
      <selection activeCell="E5" sqref="E5"/>
    </sheetView>
  </sheetViews>
  <sheetFormatPr defaultRowHeight="14.4" x14ac:dyDescent="0.3"/>
  <cols>
    <col min="1" max="1" width="13.33203125" customWidth="1"/>
    <col min="2" max="7" width="12.6640625" customWidth="1"/>
  </cols>
  <sheetData>
    <row r="1" spans="1:7" x14ac:dyDescent="0.3">
      <c r="A1" s="77">
        <v>5.5E-2</v>
      </c>
      <c r="B1" s="70" t="s">
        <v>85</v>
      </c>
      <c r="C1" s="56" t="s">
        <v>80</v>
      </c>
      <c r="D1" s="57"/>
      <c r="E1" s="57"/>
      <c r="F1" s="57"/>
      <c r="G1" s="58"/>
    </row>
    <row r="2" spans="1:7" x14ac:dyDescent="0.3">
      <c r="A2" s="71"/>
      <c r="B2" s="53" t="s">
        <v>84</v>
      </c>
      <c r="C2" s="59">
        <v>4</v>
      </c>
      <c r="D2" s="60">
        <v>5</v>
      </c>
      <c r="E2" s="60">
        <v>6</v>
      </c>
      <c r="F2" s="60">
        <v>7</v>
      </c>
      <c r="G2" s="61">
        <v>8</v>
      </c>
    </row>
    <row r="3" spans="1:7" x14ac:dyDescent="0.3">
      <c r="A3" s="64" t="s">
        <v>79</v>
      </c>
      <c r="B3" s="65">
        <v>1500</v>
      </c>
      <c r="C3" s="62">
        <v>7620</v>
      </c>
      <c r="D3" s="55">
        <v>7540</v>
      </c>
      <c r="E3" s="55">
        <v>6660</v>
      </c>
      <c r="F3" s="55">
        <v>6120</v>
      </c>
      <c r="G3" s="72">
        <v>7520</v>
      </c>
    </row>
    <row r="4" spans="1:7" x14ac:dyDescent="0.3">
      <c r="A4" s="66" t="s">
        <v>81</v>
      </c>
      <c r="B4" s="67">
        <v>1800</v>
      </c>
      <c r="C4" s="63">
        <v>5940</v>
      </c>
      <c r="D4" s="54">
        <v>6720</v>
      </c>
      <c r="E4" s="54">
        <v>7720</v>
      </c>
      <c r="F4" s="54">
        <v>6860</v>
      </c>
      <c r="G4" s="73">
        <v>7210</v>
      </c>
    </row>
    <row r="5" spans="1:7" x14ac:dyDescent="0.3">
      <c r="A5" s="66" t="s">
        <v>82</v>
      </c>
      <c r="B5" s="67">
        <v>2200</v>
      </c>
      <c r="C5" s="63">
        <v>6060</v>
      </c>
      <c r="D5" s="54">
        <v>7930</v>
      </c>
      <c r="E5" s="54">
        <v>7600</v>
      </c>
      <c r="F5" s="54">
        <v>5940</v>
      </c>
      <c r="G5" s="73">
        <v>5980</v>
      </c>
    </row>
    <row r="6" spans="1:7" x14ac:dyDescent="0.3">
      <c r="A6" s="68" t="s">
        <v>83</v>
      </c>
      <c r="B6" s="69">
        <v>2700</v>
      </c>
      <c r="C6" s="74">
        <v>6430</v>
      </c>
      <c r="D6" s="75">
        <v>5960</v>
      </c>
      <c r="E6" s="75">
        <v>6400</v>
      </c>
      <c r="F6" s="75">
        <v>5560</v>
      </c>
      <c r="G6" s="76">
        <v>5810</v>
      </c>
    </row>
    <row r="8" spans="1:7" x14ac:dyDescent="0.3">
      <c r="C8" s="78"/>
      <c r="D8" s="78"/>
      <c r="E8" s="78"/>
      <c r="F8" s="78"/>
      <c r="G8" s="78"/>
    </row>
    <row r="9" spans="1:7" x14ac:dyDescent="0.3">
      <c r="C9" s="78"/>
      <c r="D9" s="78"/>
      <c r="E9" s="78"/>
      <c r="F9" s="78"/>
      <c r="G9" s="78"/>
    </row>
    <row r="10" spans="1:7" x14ac:dyDescent="0.3">
      <c r="C10" s="52"/>
      <c r="D10" s="52"/>
      <c r="E10" s="52"/>
      <c r="F10" s="52"/>
      <c r="G10" s="52"/>
    </row>
    <row r="11" spans="1:7" x14ac:dyDescent="0.3">
      <c r="C11" s="52"/>
      <c r="D11" s="52"/>
      <c r="E11" s="52"/>
      <c r="F11" s="52"/>
      <c r="G11" s="52"/>
    </row>
    <row r="12" spans="1:7" x14ac:dyDescent="0.3">
      <c r="C12" s="52"/>
      <c r="D12" s="52"/>
      <c r="E12" s="52"/>
      <c r="F12" s="52"/>
      <c r="G12" s="52"/>
    </row>
    <row r="13" spans="1:7" x14ac:dyDescent="0.3">
      <c r="C13" s="52"/>
      <c r="D13" s="52"/>
      <c r="E13" s="52"/>
      <c r="F13" s="52"/>
      <c r="G13" s="5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B72C0-1748-40E4-93D4-24474DA59818}">
  <sheetPr>
    <tabColor rgb="FFCCECFF"/>
  </sheetPr>
  <dimension ref="A1:G13"/>
  <sheetViews>
    <sheetView showGridLines="0" workbookViewId="0">
      <selection activeCell="C8" sqref="C8"/>
    </sheetView>
  </sheetViews>
  <sheetFormatPr defaultRowHeight="14.4" x14ac:dyDescent="0.3"/>
  <cols>
    <col min="1" max="1" width="13.33203125" customWidth="1"/>
    <col min="2" max="7" width="12.6640625" customWidth="1"/>
  </cols>
  <sheetData>
    <row r="1" spans="1:7" x14ac:dyDescent="0.3">
      <c r="A1" s="77">
        <v>0.06</v>
      </c>
      <c r="B1" s="70" t="s">
        <v>85</v>
      </c>
      <c r="C1" s="56" t="s">
        <v>80</v>
      </c>
      <c r="D1" s="57"/>
      <c r="E1" s="57"/>
      <c r="F1" s="57"/>
      <c r="G1" s="58"/>
    </row>
    <row r="2" spans="1:7" x14ac:dyDescent="0.3">
      <c r="A2" s="71"/>
      <c r="B2" s="53" t="s">
        <v>84</v>
      </c>
      <c r="C2" s="59">
        <v>4</v>
      </c>
      <c r="D2" s="60">
        <v>5</v>
      </c>
      <c r="E2" s="60">
        <v>6</v>
      </c>
      <c r="F2" s="60">
        <v>7</v>
      </c>
      <c r="G2" s="61">
        <v>8</v>
      </c>
    </row>
    <row r="3" spans="1:7" x14ac:dyDescent="0.3">
      <c r="A3" s="64" t="s">
        <v>79</v>
      </c>
      <c r="B3" s="65">
        <v>1500</v>
      </c>
      <c r="C3" s="62">
        <v>5260</v>
      </c>
      <c r="D3" s="55">
        <v>6350</v>
      </c>
      <c r="E3" s="55">
        <v>6810</v>
      </c>
      <c r="F3" s="55">
        <v>5650</v>
      </c>
      <c r="G3" s="72">
        <v>6970</v>
      </c>
    </row>
    <row r="4" spans="1:7" x14ac:dyDescent="0.3">
      <c r="A4" s="66" t="s">
        <v>81</v>
      </c>
      <c r="B4" s="67">
        <v>1800</v>
      </c>
      <c r="C4" s="63">
        <v>7860</v>
      </c>
      <c r="D4" s="54">
        <v>6200</v>
      </c>
      <c r="E4" s="54">
        <v>5820</v>
      </c>
      <c r="F4" s="54">
        <v>5870</v>
      </c>
      <c r="G4" s="73">
        <v>5200</v>
      </c>
    </row>
    <row r="5" spans="1:7" x14ac:dyDescent="0.3">
      <c r="A5" s="66" t="s">
        <v>82</v>
      </c>
      <c r="B5" s="67">
        <v>2200</v>
      </c>
      <c r="C5" s="63">
        <v>7730</v>
      </c>
      <c r="D5" s="54">
        <v>6240</v>
      </c>
      <c r="E5" s="54">
        <v>6980</v>
      </c>
      <c r="F5" s="54">
        <v>5920</v>
      </c>
      <c r="G5" s="73">
        <v>5190</v>
      </c>
    </row>
    <row r="6" spans="1:7" x14ac:dyDescent="0.3">
      <c r="A6" s="68" t="s">
        <v>83</v>
      </c>
      <c r="B6" s="69">
        <v>2700</v>
      </c>
      <c r="C6" s="74">
        <v>5120</v>
      </c>
      <c r="D6" s="75">
        <v>5040</v>
      </c>
      <c r="E6" s="75">
        <v>7440</v>
      </c>
      <c r="F6" s="75">
        <v>5640</v>
      </c>
      <c r="G6" s="76">
        <v>5740</v>
      </c>
    </row>
    <row r="8" spans="1:7" x14ac:dyDescent="0.3">
      <c r="C8" s="78"/>
      <c r="D8" s="78"/>
      <c r="E8" s="78"/>
      <c r="F8" s="78"/>
      <c r="G8" s="78"/>
    </row>
    <row r="9" spans="1:7" x14ac:dyDescent="0.3">
      <c r="C9" s="78"/>
      <c r="D9" s="78"/>
      <c r="E9" s="78"/>
      <c r="F9" s="78"/>
      <c r="G9" s="78"/>
    </row>
    <row r="10" spans="1:7" x14ac:dyDescent="0.3">
      <c r="C10" s="52"/>
      <c r="D10" s="52"/>
      <c r="E10" s="52"/>
      <c r="F10" s="52"/>
      <c r="G10" s="52"/>
    </row>
    <row r="11" spans="1:7" x14ac:dyDescent="0.3">
      <c r="C11" s="52"/>
      <c r="D11" s="52"/>
      <c r="E11" s="52"/>
      <c r="F11" s="52"/>
      <c r="G11" s="52"/>
    </row>
    <row r="12" spans="1:7" x14ac:dyDescent="0.3">
      <c r="C12" s="52"/>
      <c r="D12" s="52"/>
      <c r="E12" s="52"/>
      <c r="F12" s="52"/>
      <c r="G12" s="52"/>
    </row>
    <row r="13" spans="1:7" x14ac:dyDescent="0.3">
      <c r="C13" s="52"/>
      <c r="D13" s="52"/>
      <c r="E13" s="52"/>
      <c r="F13" s="52"/>
      <c r="G13" s="5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D0417-CFD2-4A87-8931-F08D47F62D3D}">
  <sheetPr>
    <tabColor rgb="FFCCECFF"/>
  </sheetPr>
  <dimension ref="A1:G13"/>
  <sheetViews>
    <sheetView showGridLines="0" workbookViewId="0">
      <selection activeCell="G6" sqref="G6"/>
    </sheetView>
  </sheetViews>
  <sheetFormatPr defaultRowHeight="14.4" x14ac:dyDescent="0.3"/>
  <cols>
    <col min="1" max="1" width="13.33203125" customWidth="1"/>
    <col min="2" max="7" width="12.6640625" customWidth="1"/>
  </cols>
  <sheetData>
    <row r="1" spans="1:7" x14ac:dyDescent="0.3">
      <c r="A1" s="77">
        <v>6.5000000000000002E-2</v>
      </c>
      <c r="B1" s="70" t="s">
        <v>85</v>
      </c>
      <c r="C1" s="56" t="s">
        <v>80</v>
      </c>
      <c r="D1" s="57"/>
      <c r="E1" s="57"/>
      <c r="F1" s="57"/>
      <c r="G1" s="58"/>
    </row>
    <row r="2" spans="1:7" x14ac:dyDescent="0.3">
      <c r="A2" s="71"/>
      <c r="B2" s="53" t="s">
        <v>84</v>
      </c>
      <c r="C2" s="59">
        <v>4</v>
      </c>
      <c r="D2" s="60">
        <v>5</v>
      </c>
      <c r="E2" s="60">
        <v>6</v>
      </c>
      <c r="F2" s="60">
        <v>7</v>
      </c>
      <c r="G2" s="61">
        <v>8</v>
      </c>
    </row>
    <row r="3" spans="1:7" x14ac:dyDescent="0.3">
      <c r="A3" s="64" t="s">
        <v>79</v>
      </c>
      <c r="B3" s="65">
        <v>1500</v>
      </c>
      <c r="C3" s="62">
        <v>5100</v>
      </c>
      <c r="D3" s="55">
        <v>6270</v>
      </c>
      <c r="E3" s="55">
        <v>6700</v>
      </c>
      <c r="F3" s="55">
        <v>6410</v>
      </c>
      <c r="G3" s="72">
        <v>7600</v>
      </c>
    </row>
    <row r="4" spans="1:7" x14ac:dyDescent="0.3">
      <c r="A4" s="66" t="s">
        <v>81</v>
      </c>
      <c r="B4" s="67">
        <v>1800</v>
      </c>
      <c r="C4" s="63">
        <v>6280</v>
      </c>
      <c r="D4" s="54">
        <v>6110</v>
      </c>
      <c r="E4" s="54">
        <v>7600</v>
      </c>
      <c r="F4" s="54">
        <v>6740</v>
      </c>
      <c r="G4" s="73">
        <v>6090</v>
      </c>
    </row>
    <row r="5" spans="1:7" x14ac:dyDescent="0.3">
      <c r="A5" s="66" t="s">
        <v>82</v>
      </c>
      <c r="B5" s="67">
        <v>2200</v>
      </c>
      <c r="C5" s="63">
        <v>7240</v>
      </c>
      <c r="D5" s="54">
        <v>7490</v>
      </c>
      <c r="E5" s="54">
        <v>5130</v>
      </c>
      <c r="F5" s="54">
        <v>6240</v>
      </c>
      <c r="G5" s="73">
        <v>5910</v>
      </c>
    </row>
    <row r="6" spans="1:7" x14ac:dyDescent="0.3">
      <c r="A6" s="68" t="s">
        <v>83</v>
      </c>
      <c r="B6" s="69">
        <v>2700</v>
      </c>
      <c r="C6" s="74">
        <v>7940</v>
      </c>
      <c r="D6" s="75">
        <v>5960</v>
      </c>
      <c r="E6" s="75">
        <v>5450</v>
      </c>
      <c r="F6" s="75">
        <v>7070</v>
      </c>
      <c r="G6" s="76">
        <v>6870</v>
      </c>
    </row>
    <row r="8" spans="1:7" x14ac:dyDescent="0.3">
      <c r="C8" s="78"/>
      <c r="D8" s="78"/>
      <c r="E8" s="78"/>
      <c r="F8" s="78"/>
      <c r="G8" s="78"/>
    </row>
    <row r="9" spans="1:7" x14ac:dyDescent="0.3">
      <c r="C9" s="78"/>
      <c r="D9" s="78"/>
      <c r="E9" s="78"/>
      <c r="F9" s="78"/>
      <c r="G9" s="78"/>
    </row>
    <row r="10" spans="1:7" x14ac:dyDescent="0.3">
      <c r="C10" s="52"/>
      <c r="D10" s="52"/>
      <c r="E10" s="52"/>
      <c r="F10" s="52"/>
      <c r="G10" s="52"/>
    </row>
    <row r="11" spans="1:7" x14ac:dyDescent="0.3">
      <c r="C11" s="52"/>
      <c r="D11" s="52"/>
      <c r="E11" s="52"/>
      <c r="F11" s="52"/>
      <c r="G11" s="52"/>
    </row>
    <row r="12" spans="1:7" x14ac:dyDescent="0.3">
      <c r="C12" s="52"/>
      <c r="D12" s="52"/>
      <c r="E12" s="52"/>
      <c r="F12" s="52"/>
      <c r="G12" s="52"/>
    </row>
    <row r="13" spans="1:7" x14ac:dyDescent="0.3">
      <c r="C13" s="52"/>
      <c r="D13" s="52"/>
      <c r="E13" s="52"/>
      <c r="F13" s="52"/>
      <c r="G13" s="5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C8769-40BD-4FFB-973D-1D0086589510}">
  <sheetPr>
    <tabColor rgb="FFCCECFF"/>
  </sheetPr>
  <dimension ref="A1:G13"/>
  <sheetViews>
    <sheetView showGridLines="0" workbookViewId="0">
      <selection activeCell="C8" sqref="C8"/>
    </sheetView>
  </sheetViews>
  <sheetFormatPr defaultRowHeight="14.4" x14ac:dyDescent="0.3"/>
  <cols>
    <col min="1" max="1" width="13.33203125" customWidth="1"/>
    <col min="2" max="7" width="12.6640625" customWidth="1"/>
  </cols>
  <sheetData>
    <row r="1" spans="1:7" x14ac:dyDescent="0.3">
      <c r="A1" s="77">
        <v>7.0000000000000007E-2</v>
      </c>
      <c r="B1" s="70" t="s">
        <v>85</v>
      </c>
      <c r="C1" s="56" t="s">
        <v>80</v>
      </c>
      <c r="D1" s="57"/>
      <c r="E1" s="57"/>
      <c r="F1" s="57"/>
      <c r="G1" s="58"/>
    </row>
    <row r="2" spans="1:7" x14ac:dyDescent="0.3">
      <c r="A2" s="71"/>
      <c r="B2" s="53" t="s">
        <v>84</v>
      </c>
      <c r="C2" s="59">
        <v>4</v>
      </c>
      <c r="D2" s="60">
        <v>5</v>
      </c>
      <c r="E2" s="60">
        <v>6</v>
      </c>
      <c r="F2" s="60">
        <v>7</v>
      </c>
      <c r="G2" s="61">
        <v>8</v>
      </c>
    </row>
    <row r="3" spans="1:7" x14ac:dyDescent="0.3">
      <c r="A3" s="64" t="s">
        <v>79</v>
      </c>
      <c r="B3" s="65">
        <v>1500</v>
      </c>
      <c r="C3" s="62">
        <v>6150</v>
      </c>
      <c r="D3" s="55">
        <v>7690</v>
      </c>
      <c r="E3" s="55">
        <v>6230</v>
      </c>
      <c r="F3" s="55">
        <v>6440</v>
      </c>
      <c r="G3" s="72">
        <v>7160</v>
      </c>
    </row>
    <row r="4" spans="1:7" x14ac:dyDescent="0.3">
      <c r="A4" s="66" t="s">
        <v>81</v>
      </c>
      <c r="B4" s="67">
        <v>1800</v>
      </c>
      <c r="C4" s="63">
        <v>7350</v>
      </c>
      <c r="D4" s="54">
        <v>5030</v>
      </c>
      <c r="E4" s="54">
        <v>7780</v>
      </c>
      <c r="F4" s="54">
        <v>6250</v>
      </c>
      <c r="G4" s="73">
        <v>6690</v>
      </c>
    </row>
    <row r="5" spans="1:7" x14ac:dyDescent="0.3">
      <c r="A5" s="66" t="s">
        <v>82</v>
      </c>
      <c r="B5" s="67">
        <v>2200</v>
      </c>
      <c r="C5" s="63">
        <v>5610</v>
      </c>
      <c r="D5" s="54">
        <v>7680</v>
      </c>
      <c r="E5" s="54">
        <v>5130</v>
      </c>
      <c r="F5" s="54">
        <v>7260</v>
      </c>
      <c r="G5" s="73">
        <v>7350</v>
      </c>
    </row>
    <row r="6" spans="1:7" x14ac:dyDescent="0.3">
      <c r="A6" s="68" t="s">
        <v>83</v>
      </c>
      <c r="B6" s="69">
        <v>2700</v>
      </c>
      <c r="C6" s="74">
        <v>6550</v>
      </c>
      <c r="D6" s="75">
        <v>5380</v>
      </c>
      <c r="E6" s="75">
        <v>6330</v>
      </c>
      <c r="F6" s="75">
        <v>7020</v>
      </c>
      <c r="G6" s="76">
        <v>6920</v>
      </c>
    </row>
    <row r="8" spans="1:7" x14ac:dyDescent="0.3">
      <c r="C8" s="78"/>
      <c r="D8" s="78"/>
      <c r="E8" s="78"/>
      <c r="F8" s="78"/>
      <c r="G8" s="78"/>
    </row>
    <row r="9" spans="1:7" x14ac:dyDescent="0.3">
      <c r="C9" s="78"/>
      <c r="D9" s="78"/>
      <c r="E9" s="78"/>
      <c r="F9" s="78"/>
      <c r="G9" s="78"/>
    </row>
    <row r="10" spans="1:7" x14ac:dyDescent="0.3">
      <c r="C10" s="52"/>
      <c r="D10" s="52"/>
      <c r="E10" s="52"/>
      <c r="F10" s="52"/>
      <c r="G10" s="52"/>
    </row>
    <row r="11" spans="1:7" x14ac:dyDescent="0.3">
      <c r="C11" s="52"/>
      <c r="D11" s="52"/>
      <c r="E11" s="52"/>
      <c r="F11" s="52"/>
      <c r="G11" s="52"/>
    </row>
    <row r="12" spans="1:7" x14ac:dyDescent="0.3">
      <c r="C12" s="52"/>
      <c r="D12" s="52"/>
      <c r="E12" s="52"/>
      <c r="F12" s="52"/>
      <c r="G12" s="52"/>
    </row>
    <row r="13" spans="1:7" x14ac:dyDescent="0.3">
      <c r="C13" s="52"/>
      <c r="D13" s="52"/>
      <c r="E13" s="52"/>
      <c r="F13" s="52"/>
      <c r="G13" s="5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2D20-C001-466C-AED1-F7BB9AA1FC26}">
  <sheetPr>
    <tabColor rgb="FFCCECFF"/>
  </sheetPr>
  <dimension ref="A1:G13"/>
  <sheetViews>
    <sheetView showGridLines="0" workbookViewId="0">
      <selection activeCell="C8" sqref="C8"/>
    </sheetView>
  </sheetViews>
  <sheetFormatPr defaultRowHeight="14.4" x14ac:dyDescent="0.3"/>
  <cols>
    <col min="1" max="1" width="13.33203125" customWidth="1"/>
    <col min="2" max="7" width="12.6640625" customWidth="1"/>
  </cols>
  <sheetData>
    <row r="1" spans="1:7" x14ac:dyDescent="0.3">
      <c r="A1" s="77">
        <v>7.4999999999999997E-2</v>
      </c>
      <c r="B1" s="70" t="s">
        <v>85</v>
      </c>
      <c r="C1" s="56" t="s">
        <v>80</v>
      </c>
      <c r="D1" s="57"/>
      <c r="E1" s="57"/>
      <c r="F1" s="57"/>
      <c r="G1" s="58"/>
    </row>
    <row r="2" spans="1:7" x14ac:dyDescent="0.3">
      <c r="A2" s="71"/>
      <c r="B2" s="53" t="s">
        <v>84</v>
      </c>
      <c r="C2" s="59">
        <v>4</v>
      </c>
      <c r="D2" s="60">
        <v>5</v>
      </c>
      <c r="E2" s="60">
        <v>6</v>
      </c>
      <c r="F2" s="60">
        <v>7</v>
      </c>
      <c r="G2" s="61">
        <v>8</v>
      </c>
    </row>
    <row r="3" spans="1:7" x14ac:dyDescent="0.3">
      <c r="A3" s="64" t="s">
        <v>79</v>
      </c>
      <c r="B3" s="65">
        <v>1500</v>
      </c>
      <c r="C3" s="62">
        <v>6240</v>
      </c>
      <c r="D3" s="55">
        <v>5320</v>
      </c>
      <c r="E3" s="55">
        <v>7500</v>
      </c>
      <c r="F3" s="55">
        <v>5770</v>
      </c>
      <c r="G3" s="72">
        <v>5220</v>
      </c>
    </row>
    <row r="4" spans="1:7" x14ac:dyDescent="0.3">
      <c r="A4" s="66" t="s">
        <v>81</v>
      </c>
      <c r="B4" s="67">
        <v>1800</v>
      </c>
      <c r="C4" s="63">
        <v>5950</v>
      </c>
      <c r="D4" s="54">
        <v>7680</v>
      </c>
      <c r="E4" s="54">
        <v>5450</v>
      </c>
      <c r="F4" s="54">
        <v>5500</v>
      </c>
      <c r="G4" s="73">
        <v>6120</v>
      </c>
    </row>
    <row r="5" spans="1:7" x14ac:dyDescent="0.3">
      <c r="A5" s="66" t="s">
        <v>82</v>
      </c>
      <c r="B5" s="67">
        <v>2200</v>
      </c>
      <c r="C5" s="63">
        <v>7420</v>
      </c>
      <c r="D5" s="54">
        <v>6480</v>
      </c>
      <c r="E5" s="54">
        <v>5480</v>
      </c>
      <c r="F5" s="54">
        <v>6430</v>
      </c>
      <c r="G5" s="73">
        <v>5480</v>
      </c>
    </row>
    <row r="6" spans="1:7" x14ac:dyDescent="0.3">
      <c r="A6" s="68" t="s">
        <v>83</v>
      </c>
      <c r="B6" s="69">
        <v>2700</v>
      </c>
      <c r="C6" s="74">
        <v>7020</v>
      </c>
      <c r="D6" s="75">
        <v>7590</v>
      </c>
      <c r="E6" s="75">
        <v>5280</v>
      </c>
      <c r="F6" s="75">
        <v>5240</v>
      </c>
      <c r="G6" s="76">
        <v>6560</v>
      </c>
    </row>
    <row r="8" spans="1:7" x14ac:dyDescent="0.3">
      <c r="C8" s="78"/>
      <c r="D8" s="78"/>
      <c r="E8" s="78"/>
      <c r="F8" s="78"/>
      <c r="G8" s="78"/>
    </row>
    <row r="9" spans="1:7" x14ac:dyDescent="0.3">
      <c r="C9" s="78"/>
      <c r="D9" s="78"/>
      <c r="E9" s="78"/>
      <c r="F9" s="78"/>
      <c r="G9" s="78"/>
    </row>
    <row r="10" spans="1:7" x14ac:dyDescent="0.3">
      <c r="C10" s="52"/>
      <c r="D10" s="52"/>
      <c r="E10" s="52"/>
      <c r="F10" s="52"/>
      <c r="G10" s="52"/>
    </row>
    <row r="11" spans="1:7" x14ac:dyDescent="0.3">
      <c r="C11" s="52"/>
      <c r="D11" s="52"/>
      <c r="E11" s="52"/>
      <c r="F11" s="52"/>
      <c r="G11" s="52"/>
    </row>
    <row r="12" spans="1:7" x14ac:dyDescent="0.3">
      <c r="C12" s="52"/>
      <c r="D12" s="52"/>
      <c r="E12" s="52"/>
      <c r="F12" s="52"/>
      <c r="G12" s="52"/>
    </row>
    <row r="13" spans="1:7" x14ac:dyDescent="0.3">
      <c r="C13" s="52"/>
      <c r="D13" s="52"/>
      <c r="E13" s="52"/>
      <c r="F13" s="52"/>
      <c r="G13" s="5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9</vt:i4>
      </vt:variant>
    </vt:vector>
  </HeadingPairs>
  <TitlesOfParts>
    <vt:vector size="25" baseType="lpstr">
      <vt:lpstr>CheckSum</vt:lpstr>
      <vt:lpstr>Introduction</vt:lpstr>
      <vt:lpstr>Part 1</vt:lpstr>
      <vt:lpstr>Data1</vt:lpstr>
      <vt:lpstr>Workings_1</vt:lpstr>
      <vt:lpstr>SummaryHigh</vt:lpstr>
      <vt:lpstr>SummaryLow</vt:lpstr>
      <vt:lpstr>MonthSorted</vt:lpstr>
      <vt:lpstr>Part 2</vt:lpstr>
      <vt:lpstr>Scenarios</vt:lpstr>
      <vt:lpstr>Rate_500</vt:lpstr>
      <vt:lpstr>Rate_550</vt:lpstr>
      <vt:lpstr>Rate_600</vt:lpstr>
      <vt:lpstr>Rate_650</vt:lpstr>
      <vt:lpstr>Rate_700</vt:lpstr>
      <vt:lpstr>Rate_750</vt:lpstr>
      <vt:lpstr>checkInd</vt:lpstr>
      <vt:lpstr>CS_Int</vt:lpstr>
      <vt:lpstr>CS_Seq1</vt:lpstr>
      <vt:lpstr>CS_SortCity</vt:lpstr>
      <vt:lpstr>CS_SortTemp</vt:lpstr>
      <vt:lpstr>CS_TableHigh</vt:lpstr>
      <vt:lpstr>CS_TableLow</vt:lpstr>
      <vt:lpstr>ListCity</vt:lpstr>
      <vt:lpstr>ListsMonthShort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Mayoh</dc:creator>
  <cp:lastModifiedBy>Dragos Pavel</cp:lastModifiedBy>
  <dcterms:created xsi:type="dcterms:W3CDTF">2017-11-16T07:17:50Z</dcterms:created>
  <dcterms:modified xsi:type="dcterms:W3CDTF">2024-09-02T09:23:27Z</dcterms:modified>
</cp:coreProperties>
</file>