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e\Learning\Excel Skills for Business\Intermediate I\Week 6\"/>
    </mc:Choice>
  </mc:AlternateContent>
  <xr:revisionPtr revIDLastSave="0" documentId="13_ncr:1_{76E160D8-8615-4106-8D8D-5699BBBFD87A}" xr6:coauthVersionLast="47" xr6:coauthVersionMax="47" xr10:uidLastSave="{00000000-0000-0000-0000-000000000000}"/>
  <bookViews>
    <workbookView xWindow="-108" yWindow="-108" windowWidth="23256" windowHeight="12456" xr2:uid="{00000000-000D-0000-FFFF-FFFF00000000}"/>
  </bookViews>
  <sheets>
    <sheet name="Instructions" sheetId="2" r:id="rId1"/>
    <sheet name="Data " sheetId="1" r:id="rId2"/>
    <sheet name="Analysis" sheetId="3" r:id="rId3"/>
  </sheets>
  <definedNames>
    <definedName name="Fin_Years">Instructions!$Z$2:$Z$10</definedName>
    <definedName name="Slicer_Supplier">#N/A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0" i="2" l="1"/>
  <c r="E21" i="2"/>
  <c r="E13" i="2"/>
  <c r="E22" i="2" l="1"/>
  <c r="E19" i="2"/>
  <c r="E18" i="2"/>
  <c r="E17" i="2"/>
  <c r="E14" i="2"/>
  <c r="E12" i="2"/>
  <c r="A24" i="2" s="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<sst xmlns="http://schemas.openxmlformats.org/spreadsheetml/2006/main" count="12759" uniqueCount="957">
  <si>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</si>
  <si>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</si>
  <si>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</si>
  <si>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</si>
  <si>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</si>
  <si>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</si>
  <si>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</si>
  <si>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</si>
  <si>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</si>
  <si>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</si>
  <si>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</si>
  <si>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</si>
  <si>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</si>
  <si>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</si>
  <si>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</si>
  <si>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</si>
  <si>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</si>
  <si>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</si>
  <si>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</si>
  <si>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</si>
  <si>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</si>
  <si>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</si>
  <si>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</si>
  <si>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</si>
  <si>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</si>
  <si>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</si>
  <si>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</si>
  <si>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</si>
  <si>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</si>
  <si>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</si>
  <si>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</si>
  <si>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</si>
  <si>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</si>
  <si>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</si>
  <si>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</si>
  <si>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</si>
  <si>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</si>
  <si>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</si>
  <si>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</si>
  <si>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</si>
  <si>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</si>
  <si>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</si>
  <si>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</si>
  <si>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</si>
  <si>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</si>
  <si>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</si>
  <si>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</si>
  <si>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</si>
  <si>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</si>
  <si>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</si>
  <si>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</si>
  <si>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</si>
  <si>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</si>
  <si>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</si>
  <si>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</si>
  <si>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</si>
  <si>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</si>
  <si>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</si>
  <si>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</si>
  <si>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</si>
  <si>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</si>
  <si>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</si>
  <si>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</si>
  <si>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</si>
  <si>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</si>
  <si>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</si>
  <si>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</si>
  <si>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</si>
  <si>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</si>
  <si>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</si>
  <si>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</si>
  <si>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</si>
  <si>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</si>
  <si>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</si>
  <si>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</si>
  <si>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</si>
  <si>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</si>
  <si>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</si>
  <si>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</si>
  <si>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</si>
  <si>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</si>
  <si>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</si>
  <si>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</si>
  <si>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</si>
  <si>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</si>
  <si>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</si>
  <si>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</si>
  <si>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</si>
  <si>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</si>
  <si>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</si>
  <si>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</si>
  <si>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</si>
  <si>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</si>
  <si>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</si>
  <si>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</si>
  <si>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</si>
  <si>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</si>
  <si>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</si>
  <si>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</si>
  <si>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</si>
  <si>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</si>
  <si>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</si>
  <si>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</si>
  <si>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</si>
  <si>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</si>
  <si>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</si>
  <si>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</si>
  <si>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</si>
  <si>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</si>
  <si>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</si>
  <si>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</si>
  <si>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</si>
  <si>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</si>
  <si>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</si>
  <si>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</si>
  <si>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</si>
  <si>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</si>
  <si>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</si>
  <si>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</si>
  <si>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</si>
  <si>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</si>
  <si>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</si>
  <si>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</si>
  <si>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</si>
  <si>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</si>
  <si>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</si>
  <si>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</si>
  <si>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</si>
  <si>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</si>
  <si>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</si>
  <si>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</si>
  <si>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</si>
  <si>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</si>
  <si>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</si>
  <si>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</si>
  <si>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</si>
  <si>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</si>
  <si>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</si>
  <si>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</si>
  <si>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</si>
  <si>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</si>
  <si>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</si>
  <si>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</si>
  <si>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</si>
  <si>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</si>
  <si>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</si>
  <si>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</si>
  <si>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</si>
  <si>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</si>
  <si>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</si>
  <si>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</si>
  <si>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</si>
  <si>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</si>
  <si>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</si>
  <si>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</si>
  <si>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</si>
  <si>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</si>
  <si>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</si>
  <si>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</si>
  <si>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</si>
  <si>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</si>
  <si>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</si>
  <si>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</si>
  <si>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</si>
  <si>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</si>
  <si>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</si>
  <si>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</si>
  <si>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</si>
  <si>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</si>
  <si>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</si>
  <si>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</si>
  <si>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</si>
  <si>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</si>
  <si>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</si>
  <si>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</si>
  <si>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</si>
  <si>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</si>
  <si>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</si>
  <si>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</si>
  <si>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</si>
  <si>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</si>
  <si>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</si>
  <si>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</si>
  <si>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</si>
  <si>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</si>
  <si>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</si>
  <si>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</si>
  <si>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</si>
  <si>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</si>
  <si>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</si>
  <si>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</si>
  <si>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</si>
  <si>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</si>
  <si>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</si>
  <si>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</si>
  <si>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</si>
  <si>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</si>
  <si>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</si>
  <si>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</si>
  <si>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</si>
  <si>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</si>
  <si>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</si>
  <si>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</si>
  <si>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</si>
  <si>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</si>
  <si>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</si>
  <si>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</si>
  <si>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</si>
  <si>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</si>
  <si>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</si>
  <si>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</si>
  <si>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</si>
  <si>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</si>
  <si>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</si>
  <si>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</si>
  <si>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</si>
  <si>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</si>
  <si>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</si>
  <si>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</si>
  <si>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</si>
  <si>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</si>
  <si>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</si>
  <si>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</si>
  <si>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</si>
  <si>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</si>
  <si>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</si>
  <si>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</si>
  <si>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</si>
  <si>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</si>
  <si>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</si>
  <si>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</si>
  <si>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</si>
  <si>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</si>
  <si>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</si>
  <si>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</si>
  <si>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</si>
  <si>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</si>
  <si>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</si>
  <si>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</si>
  <si>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</si>
  <si>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</si>
  <si>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</si>
  <si>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</si>
  <si>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</si>
  <si>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</si>
  <si>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</si>
  <si>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</si>
  <si>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</si>
  <si>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</si>
  <si>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</si>
  <si>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</si>
  <si>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</si>
  <si>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</si>
  <si>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</si>
  <si>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</si>
  <si>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</si>
  <si>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</si>
  <si>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</si>
  <si>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</si>
  <si>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</si>
  <si>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</si>
  <si>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</si>
  <si>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</si>
  <si>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</si>
  <si>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</si>
  <si>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</si>
  <si>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</si>
  <si>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</si>
  <si>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</si>
  <si>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</si>
  <si>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</si>
  <si>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</si>
  <si>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</si>
  <si>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</si>
  <si>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</si>
  <si>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</si>
  <si>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</si>
  <si>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</si>
  <si>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</si>
  <si>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</si>
  <si>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</si>
  <si>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</si>
  <si>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</si>
  <si>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</si>
  <si>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</si>
  <si>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</si>
  <si>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</si>
  <si>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</si>
  <si>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</si>
  <si>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</si>
  <si>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</si>
  <si>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</si>
  <si>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</si>
  <si>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</si>
  <si>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</si>
  <si>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</si>
  <si>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</si>
  <si>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</si>
  <si>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</si>
  <si>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</si>
  <si>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</si>
  <si>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</si>
  <si>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</si>
  <si>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</si>
  <si>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</si>
  <si>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</si>
  <si>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</si>
  <si>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</si>
  <si>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</si>
  <si>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</si>
  <si>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</si>
  <si>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</si>
  <si>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</si>
  <si>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</si>
  <si>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</si>
  <si>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</si>
  <si>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</si>
  <si>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</si>
  <si>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</si>
  <si>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</si>
  <si>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</si>
  <si>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</si>
  <si>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</si>
  <si>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</si>
  <si>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</si>
  <si>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</si>
  <si>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</si>
  <si>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</si>
  <si>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</si>
  <si>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</si>
  <si>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</si>
  <si>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</si>
  <si>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</si>
  <si>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</si>
  <si>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</si>
  <si>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</si>
  <si>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</si>
  <si>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</si>
  <si>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</si>
  <si>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</si>
  <si>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</si>
  <si>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</si>
  <si>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</si>
  <si>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</si>
  <si>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</si>
  <si>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</si>
  <si>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</si>
  <si>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</si>
  <si>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</si>
  <si>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</si>
  <si>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</si>
  <si>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</si>
  <si>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</si>
  <si>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</si>
  <si>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</si>
  <si>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</si>
  <si>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</si>
  <si>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</si>
  <si>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</si>
  <si>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</si>
  <si>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</si>
  <si>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</si>
  <si>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</si>
  <si>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</si>
  <si>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</si>
  <si>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</si>
  <si>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</si>
  <si>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</si>
  <si>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</si>
  <si>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</si>
  <si>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</si>
  <si>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</si>
  <si>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</si>
  <si>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</si>
  <si>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</si>
  <si>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</si>
  <si>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</si>
  <si>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</si>
  <si>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</si>
  <si>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</si>
  <si>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</si>
  <si>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</si>
  <si>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</si>
  <si>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</si>
  <si>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</si>
  <si>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</si>
  <si>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</si>
  <si>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</si>
  <si>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</si>
  <si>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</si>
  <si>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</si>
  <si>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</si>
  <si>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</si>
  <si>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</si>
  <si>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</si>
  <si>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</si>
  <si>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</si>
  <si>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</si>
  <si>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</si>
  <si>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</si>
  <si>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</si>
  <si>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</si>
  <si>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</si>
  <si>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</si>
  <si>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</si>
  <si>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</si>
  <si>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</si>
  <si>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</si>
  <si>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</si>
  <si>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</si>
  <si>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</si>
  <si>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</si>
  <si>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</si>
  <si>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</si>
  <si>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</si>
  <si>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</si>
  <si>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</si>
  <si>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</si>
  <si>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</si>
  <si>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</si>
  <si>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</si>
  <si>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</si>
  <si>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</si>
  <si>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</si>
  <si>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</si>
  <si>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</si>
  <si>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</si>
  <si>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</si>
  <si>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</si>
  <si>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</si>
  <si>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</si>
  <si>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</si>
  <si>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</si>
  <si>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</si>
  <si>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</si>
  <si>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</si>
  <si>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</si>
  <si>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</si>
  <si>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</si>
  <si>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</si>
  <si>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</si>
  <si>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</si>
  <si>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</si>
  <si>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</si>
  <si>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</si>
  <si>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</si>
  <si>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</si>
  <si>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</si>
  <si>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</si>
  <si>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</si>
  <si>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</si>
  <si>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</si>
  <si>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</si>
  <si>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</si>
  <si>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</si>
  <si>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</si>
  <si>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</si>
  <si>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</si>
  <si>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</si>
  <si>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</si>
  <si>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</si>
  <si>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</si>
  <si>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</si>
  <si>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</si>
  <si>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</si>
  <si>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</si>
  <si>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</si>
  <si>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</si>
  <si>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</si>
  <si>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</si>
  <si>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</si>
  <si>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</si>
  <si>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</si>
  <si>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</si>
  <si>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</si>
  <si>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</si>
  <si>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</si>
  <si>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</si>
  <si>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</si>
  <si>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</si>
  <si>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</si>
  <si>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</si>
  <si>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</si>
  <si>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</si>
  <si>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</si>
  <si>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</si>
  <si>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</si>
  <si>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</si>
  <si>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</si>
  <si>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</si>
  <si>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</si>
  <si>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</si>
  <si>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</si>
  <si>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</si>
  <si>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</si>
  <si>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</si>
  <si>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</si>
  <si>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</si>
  <si>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</si>
  <si>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</si>
  <si>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</si>
  <si>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</si>
  <si>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</si>
  <si>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</si>
  <si>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</si>
  <si>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</si>
  <si>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</si>
  <si>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</si>
  <si>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</si>
  <si>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</si>
  <si>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</si>
  <si>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</si>
  <si>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</si>
  <si>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</si>
  <si>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</si>
  <si>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</si>
  <si>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</si>
  <si>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</si>
  <si>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</si>
  <si>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</si>
  <si>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</si>
  <si>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</si>
  <si>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</si>
  <si>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</si>
  <si>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</si>
  <si>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</si>
  <si>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</si>
  <si>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</si>
  <si>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</si>
  <si>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</si>
  <si>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</si>
  <si>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</si>
  <si>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</si>
  <si>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</si>
  <si>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</si>
  <si>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</si>
  <si>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</si>
  <si>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</si>
  <si>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</si>
  <si>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</si>
  <si>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</si>
  <si>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</si>
  <si>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</si>
  <si>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</si>
  <si>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</si>
  <si>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</si>
  <si>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</si>
  <si>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</si>
  <si>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</si>
  <si>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</si>
  <si>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</si>
  <si>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</si>
  <si>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</si>
  <si>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</si>
  <si>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</si>
  <si>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</si>
  <si>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</si>
  <si>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</si>
  <si>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</si>
  <si>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</si>
  <si>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</si>
  <si>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</si>
  <si>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</si>
  <si>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</si>
  <si>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</si>
  <si>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</si>
  <si>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</si>
  <si>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</si>
  <si>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</si>
  <si>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</si>
  <si>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</si>
  <si>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</si>
  <si>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</si>
  <si>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</si>
  <si>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</si>
  <si>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</si>
  <si>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</si>
  <si>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</si>
  <si>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</si>
  <si>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</si>
  <si>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</si>
  <si>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</si>
  <si>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</si>
  <si>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</si>
  <si>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</si>
  <si>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</si>
  <si>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</si>
  <si>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</si>
  <si>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</si>
  <si>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</si>
  <si>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</si>
  <si>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</si>
  <si>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</si>
  <si>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</si>
  <si>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</si>
  <si>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</si>
  <si>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</si>
  <si>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</si>
  <si>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</si>
  <si>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</si>
  <si>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</si>
  <si>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</si>
  <si>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</si>
  <si>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</si>
  <si>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</si>
  <si>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</si>
  <si>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</si>
  <si>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</si>
  <si>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</si>
  <si>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</si>
  <si>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</si>
  <si>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</si>
  <si>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</si>
  <si>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</si>
  <si>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</si>
  <si>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</si>
  <si>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</si>
  <si>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</si>
  <si>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</si>
  <si>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</si>
  <si>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</si>
  <si>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</si>
  <si>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</si>
  <si>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</si>
  <si>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</si>
  <si>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</si>
  <si>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</si>
  <si>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</si>
  <si>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</si>
  <si>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</si>
  <si>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</si>
  <si>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</si>
  <si>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</si>
  <si>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</si>
  <si>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</si>
  <si>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</si>
  <si>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</si>
  <si>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</si>
  <si>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</si>
  <si>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</si>
  <si>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</si>
  <si>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</si>
  <si>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</si>
  <si>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</si>
  <si>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</si>
  <si>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</si>
  <si>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</si>
  <si>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</si>
  <si>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</si>
  <si>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</si>
  <si>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</si>
  <si>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</si>
  <si>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</si>
  <si>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</si>
  <si>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</si>
  <si>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</si>
  <si>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</si>
  <si>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</si>
  <si>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</si>
  <si>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</si>
  <si>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</si>
  <si>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</si>
  <si>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</si>
  <si>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</si>
  <si>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</si>
  <si>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</si>
  <si>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</si>
  <si>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</si>
  <si>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</si>
  <si>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</si>
  <si>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</si>
  <si>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</si>
  <si>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</si>
  <si>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</si>
  <si>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</si>
  <si>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</si>
  <si>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</si>
  <si>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</si>
  <si>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</si>
  <si>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</si>
  <si>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</si>
  <si>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</si>
  <si>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</si>
  <si>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</si>
  <si>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</si>
  <si>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</si>
  <si>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</si>
  <si>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</si>
  <si>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</si>
  <si>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</si>
  <si>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</si>
  <si>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</si>
  <si>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</si>
  <si>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</si>
  <si>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</si>
  <si>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</si>
  <si>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</si>
  <si>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</si>
  <si>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</si>
  <si>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</si>
  <si>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</si>
  <si>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</si>
  <si>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</si>
  <si>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</si>
  <si>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</si>
  <si>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</si>
  <si>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</si>
  <si>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</si>
  <si>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</si>
  <si>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</si>
  <si>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</si>
  <si>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</si>
  <si>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</si>
  <si>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</si>
  <si>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</si>
  <si>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</si>
  <si>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</si>
  <si>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</si>
  <si>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</si>
  <si>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</si>
  <si>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</si>
  <si>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</si>
  <si>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</si>
  <si>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</si>
  <si>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</si>
  <si>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</si>
  <si>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</si>
  <si>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</si>
  <si>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</si>
  <si>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</si>
  <si>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</si>
  <si>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</si>
  <si>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</si>
  <si>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</si>
  <si>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</si>
  <si>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</si>
  <si>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</si>
  <si>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</si>
  <si>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</si>
  <si>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</si>
  <si>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</si>
  <si>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</si>
  <si>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</si>
  <si>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</si>
  <si>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</si>
  <si>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</si>
  <si>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</si>
  <si>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</si>
  <si>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</si>
  <si>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</si>
  <si>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</si>
  <si>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</si>
  <si>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</si>
  <si>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</si>
  <si>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</si>
  <si>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</si>
  <si>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</si>
  <si>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</si>
  <si>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</si>
  <si>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</si>
  <si>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</si>
  <si>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</si>
  <si>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</si>
  <si>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</si>
  <si>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</si>
  <si>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</si>
  <si>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</si>
  <si>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</si>
  <si>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</si>
  <si>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</si>
  <si>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</si>
  <si>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</si>
  <si>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</si>
  <si>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</si>
  <si>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</si>
  <si>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</si>
  <si>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</si>
  <si>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</si>
  <si>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</si>
  <si>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</si>
  <si>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</si>
  <si>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</si>
  <si>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</si>
  <si>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</si>
  <si>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</si>
  <si>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</si>
  <si>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</si>
  <si>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</si>
  <si>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</si>
  <si>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</si>
  <si>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</si>
  <si>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</si>
  <si>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</si>
  <si>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</si>
  <si>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</si>
  <si>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</si>
  <si>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</si>
  <si>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</si>
  <si>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</si>
  <si>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</si>
  <si>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</si>
  <si>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</si>
  <si>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</si>
  <si>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</si>
  <si>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</si>
  <si>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</si>
  <si>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</si>
  <si>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</si>
  <si>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</si>
  <si>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</si>
  <si>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</si>
  <si>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</si>
  <si>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</si>
  <si>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</si>
  <si>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</si>
  <si>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</si>
  <si>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</si>
  <si>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</si>
  <si>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</si>
  <si>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</si>
  <si>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</si>
  <si>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</si>
  <si>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</si>
  <si>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</si>
  <si>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</si>
  <si>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</si>
  <si>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</si>
  <si>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</si>
  <si>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</si>
  <si>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</si>
  <si>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</si>
  <si>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</si>
  <si>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</si>
  <si>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</si>
  <si>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</si>
  <si>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</si>
  <si>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</si>
  <si>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</si>
  <si>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</si>
  <si>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</si>
  <si>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</si>
  <si>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</si>
  <si>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</si>
  <si>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</si>
  <si>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</si>
  <si>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</si>
  <si>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</si>
  <si>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</si>
  <si>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</si>
  <si>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</si>
  <si>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</si>
  <si>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</si>
  <si>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</si>
  <si>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</si>
  <si>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</si>
  <si>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</si>
  <si>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</si>
  <si>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</si>
  <si>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</si>
  <si>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</si>
  <si>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</si>
  <si>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</si>
  <si>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</si>
  <si>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</si>
  <si>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</si>
  <si>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</si>
  <si>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</si>
  <si>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</si>
  <si>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</si>
  <si>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</si>
  <si>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</si>
  <si>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</si>
  <si>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</si>
  <si>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</si>
  <si>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</si>
  <si>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</si>
  <si>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</si>
  <si>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</si>
  <si>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</si>
  <si>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</si>
  <si>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</si>
  <si>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</si>
  <si>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</si>
  <si>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</si>
  <si>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</si>
  <si>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</si>
  <si>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</si>
  <si>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</si>
  <si>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</si>
  <si>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</si>
  <si>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</si>
  <si>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</si>
  <si>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</si>
  <si>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</si>
  <si>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</si>
  <si>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</si>
  <si>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</si>
  <si>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</si>
  <si>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</si>
  <si>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</si>
  <si>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</si>
  <si>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</si>
  <si>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</si>
  <si>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</si>
  <si>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</si>
  <si>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</si>
  <si>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</si>
  <si>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</si>
  <si>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</si>
  <si>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</si>
  <si>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</si>
  <si>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</si>
  <si>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</si>
  <si>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</si>
  <si>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</si>
  <si>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</si>
  <si>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</si>
  <si>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</si>
  <si>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</si>
  <si>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</si>
  <si>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</si>
  <si>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</si>
  <si>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</si>
  <si>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</si>
  <si>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</si>
  <si>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</si>
  <si>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</si>
  <si>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</si>
  <si>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</si>
  <si>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</si>
  <si>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</si>
  <si>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</si>
  <si>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</si>
  <si>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</si>
  <si>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</si>
  <si>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</si>
  <si>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</si>
  <si>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</si>
  <si>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</si>
  <si>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</si>
  <si>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</si>
  <si>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</si>
  <si>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</si>
  <si>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</si>
  <si>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</si>
  <si>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</si>
  <si>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</si>
  <si>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</si>
  <si>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</si>
  <si>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</si>
  <si>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</si>
  <si>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</si>
  <si>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</si>
  <si>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</si>
  <si>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Number</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</si>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</sst>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[C2-W6-Practice-Challenge.xlsx]Analysis!PivotTable2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Analysis!$B$12:$B$13</c:f>
              <c:strCache>
                <c:ptCount val="1"/>
                <c:pt idx="0">
                  <c:v>Lane Cove</c:v>
                </c:pt>
              </c:strCache>
            </c:strRef>
          </c:tx>
          <c:spPr>
            <a:ln w="22225" cap="rnd">
              <a:solidFill>
                <a:schemeClr val="accent1"/>
              </a:solidFill>
            </a:ln>
            <a:effectLst>
              <a:glow rad="139700">
                <a:schemeClr val="accent1">
                  <a:satMod val="175000"/>
                  <a:alpha val="14000"/>
                </a:schemeClr>
              </a:glow>
            </a:effectLst>
          </c:spPr>
          <c:marker>
            <c:symbol val="none"/>
          </c:marker>
          <c:cat>
            <c:strRef>
              <c:f>Analysis!$A$14:$A$20</c:f>
              <c:strCache>
                <c:ptCount val="6"/>
                <c:pt idx="0">
                  <c:v>2005-2006</c:v>
                </c:pt>
                <c:pt idx="1">
                  <c:v>2006-2007</c:v>
                </c:pt>
                <c:pt idx="2">
                  <c:v>2007-2008</c:v>
                </c:pt>
                <c:pt idx="3">
                  <c:v>2008-2009</c:v>
                </c:pt>
                <c:pt idx="4">
                  <c:v>2009-2010</c:v>
                </c:pt>
                <c:pt idx="5">
                  <c:v>2010-2011</c:v>
                </c:pt>
              </c:strCache>
            </c:strRef>
          </c:cat>
          <c:val>
            <c:numRef>
              <c:f>Analysis!$B$14:$B$20</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331A-417D-840F-A3F1802FF489}"/>
            </c:ext>
          </c:extLst>
        </c:ser>
        <c:dLbls>
          <c:showLegendKey val="0"/>
          <c:showVal val="0"/>
          <c:showCatName val="0"/>
          <c:showSerName val="0"/>
          <c:showPercent val="0"/>
          <c:showBubbleSize val="0"/>
        </c:dLbls>
        <c:smooth val="0"/>
        <c:axId val="127914304"/>
        <c:axId val="127919296"/>
      </c:lineChart>
      <c:catAx>
        <c:axId val="127914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19296"/>
        <c:crosses val="autoZero"/>
        <c:auto val="1"/>
        <c:lblAlgn val="ctr"/>
        <c:lblOffset val="100"/>
        <c:noMultiLvlLbl val="0"/>
      </c:catAx>
      <c:valAx>
        <c:axId val="127919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1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25</xdr:row>
      <xdr:rowOff>7620</xdr:rowOff>
    </xdr:from>
    <xdr:to>
      <xdr:col>6</xdr:col>
      <xdr:colOff>358140</xdr:colOff>
      <xdr:row>42</xdr:row>
      <xdr:rowOff>60960</xdr:rowOff>
    </xdr:to>
    <xdr:graphicFrame macro="">
      <xdr:nvGraphicFramePr>
        <xdr:cNvPr id="2" name="Chart 1">
          <a:extLst>
            <a:ext uri="{FF2B5EF4-FFF2-40B4-BE49-F238E27FC236}">
              <a16:creationId xmlns:a16="http://schemas.microsoft.com/office/drawing/2014/main" id="{6079E85C-7A13-D451-94F1-4CA256781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708660</xdr:colOff>
      <xdr:row>7</xdr:row>
      <xdr:rowOff>160020</xdr:rowOff>
    </xdr:from>
    <xdr:to>
      <xdr:col>6</xdr:col>
      <xdr:colOff>472440</xdr:colOff>
      <xdr:row>21</xdr:row>
      <xdr:rowOff>66675</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DAE71E65-2865-5CF6-943B-8D5D7A4B6F4F}"/>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3916680" y="14401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gos Pavel" refreshedDate="44811.284058101854" createdVersion="8" refreshedVersion="8" minRefreshableVersion="3" recordCount="1066" xr:uid="{F9E39FC1-C87A-4875-8403-98641E04E945}">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39757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7C95C-AC1A-4608-B567-844203396C10}"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C20"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DBCD9C-7847-4EE4-A2A6-BB28AD6F348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6">
    <pivotField showAll="0"/>
    <pivotField showAll="0"/>
    <pivotField axis="axisRow" showAll="0">
      <items count="5">
        <item x="3"/>
        <item h="1" x="0"/>
        <item h="1" x="1"/>
        <item h="1"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FBF9BB4A-F1E5-4367-9B6A-74F005AA7D61}" sourceName="Supplier">
  <pivotTables>
    <pivotTable tabId="3" name="PivotTable2"/>
    <pivotTable tabId="3" name="PivotTable1"/>
  </pivotTables>
  <data>
    <tabular pivotCacheId="139757425">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A4A3D903-B9F8-476B-A50F-AADE54CDD8F1}" cache="Slicer_Supplier" caption="Suppli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2334D-F26D-4C9C-B465-7FAB00FBBF4D}" name="Data" displayName="Data" ref="A3:P1069" totalsRowShown="0">
  <autoFilter ref="A3:P1069" xr:uid="{66A2334D-F26D-4C9C-B465-7FAB00FBBF4D}"/>
  <tableColumns count="16">
    <tableColumn id="1" xr3:uid="{D3DCD029-E78F-4E8D-9EF2-92CCC2DAB68E}" name="ID" dataDxfId="0"/>
    <tableColumn id="2" xr3:uid="{987122BA-E479-4F47-A7D4-9537A49F9D5A}" name="Account Name"/>
    <tableColumn id="3" xr3:uid="{6854C216-23DF-425C-B50D-31D69AAEB4B9}" name="Supplier"/>
    <tableColumn id="4" xr3:uid="{A0D33595-CC3A-45E7-BBBF-6CD2CCFEE463}" name="Account Number"/>
    <tableColumn id="5" xr3:uid="{A4A8F81F-C9FB-4D41-B7FB-F392F94A35DA}" name="Meter Identifier"/>
    <tableColumn id="6" xr3:uid="{3744EC3F-BC3E-48D7-A43A-935AF2B4058D}" name="NMI 10 Digits"/>
    <tableColumn id="7" xr3:uid="{7CB959D6-D82C-45ED-A5F9-4B5D022678EF}" name="All Address Details"/>
    <tableColumn id="8" xr3:uid="{28A9E69F-5EC4-4B31-A881-5965E0F58B14}" name="Suburb"/>
    <tableColumn id="9" xr3:uid="{0F5DAC57-67C4-4C6E-9A07-F207345FE2B0}" name="Postcode"/>
    <tableColumn id="10" xr3:uid="{E3F61240-C9D2-49E1-A12B-452D11F05FC9}" name="Quarter Name"/>
    <tableColumn id="11" xr3:uid="{1F81691B-A094-4D5D-9330-EC568D3C1F71}" name="Fin Year"/>
    <tableColumn id="12" xr3:uid="{67B2FE3C-EE46-4F39-90AB-A26712A0960F}" name="Fin Quarter"/>
    <tableColumn id="13" xr3:uid="{E7C72AFE-5234-4A3F-9D22-7C3CB4F67F25}" name="Consumption (kWh)"/>
    <tableColumn id="14" xr3:uid="{00AE71AF-C97C-43D6-AA6A-7955820955CB}" name="% Diff to Same Time Last Year"/>
    <tableColumn id="15" xr3:uid="{A8A5D9FE-2D40-4968-A687-07888C06F074}" name="Usage $"/>
    <tableColumn id="16" xr3:uid="{F181ABC3-3373-45B7-BEDC-2A455E7FDB52}"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workbookViewId="0">
      <selection activeCell="J14" sqref="J14"/>
    </sheetView>
  </sheetViews>
  <sheetFormatPr defaultColWidth="9.21875" defaultRowHeight="14.4" x14ac:dyDescent="0.3"/>
  <cols>
    <col min="1" max="1" width="5.6640625" style="9" customWidth="1"/>
    <col min="2" max="2" width="78.44140625" style="5" customWidth="1"/>
    <col min="3" max="3" width="2.44140625" style="5" customWidth="1"/>
    <col min="4" max="4" width="10.6640625" style="6" customWidth="1"/>
    <col min="5" max="5" width="7.33203125" style="9" customWidth="1"/>
    <col min="6" max="16384" width="9.21875" style="6"/>
  </cols>
  <sheetData>
    <row r="1" spans="1:26" ht="30.9" customHeight="1" x14ac:dyDescent="0.3">
      <c r="A1" s="21" t="s">
        <v>947</v>
      </c>
      <c r="B1" s="21"/>
      <c r="C1" s="21"/>
      <c r="D1" s="21"/>
      <c r="Z1" s="6" t="s">
        <v>938</v>
      </c>
    </row>
    <row r="2" spans="1:26" x14ac:dyDescent="0.3">
      <c r="Z2" s="3" t="s">
        <v>55</v>
      </c>
    </row>
    <row r="3" spans="1:26" ht="66.45" customHeight="1" x14ac:dyDescent="0.3">
      <c r="A3" s="19" t="s">
        <v>945</v>
      </c>
      <c r="B3" s="19"/>
      <c r="C3" s="19"/>
      <c r="D3" s="19"/>
      <c r="Z3" s="3" t="s">
        <v>60</v>
      </c>
    </row>
    <row r="4" spans="1:26" x14ac:dyDescent="0.3">
      <c r="Z4" s="3" t="s">
        <v>69</v>
      </c>
    </row>
    <row r="5" spans="1:26" ht="15" thickBot="1" x14ac:dyDescent="0.35">
      <c r="A5" s="10" t="s">
        <v>930</v>
      </c>
      <c r="B5" s="7" t="s">
        <v>931</v>
      </c>
      <c r="C5" s="7"/>
      <c r="D5" s="12" t="s">
        <v>935</v>
      </c>
      <c r="Z5" s="3" t="s">
        <v>78</v>
      </c>
    </row>
    <row r="6" spans="1:26" ht="20.55" customHeight="1" x14ac:dyDescent="0.3">
      <c r="B6" s="11" t="s">
        <v>934</v>
      </c>
      <c r="C6" s="11"/>
      <c r="Z6" s="3" t="s">
        <v>87</v>
      </c>
    </row>
    <row r="7" spans="1:26" x14ac:dyDescent="0.3">
      <c r="A7" s="9">
        <v>1</v>
      </c>
      <c r="B7" s="5" t="s">
        <v>932</v>
      </c>
      <c r="Z7" s="3" t="s">
        <v>24</v>
      </c>
    </row>
    <row r="8" spans="1:26" x14ac:dyDescent="0.3">
      <c r="A8" s="9">
        <v>2</v>
      </c>
      <c r="B8" s="5" t="s">
        <v>933</v>
      </c>
      <c r="Z8" s="3" t="s">
        <v>32</v>
      </c>
    </row>
    <row r="9" spans="1:26" x14ac:dyDescent="0.3">
      <c r="A9" s="9">
        <v>3</v>
      </c>
      <c r="B9" s="5" t="s">
        <v>949</v>
      </c>
      <c r="Z9" s="3" t="s">
        <v>41</v>
      </c>
    </row>
    <row r="10" spans="1:26" x14ac:dyDescent="0.3">
      <c r="Z10" s="3" t="s">
        <v>50</v>
      </c>
    </row>
    <row r="11" spans="1:26" ht="28.8" x14ac:dyDescent="0.3">
      <c r="B11" s="8" t="s">
        <v>948</v>
      </c>
      <c r="C11" s="8"/>
    </row>
    <row r="12" spans="1:26" ht="28.8" x14ac:dyDescent="0.3">
      <c r="A12" s="9">
        <v>4</v>
      </c>
      <c r="B12" s="5" t="s">
        <v>939</v>
      </c>
      <c r="D12" s="15" t="s">
        <v>291</v>
      </c>
      <c r="E12" s="14">
        <f>IF(D12="CEE",2,IF(D12="",1,0))</f>
        <v>2</v>
      </c>
    </row>
    <row r="13" spans="1:26" ht="28.8" x14ac:dyDescent="0.3">
      <c r="A13" s="9">
        <v>5</v>
      </c>
      <c r="B13" s="5" t="s">
        <v>940</v>
      </c>
      <c r="D13" s="16">
        <v>0.16039999999999999</v>
      </c>
      <c r="E13" s="14">
        <f>IF(AND(D13&gt;16.03%,D13&lt;=16.04%),2,IF(D13="",1,0))</f>
        <v>2</v>
      </c>
    </row>
    <row r="14" spans="1:26" ht="43.2" x14ac:dyDescent="0.3">
      <c r="A14" s="9">
        <v>6</v>
      </c>
      <c r="B14" s="5" t="s">
        <v>941</v>
      </c>
      <c r="D14" s="17">
        <v>993</v>
      </c>
      <c r="E14" s="14">
        <f>IF(D14=993,2,IF(D14="",1,0))</f>
        <v>2</v>
      </c>
    </row>
    <row r="15" spans="1:26" x14ac:dyDescent="0.3">
      <c r="D15" s="18"/>
      <c r="E15" s="14"/>
    </row>
    <row r="16" spans="1:26" ht="19.350000000000001" customHeight="1" x14ac:dyDescent="0.3">
      <c r="B16" s="8" t="s">
        <v>936</v>
      </c>
      <c r="C16" s="8"/>
      <c r="D16" s="18"/>
      <c r="E16" s="14"/>
    </row>
    <row r="17" spans="1:8" ht="43.2" x14ac:dyDescent="0.3">
      <c r="A17" s="9">
        <v>7</v>
      </c>
      <c r="B17" s="5" t="s">
        <v>942</v>
      </c>
      <c r="D17" s="17">
        <v>22686634</v>
      </c>
      <c r="E17" s="14">
        <f>IF(D17=22686634,2,IF(D17="",1,0))</f>
        <v>2</v>
      </c>
      <c r="G17" s="4"/>
    </row>
    <row r="18" spans="1:8" ht="28.8" x14ac:dyDescent="0.3">
      <c r="A18" s="9">
        <v>8</v>
      </c>
      <c r="B18" s="5" t="s">
        <v>943</v>
      </c>
      <c r="D18" s="17">
        <v>7597</v>
      </c>
      <c r="E18" s="14">
        <f>IF(D18=7597,2,IF(D18="",1,0))</f>
        <v>2</v>
      </c>
    </row>
    <row r="19" spans="1:8" ht="28.8" x14ac:dyDescent="0.3">
      <c r="A19" s="9">
        <v>9</v>
      </c>
      <c r="B19" s="5" t="s">
        <v>946</v>
      </c>
      <c r="D19" s="17">
        <v>465476</v>
      </c>
      <c r="E19" s="14">
        <f>IF(D19=465476,2,IF(D19="",1,0))</f>
        <v>2</v>
      </c>
    </row>
    <row r="20" spans="1:8" ht="43.2" x14ac:dyDescent="0.3">
      <c r="A20" s="9">
        <v>10</v>
      </c>
      <c r="B20" s="5" t="s">
        <v>950</v>
      </c>
      <c r="D20" s="17" t="s">
        <v>956</v>
      </c>
      <c r="E20" s="14">
        <f>IF(D20="Three or More Times",2,IF(D20="",1,0))</f>
        <v>2</v>
      </c>
      <c r="H20" s="13"/>
    </row>
    <row r="21" spans="1:8" ht="28.8" x14ac:dyDescent="0.3">
      <c r="A21" s="9">
        <v>11</v>
      </c>
      <c r="B21" s="5" t="s">
        <v>937</v>
      </c>
      <c r="D21" s="17" t="s">
        <v>24</v>
      </c>
      <c r="E21" s="14">
        <f>IF(D21="2010-2011",2,IF(D21="",1,0))</f>
        <v>2</v>
      </c>
    </row>
    <row r="22" spans="1:8" ht="28.8" x14ac:dyDescent="0.3">
      <c r="A22" s="9">
        <v>12</v>
      </c>
      <c r="B22" s="5" t="s">
        <v>944</v>
      </c>
      <c r="D22" s="17" t="s">
        <v>69</v>
      </c>
      <c r="E22" s="14">
        <f>IF(D22="2007-2008",2,IF(D22="",1,0))</f>
        <v>2</v>
      </c>
    </row>
    <row r="23" spans="1:8" x14ac:dyDescent="0.3">
      <c r="E23" s="14"/>
    </row>
    <row r="24" spans="1:8" ht="22.35" customHeight="1" x14ac:dyDescent="0.3">
      <c r="A24" s="20" t="str">
        <f>IF(SUM(E12:E22)&lt;18,"Have a look at the solutions file if you need some help", "Well Done!")</f>
        <v>Well Done!</v>
      </c>
      <c r="B24" s="20"/>
      <c r="C24" s="20"/>
      <c r="D24" s="20"/>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opLeftCell="A4" workbookViewId="0">
      <selection activeCell="B4" sqref="B4"/>
    </sheetView>
  </sheetViews>
  <sheetFormatPr defaultColWidth="25.33203125" defaultRowHeight="14.4" x14ac:dyDescent="0.3"/>
  <cols>
    <col min="1" max="1" width="6.21875" style="3" customWidth="1"/>
    <col min="2" max="2" width="30.33203125" customWidth="1"/>
    <col min="3" max="3" width="9.77734375" customWidth="1"/>
    <col min="4" max="4" width="17.21875" customWidth="1"/>
    <col min="5" max="5" width="16.109375" customWidth="1"/>
    <col min="6" max="6" width="14" customWidth="1"/>
    <col min="7" max="7" width="34.109375" bestFit="1" customWidth="1"/>
    <col min="8" max="8" width="14.6640625" bestFit="1" customWidth="1"/>
    <col min="9" max="9" width="10.6640625" customWidth="1"/>
    <col min="10" max="10" width="14.77734375" customWidth="1"/>
    <col min="11" max="11" width="9.44140625" bestFit="1" customWidth="1"/>
    <col min="12" max="12" width="12.21875" customWidth="1"/>
    <col min="13" max="13" width="19.88671875" customWidth="1"/>
    <col min="14" max="14" width="27.5546875" customWidth="1"/>
    <col min="15" max="15" width="9.44140625" customWidth="1"/>
    <col min="16" max="16" width="28.109375" customWidth="1"/>
  </cols>
  <sheetData>
    <row r="1" spans="1:16" ht="20.399999999999999" thickBot="1" x14ac:dyDescent="0.45">
      <c r="A1" s="2" t="s">
        <v>928</v>
      </c>
      <c r="B1" s="1"/>
      <c r="C1" s="1"/>
      <c r="D1" s="1"/>
      <c r="E1" s="1"/>
      <c r="F1" s="1"/>
      <c r="G1" s="1"/>
      <c r="H1" s="1"/>
      <c r="I1" s="1"/>
      <c r="J1" s="1"/>
      <c r="K1" s="1"/>
      <c r="L1" s="1"/>
      <c r="M1" s="1"/>
      <c r="N1" s="1"/>
      <c r="O1" s="1"/>
      <c r="P1" s="1"/>
    </row>
    <row r="2" spans="1:16" ht="15" thickTop="1" x14ac:dyDescent="0.3"/>
    <row r="3" spans="1:16" x14ac:dyDescent="0.3">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3">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3">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3">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3">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3">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3">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3">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3">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3">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3">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3">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3">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3">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3">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3">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3">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3">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3">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3">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3">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3">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3">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3">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3">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3">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3">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3">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3">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3">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3">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3">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3">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3">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3">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3">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3">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3">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3">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3">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3">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3">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3">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3">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3">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3">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3">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3">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3">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3">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3">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3">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3">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3">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3">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3">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3">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3">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3">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3">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3">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3">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3">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3">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3">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3">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3">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3">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3">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3">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3">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3">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3">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3">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3">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3">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3">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3">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3">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3">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3">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3">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3">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3">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3">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3">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3">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3">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3">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3">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3">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3">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3">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3">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3">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3">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3">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3">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3">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3">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3">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3">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3">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3">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3">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3">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3">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3">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3">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3">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3">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3">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3">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3">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3">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3">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3">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3">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3">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3">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3">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3">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3">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3">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3">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3">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3">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3">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3">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3">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3">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3">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3">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3">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3">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3">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3">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3">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3">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3">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3">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3">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3">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3">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3">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3">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3">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3">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3">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3">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3">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3">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3">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3">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3">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3">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3">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3">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3">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3">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3">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3">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3">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3">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3">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3">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3">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3">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3">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3">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3">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3">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3">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3">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3">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3">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3">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3">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3">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3">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3">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3">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3">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3">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3">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3">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3">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3">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3">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3">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3">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3">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3">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3">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3">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3">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3">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3">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3">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3">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3">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3">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3">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3">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3">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3">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3">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3">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3">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3">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3">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3">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3">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3">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3">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3">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3">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3">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3">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3">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3">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3">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3">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3">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3">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3">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3">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3">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3">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3">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3">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3">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3">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3">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3">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3">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3">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3">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3">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3">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3">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3">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3">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3">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3">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3">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3">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3">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3">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3">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3">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3">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3">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3">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3">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3">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3">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3">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3">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3">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3">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3">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3">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3">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3">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3">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3">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3">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3">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3">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3">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3">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3">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3">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3">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3">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3">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3">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3">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3">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3">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3">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3">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3">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3">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3">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3">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3">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3">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3">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3">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3">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3">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3">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3">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3">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3">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3">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3">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3">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3">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3">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3">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3">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3">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3">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3">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3">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3">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3">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3">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3">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3">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3">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3">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3">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3">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3">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3">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3">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3">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3">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3">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3">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3">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3">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3">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3">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3">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3">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3">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3">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3">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3">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3">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3">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3">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3">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3">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3">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3">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3">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3">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3">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3">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3">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3">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3">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3">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3">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3">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3">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3">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3">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3">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3">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3">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3">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3">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3">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3">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3">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3">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3">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3">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3">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3">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3">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3">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3">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3">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3">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3">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3">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3">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3">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3">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3">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3">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3">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3">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3">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3">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3">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3">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3">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3">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3">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3">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3">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3">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3">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3">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3">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3">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3">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3">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3">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3">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3">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3">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3">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3">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3">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3">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3">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3">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3">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3">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3">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3">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3">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3">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3">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3">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3">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3">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3">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3">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3">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3">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3">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3">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3">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3">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3">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3">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3">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3">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3">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3">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3">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3">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3">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3">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3">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3">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3">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3">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3">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3">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3">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3">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3">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3">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3">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3">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3">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3">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3">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3">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3">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3">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3">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3">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3">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3">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3">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3">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3">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3">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3">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3">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3">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3">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3">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3">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3">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3">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3">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3">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3">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3">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3">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3">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3">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3">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3">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3">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3">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3">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3">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3">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3">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3">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3">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3">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3">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3">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3">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3">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3">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3">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3">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3">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3">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3">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3">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3">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3">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3">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3">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3">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3">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3">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3">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3">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3">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3">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3">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3">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3">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3">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3">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3">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3">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3">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3">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3">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3">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3">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3">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3">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3">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3">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3">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3">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3">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3">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3">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3">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3">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3">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3">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3">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3">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3">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3">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3">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3">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3">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3">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3">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3">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3">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3">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3">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3">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3">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3">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3">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3">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3">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3">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3">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3">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3">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3">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3">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3">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3">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3">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3">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3">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3">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3">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3">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3">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3">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3">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3">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3">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3">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3">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3">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3">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3">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3">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3">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3">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3">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3">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3">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3">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3">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3">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3">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3">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3">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3">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3">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3">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3">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3">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3">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3">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3">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3">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3">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3">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3">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3">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3">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3">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3">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3">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3">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3">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3">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3">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3">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3">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3">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3">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3">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3">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3">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3">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3">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3">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3">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3">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3">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3">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3">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3">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3">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3">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3">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3">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3">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3">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3">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3">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3">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3">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3">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3">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3">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3">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3">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3">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3">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3">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3">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3">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3">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3">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3">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3">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3">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3">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3">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3">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3">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3">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3">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3">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3">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3">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3">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3">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3">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3">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3">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3">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3">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3">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3">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3">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3">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3">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3">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3">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3">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3">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3">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3">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3">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3">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3">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3">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3">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3">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3">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3">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3">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3">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3">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3">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3">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3">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3">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3">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3">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3">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3">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3">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3">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3">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3">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3">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3">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3">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3">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3">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3">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3">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3">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3">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3">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3">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3">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3">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3">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3">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3">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3">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3">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3">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3">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3">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3">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3">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3">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3">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3">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3">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3">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3">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3">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3">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3">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3">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3">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3">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3">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3">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3">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3">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3">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3">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3">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3">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3">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3">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3">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3">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3">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3">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3">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3">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3">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3">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3">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3">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3">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3">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3">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3">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3">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3">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3">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3">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3">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3">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3">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3">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3">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3">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3">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3">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3">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3">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3">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3">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3">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3">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3">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3">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3">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3">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3">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3">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3">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3">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3">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3">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3">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3">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3">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3">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3">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3">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3">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3">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3">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3">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3">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3">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3">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3">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3">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3">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3">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3">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3">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3">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3">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3">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3">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3">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3">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3">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3">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3">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3">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3">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3">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3">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3">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3">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3">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3">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3">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3">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3">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3">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3">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3">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3">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3">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3">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3">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3">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3">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3">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3">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3">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3">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3">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3">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3">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3">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3">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3">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3">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3">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3">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3">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3">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3">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3">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3">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3">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3">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3">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3">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3">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3">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3">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3">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3">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3">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3">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3">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3">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3">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3">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3">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3">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3">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3">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3">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3">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3">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3">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3">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3">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3">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3">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3">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3">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3">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3">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3">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3">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3">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3">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3">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3">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3">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3">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3">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3">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3">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3">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3">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3">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3">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3">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3">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3">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3">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3">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3">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3">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3">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3">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3">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3">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3">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3">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3">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3">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3">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3">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3">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3">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3">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3">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3">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3">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3">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3">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3">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3">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3">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3">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3">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3">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3">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3">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3">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3">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3">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3">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3">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3">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3">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3">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3">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3">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3">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3">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3">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3">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3">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3">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3">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3">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3">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3">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3">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3">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3">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3">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3">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3">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3">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3">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3">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3">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3">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3">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3">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3">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3">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3">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3">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3">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3">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3">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3">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3">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3">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3">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3">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3">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3">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3">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3">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3">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3">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3">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3">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3">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3">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3">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3">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3">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3">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3">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3">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3">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3">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3">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3">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3">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3">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3">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3">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3">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3">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3">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3">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3">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3">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3">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3">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3">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3">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3">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3">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3">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3">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3">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3">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3">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3">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3">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3">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3">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3">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3">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3">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3">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3">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3">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3">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3">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3">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3">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3">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3">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3">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3">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3">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3">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3">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3">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3">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3">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3">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3">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3">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3">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3">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3">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3">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3">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3">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3">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3">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3">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3">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3">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3">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3">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3">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3">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3">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3">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3">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3">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3">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3">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A78F-3889-4A84-AB97-0CF1BF0015A9}">
  <dimension ref="A3:C20"/>
  <sheetViews>
    <sheetView topLeftCell="A10" zoomScaleNormal="100" workbookViewId="0">
      <selection activeCell="I25" sqref="I25"/>
    </sheetView>
  </sheetViews>
  <sheetFormatPr defaultRowHeight="14.4" x14ac:dyDescent="0.3"/>
  <cols>
    <col min="1" max="1" width="12.5546875" bestFit="1" customWidth="1"/>
    <col min="2" max="2" width="23.44140625" bestFit="1" customWidth="1"/>
    <col min="3" max="4" width="10.77734375" bestFit="1" customWidth="1"/>
    <col min="5" max="10" width="9.6640625" bestFit="1" customWidth="1"/>
    <col min="11" max="11" width="10.77734375" bestFit="1" customWidth="1"/>
  </cols>
  <sheetData>
    <row r="3" spans="1:3" x14ac:dyDescent="0.3">
      <c r="A3" s="22" t="s">
        <v>951</v>
      </c>
      <c r="B3" t="s">
        <v>954</v>
      </c>
    </row>
    <row r="4" spans="1:3" x14ac:dyDescent="0.3">
      <c r="A4" s="3" t="s">
        <v>291</v>
      </c>
      <c r="B4" s="4">
        <v>24</v>
      </c>
    </row>
    <row r="5" spans="1:3" x14ac:dyDescent="0.3">
      <c r="A5" s="3" t="s">
        <v>952</v>
      </c>
      <c r="B5" s="4">
        <v>24</v>
      </c>
    </row>
    <row r="12" spans="1:3" x14ac:dyDescent="0.3">
      <c r="A12" s="22" t="s">
        <v>953</v>
      </c>
      <c r="B12" s="22" t="s">
        <v>955</v>
      </c>
    </row>
    <row r="13" spans="1:3" x14ac:dyDescent="0.3">
      <c r="A13" s="22" t="s">
        <v>951</v>
      </c>
      <c r="B13" t="s">
        <v>21</v>
      </c>
      <c r="C13" t="s">
        <v>952</v>
      </c>
    </row>
    <row r="14" spans="1:3" x14ac:dyDescent="0.3">
      <c r="A14" s="3" t="s">
        <v>55</v>
      </c>
      <c r="B14" s="4">
        <v>1117826</v>
      </c>
      <c r="C14" s="4">
        <v>1117826</v>
      </c>
    </row>
    <row r="15" spans="1:3" x14ac:dyDescent="0.3">
      <c r="A15" s="3" t="s">
        <v>60</v>
      </c>
      <c r="B15" s="4">
        <v>1245730</v>
      </c>
      <c r="C15" s="4">
        <v>1245730</v>
      </c>
    </row>
    <row r="16" spans="1:3" x14ac:dyDescent="0.3">
      <c r="A16" s="3" t="s">
        <v>69</v>
      </c>
      <c r="B16" s="4">
        <v>1487300</v>
      </c>
      <c r="C16" s="4">
        <v>1487300</v>
      </c>
    </row>
    <row r="17" spans="1:3" x14ac:dyDescent="0.3">
      <c r="A17" s="3" t="s">
        <v>78</v>
      </c>
      <c r="B17" s="4">
        <v>1395952</v>
      </c>
      <c r="C17" s="4">
        <v>1395952</v>
      </c>
    </row>
    <row r="18" spans="1:3" x14ac:dyDescent="0.3">
      <c r="A18" s="3" t="s">
        <v>87</v>
      </c>
      <c r="B18" s="4">
        <v>1454646</v>
      </c>
      <c r="C18" s="4">
        <v>1454646</v>
      </c>
    </row>
    <row r="19" spans="1:3" x14ac:dyDescent="0.3">
      <c r="A19" s="3" t="s">
        <v>24</v>
      </c>
      <c r="B19" s="4">
        <v>1330186</v>
      </c>
      <c r="C19" s="4">
        <v>1330186</v>
      </c>
    </row>
    <row r="20" spans="1:3" x14ac:dyDescent="0.3">
      <c r="A20" s="3" t="s">
        <v>952</v>
      </c>
      <c r="B20" s="4">
        <v>8031640</v>
      </c>
      <c r="C20" s="4">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Data </vt:lpstr>
      <vt:lpstr>Analysis</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Dragos Pavel</cp:lastModifiedBy>
  <dcterms:created xsi:type="dcterms:W3CDTF">2017-08-11T05:58:40Z</dcterms:created>
  <dcterms:modified xsi:type="dcterms:W3CDTF">2022-09-07T04:00:10Z</dcterms:modified>
</cp:coreProperties>
</file>