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ba6fdd268e477cbe/bsuir2021-2023/diploma/"/>
    </mc:Choice>
  </mc:AlternateContent>
  <xr:revisionPtr revIDLastSave="137" documentId="11_F25DC773A252ABDACC1048DB49DE736C5ADE58F6" xr6:coauthVersionLast="47" xr6:coauthVersionMax="47" xr10:uidLastSave="{3499E137-530F-4689-928A-2504C95A013C}"/>
  <bookViews>
    <workbookView xWindow="20052" yWindow="-492" windowWidth="23256" windowHeight="12576" activeTab="1" xr2:uid="{00000000-000D-0000-FFFF-FFFF00000000}"/>
  </bookViews>
  <sheets>
    <sheet name="Лист1" sheetId="2" r:id="rId1"/>
    <sheet name="Лист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D10" i="3" s="1"/>
  <c r="E9" i="2"/>
  <c r="D9" i="2"/>
  <c r="F3" i="2"/>
  <c r="F4" i="2"/>
  <c r="F5" i="2"/>
  <c r="F6" i="2"/>
  <c r="F7" i="2"/>
  <c r="F8" i="2"/>
  <c r="F9" i="2"/>
  <c r="F10" i="2"/>
  <c r="F2" i="2"/>
  <c r="E5" i="2"/>
  <c r="D5" i="2"/>
  <c r="D7" i="2" s="1"/>
  <c r="D11" i="2" s="1"/>
  <c r="C11" i="2"/>
  <c r="D10" i="2"/>
  <c r="D6" i="2"/>
  <c r="E3" i="2"/>
  <c r="D3" i="2"/>
  <c r="D5" i="3" l="1"/>
  <c r="D11" i="3"/>
  <c r="D6" i="3"/>
  <c r="D7" i="3"/>
  <c r="E11" i="2"/>
  <c r="E6" i="2"/>
  <c r="E10" i="2" s="1"/>
  <c r="D12" i="3" l="1"/>
  <c r="E7" i="2"/>
</calcChain>
</file>

<file path=xl/sharedStrings.xml><?xml version="1.0" encoding="utf-8"?>
<sst xmlns="http://schemas.openxmlformats.org/spreadsheetml/2006/main" count="36" uniqueCount="27">
  <si>
    <t>Суммарный объем продаж подписок</t>
  </si>
  <si>
    <t>экземпляров</t>
  </si>
  <si>
    <t>Прогнозная рыночная цена</t>
  </si>
  <si>
    <t>Руб.</t>
  </si>
  <si>
    <t>Выручка от продаж (без налогов, включаемых в цену)</t>
  </si>
  <si>
    <t>Постоянные затраты</t>
  </si>
  <si>
    <t>Налогооблагаемая прибыль</t>
  </si>
  <si>
    <t>Налог на прибыль</t>
  </si>
  <si>
    <t>Чистая прибыль</t>
  </si>
  <si>
    <t>Капитальные вложения</t>
  </si>
  <si>
    <t>Сумма денежного притока</t>
  </si>
  <si>
    <t>Сумма денежного оттока</t>
  </si>
  <si>
    <t>Сумма чистого дисконтированного денежного дохода нарастающим итогом</t>
  </si>
  <si>
    <t xml:space="preserve">дневная тарифная ставка </t>
  </si>
  <si>
    <t xml:space="preserve">эффективный фонд рабочего времени </t>
  </si>
  <si>
    <t>коэффициент премирования</t>
  </si>
  <si>
    <t>x3</t>
  </si>
  <si>
    <t xml:space="preserve">сумма основной заработной платы </t>
  </si>
  <si>
    <t>доп зп</t>
  </si>
  <si>
    <t>Норматив отчислений в фсзн</t>
  </si>
  <si>
    <t>Белгосстрах</t>
  </si>
  <si>
    <t>Материалы</t>
  </si>
  <si>
    <t xml:space="preserve">Машинное время” </t>
  </si>
  <si>
    <t>прочие</t>
  </si>
  <si>
    <t>Накладные расходы</t>
  </si>
  <si>
    <t>4.1 0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</si>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</sst>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2C07-5B66-4E47-87F6-4F3CE5F7824D}">
  <dimension ref="A1:F11"/>
  <sheetViews>
    <sheetView workbookViewId="0">
      <selection activeCell="H16" sqref="H16"/>
    </sheetView>
  </sheetViews>
  <sheetFormatPr defaultRowHeight="15" x14ac:dyDescent="0.25"/>
  <cols>
    <col min="1" max="1" width="74.42578125" customWidth="1"/>
    <col min="2" max="2" width="16" customWidth="1"/>
    <col min="4" max="4" width="9.7109375" bestFit="1" customWidth="1"/>
    <col min="5" max="5" width="12.7109375" customWidth="1"/>
    <col min="6" max="6" width="11.140625" customWidth="1"/>
  </cols>
  <sheetData>
    <row r="1" spans="1:6" x14ac:dyDescent="0.25">
      <c r="A1" t="s">
        <v>0</v>
      </c>
      <c r="B1" t="s">
        <v>1</v>
      </c>
      <c r="D1">
        <v>12000</v>
      </c>
      <c r="E1">
        <v>36000</v>
      </c>
    </row>
    <row r="2" spans="1:6" x14ac:dyDescent="0.25">
      <c r="A2" t="s">
        <v>2</v>
      </c>
      <c r="B2" t="s">
        <v>3</v>
      </c>
      <c r="D2">
        <v>10</v>
      </c>
      <c r="E2">
        <v>10</v>
      </c>
      <c r="F2">
        <f>C2+D2+E2</f>
        <v>20</v>
      </c>
    </row>
    <row r="3" spans="1:6" x14ac:dyDescent="0.25">
      <c r="A3" t="s">
        <v>4</v>
      </c>
      <c r="B3" t="s">
        <v>3</v>
      </c>
      <c r="D3">
        <f>D1*D2</f>
        <v>120000</v>
      </c>
      <c r="E3">
        <f>E1*E2</f>
        <v>360000</v>
      </c>
      <c r="F3">
        <f t="shared" ref="F3:F10" si="0">C3+D3+E3</f>
        <v>480000</v>
      </c>
    </row>
    <row r="4" spans="1:6" x14ac:dyDescent="0.25">
      <c r="A4" t="s">
        <v>5</v>
      </c>
      <c r="B4" t="s">
        <v>3</v>
      </c>
      <c r="D4">
        <v>72267</v>
      </c>
      <c r="E4">
        <v>72267</v>
      </c>
      <c r="F4">
        <f t="shared" si="0"/>
        <v>144534</v>
      </c>
    </row>
    <row r="5" spans="1:6" x14ac:dyDescent="0.25">
      <c r="A5" t="s">
        <v>6</v>
      </c>
      <c r="B5" t="s">
        <v>3</v>
      </c>
      <c r="D5">
        <f>D3</f>
        <v>120000</v>
      </c>
      <c r="E5">
        <f>E3</f>
        <v>360000</v>
      </c>
      <c r="F5">
        <f t="shared" si="0"/>
        <v>480000</v>
      </c>
    </row>
    <row r="6" spans="1:6" x14ac:dyDescent="0.25">
      <c r="A6" t="s">
        <v>7</v>
      </c>
      <c r="B6" t="s">
        <v>3</v>
      </c>
      <c r="D6">
        <f>D5/5</f>
        <v>24000</v>
      </c>
      <c r="E6">
        <f>E5/5</f>
        <v>72000</v>
      </c>
      <c r="F6">
        <f t="shared" si="0"/>
        <v>96000</v>
      </c>
    </row>
    <row r="7" spans="1:6" x14ac:dyDescent="0.25">
      <c r="A7" t="s">
        <v>8</v>
      </c>
      <c r="B7" t="s">
        <v>3</v>
      </c>
      <c r="D7">
        <f>D5-D6</f>
        <v>96000</v>
      </c>
      <c r="E7">
        <f>E5-E6</f>
        <v>288000</v>
      </c>
      <c r="F7">
        <f t="shared" si="0"/>
        <v>384000</v>
      </c>
    </row>
    <row r="8" spans="1:6" x14ac:dyDescent="0.25">
      <c r="A8" t="s">
        <v>9</v>
      </c>
      <c r="B8" t="s">
        <v>3</v>
      </c>
      <c r="C8">
        <v>72267</v>
      </c>
      <c r="F8">
        <f t="shared" si="0"/>
        <v>72267</v>
      </c>
    </row>
    <row r="9" spans="1:6" x14ac:dyDescent="0.25">
      <c r="A9" t="s">
        <v>10</v>
      </c>
      <c r="B9" t="s">
        <v>3</v>
      </c>
      <c r="D9">
        <f>D5</f>
        <v>120000</v>
      </c>
      <c r="E9">
        <f>E5</f>
        <v>360000</v>
      </c>
      <c r="F9">
        <f t="shared" si="0"/>
        <v>480000</v>
      </c>
    </row>
    <row r="10" spans="1:6" x14ac:dyDescent="0.25">
      <c r="A10" t="s">
        <v>11</v>
      </c>
      <c r="B10" t="s">
        <v>3</v>
      </c>
      <c r="C10">
        <v>72267</v>
      </c>
      <c r="D10">
        <f>D4+D6</f>
        <v>96267</v>
      </c>
      <c r="E10">
        <f>E4+E6</f>
        <v>144267</v>
      </c>
      <c r="F10">
        <f t="shared" si="0"/>
        <v>312801</v>
      </c>
    </row>
    <row r="11" spans="1:6" x14ac:dyDescent="0.25">
      <c r="A11" t="s">
        <v>12</v>
      </c>
      <c r="B11" t="s">
        <v>3</v>
      </c>
      <c r="C11">
        <f>C9-C10</f>
        <v>-72267</v>
      </c>
      <c r="D11">
        <f>D9-D10+C11</f>
        <v>-48534</v>
      </c>
      <c r="E11">
        <f>E9-E10+D11</f>
        <v>167199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3518-3DEA-40F5-9B98-66D2BDBE6EFE}">
  <dimension ref="A1:E12"/>
  <sheetViews>
    <sheetView tabSelected="1" workbookViewId="0">
      <selection activeCell="C10" sqref="C10"/>
    </sheetView>
  </sheetViews>
  <sheetFormatPr defaultRowHeight="15" x14ac:dyDescent="0.25"/>
  <cols>
    <col min="2" max="2" width="48.28515625" customWidth="1"/>
    <col min="3" max="3" width="10.7109375" customWidth="1"/>
    <col min="4" max="4" width="12" bestFit="1" customWidth="1"/>
  </cols>
  <sheetData>
    <row r="1" spans="1:5" ht="18.75" x14ac:dyDescent="0.3">
      <c r="B1" s="1" t="s">
        <v>13</v>
      </c>
      <c r="C1">
        <v>117.02</v>
      </c>
    </row>
    <row r="2" spans="1:5" ht="18.75" x14ac:dyDescent="0.3">
      <c r="B2" s="1" t="s">
        <v>14</v>
      </c>
      <c r="C2">
        <v>115</v>
      </c>
    </row>
    <row r="3" spans="1:5" ht="18.75" x14ac:dyDescent="0.3">
      <c r="B3" s="1" t="s">
        <v>15</v>
      </c>
      <c r="C3">
        <v>1.1000000000000001</v>
      </c>
    </row>
    <row r="4" spans="1:5" ht="18.75" x14ac:dyDescent="0.3">
      <c r="A4">
        <v>4.8</v>
      </c>
      <c r="B4" s="1" t="s">
        <v>17</v>
      </c>
      <c r="C4">
        <f>C1*C2*C3</f>
        <v>14803.03</v>
      </c>
      <c r="D4">
        <f>C4*3</f>
        <v>44409.090000000004</v>
      </c>
      <c r="E4" t="s">
        <v>16</v>
      </c>
    </row>
    <row r="5" spans="1:5" ht="18.75" x14ac:dyDescent="0.3">
      <c r="A5">
        <v>4.9000000000000004</v>
      </c>
      <c r="B5" s="1" t="s">
        <v>18</v>
      </c>
      <c r="C5">
        <v>0.1</v>
      </c>
      <c r="D5">
        <f>D4*C5</f>
        <v>4440.9090000000006</v>
      </c>
    </row>
    <row r="6" spans="1:5" ht="18.75" x14ac:dyDescent="0.3">
      <c r="A6" t="s">
        <v>25</v>
      </c>
      <c r="B6" s="1" t="s">
        <v>19</v>
      </c>
      <c r="C6">
        <v>0.34</v>
      </c>
      <c r="D6">
        <f>(D4+D5)*C6</f>
        <v>16608.999660000001</v>
      </c>
    </row>
    <row r="7" spans="1:5" ht="18.75" x14ac:dyDescent="0.3">
      <c r="A7">
        <v>4.1100000000000003</v>
      </c>
      <c r="B7" s="1" t="s">
        <v>20</v>
      </c>
      <c r="C7">
        <v>6.0000000000000001E-3</v>
      </c>
      <c r="D7">
        <f>(D4+D5)*C7</f>
        <v>293.09999400000004</v>
      </c>
    </row>
    <row r="8" spans="1:5" ht="18.75" x14ac:dyDescent="0.3">
      <c r="A8">
        <v>4.12</v>
      </c>
      <c r="B8" s="1" t="s">
        <v>21</v>
      </c>
      <c r="D8">
        <v>76</v>
      </c>
    </row>
    <row r="9" spans="1:5" ht="18.75" x14ac:dyDescent="0.3">
      <c r="A9">
        <v>4.13</v>
      </c>
      <c r="B9" s="1" t="s">
        <v>22</v>
      </c>
      <c r="D9">
        <v>48.48</v>
      </c>
    </row>
    <row r="10" spans="1:5" ht="18.75" x14ac:dyDescent="0.3">
      <c r="A10">
        <v>4.1399999999999997</v>
      </c>
      <c r="B10" s="1" t="s">
        <v>23</v>
      </c>
      <c r="C10">
        <v>1.3899999999999999E-2</v>
      </c>
      <c r="D10">
        <f>D4*C10</f>
        <v>617.28635099999997</v>
      </c>
    </row>
    <row r="11" spans="1:5" ht="18.75" x14ac:dyDescent="0.3">
      <c r="A11">
        <v>4.1500000000000004</v>
      </c>
      <c r="B11" s="1" t="s">
        <v>24</v>
      </c>
      <c r="C11">
        <v>0.13</v>
      </c>
      <c r="D11">
        <f>D4*C11</f>
        <v>5773.181700000001</v>
      </c>
    </row>
    <row r="12" spans="1:5" ht="18.75" x14ac:dyDescent="0.3">
      <c r="A12">
        <v>4.16</v>
      </c>
      <c r="B12" s="1" t="s">
        <v>26</v>
      </c>
      <c r="D12">
        <f>D4+D5+D6+D7+D8+D9+D10+D11</f>
        <v>72267.046705000001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Драгун</dc:creator>
  <cp:lastModifiedBy>Олег Драгун</cp:lastModifiedBy>
  <dcterms:created xsi:type="dcterms:W3CDTF">2015-06-05T18:17:20Z</dcterms:created>
  <dcterms:modified xsi:type="dcterms:W3CDTF">2023-04-24T08:11:40Z</dcterms:modified>
</cp:coreProperties>
</file>