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.parra\Documents\VSCode\Python\record_times_tw\"/>
    </mc:Choice>
  </mc:AlternateContent>
  <xr:revisionPtr revIDLastSave="0" documentId="13_ncr:1_{7BFECFF3-514D-4EBF-885D-6949E529F940}" xr6:coauthVersionLast="47" xr6:coauthVersionMax="47" xr10:uidLastSave="{00000000-0000-0000-0000-000000000000}"/>
  <bookViews>
    <workbookView xWindow="20370" yWindow="-120" windowWidth="29040" windowHeight="15720" xr2:uid="{712FD5F4-F01D-304E-AC2D-B90A5CFF0874}"/>
  </bookViews>
  <sheets>
    <sheet name="Tareas" sheetId="1" r:id="rId1"/>
    <sheet name="HistorialTareas" sheetId="3" r:id="rId2"/>
    <sheet name="Links_TW" sheetId="2" r:id="rId3"/>
    <sheet name="Utilida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5" i="3" l="1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J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64" i="3"/>
  <c r="C65" i="3" a="1"/>
  <c r="C65" i="3" s="1"/>
  <c r="D65" i="3"/>
  <c r="C66" i="3" a="1"/>
  <c r="C66" i="3" s="1"/>
  <c r="B66" i="3" s="1"/>
  <c r="D66" i="3"/>
  <c r="C67" i="3" s="1" a="1"/>
  <c r="C67" i="3" s="1"/>
  <c r="B67" i="3" s="1"/>
  <c r="D67" i="3"/>
  <c r="C68" i="3" s="1" a="1"/>
  <c r="C68" i="3" s="1"/>
  <c r="B68" i="3" s="1"/>
  <c r="D68" i="3"/>
  <c r="C69" i="3" a="1"/>
  <c r="C69" i="3" s="1"/>
  <c r="B69" i="3" s="1"/>
  <c r="D69" i="3"/>
  <c r="C70" i="3" s="1" a="1"/>
  <c r="C70" i="3" s="1"/>
  <c r="B70" i="3" s="1"/>
  <c r="D70" i="3"/>
  <c r="C71" i="3" s="1" a="1"/>
  <c r="C71" i="3" s="1"/>
  <c r="B71" i="3" s="1"/>
  <c r="D71" i="3"/>
  <c r="C72" i="3" s="1" a="1"/>
  <c r="C72" i="3" s="1"/>
  <c r="B72" i="3" s="1"/>
  <c r="D72" i="3"/>
  <c r="C73" i="3" s="1" a="1"/>
  <c r="C73" i="3" s="1"/>
  <c r="B73" i="3" s="1"/>
  <c r="D73" i="3"/>
  <c r="C74" i="3" a="1"/>
  <c r="C74" i="3" s="1"/>
  <c r="B74" i="3" s="1"/>
  <c r="D74" i="3"/>
  <c r="C75" i="3" s="1" a="1"/>
  <c r="C75" i="3" s="1"/>
  <c r="B75" i="3" s="1"/>
  <c r="D75" i="3"/>
  <c r="C76" i="3" a="1"/>
  <c r="C76" i="3" s="1"/>
  <c r="B76" i="3" s="1"/>
  <c r="D76" i="3"/>
  <c r="C77" i="3" a="1"/>
  <c r="C77" i="3" s="1"/>
  <c r="B77" i="3" s="1"/>
  <c r="D77" i="3"/>
  <c r="C78" i="3" s="1" a="1"/>
  <c r="C78" i="3" s="1"/>
  <c r="B78" i="3" s="1"/>
  <c r="D78" i="3"/>
  <c r="C79" i="3" s="1" a="1"/>
  <c r="C79" i="3" s="1"/>
  <c r="B79" i="3" s="1"/>
  <c r="D79" i="3"/>
  <c r="C80" i="3" s="1" a="1"/>
  <c r="C80" i="3" s="1"/>
  <c r="B80" i="3" s="1"/>
  <c r="D80" i="3"/>
  <c r="C81" i="3" s="1" a="1"/>
  <c r="C81" i="3" s="1"/>
  <c r="B81" i="3" s="1"/>
  <c r="D81" i="3"/>
  <c r="C82" i="3" a="1"/>
  <c r="C82" i="3" s="1"/>
  <c r="B82" i="3" s="1"/>
  <c r="D82" i="3"/>
  <c r="C83" i="3" s="1" a="1"/>
  <c r="C83" i="3" s="1"/>
  <c r="B83" i="3" s="1"/>
  <c r="D83" i="3"/>
  <c r="C84" i="3" a="1"/>
  <c r="C84" i="3" s="1"/>
  <c r="B84" i="3" s="1"/>
  <c r="D84" i="3"/>
  <c r="C85" i="3" s="1" a="1"/>
  <c r="C85" i="3" s="1"/>
  <c r="B85" i="3" s="1"/>
  <c r="D85" i="3"/>
  <c r="C86" i="3" s="1" a="1"/>
  <c r="C86" i="3" s="1"/>
  <c r="B86" i="3" s="1"/>
  <c r="D86" i="3"/>
  <c r="C87" i="3" a="1"/>
  <c r="C87" i="3" s="1"/>
  <c r="B87" i="3" s="1"/>
  <c r="D87" i="3"/>
  <c r="C88" i="3" s="1" a="1"/>
  <c r="C88" i="3" s="1"/>
  <c r="B88" i="3" s="1"/>
  <c r="D88" i="3"/>
  <c r="C89" i="3" s="1" a="1"/>
  <c r="C89" i="3" s="1"/>
  <c r="B89" i="3" s="1"/>
  <c r="D89" i="3"/>
  <c r="C90" i="3" s="1" a="1"/>
  <c r="C90" i="3" s="1"/>
  <c r="B90" i="3" s="1"/>
  <c r="D90" i="3"/>
  <c r="C91" i="3" s="1" a="1"/>
  <c r="C91" i="3" s="1"/>
  <c r="B91" i="3" s="1"/>
  <c r="D91" i="3"/>
  <c r="C92" i="3" s="1" a="1"/>
  <c r="C92" i="3" s="1"/>
  <c r="B92" i="3" s="1"/>
  <c r="D92" i="3"/>
  <c r="C93" i="3" s="1" a="1"/>
  <c r="C93" i="3" s="1"/>
  <c r="B93" i="3" s="1"/>
  <c r="D93" i="3"/>
  <c r="C94" i="3" s="1" a="1"/>
  <c r="C94" i="3" s="1"/>
  <c r="B94" i="3" s="1"/>
  <c r="D94" i="3"/>
  <c r="C95" i="3" s="1" a="1"/>
  <c r="C95" i="3" s="1"/>
  <c r="B95" i="3" s="1"/>
  <c r="D95" i="3"/>
  <c r="C96" i="3" s="1" a="1"/>
  <c r="C96" i="3" s="1"/>
  <c r="B96" i="3" s="1"/>
  <c r="D96" i="3"/>
  <c r="C97" i="3" a="1"/>
  <c r="C97" i="3" s="1"/>
  <c r="B97" i="3" s="1"/>
  <c r="D97" i="3"/>
  <c r="C98" i="3" s="1" a="1"/>
  <c r="C98" i="3" s="1"/>
  <c r="B98" i="3" s="1"/>
  <c r="D98" i="3"/>
  <c r="C99" i="3" s="1" a="1"/>
  <c r="C99" i="3" s="1"/>
  <c r="B99" i="3" s="1"/>
  <c r="D99" i="3"/>
  <c r="C100" i="3" a="1"/>
  <c r="C100" i="3" s="1"/>
  <c r="B100" i="3" s="1"/>
  <c r="D100" i="3"/>
  <c r="C101" i="3" s="1" a="1"/>
  <c r="C101" i="3" s="1"/>
  <c r="B101" i="3" s="1"/>
  <c r="D101" i="3"/>
  <c r="C102" i="3" s="1" a="1"/>
  <c r="C102" i="3" s="1"/>
  <c r="B102" i="3" s="1"/>
  <c r="D102" i="3"/>
  <c r="C103" i="3" s="1" a="1"/>
  <c r="C103" i="3" s="1"/>
  <c r="B103" i="3" s="1"/>
  <c r="D103" i="3"/>
  <c r="C104" i="3" s="1" a="1"/>
  <c r="C104" i="3" s="1"/>
  <c r="B104" i="3" s="1"/>
  <c r="D104" i="3"/>
  <c r="C105" i="3" a="1"/>
  <c r="C105" i="3" s="1"/>
  <c r="B105" i="3" s="1"/>
  <c r="D105" i="3"/>
  <c r="C106" i="3" a="1"/>
  <c r="C106" i="3" s="1"/>
  <c r="B106" i="3" s="1"/>
  <c r="D106" i="3"/>
  <c r="C107" i="3" s="1" a="1"/>
  <c r="C107" i="3" s="1"/>
  <c r="B107" i="3" s="1"/>
  <c r="D107" i="3"/>
  <c r="C108" i="3" s="1" a="1"/>
  <c r="C108" i="3" s="1"/>
  <c r="B108" i="3" s="1"/>
  <c r="D108" i="3"/>
  <c r="C109" i="3" s="1" a="1"/>
  <c r="C109" i="3" s="1"/>
  <c r="B109" i="3" s="1"/>
  <c r="D109" i="3"/>
  <c r="C110" i="3" s="1" a="1"/>
  <c r="C110" i="3" s="1"/>
  <c r="B110" i="3" s="1"/>
  <c r="D110" i="3"/>
  <c r="C111" i="3" s="1" a="1"/>
  <c r="C111" i="3" s="1"/>
  <c r="B111" i="3" s="1"/>
  <c r="D111" i="3"/>
  <c r="C112" i="3" s="1" a="1"/>
  <c r="C112" i="3"/>
  <c r="B112" i="3" s="1"/>
  <c r="D112" i="3"/>
  <c r="C113" i="3" a="1"/>
  <c r="C113" i="3" s="1"/>
  <c r="B113" i="3" s="1"/>
  <c r="D113" i="3"/>
  <c r="C114" i="3" s="1" a="1"/>
  <c r="C114" i="3" s="1"/>
  <c r="B114" i="3" s="1"/>
  <c r="D114" i="3"/>
  <c r="C115" i="3" s="1" a="1"/>
  <c r="C115" i="3" s="1"/>
  <c r="B115" i="3" s="1"/>
  <c r="D115" i="3"/>
  <c r="C116" i="3" s="1" a="1"/>
  <c r="C116" i="3" s="1"/>
  <c r="B116" i="3" s="1"/>
  <c r="D116" i="3"/>
  <c r="C117" i="3" a="1"/>
  <c r="C117" i="3" s="1"/>
  <c r="B117" i="3" s="1"/>
  <c r="D117" i="3"/>
  <c r="C118" i="3" s="1" a="1"/>
  <c r="C118" i="3" s="1"/>
  <c r="B118" i="3" s="1"/>
  <c r="D118" i="3"/>
  <c r="C119" i="3" s="1" a="1"/>
  <c r="C119" i="3" s="1"/>
  <c r="B119" i="3" s="1"/>
  <c r="D119" i="3"/>
  <c r="C120" i="3" s="1" a="1"/>
  <c r="C120" i="3"/>
  <c r="B120" i="3" s="1"/>
  <c r="D120" i="3"/>
  <c r="C121" i="3" s="1" a="1"/>
  <c r="C121" i="3" s="1"/>
  <c r="B121" i="3" s="1"/>
  <c r="D121" i="3"/>
  <c r="C122" i="3" a="1"/>
  <c r="C122" i="3"/>
  <c r="B122" i="3" s="1"/>
  <c r="D122" i="3"/>
  <c r="C123" i="3" s="1" a="1"/>
  <c r="C123" i="3" s="1"/>
  <c r="B123" i="3" s="1"/>
  <c r="D123" i="3"/>
  <c r="C124" i="3" s="1" a="1"/>
  <c r="C124" i="3" s="1"/>
  <c r="B124" i="3" s="1"/>
  <c r="D124" i="3"/>
  <c r="C125" i="3" a="1"/>
  <c r="C125" i="3" s="1"/>
  <c r="B125" i="3" s="1"/>
  <c r="D125" i="3"/>
  <c r="C126" i="3" s="1" a="1"/>
  <c r="C126" i="3" s="1"/>
  <c r="B126" i="3" s="1"/>
  <c r="D126" i="3"/>
  <c r="C127" i="3" s="1" a="1"/>
  <c r="C127" i="3" s="1"/>
  <c r="B127" i="3" s="1"/>
  <c r="D127" i="3"/>
  <c r="C128" i="3" s="1" a="1"/>
  <c r="C128" i="3" s="1"/>
  <c r="B128" i="3" s="1"/>
  <c r="D128" i="3"/>
  <c r="C129" i="3" a="1"/>
  <c r="C129" i="3"/>
  <c r="B129" i="3" s="1"/>
  <c r="D129" i="3"/>
  <c r="C130" i="3" a="1"/>
  <c r="C130" i="3" s="1"/>
  <c r="B130" i="3" s="1"/>
  <c r="D130" i="3"/>
  <c r="C131" i="3" s="1" a="1"/>
  <c r="C131" i="3" s="1"/>
  <c r="B131" i="3" s="1"/>
  <c r="D131" i="3"/>
  <c r="C132" i="3" s="1" a="1"/>
  <c r="C132" i="3" s="1"/>
  <c r="B132" i="3" s="1"/>
  <c r="D132" i="3"/>
  <c r="C133" i="3" a="1"/>
  <c r="C133" i="3" s="1"/>
  <c r="B133" i="3" s="1"/>
  <c r="D133" i="3"/>
  <c r="C134" i="3" s="1" a="1"/>
  <c r="C134" i="3" s="1"/>
  <c r="B134" i="3" s="1"/>
  <c r="D134" i="3"/>
  <c r="C135" i="3" s="1" a="1"/>
  <c r="C135" i="3" s="1"/>
  <c r="B135" i="3" s="1"/>
  <c r="D135" i="3"/>
  <c r="C136" i="3" s="1" a="1"/>
  <c r="C136" i="3" s="1"/>
  <c r="B136" i="3" s="1"/>
  <c r="D136" i="3"/>
  <c r="C137" i="3" s="1" a="1"/>
  <c r="C137" i="3" s="1"/>
  <c r="B137" i="3" s="1"/>
  <c r="D137" i="3"/>
  <c r="C138" i="3" a="1"/>
  <c r="C138" i="3" s="1"/>
  <c r="B138" i="3" s="1"/>
  <c r="D138" i="3"/>
  <c r="C139" i="3" s="1" a="1"/>
  <c r="C139" i="3" s="1"/>
  <c r="B139" i="3" s="1"/>
  <c r="D139" i="3"/>
  <c r="C140" i="3" s="1" a="1"/>
  <c r="C140" i="3" s="1"/>
  <c r="B140" i="3" s="1"/>
  <c r="D140" i="3"/>
  <c r="C141" i="3" a="1"/>
  <c r="C141" i="3" s="1"/>
  <c r="B141" i="3" s="1"/>
  <c r="D141" i="3"/>
  <c r="C142" i="3" a="1"/>
  <c r="C142" i="3" s="1"/>
  <c r="B142" i="3" s="1"/>
  <c r="D142" i="3"/>
  <c r="C143" i="3" s="1" a="1"/>
  <c r="C143" i="3" s="1"/>
  <c r="B143" i="3" s="1"/>
  <c r="D143" i="3"/>
  <c r="C144" i="3" s="1" a="1"/>
  <c r="C144" i="3" s="1"/>
  <c r="B144" i="3" s="1"/>
  <c r="D144" i="3"/>
  <c r="C145" i="3" s="1" a="1"/>
  <c r="C145" i="3" s="1"/>
  <c r="B145" i="3" s="1"/>
  <c r="D145" i="3"/>
  <c r="C146" i="3" a="1"/>
  <c r="C146" i="3"/>
  <c r="B146" i="3" s="1"/>
  <c r="D146" i="3"/>
  <c r="C147" i="3" s="1" a="1"/>
  <c r="C147" i="3" s="1"/>
  <c r="B147" i="3" s="1"/>
  <c r="D147" i="3"/>
  <c r="C148" i="3" s="1" a="1"/>
  <c r="C148" i="3" s="1"/>
  <c r="B148" i="3" s="1"/>
  <c r="D148" i="3"/>
  <c r="C149" i="3" s="1" a="1"/>
  <c r="C149" i="3" s="1"/>
  <c r="B149" i="3" s="1"/>
  <c r="D149" i="3"/>
  <c r="C150" i="3" s="1" a="1"/>
  <c r="C150" i="3" s="1"/>
  <c r="B150" i="3" s="1"/>
  <c r="D150" i="3"/>
  <c r="C151" i="3" s="1" a="1"/>
  <c r="C151" i="3" s="1"/>
  <c r="B151" i="3" s="1"/>
  <c r="D151" i="3"/>
  <c r="C152" i="3" s="1" a="1"/>
  <c r="C152" i="3" s="1"/>
  <c r="B152" i="3" s="1"/>
  <c r="D152" i="3"/>
  <c r="C153" i="3" s="1" a="1"/>
  <c r="C153" i="3" s="1"/>
  <c r="B153" i="3" s="1"/>
  <c r="D153" i="3"/>
  <c r="C154" i="3" s="1" a="1"/>
  <c r="C154" i="3" s="1"/>
  <c r="B154" i="3" s="1"/>
  <c r="D154" i="3"/>
  <c r="C155" i="3" s="1" a="1"/>
  <c r="C155" i="3" s="1"/>
  <c r="B155" i="3" s="1"/>
  <c r="D155" i="3"/>
  <c r="C156" i="3" s="1" a="1"/>
  <c r="C156" i="3" s="1"/>
  <c r="B156" i="3"/>
  <c r="D156" i="3"/>
  <c r="C157" i="3" a="1"/>
  <c r="C157" i="3" s="1"/>
  <c r="B157" i="3" s="1"/>
  <c r="D157" i="3"/>
  <c r="C158" i="3" a="1"/>
  <c r="C158" i="3" s="1"/>
  <c r="B158" i="3" s="1"/>
  <c r="D158" i="3"/>
  <c r="C159" i="3" s="1" a="1"/>
  <c r="C159" i="3" s="1"/>
  <c r="B159" i="3" s="1"/>
  <c r="D159" i="3"/>
  <c r="C160" i="3" s="1" a="1"/>
  <c r="C160" i="3" s="1"/>
  <c r="B160" i="3" s="1"/>
  <c r="D160" i="3"/>
  <c r="C161" i="3" a="1"/>
  <c r="C161" i="3" s="1"/>
  <c r="B161" i="3" s="1"/>
  <c r="D161" i="3"/>
  <c r="C162" i="3" s="1" a="1"/>
  <c r="C162" i="3" s="1"/>
  <c r="B162" i="3" s="1"/>
  <c r="D162" i="3"/>
  <c r="C163" i="3" s="1" a="1"/>
  <c r="C163" i="3" s="1"/>
  <c r="B163" i="3" s="1"/>
  <c r="D163" i="3"/>
  <c r="C164" i="3" s="1" a="1"/>
  <c r="C164" i="3" s="1"/>
  <c r="B164" i="3" s="1"/>
  <c r="D164" i="3"/>
  <c r="C165" i="3" s="1" a="1"/>
  <c r="C165" i="3" s="1"/>
  <c r="B165" i="3" s="1"/>
  <c r="D165" i="3"/>
  <c r="C166" i="3" s="1" a="1"/>
  <c r="C166" i="3" s="1"/>
  <c r="B166" i="3" s="1"/>
  <c r="D166" i="3"/>
  <c r="C167" i="3" a="1"/>
  <c r="C167" i="3" s="1"/>
  <c r="B167" i="3" s="1"/>
  <c r="D167" i="3"/>
  <c r="C168" i="3" s="1" a="1"/>
  <c r="C168" i="3" s="1"/>
  <c r="B168" i="3" s="1"/>
  <c r="D168" i="3"/>
  <c r="C169" i="3" s="1" a="1"/>
  <c r="C169" i="3" s="1"/>
  <c r="B169" i="3" s="1"/>
  <c r="D169" i="3"/>
  <c r="C170" i="3" s="1" a="1"/>
  <c r="C170" i="3" s="1"/>
  <c r="B170" i="3" s="1"/>
  <c r="D170" i="3"/>
  <c r="C171" i="3" s="1" a="1"/>
  <c r="C171" i="3" s="1"/>
  <c r="B171" i="3" s="1"/>
  <c r="D171" i="3"/>
  <c r="C172" i="3" s="1" a="1"/>
  <c r="C172" i="3" s="1"/>
  <c r="B172" i="3" s="1"/>
  <c r="D172" i="3"/>
  <c r="C173" i="3" s="1" a="1"/>
  <c r="C173" i="3" s="1"/>
  <c r="B173" i="3" s="1"/>
  <c r="D173" i="3"/>
  <c r="C174" i="3" s="1" a="1"/>
  <c r="C174" i="3" s="1"/>
  <c r="B174" i="3" s="1"/>
  <c r="D174" i="3"/>
  <c r="C175" i="3" a="1"/>
  <c r="C175" i="3"/>
  <c r="B175" i="3" s="1"/>
  <c r="D175" i="3"/>
  <c r="C176" i="3" s="1" a="1"/>
  <c r="C176" i="3" s="1"/>
  <c r="B176" i="3" s="1"/>
  <c r="D176" i="3"/>
  <c r="C177" i="3" s="1" a="1"/>
  <c r="C177" i="3" s="1"/>
  <c r="B177" i="3" s="1"/>
  <c r="D177" i="3"/>
  <c r="C178" i="3" s="1" a="1"/>
  <c r="C178" i="3" s="1"/>
  <c r="B178" i="3" s="1"/>
  <c r="D178" i="3"/>
  <c r="C179" i="3" s="1" a="1"/>
  <c r="C179" i="3" s="1"/>
  <c r="B179" i="3"/>
  <c r="D179" i="3"/>
  <c r="C180" i="3" a="1"/>
  <c r="C180" i="3" s="1"/>
  <c r="B180" i="3" s="1"/>
  <c r="D180" i="3"/>
  <c r="C181" i="3" s="1" a="1"/>
  <c r="C181" i="3" s="1"/>
  <c r="B181" i="3" s="1"/>
  <c r="D181" i="3"/>
  <c r="C182" i="3" a="1"/>
  <c r="C182" i="3" s="1"/>
  <c r="B182" i="3" s="1"/>
  <c r="D182" i="3"/>
  <c r="C183" i="3" a="1"/>
  <c r="C183" i="3" s="1"/>
  <c r="B183" i="3" s="1"/>
  <c r="D183" i="3"/>
  <c r="C184" i="3" s="1" a="1"/>
  <c r="C184" i="3"/>
  <c r="B184" i="3" s="1"/>
  <c r="D184" i="3"/>
  <c r="C185" i="3" s="1" a="1"/>
  <c r="C185" i="3" s="1"/>
  <c r="B185" i="3" s="1"/>
  <c r="D185" i="3"/>
  <c r="C186" i="3" a="1"/>
  <c r="C186" i="3"/>
  <c r="B186" i="3" s="1"/>
  <c r="D186" i="3"/>
  <c r="C187" i="3" s="1" a="1"/>
  <c r="C187" i="3" s="1"/>
  <c r="B187" i="3" s="1"/>
  <c r="D187" i="3"/>
  <c r="C188" i="3" s="1" a="1"/>
  <c r="C188" i="3" s="1"/>
  <c r="B188" i="3" s="1"/>
  <c r="D188" i="3"/>
  <c r="C189" i="3" a="1"/>
  <c r="C189" i="3" s="1"/>
  <c r="B189" i="3" s="1"/>
  <c r="D189" i="3"/>
  <c r="C190" i="3" a="1"/>
  <c r="C190" i="3" s="1"/>
  <c r="B190" i="3" s="1"/>
  <c r="D190" i="3"/>
  <c r="C191" i="3" a="1"/>
  <c r="C191" i="3" s="1"/>
  <c r="B191" i="3" s="1"/>
  <c r="D191" i="3"/>
  <c r="C192" i="3" s="1" a="1"/>
  <c r="C192" i="3"/>
  <c r="B192" i="3" s="1"/>
  <c r="D192" i="3"/>
  <c r="C193" i="3" s="1" a="1"/>
  <c r="C193" i="3" s="1"/>
  <c r="B193" i="3" s="1"/>
  <c r="D193" i="3"/>
  <c r="C194" i="3" a="1"/>
  <c r="C194" i="3" s="1"/>
  <c r="B194" i="3" s="1"/>
  <c r="D194" i="3"/>
  <c r="C195" i="3" s="1" a="1"/>
  <c r="C195" i="3" s="1"/>
  <c r="B195" i="3" s="1"/>
  <c r="D195" i="3"/>
  <c r="C196" i="3" s="1" a="1"/>
  <c r="C196" i="3" s="1"/>
  <c r="B196" i="3" s="1"/>
  <c r="D196" i="3"/>
  <c r="C197" i="3" a="1"/>
  <c r="C197" i="3" s="1"/>
  <c r="B197" i="3" s="1"/>
  <c r="D197" i="3"/>
  <c r="C198" i="3" s="1" a="1"/>
  <c r="C198" i="3" s="1"/>
  <c r="B198" i="3" s="1"/>
  <c r="D198" i="3"/>
  <c r="C199" i="3" s="1" a="1"/>
  <c r="C199" i="3" s="1"/>
  <c r="B199" i="3" s="1"/>
  <c r="D199" i="3"/>
  <c r="C200" i="3" s="1" a="1"/>
  <c r="C200" i="3" s="1"/>
  <c r="B200" i="3" s="1"/>
  <c r="D200" i="3"/>
  <c r="C201" i="3" s="1" a="1"/>
  <c r="C201" i="3" s="1"/>
  <c r="B201" i="3" s="1"/>
  <c r="D201" i="3"/>
  <c r="C202" i="3" a="1"/>
  <c r="C202" i="3" s="1"/>
  <c r="B202" i="3" s="1"/>
  <c r="D202" i="3"/>
  <c r="C203" i="3" s="1" a="1"/>
  <c r="C203" i="3" s="1"/>
  <c r="B203" i="3" s="1"/>
  <c r="D203" i="3"/>
  <c r="C204" i="3" s="1" a="1"/>
  <c r="C204" i="3"/>
  <c r="B204" i="3" s="1"/>
  <c r="D204" i="3"/>
  <c r="C205" i="3" a="1"/>
  <c r="C205" i="3" s="1"/>
  <c r="B205" i="3" s="1"/>
  <c r="D205" i="3"/>
  <c r="C206" i="3" s="1" a="1"/>
  <c r="C206" i="3" s="1"/>
  <c r="B206" i="3" s="1"/>
  <c r="D206" i="3"/>
  <c r="C207" i="3" a="1"/>
  <c r="C207" i="3" s="1"/>
  <c r="B207" i="3" s="1"/>
  <c r="D207" i="3"/>
  <c r="C208" i="3" s="1" a="1"/>
  <c r="C208" i="3" s="1"/>
  <c r="B208" i="3" s="1"/>
  <c r="D208" i="3"/>
  <c r="C209" i="3" s="1" a="1"/>
  <c r="C209" i="3" s="1"/>
  <c r="B209" i="3" s="1"/>
  <c r="D209" i="3"/>
  <c r="C210" i="3" s="1" a="1"/>
  <c r="C210" i="3" s="1"/>
  <c r="B210" i="3" s="1"/>
  <c r="D210" i="3"/>
  <c r="C211" i="3" s="1" a="1"/>
  <c r="C211" i="3" s="1"/>
  <c r="B211" i="3" s="1"/>
  <c r="D211" i="3"/>
  <c r="C212" i="3" s="1" a="1"/>
  <c r="C212" i="3" s="1"/>
  <c r="B212" i="3" s="1"/>
  <c r="D212" i="3"/>
  <c r="C213" i="3" s="1" a="1"/>
  <c r="C213" i="3" s="1"/>
  <c r="B213" i="3" s="1"/>
  <c r="D213" i="3"/>
  <c r="C214" i="3" s="1" a="1"/>
  <c r="C214" i="3" s="1"/>
  <c r="B214" i="3" s="1"/>
  <c r="D214" i="3"/>
  <c r="C215" i="3" a="1"/>
  <c r="C215" i="3" s="1"/>
  <c r="B215" i="3" s="1"/>
  <c r="D215" i="3"/>
  <c r="C216" i="3" s="1" a="1"/>
  <c r="C216" i="3" s="1"/>
  <c r="B216" i="3" s="1"/>
  <c r="D216" i="3"/>
  <c r="C217" i="3" s="1" a="1"/>
  <c r="C217" i="3" s="1"/>
  <c r="B217" i="3" s="1"/>
  <c r="D217" i="3"/>
  <c r="C218" i="3" s="1" a="1"/>
  <c r="C218" i="3" s="1"/>
  <c r="B218" i="3" s="1"/>
  <c r="D218" i="3"/>
  <c r="C219" i="3" s="1" a="1"/>
  <c r="C219" i="3" s="1"/>
  <c r="B219" i="3"/>
  <c r="D219" i="3"/>
  <c r="C220" i="3" s="1" a="1"/>
  <c r="C220" i="3" s="1"/>
  <c r="B220" i="3"/>
  <c r="D220" i="3"/>
  <c r="C221" i="3" a="1"/>
  <c r="C221" i="3" s="1"/>
  <c r="B221" i="3" s="1"/>
  <c r="D221" i="3"/>
  <c r="C222" i="3" s="1" a="1"/>
  <c r="C222" i="3" s="1"/>
  <c r="B222" i="3" s="1"/>
  <c r="D222" i="3"/>
  <c r="C223" i="3" a="1"/>
  <c r="C223" i="3" s="1"/>
  <c r="B223" i="3" s="1"/>
  <c r="D223" i="3"/>
  <c r="C224" i="3" s="1" a="1"/>
  <c r="C224" i="3" s="1"/>
  <c r="B224" i="3" s="1"/>
  <c r="D224" i="3"/>
  <c r="C225" i="3" a="1"/>
  <c r="C225" i="3" s="1"/>
  <c r="B225" i="3" s="1"/>
  <c r="D225" i="3"/>
  <c r="C226" i="3" a="1"/>
  <c r="C226" i="3" s="1"/>
  <c r="B226" i="3" s="1"/>
  <c r="D226" i="3"/>
  <c r="C227" i="3" s="1" a="1"/>
  <c r="C227" i="3" s="1"/>
  <c r="B227" i="3" s="1"/>
  <c r="D227" i="3"/>
  <c r="C228" i="3" s="1" a="1"/>
  <c r="C228" i="3" s="1"/>
  <c r="B228" i="3" s="1"/>
  <c r="D228" i="3"/>
  <c r="C229" i="3" s="1" a="1"/>
  <c r="C229" i="3" s="1"/>
  <c r="B229" i="3" s="1"/>
  <c r="D229" i="3"/>
  <c r="C230" i="3" a="1"/>
  <c r="C230" i="3" s="1"/>
  <c r="B230" i="3" s="1"/>
  <c r="D230" i="3"/>
  <c r="C231" i="3" a="1"/>
  <c r="C231" i="3" s="1"/>
  <c r="B231" i="3" s="1"/>
  <c r="D231" i="3"/>
  <c r="C232" i="3" s="1" a="1"/>
  <c r="C232" i="3" s="1"/>
  <c r="B232" i="3" s="1"/>
  <c r="D232" i="3"/>
  <c r="C233" i="3" s="1" a="1"/>
  <c r="C233" i="3" s="1"/>
  <c r="B233" i="3" s="1"/>
  <c r="D233" i="3"/>
  <c r="C234" i="3" a="1"/>
  <c r="C234" i="3"/>
  <c r="B234" i="3" s="1"/>
  <c r="D234" i="3"/>
  <c r="C235" i="3" s="1" a="1"/>
  <c r="C235" i="3" s="1"/>
  <c r="B235" i="3" s="1"/>
  <c r="D235" i="3"/>
  <c r="C236" i="3" s="1" a="1"/>
  <c r="C236" i="3" s="1"/>
  <c r="B236" i="3" s="1"/>
  <c r="D236" i="3"/>
  <c r="C237" i="3" s="1" a="1"/>
  <c r="C237" i="3" s="1"/>
  <c r="B237" i="3" s="1"/>
  <c r="D237" i="3"/>
  <c r="C238" i="3" a="1"/>
  <c r="C238" i="3" s="1"/>
  <c r="B238" i="3" s="1"/>
  <c r="D238" i="3"/>
  <c r="C239" i="3" s="1" a="1"/>
  <c r="C239" i="3" s="1"/>
  <c r="B239" i="3" s="1"/>
  <c r="D239" i="3"/>
  <c r="C240" i="3" s="1" a="1"/>
  <c r="C240" i="3" s="1"/>
  <c r="B240" i="3" s="1"/>
  <c r="D240" i="3"/>
  <c r="C241" i="3" a="1"/>
  <c r="C241" i="3" s="1"/>
  <c r="B241" i="3" s="1"/>
  <c r="D241" i="3"/>
  <c r="C242" i="3" s="1" a="1"/>
  <c r="C242" i="3" s="1"/>
  <c r="B242" i="3" s="1"/>
  <c r="D242" i="3"/>
  <c r="C243" i="3" a="1"/>
  <c r="C243" i="3" s="1"/>
  <c r="B243" i="3" s="1"/>
  <c r="D243" i="3"/>
  <c r="C244" i="3" a="1"/>
  <c r="C244" i="3" s="1"/>
  <c r="B244" i="3" s="1"/>
  <c r="D244" i="3"/>
  <c r="C245" i="3" a="1"/>
  <c r="C245" i="3" s="1"/>
  <c r="B245" i="3" s="1"/>
  <c r="D245" i="3"/>
  <c r="C246" i="3" s="1" a="1"/>
  <c r="C246" i="3" s="1"/>
  <c r="B246" i="3" s="1"/>
  <c r="D246" i="3"/>
  <c r="C247" i="3" a="1"/>
  <c r="C247" i="3" s="1"/>
  <c r="B247" i="3" s="1"/>
  <c r="D247" i="3"/>
  <c r="C248" i="3" s="1" a="1"/>
  <c r="C248" i="3" s="1"/>
  <c r="B248" i="3"/>
  <c r="D248" i="3"/>
  <c r="C249" i="3" s="1" a="1"/>
  <c r="C249" i="3" s="1"/>
  <c r="B249" i="3" s="1"/>
  <c r="D249" i="3"/>
  <c r="C250" i="3" s="1" a="1"/>
  <c r="C250" i="3" s="1"/>
  <c r="B250" i="3" s="1"/>
  <c r="D250" i="3"/>
  <c r="C251" i="3" a="1"/>
  <c r="C251" i="3" s="1"/>
  <c r="B251" i="3" s="1"/>
  <c r="D251" i="3"/>
  <c r="C252" i="3" s="1" a="1"/>
  <c r="C252" i="3" s="1"/>
  <c r="B252" i="3" s="1"/>
  <c r="D252" i="3"/>
  <c r="C253" i="3" s="1" a="1"/>
  <c r="C253" i="3" s="1"/>
  <c r="B253" i="3" s="1"/>
  <c r="D253" i="3"/>
  <c r="C254" i="3" s="1" a="1"/>
  <c r="C254" i="3" s="1"/>
  <c r="B254" i="3" s="1"/>
  <c r="D254" i="3"/>
  <c r="C255" i="3" s="1" a="1"/>
  <c r="C255" i="3" s="1"/>
  <c r="B255" i="3" s="1"/>
  <c r="D255" i="3"/>
  <c r="C256" i="3" s="1" a="1"/>
  <c r="C256" i="3" s="1"/>
  <c r="B256" i="3" s="1"/>
  <c r="D256" i="3"/>
  <c r="C257" i="3" s="1" a="1"/>
  <c r="C257" i="3" s="1"/>
  <c r="B257" i="3" s="1"/>
  <c r="D257" i="3"/>
  <c r="C258" i="3" s="1" a="1"/>
  <c r="C258" i="3" s="1"/>
  <c r="B258" i="3" s="1"/>
  <c r="D258" i="3"/>
  <c r="C259" i="3" s="1" a="1"/>
  <c r="C259" i="3" s="1"/>
  <c r="B259" i="3" s="1"/>
  <c r="D259" i="3"/>
  <c r="C260" i="3" a="1"/>
  <c r="C260" i="3" s="1"/>
  <c r="B260" i="3" s="1"/>
  <c r="D260" i="3"/>
  <c r="C261" i="3" s="1" a="1"/>
  <c r="C261" i="3" s="1"/>
  <c r="B261" i="3" s="1"/>
  <c r="D261" i="3"/>
  <c r="C262" i="3" s="1" a="1"/>
  <c r="C262" i="3" s="1"/>
  <c r="B262" i="3" s="1"/>
  <c r="D262" i="3"/>
  <c r="C263" i="3" a="1"/>
  <c r="C263" i="3" s="1"/>
  <c r="B263" i="3" s="1"/>
  <c r="D263" i="3"/>
  <c r="C264" i="3" s="1" a="1"/>
  <c r="C264" i="3" s="1"/>
  <c r="B264" i="3" s="1"/>
  <c r="D264" i="3"/>
  <c r="C265" i="3" s="1" a="1"/>
  <c r="C265" i="3" s="1"/>
  <c r="B265" i="3" s="1"/>
  <c r="D265" i="3"/>
  <c r="C266" i="3" s="1" a="1"/>
  <c r="C266" i="3" s="1"/>
  <c r="B266" i="3" s="1"/>
  <c r="D266" i="3"/>
  <c r="C267" i="3" a="1"/>
  <c r="C267" i="3" s="1"/>
  <c r="B267" i="3" s="1"/>
  <c r="D267" i="3"/>
  <c r="C268" i="3" a="1"/>
  <c r="C268" i="3" s="1"/>
  <c r="B268" i="3" s="1"/>
  <c r="D268" i="3"/>
  <c r="C269" i="3" s="1" a="1"/>
  <c r="C269" i="3" s="1"/>
  <c r="B269" i="3" s="1"/>
  <c r="D269" i="3"/>
  <c r="C270" i="3" a="1"/>
  <c r="C270" i="3"/>
  <c r="B270" i="3" s="1"/>
  <c r="D270" i="3"/>
  <c r="C271" i="3" a="1"/>
  <c r="C271" i="3" s="1"/>
  <c r="B271" i="3" s="1"/>
  <c r="D271" i="3"/>
  <c r="C272" i="3" s="1" a="1"/>
  <c r="C272" i="3" s="1"/>
  <c r="B272" i="3" s="1"/>
  <c r="D272" i="3"/>
  <c r="C273" i="3" a="1"/>
  <c r="C273" i="3" s="1"/>
  <c r="B273" i="3" s="1"/>
  <c r="D273" i="3"/>
  <c r="C274" i="3" s="1" a="1"/>
  <c r="C274" i="3" s="1"/>
  <c r="B274" i="3" s="1"/>
  <c r="D274" i="3"/>
  <c r="C275" i="3" a="1"/>
  <c r="C275" i="3" s="1"/>
  <c r="B275" i="3" s="1"/>
  <c r="D275" i="3"/>
  <c r="C276" i="3" s="1" a="1"/>
  <c r="C276" i="3" s="1"/>
  <c r="B276" i="3" s="1"/>
  <c r="D276" i="3"/>
  <c r="C277" i="3" s="1" a="1"/>
  <c r="C277" i="3" s="1"/>
  <c r="B277" i="3" s="1"/>
  <c r="D277" i="3"/>
  <c r="C278" i="3" a="1"/>
  <c r="C278" i="3"/>
  <c r="B278" i="3" s="1"/>
  <c r="D278" i="3"/>
  <c r="C279" i="3" a="1"/>
  <c r="C279" i="3" s="1"/>
  <c r="B279" i="3" s="1"/>
  <c r="D279" i="3"/>
  <c r="C280" i="3" s="1" a="1"/>
  <c r="C280" i="3" s="1"/>
  <c r="B280" i="3" s="1"/>
  <c r="D280" i="3"/>
  <c r="C281" i="3" s="1" a="1"/>
  <c r="C281" i="3" s="1"/>
  <c r="B281" i="3" s="1"/>
  <c r="D281" i="3"/>
  <c r="C282" i="3" s="1" a="1"/>
  <c r="C282" i="3" s="1"/>
  <c r="B282" i="3" s="1"/>
  <c r="D282" i="3"/>
  <c r="C283" i="3" s="1" a="1"/>
  <c r="C283" i="3" s="1"/>
  <c r="B283" i="3" s="1"/>
  <c r="D283" i="3"/>
  <c r="C284" i="3" s="1" a="1"/>
  <c r="C284" i="3" s="1"/>
  <c r="B284" i="3" s="1"/>
  <c r="D284" i="3"/>
  <c r="C285" i="3" a="1"/>
  <c r="C285" i="3" s="1"/>
  <c r="B285" i="3" s="1"/>
  <c r="D285" i="3"/>
  <c r="C286" i="3" s="1" a="1"/>
  <c r="C286" i="3" s="1"/>
  <c r="B286" i="3" s="1"/>
  <c r="D286" i="3"/>
  <c r="C287" i="3" a="1"/>
  <c r="C287" i="3" s="1"/>
  <c r="B287" i="3" s="1"/>
  <c r="D287" i="3"/>
  <c r="C288" i="3" s="1" a="1"/>
  <c r="C288" i="3" s="1"/>
  <c r="B288" i="3" s="1"/>
  <c r="D288" i="3"/>
  <c r="C289" i="3" s="1" a="1"/>
  <c r="C289" i="3" s="1"/>
  <c r="B289" i="3" s="1"/>
  <c r="D289" i="3"/>
  <c r="C290" i="3" s="1" a="1"/>
  <c r="C290" i="3" s="1"/>
  <c r="B290" i="3" s="1"/>
  <c r="D290" i="3"/>
  <c r="C291" i="3" a="1"/>
  <c r="C291" i="3" s="1"/>
  <c r="B291" i="3" s="1"/>
  <c r="D291" i="3"/>
  <c r="C292" i="3" s="1" a="1"/>
  <c r="C292" i="3" s="1"/>
  <c r="B292" i="3" s="1"/>
  <c r="D292" i="3"/>
  <c r="C293" i="3" a="1"/>
  <c r="C293" i="3" s="1"/>
  <c r="B293" i="3" s="1"/>
  <c r="D293" i="3"/>
  <c r="B294" i="3"/>
  <c r="C294" i="3" a="1"/>
  <c r="C294" i="3"/>
  <c r="D294" i="3"/>
  <c r="C295" i="3" s="1" a="1"/>
  <c r="C295" i="3" s="1"/>
  <c r="B295" i="3" s="1"/>
  <c r="D295" i="3"/>
  <c r="C296" i="3" s="1" a="1"/>
  <c r="C296" i="3" s="1"/>
  <c r="B296" i="3" s="1"/>
  <c r="D296" i="3"/>
  <c r="C297" i="3" s="1" a="1"/>
  <c r="C297" i="3" s="1"/>
  <c r="B297" i="3" s="1"/>
  <c r="D297" i="3"/>
  <c r="C298" i="3" s="1" a="1"/>
  <c r="C298" i="3" s="1"/>
  <c r="B298" i="3" s="1"/>
  <c r="D298" i="3"/>
  <c r="C299" i="3" a="1"/>
  <c r="C299" i="3" s="1"/>
  <c r="B299" i="3" s="1"/>
  <c r="D299" i="3"/>
  <c r="C300" i="3" a="1"/>
  <c r="C300" i="3" s="1"/>
  <c r="B300" i="3" s="1"/>
  <c r="D300" i="3"/>
  <c r="C301" i="3" a="1"/>
  <c r="C301" i="3" s="1"/>
  <c r="B301" i="3" s="1"/>
  <c r="D301" i="3"/>
  <c r="C302" i="3" s="1" a="1"/>
  <c r="C302" i="3" s="1"/>
  <c r="B302" i="3" s="1"/>
  <c r="D302" i="3"/>
  <c r="C303" i="3" s="1" a="1"/>
  <c r="C303" i="3" s="1"/>
  <c r="B303" i="3" s="1"/>
  <c r="D303" i="3"/>
  <c r="C304" i="3" s="1" a="1"/>
  <c r="C304" i="3"/>
  <c r="B304" i="3" s="1"/>
  <c r="D304" i="3"/>
  <c r="C305" i="3" s="1" a="1"/>
  <c r="C305" i="3" s="1"/>
  <c r="B305" i="3" s="1"/>
  <c r="D305" i="3"/>
  <c r="C306" i="3" s="1" a="1"/>
  <c r="C306" i="3" s="1"/>
  <c r="B306" i="3" s="1"/>
  <c r="D306" i="3"/>
  <c r="C307" i="3" s="1" a="1"/>
  <c r="C307" i="3" s="1"/>
  <c r="B307" i="3" s="1"/>
  <c r="D307" i="3"/>
  <c r="C308" i="3" s="1" a="1"/>
  <c r="C308" i="3" s="1"/>
  <c r="B308" i="3" s="1"/>
  <c r="D308" i="3"/>
  <c r="C309" i="3" a="1"/>
  <c r="C309" i="3" s="1"/>
  <c r="B309" i="3" s="1"/>
  <c r="D309" i="3"/>
  <c r="C310" i="3" s="1" a="1"/>
  <c r="C310" i="3" s="1"/>
  <c r="B310" i="3" s="1"/>
  <c r="D310" i="3"/>
  <c r="C311" i="3" s="1" a="1"/>
  <c r="C311" i="3" s="1"/>
  <c r="B311" i="3" s="1"/>
  <c r="D311" i="3"/>
  <c r="C312" i="3" s="1" a="1"/>
  <c r="C312" i="3" s="1"/>
  <c r="B312" i="3" s="1"/>
  <c r="D312" i="3"/>
  <c r="C313" i="3" s="1" a="1"/>
  <c r="C313" i="3" s="1"/>
  <c r="B313" i="3" s="1"/>
  <c r="D313" i="3"/>
  <c r="C314" i="3" s="1" a="1"/>
  <c r="C314" i="3"/>
  <c r="B314" i="3" s="1"/>
  <c r="D314" i="3"/>
  <c r="C315" i="3" a="1"/>
  <c r="C315" i="3" s="1"/>
  <c r="B315" i="3" s="1"/>
  <c r="D315" i="3"/>
  <c r="C316" i="3" a="1"/>
  <c r="C316" i="3" s="1"/>
  <c r="B316" i="3" s="1"/>
  <c r="D316" i="3"/>
  <c r="C317" i="3" s="1" a="1"/>
  <c r="C317" i="3" s="1"/>
  <c r="B317" i="3" s="1"/>
  <c r="D317" i="3"/>
  <c r="C318" i="3" s="1" a="1"/>
  <c r="C318" i="3" s="1"/>
  <c r="B318" i="3" s="1"/>
  <c r="D318" i="3"/>
  <c r="C319" i="3" s="1" a="1"/>
  <c r="C319" i="3" s="1"/>
  <c r="B319" i="3" s="1"/>
  <c r="D319" i="3"/>
  <c r="C320" i="3" s="1" a="1"/>
  <c r="C320" i="3" s="1"/>
  <c r="B320" i="3" s="1"/>
  <c r="D320" i="3"/>
  <c r="C321" i="3" s="1" a="1"/>
  <c r="C321" i="3" s="1"/>
  <c r="B321" i="3" s="1"/>
  <c r="D321" i="3"/>
  <c r="C322" i="3" s="1" a="1"/>
  <c r="C322" i="3" s="1"/>
  <c r="B322" i="3" s="1"/>
  <c r="D322" i="3"/>
  <c r="C323" i="3" s="1" a="1"/>
  <c r="C323" i="3" s="1"/>
  <c r="B323" i="3" s="1"/>
  <c r="D323" i="3"/>
  <c r="C324" i="3" s="1" a="1"/>
  <c r="C324" i="3" s="1"/>
  <c r="B324" i="3" s="1"/>
  <c r="D324" i="3"/>
  <c r="C325" i="3" a="1"/>
  <c r="C325" i="3"/>
  <c r="B325" i="3" s="1"/>
  <c r="D325" i="3"/>
  <c r="C326" i="3" a="1"/>
  <c r="C326" i="3" s="1"/>
  <c r="B326" i="3" s="1"/>
  <c r="D326" i="3"/>
  <c r="C327" i="3" s="1" a="1"/>
  <c r="C327" i="3" s="1"/>
  <c r="B327" i="3" s="1"/>
  <c r="D327" i="3"/>
  <c r="C328" i="3" s="1" a="1"/>
  <c r="C328" i="3" s="1"/>
  <c r="B328" i="3" s="1"/>
  <c r="D328" i="3"/>
  <c r="C329" i="3" s="1" a="1"/>
  <c r="C329" i="3" s="1"/>
  <c r="B329" i="3" s="1"/>
  <c r="D329" i="3"/>
  <c r="C330" i="3" s="1" a="1"/>
  <c r="C330" i="3" s="1"/>
  <c r="B330" i="3" s="1"/>
  <c r="D330" i="3"/>
  <c r="C331" i="3" s="1" a="1"/>
  <c r="C331" i="3" s="1"/>
  <c r="B331" i="3" s="1"/>
  <c r="D331" i="3"/>
  <c r="C332" i="3" s="1" a="1"/>
  <c r="C332" i="3" s="1"/>
  <c r="B332" i="3" s="1"/>
  <c r="D332" i="3"/>
  <c r="C333" i="3" a="1"/>
  <c r="C333" i="3"/>
  <c r="B333" i="3" s="1"/>
  <c r="D333" i="3"/>
  <c r="C334" i="3" a="1"/>
  <c r="C334" i="3" s="1"/>
  <c r="B334" i="3" s="1"/>
  <c r="D334" i="3"/>
  <c r="C335" i="3" s="1" a="1"/>
  <c r="C335" i="3" s="1"/>
  <c r="B335" i="3" s="1"/>
  <c r="D335" i="3"/>
  <c r="C336" i="3" s="1" a="1"/>
  <c r="C336" i="3" s="1"/>
  <c r="B336" i="3" s="1"/>
  <c r="D336" i="3"/>
  <c r="C337" i="3" s="1" a="1"/>
  <c r="C337" i="3" s="1"/>
  <c r="B337" i="3" s="1"/>
  <c r="D337" i="3"/>
  <c r="C338" i="3" s="1" a="1"/>
  <c r="C338" i="3" s="1"/>
  <c r="B338" i="3" s="1"/>
  <c r="D338" i="3"/>
  <c r="C339" i="3" s="1" a="1"/>
  <c r="C339" i="3" s="1"/>
  <c r="B339" i="3" s="1"/>
  <c r="D339" i="3"/>
  <c r="C340" i="3" s="1" a="1"/>
  <c r="C340" i="3" s="1"/>
  <c r="B340" i="3" s="1"/>
  <c r="D340" i="3"/>
  <c r="C341" i="3" a="1"/>
  <c r="C341" i="3"/>
  <c r="B341" i="3" s="1"/>
  <c r="D341" i="3"/>
  <c r="C342" i="3" a="1"/>
  <c r="C342" i="3" s="1"/>
  <c r="B342" i="3" s="1"/>
  <c r="D342" i="3"/>
  <c r="C343" i="3" s="1" a="1"/>
  <c r="C343" i="3" s="1"/>
  <c r="B343" i="3" s="1"/>
  <c r="D343" i="3"/>
  <c r="C344" i="3" s="1" a="1"/>
  <c r="C344" i="3" s="1"/>
  <c r="B344" i="3" s="1"/>
  <c r="D344" i="3"/>
  <c r="C345" i="3" s="1" a="1"/>
  <c r="C345" i="3" s="1"/>
  <c r="B345" i="3" s="1"/>
  <c r="D345" i="3"/>
  <c r="C346" i="3" s="1" a="1"/>
  <c r="C346" i="3" s="1"/>
  <c r="B346" i="3" s="1"/>
  <c r="D346" i="3"/>
  <c r="I59" i="3"/>
  <c r="J59" i="3"/>
  <c r="I60" i="3"/>
  <c r="J60" i="3"/>
  <c r="I61" i="3"/>
  <c r="J61" i="3"/>
  <c r="I62" i="3"/>
  <c r="J62" i="3"/>
  <c r="I63" i="3"/>
  <c r="J63" i="3"/>
  <c r="J64" i="3"/>
  <c r="C59" i="3" a="1"/>
  <c r="C59" i="3" s="1"/>
  <c r="C61" i="3" a="1"/>
  <c r="C61" i="3" s="1"/>
  <c r="B3" i="3"/>
  <c r="J25" i="1"/>
  <c r="I25" i="1"/>
  <c r="J24" i="1"/>
  <c r="I24" i="1"/>
  <c r="C24" i="1" a="1"/>
  <c r="C24" i="1" s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C2" i="1" a="1"/>
  <c r="C2" i="1" s="1"/>
  <c r="J48" i="3"/>
  <c r="I48" i="3"/>
  <c r="J47" i="3"/>
  <c r="I47" i="3"/>
  <c r="C47" i="3" a="1"/>
  <c r="C47" i="3"/>
  <c r="D47" i="3" s="1"/>
  <c r="C48" i="3" s="1" a="1"/>
  <c r="C48" i="3" s="1"/>
  <c r="J46" i="3"/>
  <c r="I46" i="3"/>
  <c r="J45" i="3"/>
  <c r="I45" i="3"/>
  <c r="J44" i="3"/>
  <c r="I44" i="3"/>
  <c r="J43" i="3"/>
  <c r="I43" i="3"/>
  <c r="C43" i="3" a="1"/>
  <c r="C43" i="3"/>
  <c r="J42" i="3"/>
  <c r="I42" i="3"/>
  <c r="J41" i="3"/>
  <c r="I41" i="3"/>
  <c r="C41" i="3" a="1"/>
  <c r="C41" i="3" s="1"/>
  <c r="J40" i="3"/>
  <c r="I40" i="3"/>
  <c r="J39" i="3"/>
  <c r="I39" i="3"/>
  <c r="J38" i="3"/>
  <c r="I38" i="3"/>
  <c r="D38" i="3"/>
  <c r="C39" i="3" s="1" a="1"/>
  <c r="C39" i="3" s="1"/>
  <c r="C38" i="3"/>
  <c r="C38" i="3" a="1"/>
  <c r="I58" i="3"/>
  <c r="I57" i="3"/>
  <c r="I56" i="3"/>
  <c r="I55" i="3"/>
  <c r="I54" i="3"/>
  <c r="I53" i="3"/>
  <c r="I52" i="3"/>
  <c r="I51" i="3"/>
  <c r="I50" i="3"/>
  <c r="I49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15" i="3"/>
  <c r="I16" i="3"/>
  <c r="I17" i="3"/>
  <c r="I18" i="3"/>
  <c r="I19" i="3"/>
  <c r="I20" i="3"/>
  <c r="I21" i="3"/>
  <c r="I22" i="3"/>
  <c r="I3" i="3"/>
  <c r="I4" i="3"/>
  <c r="I5" i="3"/>
  <c r="I6" i="3"/>
  <c r="I7" i="3"/>
  <c r="I8" i="3"/>
  <c r="I9" i="3"/>
  <c r="I10" i="3"/>
  <c r="I11" i="3"/>
  <c r="I12" i="3"/>
  <c r="I13" i="3"/>
  <c r="I14" i="3"/>
  <c r="I2" i="3"/>
  <c r="J37" i="3"/>
  <c r="C37" i="3" a="1"/>
  <c r="C37" i="3" s="1"/>
  <c r="C33" i="3" a="1"/>
  <c r="C33" i="3" s="1"/>
  <c r="D33" i="3" s="1"/>
  <c r="C34" i="3" a="1"/>
  <c r="C34" i="3" s="1"/>
  <c r="D34" i="3" s="1"/>
  <c r="O33" i="3"/>
  <c r="J33" i="3"/>
  <c r="O2" i="1"/>
  <c r="J49" i="3"/>
  <c r="J50" i="3"/>
  <c r="J51" i="3"/>
  <c r="J52" i="3"/>
  <c r="J53" i="3"/>
  <c r="J54" i="3"/>
  <c r="J55" i="3"/>
  <c r="J56" i="3"/>
  <c r="J57" i="3"/>
  <c r="J58" i="3"/>
  <c r="C27" i="3" a="1"/>
  <c r="C27" i="3" s="1"/>
  <c r="D27" i="3" s="1"/>
  <c r="C28" i="3" s="1" a="1"/>
  <c r="C28" i="3" s="1"/>
  <c r="D28" i="3" s="1"/>
  <c r="C29" i="3" s="1" a="1"/>
  <c r="C29" i="3" s="1"/>
  <c r="D29" i="3" s="1"/>
  <c r="C30" i="3" s="1" a="1"/>
  <c r="C30" i="3" s="1"/>
  <c r="D30" i="3" s="1"/>
  <c r="C31" i="3" a="1"/>
  <c r="C31" i="3" s="1"/>
  <c r="D31" i="3" s="1"/>
  <c r="C32" i="3" s="1" a="1"/>
  <c r="C32" i="3" s="1"/>
  <c r="D32" i="3" s="1"/>
  <c r="C22" i="3" a="1"/>
  <c r="C22" i="3" s="1"/>
  <c r="D22" i="3" s="1"/>
  <c r="C23" i="3" s="1" a="1"/>
  <c r="C23" i="3" s="1"/>
  <c r="D23" i="3" s="1"/>
  <c r="C24" i="3" s="1" a="1"/>
  <c r="C24" i="3" s="1"/>
  <c r="D24" i="3" s="1"/>
  <c r="C25" i="3" s="1" a="1"/>
  <c r="C25" i="3" s="1"/>
  <c r="D25" i="3" s="1"/>
  <c r="C26" i="3" s="1" a="1"/>
  <c r="C26" i="3" s="1"/>
  <c r="D26" i="3" s="1"/>
  <c r="C18" i="3" a="1"/>
  <c r="C18" i="3" s="1"/>
  <c r="D18" i="3" s="1"/>
  <c r="C19" i="3" s="1" a="1"/>
  <c r="C19" i="3" s="1"/>
  <c r="D19" i="3" s="1"/>
  <c r="C20" i="3" s="1" a="1"/>
  <c r="C20" i="3" s="1"/>
  <c r="D20" i="3" s="1"/>
  <c r="C21" i="3" s="1" a="1"/>
  <c r="C21" i="3" s="1"/>
  <c r="D21" i="3" s="1"/>
  <c r="C15" i="3" a="1"/>
  <c r="C15" i="3" s="1"/>
  <c r="D15" i="3" s="1"/>
  <c r="C16" i="3" s="1" a="1"/>
  <c r="C16" i="3" s="1"/>
  <c r="D16" i="3" s="1"/>
  <c r="C17" i="3" s="1" a="1"/>
  <c r="C17" i="3" s="1"/>
  <c r="D17" i="3" s="1"/>
  <c r="C10" i="3" a="1"/>
  <c r="C10" i="3" s="1"/>
  <c r="D10" i="3" s="1"/>
  <c r="C11" i="3" s="1" a="1"/>
  <c r="C11" i="3" s="1"/>
  <c r="D11" i="3" s="1"/>
  <c r="C12" i="3" s="1" a="1"/>
  <c r="C12" i="3" s="1"/>
  <c r="D12" i="3" s="1"/>
  <c r="C13" i="3" s="1" a="1"/>
  <c r="C13" i="3" s="1"/>
  <c r="D13" i="3" s="1"/>
  <c r="C14" i="3" s="1" a="1"/>
  <c r="C14" i="3" s="1"/>
  <c r="D14" i="3" s="1"/>
  <c r="C6" i="3" a="1"/>
  <c r="C6" i="3" s="1"/>
  <c r="D6" i="3" s="1"/>
  <c r="C7" i="3" s="1" a="1"/>
  <c r="C7" i="3" s="1"/>
  <c r="D7" i="3" s="1"/>
  <c r="C8" i="3" s="1" a="1"/>
  <c r="C8" i="3" s="1"/>
  <c r="D8" i="3" s="1"/>
  <c r="C9" i="3" s="1" a="1"/>
  <c r="C9" i="3" s="1"/>
  <c r="D9" i="3" s="1"/>
  <c r="C4" i="3" a="1"/>
  <c r="C4" i="3" s="1"/>
  <c r="D4" i="3" s="1"/>
  <c r="C5" i="3" s="1" a="1"/>
  <c r="C5" i="3" s="1"/>
  <c r="D5" i="3" s="1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4" i="3"/>
  <c r="J35" i="3"/>
  <c r="J36" i="3"/>
  <c r="J6" i="3"/>
  <c r="J7" i="3"/>
  <c r="J8" i="3"/>
  <c r="J9" i="3"/>
  <c r="J10" i="3"/>
  <c r="J11" i="3"/>
  <c r="J12" i="3"/>
  <c r="J13" i="3"/>
  <c r="J4" i="3"/>
  <c r="J5" i="3"/>
  <c r="J3" i="3"/>
  <c r="J2" i="3"/>
  <c r="C2" i="3" a="1"/>
  <c r="C2" i="3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D33" i="1"/>
  <c r="C34" i="1" s="1" a="1"/>
  <c r="C34" i="1" s="1"/>
  <c r="D34" i="1"/>
  <c r="C35" i="1" s="1" a="1"/>
  <c r="C35" i="1" s="1"/>
  <c r="D35" i="1"/>
  <c r="C36" i="1" s="1" a="1"/>
  <c r="C36" i="1" s="1"/>
  <c r="D36" i="1"/>
  <c r="C37" i="1" s="1" a="1"/>
  <c r="C37" i="1" s="1"/>
  <c r="D37" i="1"/>
  <c r="C38" i="1" s="1" a="1"/>
  <c r="C38" i="1" s="1"/>
  <c r="D38" i="1"/>
  <c r="C39" i="1" s="1" a="1"/>
  <c r="C39" i="1" s="1"/>
  <c r="D39" i="1"/>
  <c r="C40" i="1" s="1" a="1"/>
  <c r="C40" i="1" s="1"/>
  <c r="D40" i="1"/>
  <c r="C41" i="1" s="1" a="1"/>
  <c r="C41" i="1" s="1"/>
  <c r="D41" i="1"/>
  <c r="C42" i="1" s="1" a="1"/>
  <c r="C42" i="1" s="1"/>
  <c r="D42" i="1"/>
  <c r="C43" i="1" s="1"/>
  <c r="D43" i="1"/>
  <c r="C44" i="1" s="1"/>
  <c r="D44" i="1"/>
  <c r="C45" i="1" s="1"/>
  <c r="D45" i="1"/>
  <c r="C46" i="1" s="1"/>
  <c r="D46" i="1"/>
  <c r="C47" i="1" s="1"/>
  <c r="D53" i="1"/>
  <c r="C54" i="1" s="1"/>
  <c r="D54" i="1"/>
  <c r="C55" i="1" s="1"/>
  <c r="D55" i="1"/>
  <c r="D56" i="1"/>
  <c r="B4" i="3" l="1"/>
  <c r="D61" i="3"/>
  <c r="C62" i="3" s="1" a="1"/>
  <c r="C62" i="3" s="1"/>
  <c r="D59" i="3"/>
  <c r="C60" i="3" s="1" a="1"/>
  <c r="C60" i="3" s="1"/>
  <c r="D24" i="1"/>
  <c r="C25" i="1" s="1" a="1"/>
  <c r="C25" i="1" s="1"/>
  <c r="D14" i="1"/>
  <c r="C15" i="1" s="1" a="1"/>
  <c r="C15" i="1" s="1"/>
  <c r="D9" i="1"/>
  <c r="C10" i="1" s="1" a="1"/>
  <c r="C10" i="1" s="1"/>
  <c r="D2" i="1"/>
  <c r="C3" i="1" s="1" a="1"/>
  <c r="C3" i="1" s="1"/>
  <c r="D6" i="1"/>
  <c r="C7" i="1" s="1" a="1"/>
  <c r="C7" i="1" s="1"/>
  <c r="D12" i="1"/>
  <c r="C13" i="1" s="1" a="1"/>
  <c r="C13" i="1" s="1"/>
  <c r="D20" i="1"/>
  <c r="C21" i="1" s="1" a="1"/>
  <c r="C21" i="1" s="1"/>
  <c r="D48" i="3"/>
  <c r="D43" i="3"/>
  <c r="C44" i="3" s="1" a="1"/>
  <c r="C44" i="3" s="1"/>
  <c r="D39" i="3"/>
  <c r="C40" i="3" s="1" a="1"/>
  <c r="C40" i="3" s="1"/>
  <c r="D41" i="3"/>
  <c r="C42" i="3" s="1" a="1"/>
  <c r="C42" i="3" s="1"/>
  <c r="D37" i="3"/>
  <c r="C35" i="3" a="1"/>
  <c r="C35" i="3" s="1"/>
  <c r="B43" i="1"/>
  <c r="B54" i="1"/>
  <c r="B46" i="1"/>
  <c r="B44" i="1"/>
  <c r="B45" i="1"/>
  <c r="B42" i="1"/>
  <c r="B41" i="1"/>
  <c r="B40" i="1"/>
  <c r="B39" i="1"/>
  <c r="B38" i="1"/>
  <c r="D28" i="1"/>
  <c r="B37" i="1"/>
  <c r="B34" i="1"/>
  <c r="B47" i="1"/>
  <c r="D48" i="1"/>
  <c r="C49" i="1" s="1"/>
  <c r="D47" i="1"/>
  <c r="C48" i="1" s="1"/>
  <c r="D52" i="1"/>
  <c r="C53" i="1" s="1"/>
  <c r="D51" i="1"/>
  <c r="C52" i="1" s="1"/>
  <c r="D50" i="1"/>
  <c r="C51" i="1" s="1"/>
  <c r="D49" i="1"/>
  <c r="C50" i="1" s="1"/>
  <c r="B5" i="3" l="1"/>
  <c r="D60" i="3"/>
  <c r="D62" i="3"/>
  <c r="C63" i="3" s="1" a="1"/>
  <c r="C63" i="3" s="1"/>
  <c r="D3" i="1"/>
  <c r="C4" i="1" s="1" a="1"/>
  <c r="C4" i="1" s="1"/>
  <c r="D10" i="1"/>
  <c r="C11" i="1" s="1" a="1"/>
  <c r="C11" i="1" s="1"/>
  <c r="D13" i="1"/>
  <c r="C14" i="1" s="1" a="1"/>
  <c r="C14" i="1" s="1"/>
  <c r="D15" i="1"/>
  <c r="C16" i="1" s="1" a="1"/>
  <c r="C16" i="1" s="1"/>
  <c r="D21" i="1"/>
  <c r="C22" i="1" s="1" a="1"/>
  <c r="C22" i="1" s="1"/>
  <c r="D7" i="1"/>
  <c r="C8" i="1" s="1" a="1"/>
  <c r="C8" i="1" s="1"/>
  <c r="D8" i="1" s="1"/>
  <c r="C9" i="1" s="1" a="1"/>
  <c r="C9" i="1" s="1"/>
  <c r="D25" i="1"/>
  <c r="D44" i="3"/>
  <c r="C45" i="3" s="1" a="1"/>
  <c r="C45" i="3" s="1"/>
  <c r="D42" i="3"/>
  <c r="D40" i="3"/>
  <c r="D35" i="3"/>
  <c r="C36" i="3" s="1" a="1"/>
  <c r="C36" i="3" s="1"/>
  <c r="D36" i="3" s="1"/>
  <c r="B35" i="1"/>
  <c r="C29" i="1" a="1"/>
  <c r="C29" i="1" s="1"/>
  <c r="D29" i="1" s="1"/>
  <c r="B50" i="1"/>
  <c r="B51" i="1"/>
  <c r="B52" i="1"/>
  <c r="B53" i="1"/>
  <c r="B48" i="1"/>
  <c r="B49" i="1"/>
  <c r="B6" i="3" l="1"/>
  <c r="D63" i="3"/>
  <c r="C64" i="3" s="1" a="1"/>
  <c r="C64" i="3" s="1"/>
  <c r="D16" i="1"/>
  <c r="C17" i="1" s="1" a="1"/>
  <c r="C17" i="1" s="1"/>
  <c r="D11" i="1"/>
  <c r="C12" i="1" s="1" a="1"/>
  <c r="C12" i="1" s="1"/>
  <c r="D22" i="1"/>
  <c r="C23" i="1" s="1" a="1"/>
  <c r="C23" i="1" s="1"/>
  <c r="D4" i="1"/>
  <c r="C5" i="1" s="1" a="1"/>
  <c r="C5" i="1" s="1"/>
  <c r="D45" i="3"/>
  <c r="C46" i="3" s="1" a="1"/>
  <c r="C46" i="3" s="1"/>
  <c r="B36" i="1"/>
  <c r="C30" i="1" a="1"/>
  <c r="C30" i="1" s="1"/>
  <c r="D30" i="1" s="1"/>
  <c r="C31" i="1" s="1" a="1"/>
  <c r="C31" i="1" s="1"/>
  <c r="D31" i="1" s="1"/>
  <c r="C32" i="1" s="1" a="1"/>
  <c r="C32" i="1" s="1"/>
  <c r="D32" i="1" s="1"/>
  <c r="C33" i="1" s="1" a="1"/>
  <c r="C33" i="1" s="1"/>
  <c r="B7" i="3" l="1"/>
  <c r="D64" i="3"/>
  <c r="D5" i="1"/>
  <c r="C6" i="1" s="1" a="1"/>
  <c r="C6" i="1" s="1"/>
  <c r="D23" i="1"/>
  <c r="D17" i="1"/>
  <c r="C18" i="1" s="1" a="1"/>
  <c r="C18" i="1" s="1"/>
  <c r="D46" i="3"/>
  <c r="B8" i="3" l="1"/>
  <c r="D18" i="1"/>
  <c r="C19" i="1" s="1" a="1"/>
  <c r="C19" i="1" s="1"/>
  <c r="C26" i="1" a="1"/>
  <c r="C26" i="1" s="1"/>
  <c r="B9" i="3" l="1"/>
  <c r="D19" i="1"/>
  <c r="C20" i="1" s="1" a="1"/>
  <c r="C20" i="1" s="1"/>
  <c r="D26" i="1"/>
  <c r="C27" i="1" s="1" a="1"/>
  <c r="C27" i="1" s="1"/>
  <c r="D27" i="1" s="1"/>
  <c r="C28" i="1" s="1" a="1"/>
  <c r="C28" i="1" s="1"/>
  <c r="C49" i="3" a="1"/>
  <c r="C49" i="3" s="1"/>
  <c r="B10" i="3" l="1"/>
  <c r="D49" i="3"/>
  <c r="C50" i="3" s="1" a="1"/>
  <c r="C50" i="3" s="1"/>
  <c r="B11" i="3" l="1"/>
  <c r="D50" i="3"/>
  <c r="C51" i="3" s="1" a="1"/>
  <c r="C51" i="3" s="1"/>
  <c r="B12" i="3" l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D51" i="3"/>
  <c r="C52" i="3" s="1" a="1"/>
  <c r="C52" i="3" s="1"/>
  <c r="B52" i="3" l="1"/>
  <c r="D52" i="3"/>
  <c r="C53" i="3" s="1" a="1"/>
  <c r="C53" i="3" s="1"/>
  <c r="B53" i="3" l="1"/>
  <c r="D53" i="3"/>
  <c r="C54" i="3" s="1" a="1"/>
  <c r="C54" i="3" s="1"/>
  <c r="B54" i="3" s="1"/>
  <c r="D54" i="3" l="1"/>
  <c r="C55" i="3" s="1" a="1"/>
  <c r="C55" i="3" s="1"/>
  <c r="B55" i="3" s="1"/>
  <c r="D55" i="3" l="1"/>
  <c r="C56" i="3" s="1" a="1"/>
  <c r="C56" i="3" s="1"/>
  <c r="B56" i="3" s="1"/>
  <c r="D56" i="3" l="1"/>
  <c r="C57" i="3" s="1" a="1"/>
  <c r="C57" i="3" s="1"/>
  <c r="B57" i="3" s="1"/>
  <c r="D57" i="3" l="1"/>
  <c r="C58" i="3" s="1" a="1"/>
  <c r="C58" i="3" s="1"/>
  <c r="B58" i="3" s="1"/>
  <c r="B59" i="3" s="1"/>
  <c r="B60" i="3" l="1"/>
  <c r="D58" i="3"/>
  <c r="B61" i="3" l="1"/>
  <c r="D2" i="3"/>
  <c r="C3" i="3" s="1" a="1"/>
  <c r="C3" i="3" s="1"/>
  <c r="D3" i="3" s="1"/>
  <c r="B62" i="3" l="1"/>
  <c r="B63" i="3" l="1"/>
  <c r="B64" i="3" l="1"/>
  <c r="B65" i="3" s="1"/>
  <c r="E59" i="3" s="1"/>
  <c r="E65" i="3" l="1"/>
  <c r="E137" i="3"/>
  <c r="E310" i="3"/>
  <c r="E299" i="3"/>
  <c r="E284" i="3"/>
  <c r="E235" i="3"/>
  <c r="E339" i="3"/>
  <c r="E205" i="3"/>
  <c r="E141" i="3"/>
  <c r="E148" i="3"/>
  <c r="E234" i="3"/>
  <c r="E305" i="3"/>
  <c r="E237" i="3"/>
  <c r="E282" i="3"/>
  <c r="E344" i="3"/>
  <c r="E298" i="3"/>
  <c r="E176" i="3"/>
  <c r="E120" i="3"/>
  <c r="E336" i="3"/>
  <c r="E308" i="3"/>
  <c r="E124" i="3"/>
  <c r="E171" i="3"/>
  <c r="E158" i="3"/>
  <c r="E335" i="3"/>
  <c r="E236" i="3"/>
  <c r="E207" i="3"/>
  <c r="E154" i="3"/>
  <c r="E316" i="3"/>
  <c r="E146" i="3"/>
  <c r="E186" i="3"/>
  <c r="E206" i="3"/>
  <c r="E317" i="3"/>
  <c r="E210" i="3"/>
  <c r="E195" i="3"/>
  <c r="E127" i="3"/>
  <c r="E245" i="3"/>
  <c r="E230" i="3"/>
  <c r="E342" i="3"/>
  <c r="E89" i="3"/>
  <c r="E222" i="3"/>
  <c r="E183" i="3"/>
  <c r="E79" i="3"/>
  <c r="E320" i="3"/>
  <c r="E338" i="3"/>
  <c r="E177" i="3"/>
  <c r="E184" i="3"/>
  <c r="E340" i="3"/>
  <c r="E231" i="3"/>
  <c r="E204" i="3"/>
  <c r="E185" i="3"/>
  <c r="E312" i="3"/>
  <c r="E225" i="3"/>
  <c r="E247" i="3"/>
  <c r="E271" i="3"/>
  <c r="E87" i="3"/>
  <c r="E233" i="3"/>
  <c r="E142" i="3"/>
  <c r="E226" i="3"/>
  <c r="E314" i="3"/>
  <c r="E173" i="3"/>
  <c r="E304" i="3"/>
  <c r="E113" i="3"/>
  <c r="E166" i="3"/>
  <c r="E196" i="3"/>
  <c r="E227" i="3"/>
  <c r="E84" i="3"/>
  <c r="E73" i="3"/>
  <c r="E139" i="3"/>
  <c r="E202" i="3"/>
  <c r="E315" i="3"/>
  <c r="E281" i="3"/>
  <c r="E72" i="3"/>
  <c r="E325" i="3"/>
  <c r="E238" i="3"/>
  <c r="E255" i="3"/>
  <c r="E326" i="3"/>
  <c r="E151" i="3"/>
  <c r="E164" i="3"/>
  <c r="E272" i="3"/>
  <c r="E193" i="3"/>
  <c r="E86" i="3"/>
  <c r="E76" i="3"/>
  <c r="E211" i="3"/>
  <c r="E133" i="3"/>
  <c r="E99" i="3"/>
  <c r="E334" i="3"/>
  <c r="E94" i="3"/>
  <c r="E273" i="3"/>
  <c r="E92" i="3"/>
  <c r="E165" i="3"/>
  <c r="E78" i="3"/>
  <c r="E327" i="3"/>
  <c r="E100" i="3"/>
  <c r="E81" i="3"/>
  <c r="E138" i="3"/>
  <c r="E243" i="3"/>
  <c r="E143" i="3"/>
  <c r="E71" i="3"/>
  <c r="E203" i="3"/>
  <c r="E115" i="3"/>
  <c r="E297" i="3"/>
  <c r="E259" i="3"/>
  <c r="E295" i="3"/>
  <c r="E285" i="3"/>
  <c r="E150" i="3"/>
  <c r="E270" i="3"/>
  <c r="E188" i="3"/>
  <c r="E332" i="3"/>
  <c r="E292" i="3"/>
  <c r="E91" i="3"/>
  <c r="E279" i="3"/>
  <c r="E132" i="3"/>
  <c r="E287" i="3"/>
  <c r="E121" i="3"/>
  <c r="E85" i="3"/>
  <c r="E217" i="3"/>
  <c r="E103" i="3"/>
  <c r="E263" i="3"/>
  <c r="E122" i="3"/>
  <c r="E286" i="3"/>
  <c r="E266" i="3"/>
  <c r="E153" i="3"/>
  <c r="E175" i="3"/>
  <c r="E134" i="3"/>
  <c r="E68" i="3"/>
  <c r="E80" i="3"/>
  <c r="E257" i="3"/>
  <c r="E156" i="3"/>
  <c r="E95" i="3"/>
  <c r="E256" i="3"/>
  <c r="E303" i="3"/>
  <c r="E90" i="3"/>
  <c r="E302" i="3"/>
  <c r="E254" i="3"/>
  <c r="E131" i="3"/>
  <c r="E187" i="3"/>
  <c r="E224" i="3"/>
  <c r="E218" i="3"/>
  <c r="E240" i="3"/>
  <c r="E140" i="3"/>
  <c r="E280" i="3"/>
  <c r="E155" i="3"/>
  <c r="E189" i="3"/>
  <c r="E105" i="3"/>
  <c r="E291" i="3"/>
  <c r="E337" i="3"/>
  <c r="E200" i="3"/>
  <c r="E330" i="3"/>
  <c r="E267" i="3"/>
  <c r="E265" i="3"/>
  <c r="E172" i="3"/>
  <c r="E129" i="3"/>
  <c r="E126" i="3"/>
  <c r="E319" i="3"/>
  <c r="E167" i="3"/>
  <c r="E262" i="3"/>
  <c r="E324" i="3"/>
  <c r="E311" i="3"/>
  <c r="E111" i="3"/>
  <c r="E261" i="3"/>
  <c r="E213" i="3"/>
  <c r="E264" i="3"/>
  <c r="E147" i="3"/>
  <c r="E163" i="3"/>
  <c r="E322" i="3"/>
  <c r="E98" i="3"/>
  <c r="E283" i="3"/>
  <c r="E77" i="3"/>
  <c r="E219" i="3"/>
  <c r="E249" i="3"/>
  <c r="E112" i="3"/>
  <c r="E161" i="3"/>
  <c r="E323" i="3"/>
  <c r="E253" i="3"/>
  <c r="E182" i="3"/>
  <c r="E329" i="3"/>
  <c r="E180" i="3"/>
  <c r="E174" i="3"/>
  <c r="E341" i="3"/>
  <c r="E197" i="3"/>
  <c r="E274" i="3"/>
  <c r="E179" i="3"/>
  <c r="E152" i="3"/>
  <c r="E198" i="3"/>
  <c r="E110" i="3"/>
  <c r="E114" i="3"/>
  <c r="E75" i="3"/>
  <c r="E107" i="3"/>
  <c r="E313" i="3"/>
  <c r="E70" i="3"/>
  <c r="E97" i="3"/>
  <c r="E246" i="3"/>
  <c r="E208" i="3"/>
  <c r="E136" i="3"/>
  <c r="E144" i="3"/>
  <c r="E333" i="3"/>
  <c r="E307" i="3"/>
  <c r="E300" i="3"/>
  <c r="E69" i="3"/>
  <c r="E306" i="3"/>
  <c r="E199" i="3"/>
  <c r="E241" i="3"/>
  <c r="E83" i="3"/>
  <c r="E296" i="3"/>
  <c r="E96" i="3"/>
  <c r="E321" i="3"/>
  <c r="E289" i="3"/>
  <c r="E109" i="3"/>
  <c r="E160" i="3"/>
  <c r="E116" i="3"/>
  <c r="E258" i="3"/>
  <c r="E239" i="3"/>
  <c r="E331" i="3"/>
  <c r="E181" i="3"/>
  <c r="E106" i="3"/>
  <c r="E276" i="3"/>
  <c r="E201" i="3"/>
  <c r="E346" i="3"/>
  <c r="E67" i="3"/>
  <c r="E220" i="3"/>
  <c r="E82" i="3"/>
  <c r="E191" i="3"/>
  <c r="E214" i="3"/>
  <c r="E178" i="3"/>
  <c r="E123" i="3"/>
  <c r="E216" i="3"/>
  <c r="E118" i="3"/>
  <c r="E119" i="3"/>
  <c r="E170" i="3"/>
  <c r="E135" i="3"/>
  <c r="E278" i="3"/>
  <c r="E228" i="3"/>
  <c r="E145" i="3"/>
  <c r="E229" i="3"/>
  <c r="E162" i="3"/>
  <c r="E66" i="3"/>
  <c r="E102" i="3"/>
  <c r="E125" i="3"/>
  <c r="E215" i="3"/>
  <c r="E101" i="3"/>
  <c r="E108" i="3"/>
  <c r="E288" i="3"/>
  <c r="E251" i="3"/>
  <c r="E290" i="3"/>
  <c r="E209" i="3"/>
  <c r="E93" i="3"/>
  <c r="E248" i="3"/>
  <c r="E149" i="3"/>
  <c r="E345" i="3"/>
  <c r="E212" i="3"/>
  <c r="E169" i="3"/>
  <c r="E74" i="3"/>
  <c r="E328" i="3"/>
  <c r="E318" i="3"/>
  <c r="E343" i="3"/>
  <c r="E275" i="3"/>
  <c r="E293" i="3"/>
  <c r="E88" i="3"/>
  <c r="E104" i="3"/>
  <c r="E309" i="3"/>
  <c r="E232" i="3"/>
  <c r="E117" i="3"/>
  <c r="E301" i="3"/>
  <c r="E294" i="3"/>
  <c r="E244" i="3"/>
  <c r="E268" i="3"/>
  <c r="E260" i="3"/>
  <c r="E128" i="3"/>
  <c r="E242" i="3"/>
  <c r="E252" i="3"/>
  <c r="E194" i="3"/>
  <c r="E221" i="3"/>
  <c r="E190" i="3"/>
  <c r="E192" i="3"/>
  <c r="E269" i="3"/>
  <c r="E277" i="3"/>
  <c r="E168" i="3"/>
  <c r="E250" i="3"/>
  <c r="E159" i="3"/>
  <c r="E223" i="3"/>
  <c r="E157" i="3"/>
  <c r="E130" i="3"/>
  <c r="E63" i="3"/>
  <c r="E64" i="3"/>
  <c r="E62" i="3"/>
  <c r="E60" i="3"/>
  <c r="E61" i="3"/>
  <c r="B28" i="1" l="1"/>
  <c r="B29" i="1" l="1"/>
  <c r="B30" i="1" l="1"/>
  <c r="B31" i="1" l="1"/>
  <c r="B32" i="1" l="1"/>
  <c r="B33" i="1" l="1"/>
  <c r="B27" i="1" l="1"/>
  <c r="B3" i="1" l="1"/>
  <c r="E48" i="3"/>
  <c r="E45" i="3"/>
  <c r="E44" i="3"/>
  <c r="E46" i="3"/>
  <c r="E49" i="3" l="1"/>
  <c r="E10" i="3"/>
  <c r="E4" i="3"/>
  <c r="E5" i="3"/>
  <c r="E15" i="3"/>
  <c r="E52" i="3"/>
  <c r="E8" i="3"/>
  <c r="E56" i="3"/>
  <c r="E22" i="3"/>
  <c r="E57" i="3"/>
  <c r="E55" i="3"/>
  <c r="E17" i="3"/>
  <c r="E18" i="3"/>
  <c r="E58" i="3"/>
  <c r="E14" i="3"/>
  <c r="E54" i="3"/>
  <c r="E6" i="3"/>
  <c r="E24" i="3"/>
  <c r="E19" i="3"/>
  <c r="E20" i="3"/>
  <c r="E23" i="3"/>
  <c r="E3" i="3"/>
  <c r="E21" i="3"/>
  <c r="E16" i="3"/>
  <c r="E2" i="3"/>
  <c r="E11" i="3"/>
  <c r="E50" i="3"/>
  <c r="E9" i="3"/>
  <c r="E7" i="3"/>
  <c r="E25" i="3"/>
  <c r="E13" i="3"/>
  <c r="E12" i="3"/>
  <c r="E51" i="3"/>
  <c r="E26" i="3"/>
  <c r="E53" i="3"/>
  <c r="E27" i="3"/>
  <c r="E28" i="3"/>
  <c r="E30" i="3"/>
  <c r="E29" i="3"/>
  <c r="E32" i="3"/>
  <c r="E33" i="3"/>
  <c r="E31" i="3"/>
  <c r="E34" i="3"/>
  <c r="E35" i="3"/>
  <c r="E37" i="3"/>
  <c r="E36" i="3"/>
  <c r="E38" i="3"/>
  <c r="E43" i="3"/>
  <c r="E39" i="3"/>
  <c r="E47" i="3"/>
  <c r="E40" i="3"/>
  <c r="E42" i="3"/>
  <c r="E41" i="3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E21" i="1" s="1"/>
  <c r="E23" i="1" l="1"/>
  <c r="E22" i="1"/>
  <c r="E26" i="1"/>
  <c r="E42" i="1"/>
  <c r="E2" i="1"/>
  <c r="E36" i="1"/>
  <c r="E54" i="1"/>
  <c r="E55" i="1"/>
  <c r="E41" i="1"/>
  <c r="E29" i="1"/>
  <c r="E52" i="1"/>
  <c r="E59" i="1"/>
  <c r="E45" i="1"/>
  <c r="E48" i="1"/>
  <c r="E49" i="1"/>
  <c r="E32" i="1"/>
  <c r="E30" i="1"/>
  <c r="E44" i="1"/>
  <c r="E58" i="1"/>
  <c r="E31" i="1"/>
  <c r="E34" i="1"/>
  <c r="E50" i="1"/>
  <c r="E43" i="1"/>
  <c r="E40" i="1"/>
  <c r="E46" i="1"/>
  <c r="E33" i="1"/>
  <c r="E57" i="1"/>
  <c r="E37" i="1"/>
  <c r="E51" i="1"/>
  <c r="E47" i="1"/>
  <c r="E39" i="1"/>
  <c r="E56" i="1"/>
  <c r="E27" i="1"/>
  <c r="E38" i="1"/>
  <c r="E28" i="1"/>
  <c r="E35" i="1"/>
  <c r="E53" i="1"/>
  <c r="E3" i="1"/>
  <c r="E4" i="1"/>
  <c r="E5" i="1"/>
  <c r="E8" i="1"/>
  <c r="E7" i="1"/>
  <c r="E6" i="1"/>
  <c r="E10" i="1"/>
  <c r="E9" i="1"/>
  <c r="E13" i="1"/>
  <c r="E14" i="1"/>
  <c r="E11" i="1"/>
  <c r="E12" i="1"/>
  <c r="E15" i="1"/>
  <c r="E16" i="1"/>
  <c r="E18" i="1"/>
  <c r="E17" i="1"/>
  <c r="E19" i="1"/>
  <c r="E25" i="1"/>
  <c r="E24" i="1"/>
  <c r="E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<sst xmlns="http://schemas.openxmlformats.org/spreadsheetml/2006/main" count="223" uniqueCount="136">
  <si>
    <t>Fecha</t>
  </si>
  <si>
    <t>Hora Inicio</t>
  </si>
  <si>
    <t>Hora Fin</t>
  </si>
  <si>
    <t>Tiempo Dedicado</t>
  </si>
  <si>
    <t>Tarea TW</t>
  </si>
  <si>
    <t>Descripción Tarea</t>
  </si>
  <si>
    <t>https://grupocadena.teamwork.com/app/tasks/33794025</t>
  </si>
  <si>
    <t>Daily</t>
  </si>
  <si>
    <t>Estimación Semanal</t>
  </si>
  <si>
    <t xml:space="preserve">DESCRIPCIÓN </t>
  </si>
  <si>
    <t>LINK_TW</t>
  </si>
  <si>
    <t>https://grupocadena.teamwork.com/app/tasks/36703384</t>
  </si>
  <si>
    <t>https://grupocadena.teamwork.com/app/tasks/37552667</t>
  </si>
  <si>
    <t>Comité Desarrollo</t>
  </si>
  <si>
    <t>https://grupocadena.teamwork.com/app/tasks/36704127</t>
  </si>
  <si>
    <t>Palabras Claves tarea TW</t>
  </si>
  <si>
    <t>Comité desarrollo</t>
  </si>
  <si>
    <t>Capacitaciones</t>
  </si>
  <si>
    <t>https://grupocadena.teamwork.com/app/tasks/33794022</t>
  </si>
  <si>
    <t>Registro Tiempos TW</t>
  </si>
  <si>
    <t>https://grupocadena.teamwork.com/app/tasks/36704018</t>
  </si>
  <si>
    <t>Así vamos en AXCES</t>
  </si>
  <si>
    <t>https://grupocadena.teamwork.com/app/tasks/36119580</t>
  </si>
  <si>
    <t>Actividades corporativas o de RRHH</t>
  </si>
  <si>
    <t>https://grupocadena.teamwork.com/app/tasks/33794024</t>
  </si>
  <si>
    <t>Permisos / Incapacidades / Vacaciones / Tómate tu tiempo / Otros</t>
  </si>
  <si>
    <t>Se revisa novedad con las NC de ARA en producción. Se encuentra que en BD están configuradas las rutas de las plantillas del estandar, no las propias de ARA</t>
  </si>
  <si>
    <t>Pendiente</t>
  </si>
  <si>
    <t>Sin asignar tarea</t>
  </si>
  <si>
    <t>Se valida novedad reportada con impuestos en la RG. Se evidencia que no están enviando la inforación en el plano</t>
  </si>
  <si>
    <t>CENCOSUD DS</t>
  </si>
  <si>
    <t>EQUITEL RECA009</t>
  </si>
  <si>
    <t>https://grupocadena.teamwork.com/app/tasks/38512084</t>
  </si>
  <si>
    <t>Se realiza la documentación del RECA y el respectivo paso a calidad</t>
  </si>
  <si>
    <t xml:space="preserve">Revisión del correo y teams para actualizarme sobre el estado actual de los procesos </t>
  </si>
  <si>
    <t>Se revisan y responden los bugs reportados por calidad</t>
  </si>
  <si>
    <t>GCON4</t>
  </si>
  <si>
    <t>GCON4 FORE</t>
  </si>
  <si>
    <t>https://grupocadena.teamwork.com/app/tasks/40129296</t>
  </si>
  <si>
    <t>https://grupocadena.teamwork.com/app/tasks/38962530</t>
  </si>
  <si>
    <t>ARA NC</t>
  </si>
  <si>
    <t>https://grupocadena.teamwork.com/app/tasks/38462568</t>
  </si>
  <si>
    <t>Acompañamiento CERTICAMARA</t>
  </si>
  <si>
    <t>Acompañamiento CENCOSUD</t>
  </si>
  <si>
    <t>Acompañamiento FMSNR</t>
  </si>
  <si>
    <t>https://grupocadena.teamwork.com/app/tasks/39902186</t>
  </si>
  <si>
    <t>https://grupocadena.teamwork.com/app/tasks/37679739</t>
  </si>
  <si>
    <t>https://grupocadena.teamwork.com/app/tasks/37917339</t>
  </si>
  <si>
    <t>Asesoría técnica</t>
  </si>
  <si>
    <t>https://grupocadena.teamwork.com/app/tasks/33794020</t>
  </si>
  <si>
    <t>Ajustes 1.9</t>
  </si>
  <si>
    <t>https://grupocadena.teamwork.com/app/tasks/40123902</t>
  </si>
  <si>
    <t>Se empiezan a revisar las versiones de los desarrollos de los clientes tipo B para identificar quienes tienen RECAS pendientes y con cuales se pueden empezar a realizar los ajustes</t>
  </si>
  <si>
    <t>1.9</t>
  </si>
  <si>
    <t>Paso a producción Colsubsidio</t>
  </si>
  <si>
    <t>Revision Desarrollo</t>
  </si>
  <si>
    <t>ZF RECA</t>
  </si>
  <si>
    <t>https://grupocadena.teamwork.com/app/tasks/38983963</t>
  </si>
  <si>
    <t>ZF</t>
  </si>
  <si>
    <t>Se revisan los bugs reportados en el RECA, no se pueden replicar, se pide el insumo de calidad y se evidencia que están usando el insumo del formato administración, se informa cual es el insumo que deben usar para que no se presenten las novedades</t>
  </si>
  <si>
    <t>Se realiza el paso a produccion de la FV de GCON4</t>
  </si>
  <si>
    <t>Se revisan las reglas definidas para los RECAS de los clientes tipo B y se dejan las observaciones respectivas</t>
  </si>
  <si>
    <t xml:space="preserve">Se revisa y soluciona novedad presentada con los PDFs. Se encuentra un problema con las fuentes y se corrige </t>
  </si>
  <si>
    <t>Se hace el backup de los archivos del mes de Diciembre y se entrega en el SFTP el lote 5 de noviembre</t>
  </si>
  <si>
    <t>EXPERIAN Backups</t>
  </si>
  <si>
    <t>AMB RECA1.9</t>
  </si>
  <si>
    <t>Se empieza a trabajar en los ajustes</t>
  </si>
  <si>
    <t>Se continua trabajando en los ajustes</t>
  </si>
  <si>
    <t>https://grupocadena.teamwork.com/app/tasks/40311069</t>
  </si>
  <si>
    <t>https://grupocadena.teamwork.com/app/tasks/39292874</t>
  </si>
  <si>
    <t>Acompañamiento EXPERIAN</t>
  </si>
  <si>
    <t>https://grupocadena.teamwork.com/app/tasks/37893493</t>
  </si>
  <si>
    <t>Colsubsidio ERP</t>
  </si>
  <si>
    <t>https://grupocadena.teamwork.com/app/tasks/40145764</t>
  </si>
  <si>
    <t>Reunión equipo desarrollo</t>
  </si>
  <si>
    <t>Reunión revisión clientes tipo B</t>
  </si>
  <si>
    <t>AUROBINDO 1.9</t>
  </si>
  <si>
    <t>Permisos</t>
  </si>
  <si>
    <t>Se realiza la actulizacion de la licencia de Quadient en el ambiente de pruebas</t>
  </si>
  <si>
    <t>Se realiza seguimiento del proceso de transmisión</t>
  </si>
  <si>
    <t>Acompañamiento EMI</t>
  </si>
  <si>
    <t>https://grupocadena.teamwork.com/app/tasks/31718366</t>
  </si>
  <si>
    <t>Se realiza el paso a producción de los ajustes</t>
  </si>
  <si>
    <t>Se realiza seguimiento del proceso de transmisión, se valida que se se hayan enviado los correos de notificación de impresión correctamente</t>
  </si>
  <si>
    <t>Se realizan los ajustes del RECA007 en la RG de impresión. Se reprocesan los 3 ciclos enviados por el cliente para mercadeo y se hace seguimiento de todo el proceso</t>
  </si>
  <si>
    <t>Estimación semanal</t>
  </si>
  <si>
    <t xml:space="preserve">Se revisa caso de EMI con Andrés, se encuentra que Scaler no tiene permisos para sobreescribir los archivos TNO y TSD creados inicialmente en el SFTP de mercadeo, por lo tanto, no se actualizaron los artes con los ajustes realizados </t>
  </si>
  <si>
    <t>Estimación CENCOSUD POS</t>
  </si>
  <si>
    <t>CENCOSUD POS</t>
  </si>
  <si>
    <t>BTGPACTUAL 1.9</t>
  </si>
  <si>
    <t>Se realizan los ajustes en ND, se encuentran problemas con el desarrollo, se solucionan, se generan muestras de todos los documentos</t>
  </si>
  <si>
    <t>Se realizan los ajustes del ERP y la resolución de la representación gráfica</t>
  </si>
  <si>
    <t>HIGIETEX 1.9</t>
  </si>
  <si>
    <t>Se empiezan a realizar los ajustes del mapeo para el ERP</t>
  </si>
  <si>
    <t>UNIVERPLUS 1.9</t>
  </si>
  <si>
    <t>Norma 1.9</t>
  </si>
  <si>
    <t>Se realizan los ajustes en el mapeo de UNIVERPLUSSIIGO y en todas las representaciones gráficas, de ambos desarrollos para ajustar la resolución y el ERP</t>
  </si>
  <si>
    <t>Se realiza la validacion de los ajustes que se requieren para la salida del 1.9
Se generan muestras de cada documento y se comparten a Karen.</t>
  </si>
  <si>
    <t>Se comienza a trabajar en la NC</t>
  </si>
  <si>
    <t>Se continúan realizando los ajustes del ERP, la resolución de la representación gráfica. Se modifica el mapeo para tomar el valor del ERP de la Nota2 del plano (Canal 2 Posición 7)</t>
  </si>
  <si>
    <t>Se empiezan a realizar los ajustes del ERP, la resolución de la representación gráfica.</t>
  </si>
  <si>
    <t>Se continúan realizando los ajustes del ERP, la resolución de la representación gráfica.</t>
  </si>
  <si>
    <t>Se terminan de realizar los ajustes del ERP y la resolución en todos los documentos y formatos</t>
  </si>
  <si>
    <t>Así vamos en Axces</t>
  </si>
  <si>
    <t>Así Vamos en Axces</t>
  </si>
  <si>
    <t>Se continúa trabando en los ajustes</t>
  </si>
  <si>
    <t>https://grupocadena.teamwork.com/app/tasks/40357340</t>
  </si>
  <si>
    <t>Actualización de tiempos de TW</t>
  </si>
  <si>
    <t>Registro tiempos</t>
  </si>
  <si>
    <t>https://grupocadena.teamwork.com/app/tasks/40350899</t>
  </si>
  <si>
    <t>Se continúa trabajando en la NC</t>
  </si>
  <si>
    <t>Tiempo Total Tarea</t>
  </si>
  <si>
    <t>Se revisa novedad con la generación de los PDFs, se encuentra que están enviando el grupo TaxTotal a nivel de detalle vacío, lo cual, genera error en las lambdas</t>
  </si>
  <si>
    <t>Se termina de configurar la NC</t>
  </si>
  <si>
    <t>Se soluciona bug con el mapeo al crear las notas</t>
  </si>
  <si>
    <t>ARQUITYC 1.9</t>
  </si>
  <si>
    <t>https://grupocadena.teamwork.com/app/tasks/40319313</t>
  </si>
  <si>
    <t>Tiempo Total día</t>
  </si>
  <si>
    <t>Se realizan los ajustes en la NC</t>
  </si>
  <si>
    <t>Se realizan los ajustes en la FV</t>
  </si>
  <si>
    <t>Se empiezan a realizar los ajustes en el Mapeo para crear la nota del ERP</t>
  </si>
  <si>
    <t xml:space="preserve"> Se terminan de realizar los ajustes en el mapeo</t>
  </si>
  <si>
    <t>Se empieza a ajustar la FV y NC para mostrar el ERP</t>
  </si>
  <si>
    <t>Se terminan de realizar los ajustes del ERP y se mapea el opcional 9 para la resolucion en NC</t>
  </si>
  <si>
    <t>Se realizan los ajustes del ERP en las representaciones gráficas del desarrollo UNIVERPLUS</t>
  </si>
  <si>
    <t>Se realizan los ajustes del ERP y la resolución de las representaciones gráficas</t>
  </si>
  <si>
    <t>Días Festivos 2024</t>
  </si>
  <si>
    <t>Hora Almuerzo</t>
  </si>
  <si>
    <t>Inicio Jornada</t>
  </si>
  <si>
    <t>Personalizado</t>
  </si>
  <si>
    <t>Se realizan los ajustes del ERP en FV, NC y ND</t>
  </si>
  <si>
    <t>IMSAMPE 1.9</t>
  </si>
  <si>
    <t>https://grupocadena.teamwork.com/app/tasks/40357487</t>
  </si>
  <si>
    <t>https://grupocadena.teamwork.com/app/tasks/40357385</t>
  </si>
  <si>
    <t>https://grupocadena.teamwork.com/app/tasks/40357493</t>
  </si>
  <si>
    <t>https://grupocadena.teamwork.com/app/tasks/40357499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</si>
</sst>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h&quot;\ mm&quot;m&quot;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2" fillId="0" borderId="0" xfId="1"/>
    <xf numFmtId="49" fontId="0" fillId="0" borderId="0" xfId="0" applyNumberFormat="1" applyAlignment="1">
      <alignment vertical="center" wrapText="1"/>
    </xf>
    <xf numFmtId="0" fontId="4" fillId="0" borderId="0" xfId="0" applyFont="1"/>
    <xf numFmtId="0" fontId="4" fillId="4" borderId="4" xfId="0" applyFont="1" applyFill="1" applyBorder="1"/>
    <xf numFmtId="14" fontId="4" fillId="0" borderId="4" xfId="0" applyNumberFormat="1" applyFont="1" applyBorder="1"/>
    <xf numFmtId="14" fontId="4" fillId="0" borderId="0" xfId="0" applyNumberFormat="1" applyFont="1"/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18" fontId="0" fillId="0" borderId="4" xfId="0" applyNumberFormat="1" applyBorder="1" applyAlignment="1">
      <alignment vertical="center" wrapText="1"/>
    </xf>
    <xf numFmtId="20" fontId="0" fillId="0" borderId="4" xfId="0" applyNumberFormat="1" applyBorder="1" applyAlignment="1">
      <alignment vertical="center" wrapText="1"/>
    </xf>
    <xf numFmtId="20" fontId="0" fillId="0" borderId="4" xfId="0" applyNumberFormat="1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18" fontId="0" fillId="0" borderId="5" xfId="0" applyNumberFormat="1" applyBorder="1" applyAlignment="1">
      <alignment vertical="center" wrapText="1"/>
    </xf>
    <xf numFmtId="20" fontId="0" fillId="0" borderId="5" xfId="0" applyNumberForma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0" borderId="0" xfId="1" applyFill="1" applyBorder="1"/>
    <xf numFmtId="14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149"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4" tint="0.59996337778862885"/>
        </patternFill>
      </fill>
    </dxf>
    <dxf>
      <font>
        <color theme="0"/>
      </font>
    </dxf>
    <dxf>
      <font>
        <color theme="9" tint="0.59996337778862885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rgb="FFFFCCC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CC"/>
      <color rgb="FFFF99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upocadena.teamwork.com/app/tasks/40357385" TargetMode="External"/><Relationship Id="rId2" Type="http://schemas.openxmlformats.org/officeDocument/2006/relationships/hyperlink" Target="https://grupocadena.teamwork.com/app/tasks/40357487" TargetMode="External"/><Relationship Id="rId1" Type="http://schemas.openxmlformats.org/officeDocument/2006/relationships/hyperlink" Target="https://grupocadena.teamwork.com/app/tasks/40319313" TargetMode="External"/><Relationship Id="rId5" Type="http://schemas.openxmlformats.org/officeDocument/2006/relationships/hyperlink" Target="https://grupocadena.teamwork.com/app/tasks/40357499" TargetMode="External"/><Relationship Id="rId4" Type="http://schemas.openxmlformats.org/officeDocument/2006/relationships/hyperlink" Target="https://grupocadena.teamwork.com/app/tasks/40357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72DF-7CD3-E649-862E-1CF7D170BAB2}">
  <dimension ref="A1:O59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5.75" x14ac:dyDescent="0.25"/>
  <cols>
    <col min="1" max="1" width="3.25" style="6" customWidth="1"/>
    <col min="2" max="2" width="10.375" style="6" bestFit="1" customWidth="1"/>
    <col min="3" max="4" width="9.875" style="6" bestFit="1" customWidth="1"/>
    <col min="5" max="5" width="8" style="6" bestFit="1" customWidth="1"/>
    <col min="6" max="6" width="66" style="6" customWidth="1"/>
    <col min="7" max="7" width="17.25" style="6" bestFit="1" customWidth="1"/>
    <col min="8" max="8" width="8.5" style="6" bestFit="1" customWidth="1"/>
    <col min="9" max="9" width="11.5" style="6" customWidth="1"/>
    <col min="10" max="10" width="48.25" style="6" bestFit="1" customWidth="1"/>
    <col min="11" max="11" width="11.375" style="6" bestFit="1" customWidth="1"/>
    <col min="12" max="12" width="8.375" style="6" bestFit="1" customWidth="1"/>
    <col min="13" max="13" width="12.125" style="6" bestFit="1" customWidth="1"/>
    <col min="14" max="14" width="13.625" style="6" customWidth="1"/>
    <col min="15" max="15" width="17.25" style="6" customWidth="1"/>
    <col min="16" max="16384" width="11" style="6"/>
  </cols>
  <sheetData>
    <row r="1" spans="1:15" s="7" customFormat="1" ht="32.25" thickBot="1" x14ac:dyDescent="0.3">
      <c r="B1" s="24" t="s">
        <v>0</v>
      </c>
      <c r="C1" s="24" t="s">
        <v>1</v>
      </c>
      <c r="D1" s="24" t="s">
        <v>2</v>
      </c>
      <c r="E1" s="24" t="s">
        <v>117</v>
      </c>
      <c r="F1" s="25" t="s">
        <v>5</v>
      </c>
      <c r="G1" s="25" t="s">
        <v>15</v>
      </c>
      <c r="H1" s="25" t="s">
        <v>3</v>
      </c>
      <c r="I1" s="24" t="s">
        <v>111</v>
      </c>
      <c r="J1" s="24" t="s">
        <v>4</v>
      </c>
      <c r="K1" s="25" t="s">
        <v>128</v>
      </c>
      <c r="L1" s="25" t="s">
        <v>127</v>
      </c>
      <c r="M1" s="25" t="s">
        <v>129</v>
      </c>
    </row>
    <row r="2" spans="1:15" ht="31.5" x14ac:dyDescent="0.25">
      <c r="A2" s="10"/>
      <c r="B2" s="16">
        <v>45295</v>
      </c>
      <c r="C2" s="17" cm="1">
        <f t="array" ref="C2">IFERROR(_xlfn.IFS(NOT(ISBLANK($K2)),$K2,NOT(ISBLANK($L2)),$L2 + "1:00",NOT(ISBLANK($M2)),$M2),$D1)</f>
        <v>0.4375</v>
      </c>
      <c r="D2" s="17">
        <f t="shared" ref="D2:D33" si="0">IF($H2 = 0,"",$C2+$H2)</f>
        <v>0.52083333333333337</v>
      </c>
      <c r="E2" s="26">
        <f t="shared" ref="E2:E25" si="1">SUMIF($B$2:$B$108,B2,$H$2:$H$108)</f>
        <v>0.16666666666666669</v>
      </c>
      <c r="F2" s="15" t="s">
        <v>97</v>
      </c>
      <c r="G2" s="15" t="s">
        <v>95</v>
      </c>
      <c r="H2" s="18">
        <v>8.3333333333333329E-2</v>
      </c>
      <c r="I2" s="18">
        <f t="shared" ref="I2:I25" si="2">SUMIF($G$2:$G$108,G2,$H$2:$H$108)</f>
        <v>0.16666666666666669</v>
      </c>
      <c r="J2" s="15" t="e">
        <f>IF(NOT(LEN(H2)=0),VLOOKUP("*"&amp;G2&amp;"*",Links_TW!B$2:C$107,2,0),"")</f>
        <v>#N/A</v>
      </c>
      <c r="K2" s="18"/>
      <c r="L2" s="15"/>
      <c r="M2" s="18">
        <v>0.4375</v>
      </c>
      <c r="O2" s="29">
        <f ca="1">TODAY()</f>
        <v>45298</v>
      </c>
    </row>
    <row r="3" spans="1:15" x14ac:dyDescent="0.25">
      <c r="A3" s="10"/>
      <c r="B3" s="16">
        <f>IF(C3 = "", "", IF(B2="Fecha",HistorialTareas!B48,IF( C3 &lt; C2, IF(OR(WORKDAY.INTL(B2,1,1,Utilidades!$B$3:$B$11)=B2,COUNTIF(Utilidades!$B$3:$B$11,B2)&gt;0),WORKDAY.INTL(B2,2,1,Utilidades!$B$3:$B$11),WORKDAY.INTL(B2,1,1,Utilidades!$B$3:$B$11)), B2)))</f>
        <v>45295</v>
      </c>
      <c r="C3" s="17" cm="1">
        <f t="array" ref="C3">IFERROR(_xlfn.IFS(NOT(ISBLANK($K3)),$K3,NOT(ISBLANK($L3)),$L3 + "1:00",NOT(ISBLANK($M3)),$M3),$D2)</f>
        <v>0.5625</v>
      </c>
      <c r="D3" s="17">
        <f t="shared" si="0"/>
        <v>0.64583333333333337</v>
      </c>
      <c r="E3" s="26">
        <f t="shared" si="1"/>
        <v>0.16666666666666669</v>
      </c>
      <c r="F3" s="15" t="s">
        <v>125</v>
      </c>
      <c r="G3" s="15" t="s">
        <v>95</v>
      </c>
      <c r="H3" s="18">
        <v>8.333333333333337E-2</v>
      </c>
      <c r="I3" s="18">
        <f t="shared" si="2"/>
        <v>0.16666666666666669</v>
      </c>
      <c r="J3" s="15" t="e">
        <f>IF(NOT(LEN(H3)=0),VLOOKUP("*"&amp;G3&amp;"*",Links_TW!B$2:C$107,2,0),"")</f>
        <v>#N/A</v>
      </c>
      <c r="K3" s="15"/>
      <c r="L3" s="18">
        <v>0.52083333333333337</v>
      </c>
      <c r="M3" s="15"/>
    </row>
    <row r="4" spans="1:15" x14ac:dyDescent="0.25">
      <c r="A4" s="10"/>
      <c r="B4" s="16">
        <v>45300</v>
      </c>
      <c r="C4" s="17" cm="1">
        <f t="array" ref="C4">IFERROR(_xlfn.IFS(NOT(ISBLANK($K4)),$K4,NOT(ISBLANK($L4)),$L4 + "1:00",NOT(ISBLANK($M4)),$M4),$D3)</f>
        <v>0.3125</v>
      </c>
      <c r="D4" s="17">
        <f t="shared" si="0"/>
        <v>0.33333333333333331</v>
      </c>
      <c r="E4" s="26">
        <f t="shared" si="1"/>
        <v>0.10416666666666666</v>
      </c>
      <c r="F4" s="15" t="s">
        <v>118</v>
      </c>
      <c r="G4" s="15" t="s">
        <v>115</v>
      </c>
      <c r="H4" s="18">
        <v>2.0833333333333332E-2</v>
      </c>
      <c r="I4" s="18">
        <f t="shared" si="2"/>
        <v>2.0833333333333332E-2</v>
      </c>
      <c r="J4" s="15" t="str">
        <f>IF(NOT(LEN(H4)=0),VLOOKUP("*"&amp;G4&amp;"*",Links_TW!B$2:C$107,2,0),"")</f>
        <v>https://grupocadena.teamwork.com/app/tasks/40319313</v>
      </c>
      <c r="K4" s="18">
        <v>0.3125</v>
      </c>
      <c r="L4" s="15"/>
      <c r="M4" s="15"/>
    </row>
    <row r="5" spans="1:15" x14ac:dyDescent="0.25">
      <c r="A5" s="10"/>
      <c r="B5" s="16">
        <f>IF(C5 = "", "", IF(B4="Fecha",HistorialTareas!B50,IF( C5 &lt; C4, IF(OR(WORKDAY.INTL(B4,1,1,Utilidades!$B$3:$B$11)=B4,COUNTIF(Utilidades!$B$3:$B$11,B4)&gt;0),WORKDAY.INTL(B4,2,1,Utilidades!$B$3:$B$11),WORKDAY.INTL(B4,1,1,Utilidades!$B$3:$B$11)), B4)))</f>
        <v>45300</v>
      </c>
      <c r="C5" s="17" cm="1">
        <f t="array" ref="C5">IFERROR(_xlfn.IFS(NOT(ISBLANK($K5)),$K5,NOT(ISBLANK($L5)),$L5 + "1:00",NOT(ISBLANK($M5)),$M5),$D4)</f>
        <v>0.33333333333333331</v>
      </c>
      <c r="D5" s="17">
        <f t="shared" si="0"/>
        <v>0.41666666666666663</v>
      </c>
      <c r="E5" s="26">
        <f t="shared" si="1"/>
        <v>0.10416666666666666</v>
      </c>
      <c r="F5" s="15" t="s">
        <v>130</v>
      </c>
      <c r="G5" s="15" t="s">
        <v>131</v>
      </c>
      <c r="H5" s="18">
        <v>8.3333333333333329E-2</v>
      </c>
      <c r="I5" s="18">
        <f t="shared" si="2"/>
        <v>8.3333333333333329E-2</v>
      </c>
      <c r="J5" s="15" t="str">
        <f>IF(NOT(LEN(H5)=0),VLOOKUP("*"&amp;G5&amp;"*",Links_TW!B$2:C$107,2,0),"")</f>
        <v>https://grupocadena.teamwork.com/app/tasks/40357487</v>
      </c>
      <c r="K5" s="15"/>
      <c r="L5" s="15"/>
      <c r="M5" s="15"/>
    </row>
    <row r="6" spans="1:15" x14ac:dyDescent="0.25">
      <c r="A6" s="10"/>
      <c r="B6" s="16">
        <f>IF(C6 = "", "", IF(B5="Fecha",HistorialTareas!B51,IF( C6 &lt; C5, IF(OR(WORKDAY.INTL(B5,1,1,Utilidades!$B$3:$B$11)=B5,COUNTIF(Utilidades!$B$3:$B$11,B5)&gt;0),WORKDAY.INTL(B5,2,1,Utilidades!$B$3:$B$11),WORKDAY.INTL(B5,1,1,Utilidades!$B$3:$B$11)), B5)))</f>
        <v>45300</v>
      </c>
      <c r="C6" s="17" cm="1">
        <f t="array" ref="C6">IFERROR(_xlfn.IFS(NOT(ISBLANK($K6)),$K6,NOT(ISBLANK($L6)),$L6 + "1:00",NOT(ISBLANK($M6)),$M6),$D5)</f>
        <v>0.41666666666666663</v>
      </c>
      <c r="D6" s="17" t="str">
        <f t="shared" si="0"/>
        <v/>
      </c>
      <c r="E6" s="26">
        <f t="shared" si="1"/>
        <v>0.10416666666666666</v>
      </c>
      <c r="F6" s="15"/>
      <c r="G6" s="15"/>
      <c r="H6" s="18"/>
      <c r="I6" s="18">
        <f t="shared" si="2"/>
        <v>0</v>
      </c>
      <c r="J6" s="15" t="str">
        <f>IF(NOT(LEN(H6)=0),VLOOKUP("*"&amp;G6&amp;"*",Links_TW!B$2:C$107,2,0),"")</f>
        <v/>
      </c>
      <c r="K6" s="15"/>
      <c r="L6" s="18"/>
      <c r="M6" s="15"/>
    </row>
    <row r="7" spans="1:15" x14ac:dyDescent="0.25">
      <c r="A7" s="10"/>
      <c r="B7" s="16" t="str">
        <f>IF(C7 = "", "", IF(B6="Fecha",HistorialTareas!B52,IF( C7 &lt; C6, IF(OR(WORKDAY.INTL(B6,1,1,Utilidades!$B$3:$B$11)=B6,COUNTIF(Utilidades!$B$3:$B$11,B6)&gt;0),WORKDAY.INTL(B6,2,1,Utilidades!$B$3:$B$11),WORKDAY.INTL(B6,1,1,Utilidades!$B$3:$B$11)), B6)))</f>
        <v/>
      </c>
      <c r="C7" s="17" t="str" cm="1">
        <f t="array" ref="C7">IFERROR(_xlfn.IFS(NOT(ISBLANK($K7)),$K7,NOT(ISBLANK($L7)),$L7 + "1:00",NOT(ISBLANK($M7)),$M7),$D6)</f>
        <v/>
      </c>
      <c r="D7" s="17" t="str">
        <f t="shared" si="0"/>
        <v/>
      </c>
      <c r="E7" s="26">
        <f t="shared" si="1"/>
        <v>0</v>
      </c>
      <c r="F7" s="15"/>
      <c r="G7" s="15"/>
      <c r="H7" s="18"/>
      <c r="I7" s="18">
        <f t="shared" si="2"/>
        <v>0</v>
      </c>
      <c r="J7" s="15" t="str">
        <f>IF(NOT(LEN(H7)=0),VLOOKUP("*"&amp;G7&amp;"*",Links_TW!B$2:C$107,2,0),"")</f>
        <v/>
      </c>
      <c r="K7" s="15"/>
      <c r="L7" s="15"/>
      <c r="M7" s="15"/>
      <c r="N7" s="8"/>
    </row>
    <row r="8" spans="1:15" x14ac:dyDescent="0.25">
      <c r="A8" s="10"/>
      <c r="B8" s="16" t="str">
        <f>IF(C8 = "", "", IF(B7="Fecha",HistorialTareas!B53,IF( C8 &lt; C7, IF(OR(WORKDAY.INTL(B7,1,1,Utilidades!$B$3:$B$11)=B7,COUNTIF(Utilidades!$B$3:$B$11,B7)&gt;0),WORKDAY.INTL(B7,2,1,Utilidades!$B$3:$B$11),WORKDAY.INTL(B7,1,1,Utilidades!$B$3:$B$11)), B7)))</f>
        <v/>
      </c>
      <c r="C8" s="17" t="str" cm="1">
        <f t="array" ref="C8">IFERROR(_xlfn.IFS(NOT(ISBLANK($K8)),$K8,NOT(ISBLANK($L8)),$L8 + "1:00",NOT(ISBLANK($M8)),$M8),$D7)</f>
        <v/>
      </c>
      <c r="D8" s="17" t="str">
        <f t="shared" si="0"/>
        <v/>
      </c>
      <c r="E8" s="26">
        <f t="shared" si="1"/>
        <v>0</v>
      </c>
      <c r="F8" s="15"/>
      <c r="G8" s="15"/>
      <c r="H8" s="18"/>
      <c r="I8" s="18">
        <f t="shared" si="2"/>
        <v>0</v>
      </c>
      <c r="J8" s="15" t="str">
        <f>IF(NOT(LEN(H8)=0),VLOOKUP("*"&amp;G8&amp;"*",Links_TW!B$2:C$107,2,0),"")</f>
        <v/>
      </c>
      <c r="K8" s="18"/>
      <c r="L8" s="15"/>
      <c r="M8" s="15"/>
    </row>
    <row r="9" spans="1:15" x14ac:dyDescent="0.25">
      <c r="A9" s="10"/>
      <c r="B9" s="16" t="str">
        <f>IF(C9 = "", "", IF(B8="Fecha",HistorialTareas!B54,IF( C9 &lt; C8, IF(OR(WORKDAY.INTL(B8,1,1,Utilidades!$B$3:$B$11)=B8,COUNTIF(Utilidades!$B$3:$B$11,B8)&gt;0),WORKDAY.INTL(B8,2,1,Utilidades!$B$3:$B$11),WORKDAY.INTL(B8,1,1,Utilidades!$B$3:$B$11)), B8)))</f>
        <v/>
      </c>
      <c r="C9" s="17" t="str" cm="1">
        <f t="array" ref="C9">IFERROR(_xlfn.IFS(NOT(ISBLANK($K9)),$K9,NOT(ISBLANK($L9)),$L9 + "1:00",NOT(ISBLANK($M9)),$M9),$D8)</f>
        <v/>
      </c>
      <c r="D9" s="17" t="str">
        <f t="shared" si="0"/>
        <v/>
      </c>
      <c r="E9" s="26">
        <f t="shared" si="1"/>
        <v>0</v>
      </c>
      <c r="F9" s="15"/>
      <c r="G9" s="15"/>
      <c r="H9" s="18"/>
      <c r="I9" s="18">
        <f t="shared" si="2"/>
        <v>0</v>
      </c>
      <c r="J9" s="15" t="str">
        <f>IF(NOT(LEN(H9)=0),VLOOKUP("*"&amp;G9&amp;"*",Links_TW!B$2:C$107,2,0),"")</f>
        <v/>
      </c>
      <c r="K9" s="15"/>
      <c r="L9" s="15"/>
      <c r="M9" s="15"/>
    </row>
    <row r="10" spans="1:15" x14ac:dyDescent="0.25">
      <c r="A10" s="10"/>
      <c r="B10" s="16" t="str">
        <f>IF(C10 = "", "", IF(B9="Fecha",HistorialTareas!B55,IF( C10 &lt; C9, IF(OR(WORKDAY.INTL(B9,1,1,Utilidades!$B$3:$B$11)=B9,COUNTIF(Utilidades!$B$3:$B$11,B9)&gt;0),WORKDAY.INTL(B9,2,1,Utilidades!$B$3:$B$11),WORKDAY.INTL(B9,1,1,Utilidades!$B$3:$B$11)), B9)))</f>
        <v/>
      </c>
      <c r="C10" s="17" t="str" cm="1">
        <f t="array" ref="C10">IFERROR(_xlfn.IFS(NOT(ISBLANK($K10)),$K10,NOT(ISBLANK($L10)),$L10 + "1:00",NOT(ISBLANK($M10)),$M10),$D9)</f>
        <v/>
      </c>
      <c r="D10" s="17" t="str">
        <f t="shared" si="0"/>
        <v/>
      </c>
      <c r="E10" s="26">
        <f t="shared" si="1"/>
        <v>0</v>
      </c>
      <c r="F10" s="15"/>
      <c r="G10" s="15"/>
      <c r="H10" s="18"/>
      <c r="I10" s="18">
        <f t="shared" si="2"/>
        <v>0</v>
      </c>
      <c r="J10" s="15" t="str">
        <f>IF(NOT(LEN(H10)=0),VLOOKUP("*"&amp;G10&amp;"*",Links_TW!B$2:C$107,2,0),"")</f>
        <v/>
      </c>
      <c r="K10" s="15"/>
      <c r="L10" s="15"/>
      <c r="M10" s="15"/>
    </row>
    <row r="11" spans="1:15" x14ac:dyDescent="0.25">
      <c r="A11" s="10"/>
      <c r="B11" s="16" t="str">
        <f>IF(C11 = "", "", IF(B10="Fecha",HistorialTareas!B56,IF( C11 &lt; C10, IF(OR(WORKDAY.INTL(B10,1,1,Utilidades!$B$3:$B$11)=B10,COUNTIF(Utilidades!$B$3:$B$11,B10)&gt;0),WORKDAY.INTL(B10,2,1,Utilidades!$B$3:$B$11),WORKDAY.INTL(B10,1,1,Utilidades!$B$3:$B$11)), B10)))</f>
        <v/>
      </c>
      <c r="C11" s="17" t="str" cm="1">
        <f t="array" ref="C11">IFERROR(_xlfn.IFS(NOT(ISBLANK($K11)),$K11,NOT(ISBLANK($L11)),$L11 + "1:00",NOT(ISBLANK($M11)),$M11),$D10)</f>
        <v/>
      </c>
      <c r="D11" s="17" t="str">
        <f t="shared" si="0"/>
        <v/>
      </c>
      <c r="E11" s="26">
        <f t="shared" si="1"/>
        <v>0</v>
      </c>
      <c r="F11" s="15"/>
      <c r="G11" s="15"/>
      <c r="H11" s="18"/>
      <c r="I11" s="18">
        <f t="shared" si="2"/>
        <v>0</v>
      </c>
      <c r="J11" s="15" t="str">
        <f>IF(NOT(LEN(H11)=0),VLOOKUP("*"&amp;G11&amp;"*",Links_TW!B$2:C$107,2,0),"")</f>
        <v/>
      </c>
      <c r="K11" s="15"/>
      <c r="L11" s="15"/>
      <c r="M11" s="15"/>
    </row>
    <row r="12" spans="1:15" x14ac:dyDescent="0.25">
      <c r="A12" s="10"/>
      <c r="B12" s="16" t="str">
        <f>IF(C12 = "", "", IF(B11="Fecha",HistorialTareas!B57,IF( C12 &lt; C11, IF(OR(WORKDAY.INTL(B11,1,1,Utilidades!$B$3:$B$11)=B11,COUNTIF(Utilidades!$B$3:$B$11,B11)&gt;0),WORKDAY.INTL(B11,2,1,Utilidades!$B$3:$B$11),WORKDAY.INTL(B11,1,1,Utilidades!$B$3:$B$11)), B11)))</f>
        <v/>
      </c>
      <c r="C12" s="17" t="str" cm="1">
        <f t="array" ref="C12">IFERROR(_xlfn.IFS(NOT(ISBLANK($K12)),$K12,NOT(ISBLANK($L12)),$L12 + "1:00",NOT(ISBLANK($M12)),$M12),$D11)</f>
        <v/>
      </c>
      <c r="D12" s="17" t="str">
        <f t="shared" si="0"/>
        <v/>
      </c>
      <c r="E12" s="26">
        <f t="shared" si="1"/>
        <v>0</v>
      </c>
      <c r="F12" s="15"/>
      <c r="G12" s="15"/>
      <c r="H12" s="18"/>
      <c r="I12" s="18">
        <f t="shared" si="2"/>
        <v>0</v>
      </c>
      <c r="J12" s="15" t="str">
        <f>IF(NOT(LEN(H12)=0),VLOOKUP("*"&amp;G12&amp;"*",Links_TW!B$2:C$107,2,0),"")</f>
        <v/>
      </c>
      <c r="K12" s="15"/>
      <c r="L12" s="18"/>
      <c r="M12" s="15"/>
    </row>
    <row r="13" spans="1:15" x14ac:dyDescent="0.25">
      <c r="A13" s="10"/>
      <c r="B13" s="16" t="str">
        <f>IF(C13 = "", "", IF(B12="Fecha",HistorialTareas!B58,IF( C13 &lt; C12, IF(OR(WORKDAY.INTL(B12,1,1,Utilidades!$B$3:$B$11)=B12,COUNTIF(Utilidades!$B$3:$B$11,B12)&gt;0),WORKDAY.INTL(B12,2,1,Utilidades!$B$3:$B$11),WORKDAY.INTL(B12,1,1,Utilidades!$B$3:$B$11)), B12)))</f>
        <v/>
      </c>
      <c r="C13" s="17" t="str" cm="1">
        <f t="array" ref="C13">IFERROR(_xlfn.IFS(NOT(ISBLANK($K13)),$K13,NOT(ISBLANK($L13)),$L13 + "1:00",NOT(ISBLANK($M13)),$M13),$D12)</f>
        <v/>
      </c>
      <c r="D13" s="17" t="str">
        <f t="shared" si="0"/>
        <v/>
      </c>
      <c r="E13" s="26">
        <f t="shared" si="1"/>
        <v>0</v>
      </c>
      <c r="F13" s="15"/>
      <c r="G13" s="15"/>
      <c r="H13" s="18"/>
      <c r="I13" s="18">
        <f t="shared" si="2"/>
        <v>0</v>
      </c>
      <c r="J13" s="15" t="str">
        <f>IF(NOT(LEN(H13)=0),VLOOKUP("*"&amp;G13&amp;"*",Links_TW!B$2:C$107,2,0),"")</f>
        <v/>
      </c>
      <c r="K13" s="15"/>
      <c r="L13" s="15"/>
      <c r="M13" s="15"/>
    </row>
    <row r="14" spans="1:15" x14ac:dyDescent="0.25">
      <c r="A14" s="10"/>
      <c r="B14" s="16" t="str">
        <f>IF(C14 = "", "", IF(B13="Fecha",HistorialTareas!B59,IF( C14 &lt; C13, IF(OR(WORKDAY.INTL(B13,1,1,Utilidades!$B$3:$B$11)=B13,COUNTIF(Utilidades!$B$3:$B$11,B13)&gt;0),WORKDAY.INTL(B13,2,1,Utilidades!$B$3:$B$11),WORKDAY.INTL(B13,1,1,Utilidades!$B$3:$B$11)), B13)))</f>
        <v/>
      </c>
      <c r="C14" s="17" t="str" cm="1">
        <f t="array" ref="C14">IFERROR(_xlfn.IFS(NOT(ISBLANK($K14)),$K14,NOT(ISBLANK($L14)),$L14 + "1:00",NOT(ISBLANK($M14)),$M14),$D13)</f>
        <v/>
      </c>
      <c r="D14" s="17" t="str">
        <f t="shared" si="0"/>
        <v/>
      </c>
      <c r="E14" s="26">
        <f t="shared" si="1"/>
        <v>0</v>
      </c>
      <c r="F14" s="15"/>
      <c r="G14" s="15"/>
      <c r="H14" s="18"/>
      <c r="I14" s="18">
        <f t="shared" si="2"/>
        <v>0</v>
      </c>
      <c r="J14" s="15" t="str">
        <f>IF(NOT(LEN(H14)=0),VLOOKUP("*"&amp;G14&amp;"*",Links_TW!B$2:C$107,2,0),"")</f>
        <v/>
      </c>
      <c r="K14" s="18"/>
      <c r="L14" s="15"/>
      <c r="M14" s="15"/>
    </row>
    <row r="15" spans="1:15" x14ac:dyDescent="0.25">
      <c r="A15" s="10"/>
      <c r="B15" s="16" t="str">
        <f>IF(C15 = "", "", IF(B14="Fecha",HistorialTareas!B60,IF( C15 &lt; C14, IF(OR(WORKDAY.INTL(B14,1,1,Utilidades!$B$3:$B$11)=B14,COUNTIF(Utilidades!$B$3:$B$11,B14)&gt;0),WORKDAY.INTL(B14,2,1,Utilidades!$B$3:$B$11),WORKDAY.INTL(B14,1,1,Utilidades!$B$3:$B$11)), B14)))</f>
        <v/>
      </c>
      <c r="C15" s="17" t="str" cm="1">
        <f t="array" ref="C15">IFERROR(_xlfn.IFS(NOT(ISBLANK($K15)),$K15,NOT(ISBLANK($L15)),$L15 + "1:00",NOT(ISBLANK($M15)),$M15),$D14)</f>
        <v/>
      </c>
      <c r="D15" s="17" t="str">
        <f t="shared" si="0"/>
        <v/>
      </c>
      <c r="E15" s="26">
        <f t="shared" si="1"/>
        <v>0</v>
      </c>
      <c r="F15" s="15"/>
      <c r="G15" s="15"/>
      <c r="H15" s="18"/>
      <c r="I15" s="18">
        <f t="shared" si="2"/>
        <v>0</v>
      </c>
      <c r="J15" s="15" t="str">
        <f>IF(NOT(LEN(H15)=0),VLOOKUP("*"&amp;G15&amp;"*",Links_TW!B$2:C$107,2,0),"")</f>
        <v/>
      </c>
      <c r="K15" s="15"/>
      <c r="L15" s="15"/>
      <c r="M15" s="15"/>
    </row>
    <row r="16" spans="1:15" x14ac:dyDescent="0.25">
      <c r="A16" s="10"/>
      <c r="B16" s="16" t="str">
        <f>IF(C16 = "", "", IF(B15="Fecha",HistorialTareas!B61,IF( C16 &lt; C15, IF(OR(WORKDAY.INTL(B15,1,1,Utilidades!$B$3:$B$11)=B15,COUNTIF(Utilidades!$B$3:$B$11,B15)&gt;0),WORKDAY.INTL(B15,2,1,Utilidades!$B$3:$B$11),WORKDAY.INTL(B15,1,1,Utilidades!$B$3:$B$11)), B15)))</f>
        <v/>
      </c>
      <c r="C16" s="17" t="str" cm="1">
        <f t="array" ref="C16">IFERROR(_xlfn.IFS(NOT(ISBLANK($K16)),$K16,NOT(ISBLANK($L16)),$L16 + "1:00",NOT(ISBLANK($M16)),$M16),$D15)</f>
        <v/>
      </c>
      <c r="D16" s="17" t="str">
        <f t="shared" si="0"/>
        <v/>
      </c>
      <c r="E16" s="26">
        <f t="shared" si="1"/>
        <v>0</v>
      </c>
      <c r="F16" s="15"/>
      <c r="G16" s="15"/>
      <c r="H16" s="18"/>
      <c r="I16" s="18">
        <f t="shared" si="2"/>
        <v>0</v>
      </c>
      <c r="J16" s="15" t="str">
        <f>IF(NOT(LEN(H16)=0),VLOOKUP("*"&amp;G16&amp;"*",Links_TW!B$2:C$107,2,0),"")</f>
        <v/>
      </c>
      <c r="K16" s="15"/>
      <c r="L16" s="15"/>
      <c r="M16" s="15"/>
    </row>
    <row r="17" spans="1:13" x14ac:dyDescent="0.25">
      <c r="A17" s="10"/>
      <c r="B17" s="16" t="str">
        <f>IF(C17 = "", "", IF(B16="Fecha",HistorialTareas!B62,IF( C17 &lt; C16, IF(OR(WORKDAY.INTL(B16,1,1,Utilidades!$B$3:$B$11)=B16,COUNTIF(Utilidades!$B$3:$B$11,B16)&gt;0),WORKDAY.INTL(B16,2,1,Utilidades!$B$3:$B$11),WORKDAY.INTL(B16,1,1,Utilidades!$B$3:$B$11)), B16)))</f>
        <v/>
      </c>
      <c r="C17" s="17" t="str" cm="1">
        <f t="array" ref="C17">IFERROR(_xlfn.IFS(NOT(ISBLANK($K17)),$K17,NOT(ISBLANK($L17)),$L17 + "1:00",NOT(ISBLANK($M17)),$M17),$D16)</f>
        <v/>
      </c>
      <c r="D17" s="17" t="str">
        <f t="shared" si="0"/>
        <v/>
      </c>
      <c r="E17" s="26">
        <f t="shared" si="1"/>
        <v>0</v>
      </c>
      <c r="F17" s="15"/>
      <c r="G17" s="15"/>
      <c r="H17" s="18"/>
      <c r="I17" s="18">
        <f t="shared" si="2"/>
        <v>0</v>
      </c>
      <c r="J17" s="15" t="str">
        <f>IF(NOT(LEN(H17)=0),VLOOKUP("*"&amp;G17&amp;"*",Links_TW!B$2:C$107,2,0),"")</f>
        <v/>
      </c>
      <c r="K17" s="15"/>
      <c r="L17" s="15"/>
      <c r="M17" s="15"/>
    </row>
    <row r="18" spans="1:13" x14ac:dyDescent="0.25">
      <c r="A18" s="10"/>
      <c r="B18" s="16" t="str">
        <f>IF(C18 = "", "", IF(B17="Fecha",HistorialTareas!B63,IF( C18 &lt; C17, IF(OR(WORKDAY.INTL(B17,1,1,Utilidades!$B$3:$B$11)=B17,COUNTIF(Utilidades!$B$3:$B$11,B17)&gt;0),WORKDAY.INTL(B17,2,1,Utilidades!$B$3:$B$11),WORKDAY.INTL(B17,1,1,Utilidades!$B$3:$B$11)), B17)))</f>
        <v/>
      </c>
      <c r="C18" s="17" t="str" cm="1">
        <f t="array" ref="C18">IFERROR(_xlfn.IFS(NOT(ISBLANK($K18)),$K18,NOT(ISBLANK($L18)),$L18 + "1:00",NOT(ISBLANK($M18)),$M18),$D17)</f>
        <v/>
      </c>
      <c r="D18" s="17" t="str">
        <f t="shared" si="0"/>
        <v/>
      </c>
      <c r="E18" s="26">
        <f t="shared" si="1"/>
        <v>0</v>
      </c>
      <c r="F18" s="15"/>
      <c r="G18" s="15"/>
      <c r="H18" s="18"/>
      <c r="I18" s="18">
        <f t="shared" si="2"/>
        <v>0</v>
      </c>
      <c r="J18" s="15" t="str">
        <f>IF(NOT(LEN(H18)=0),VLOOKUP("*"&amp;G18&amp;"*",Links_TW!B$2:C$107,2,0),"")</f>
        <v/>
      </c>
      <c r="K18" s="15"/>
      <c r="L18" s="15"/>
      <c r="M18" s="15"/>
    </row>
    <row r="19" spans="1:13" x14ac:dyDescent="0.25">
      <c r="A19" s="10"/>
      <c r="B19" s="16" t="str">
        <f>IF(C19 = "", "", IF(B18="Fecha",HistorialTareas!B64,IF( C19 &lt; C18, IF(OR(WORKDAY.INTL(B18,1,1,Utilidades!$B$3:$B$11)=B18,COUNTIF(Utilidades!$B$3:$B$11,B18)&gt;0),WORKDAY.INTL(B18,2,1,Utilidades!$B$3:$B$11),WORKDAY.INTL(B18,1,1,Utilidades!$B$3:$B$11)), B18)))</f>
        <v/>
      </c>
      <c r="C19" s="17" t="str" cm="1">
        <f t="array" ref="C19">IFERROR(_xlfn.IFS(NOT(ISBLANK($K19)),$K19,NOT(ISBLANK($L19)),$L19 + "1:00",NOT(ISBLANK($M19)),$M19),$D18)</f>
        <v/>
      </c>
      <c r="D19" s="17" t="str">
        <f t="shared" si="0"/>
        <v/>
      </c>
      <c r="E19" s="26">
        <f t="shared" si="1"/>
        <v>0</v>
      </c>
      <c r="F19" s="15"/>
      <c r="G19" s="15"/>
      <c r="H19" s="18"/>
      <c r="I19" s="18">
        <f t="shared" si="2"/>
        <v>0</v>
      </c>
      <c r="J19" s="15" t="str">
        <f>IF(NOT(LEN(H19)=0),VLOOKUP("*"&amp;G19&amp;"*",Links_TW!B$2:C$107,2,0),"")</f>
        <v/>
      </c>
      <c r="K19" s="15"/>
      <c r="L19" s="15"/>
      <c r="M19" s="15"/>
    </row>
    <row r="20" spans="1:13" x14ac:dyDescent="0.25">
      <c r="A20" s="10"/>
      <c r="B20" s="16" t="str">
        <f>IF(C20 = "", "", IF(B19="Fecha",HistorialTareas!B65,IF( C20 &lt; C19, IF(OR(WORKDAY.INTL(B19,1,1,Utilidades!$B$3:$B$11)=B19,COUNTIF(Utilidades!$B$3:$B$11,B19)&gt;0),WORKDAY.INTL(B19,2,1,Utilidades!$B$3:$B$11),WORKDAY.INTL(B19,1,1,Utilidades!$B$3:$B$11)), B19)))</f>
        <v/>
      </c>
      <c r="C20" s="17" t="str" cm="1">
        <f t="array" ref="C20">IFERROR(_xlfn.IFS(NOT(ISBLANK($K20)),$K20,NOT(ISBLANK($L20)),$L20 + "1:00",NOT(ISBLANK($M20)),$M20),$D19)</f>
        <v/>
      </c>
      <c r="D20" s="17" t="str">
        <f t="shared" si="0"/>
        <v/>
      </c>
      <c r="E20" s="26">
        <f t="shared" si="1"/>
        <v>0</v>
      </c>
      <c r="F20" s="15"/>
      <c r="G20" s="15"/>
      <c r="H20" s="18"/>
      <c r="I20" s="18">
        <f t="shared" si="2"/>
        <v>0</v>
      </c>
      <c r="J20" s="15" t="str">
        <f>IF(NOT(LEN(H20)=0),VLOOKUP("*"&amp;G20&amp;"*",Links_TW!B$2:C$107,2,0),"")</f>
        <v/>
      </c>
      <c r="K20" s="15"/>
      <c r="L20" s="18"/>
      <c r="M20" s="15"/>
    </row>
    <row r="21" spans="1:13" x14ac:dyDescent="0.25">
      <c r="B21" s="16" t="str">
        <f>IF(C21 = "", "", IF(B20="Fecha",HistorialTareas!B66,IF( C21 &lt; C20, IF(OR(WORKDAY.INTL(B20,1,1,Utilidades!$B$3:$B$11)=B20,COUNTIF(Utilidades!$B$3:$B$11,B20)&gt;0),WORKDAY.INTL(B20,2,1,Utilidades!$B$3:$B$11),WORKDAY.INTL(B20,1,1,Utilidades!$B$3:$B$11)), B20)))</f>
        <v/>
      </c>
      <c r="C21" s="17" t="str" cm="1">
        <f t="array" ref="C21">IFERROR(_xlfn.IFS(NOT(ISBLANK($K21)),$K21,NOT(ISBLANK($L21)),$L21 + "1:00",NOT(ISBLANK($M21)),$M21),$D20)</f>
        <v/>
      </c>
      <c r="D21" s="17" t="str">
        <f t="shared" si="0"/>
        <v/>
      </c>
      <c r="E21" s="26">
        <f t="shared" si="1"/>
        <v>0</v>
      </c>
      <c r="F21" s="15"/>
      <c r="G21" s="15"/>
      <c r="H21" s="18"/>
      <c r="I21" s="18">
        <f t="shared" si="2"/>
        <v>0</v>
      </c>
      <c r="J21" s="15" t="str">
        <f>IF(NOT(LEN(H21)=0),VLOOKUP("*"&amp;G21&amp;"*",Links_TW!B$2:C$107,2,0),"")</f>
        <v/>
      </c>
      <c r="K21" s="15"/>
      <c r="L21" s="15"/>
      <c r="M21" s="15"/>
    </row>
    <row r="22" spans="1:13" x14ac:dyDescent="0.25">
      <c r="B22" s="16" t="str">
        <f>IF(C22 = "", "", IF(B21="Fecha",HistorialTareas!B67,IF( C22 &lt; C21, IF(OR(WORKDAY.INTL(B21,1,1,Utilidades!$B$3:$B$11)=B21,COUNTIF(Utilidades!$B$3:$B$11,B21)&gt;0),WORKDAY.INTL(B21,2,1,Utilidades!$B$3:$B$11),WORKDAY.INTL(B21,1,1,Utilidades!$B$3:$B$11)), B21)))</f>
        <v/>
      </c>
      <c r="C22" s="17" t="str" cm="1">
        <f t="array" ref="C22">IFERROR(_xlfn.IFS(NOT(ISBLANK($K22)),$K22,NOT(ISBLANK($L22)),$L22 + "1:00",NOT(ISBLANK($M22)),$M22),$D21)</f>
        <v/>
      </c>
      <c r="D22" s="17" t="str">
        <f t="shared" si="0"/>
        <v/>
      </c>
      <c r="E22" s="26">
        <f t="shared" si="1"/>
        <v>0</v>
      </c>
      <c r="F22" s="15"/>
      <c r="G22" s="15"/>
      <c r="H22" s="18"/>
      <c r="I22" s="18">
        <f t="shared" si="2"/>
        <v>0</v>
      </c>
      <c r="J22" s="15" t="str">
        <f>IF(NOT(LEN(H22)=0),VLOOKUP("*"&amp;G22&amp;"*",Links_TW!B$2:C$107,2,0),"")</f>
        <v/>
      </c>
      <c r="K22" s="15"/>
      <c r="L22" s="15"/>
      <c r="M22" s="15"/>
    </row>
    <row r="23" spans="1:13" x14ac:dyDescent="0.25">
      <c r="B23" s="16" t="str">
        <f>IF(C23 = "", "", IF(B22="Fecha",HistorialTareas!B68,IF( C23 &lt; C22, IF(OR(WORKDAY.INTL(B22,1,1,Utilidades!$B$3:$B$11)=B22,COUNTIF(Utilidades!$B$3:$B$11,B22)&gt;0),WORKDAY.INTL(B22,2,1,Utilidades!$B$3:$B$11),WORKDAY.INTL(B22,1,1,Utilidades!$B$3:$B$11)), B22)))</f>
        <v/>
      </c>
      <c r="C23" s="17" t="str" cm="1">
        <f t="array" ref="C23">IFERROR(_xlfn.IFS(NOT(ISBLANK($K23)),$K23,NOT(ISBLANK($L23)),$L23 + "1:00",NOT(ISBLANK($M23)),$M23),$D22)</f>
        <v/>
      </c>
      <c r="D23" s="17" t="str">
        <f t="shared" si="0"/>
        <v/>
      </c>
      <c r="E23" s="26">
        <f t="shared" si="1"/>
        <v>0</v>
      </c>
      <c r="F23" s="15"/>
      <c r="G23" s="15"/>
      <c r="H23" s="18"/>
      <c r="I23" s="18">
        <f t="shared" si="2"/>
        <v>0</v>
      </c>
      <c r="J23" s="15" t="str">
        <f>IF(NOT(LEN(H23)=0),VLOOKUP("*"&amp;G23&amp;"*",Links_TW!B$2:C$107,2,0),"")</f>
        <v/>
      </c>
      <c r="K23" s="15"/>
      <c r="L23" s="15"/>
      <c r="M23" s="15"/>
    </row>
    <row r="24" spans="1:13" x14ac:dyDescent="0.25">
      <c r="B24" s="16" t="str">
        <f>IF(C24 = "", "", IF(B23="Fecha",HistorialTareas!B69,IF( C24 &lt; C23, IF(OR(WORKDAY.INTL(B23,1,1,Utilidades!$B$3:$B$11)=B23,COUNTIF(Utilidades!$B$3:$B$11,B23)&gt;0),WORKDAY.INTL(B23,2,1,Utilidades!$B$3:$B$11),WORKDAY.INTL(B23,1,1,Utilidades!$B$3:$B$11)), B23)))</f>
        <v/>
      </c>
      <c r="C24" s="17" t="str" cm="1">
        <f t="array" ref="C24">IFERROR(_xlfn.IFS(NOT(ISBLANK($K24)),$K24,NOT(ISBLANK($L24)),$L24 + "1:00",NOT(ISBLANK($M24)),$M24),$D23)</f>
        <v/>
      </c>
      <c r="D24" s="17" t="str">
        <f t="shared" si="0"/>
        <v/>
      </c>
      <c r="E24" s="26">
        <f t="shared" si="1"/>
        <v>0</v>
      </c>
      <c r="F24" s="15"/>
      <c r="G24" s="15"/>
      <c r="H24" s="18"/>
      <c r="I24" s="18">
        <f t="shared" si="2"/>
        <v>0</v>
      </c>
      <c r="J24" s="15" t="str">
        <f>IF(NOT(LEN(H24)=0),VLOOKUP("*"&amp;G24&amp;"*",Links_TW!B$2:C$107,2,0),"")</f>
        <v/>
      </c>
      <c r="K24" s="18"/>
      <c r="L24" s="15"/>
      <c r="M24" s="15"/>
    </row>
    <row r="25" spans="1:13" x14ac:dyDescent="0.25">
      <c r="B25" s="16" t="str">
        <f>IF(C25 = "", "", IF(B24="Fecha",HistorialTareas!B70,IF( C25 &lt; C24, IF(OR(WORKDAY.INTL(B24,1,1,Utilidades!$B$3:$B$11)=B24,COUNTIF(Utilidades!$B$3:$B$11,B24)&gt;0),WORKDAY.INTL(B24,2,1,Utilidades!$B$3:$B$11),WORKDAY.INTL(B24,1,1,Utilidades!$B$3:$B$11)), B24)))</f>
        <v/>
      </c>
      <c r="C25" s="17" t="str" cm="1">
        <f t="array" ref="C25">IFERROR(_xlfn.IFS(NOT(ISBLANK($K25)),$K25,NOT(ISBLANK($L25)),$L25 + "1:00",NOT(ISBLANK($M25)),$M25),$D24)</f>
        <v/>
      </c>
      <c r="D25" s="17" t="str">
        <f t="shared" si="0"/>
        <v/>
      </c>
      <c r="E25" s="26">
        <f t="shared" si="1"/>
        <v>0</v>
      </c>
      <c r="F25" s="15"/>
      <c r="G25" s="15"/>
      <c r="H25" s="18"/>
      <c r="I25" s="18">
        <f t="shared" si="2"/>
        <v>0</v>
      </c>
      <c r="J25" s="15" t="str">
        <f>IF(NOT(LEN(H25)=0),VLOOKUP("*"&amp;G25&amp;"*",Links_TW!B$2:C$107,2,0),"")</f>
        <v/>
      </c>
      <c r="K25" s="15"/>
      <c r="L25" s="15"/>
      <c r="M25" s="15"/>
    </row>
    <row r="26" spans="1:13" x14ac:dyDescent="0.25">
      <c r="B26" s="16" t="str">
        <f>IF(C26 = "", "", IF(B25="Fecha",HistorialTareas!B71,IF( C26 &lt; C25, IF(OR(WORKDAY.INTL(B25,1,1,Utilidades!$B$3:$B$11)=B25,COUNTIF(Utilidades!$B$3:$B$11,B25)&gt;0),WORKDAY.INTL(B25,2,1,Utilidades!$B$3:$B$11),WORKDAY.INTL(B25,1,1,Utilidades!$B$3:$B$11)), B25)))</f>
        <v/>
      </c>
      <c r="C26" s="17" t="str" cm="1">
        <f t="array" ref="C26">IFERROR(_xlfn.IFS(NOT(ISBLANK($K26)),$K26,NOT(ISBLANK($L26)),$L26 + "1:00",NOT(ISBLANK($M26)),$M26),$D25)</f>
        <v/>
      </c>
      <c r="D26" s="17" t="str">
        <f t="shared" si="0"/>
        <v/>
      </c>
      <c r="E26" s="26">
        <f t="shared" ref="E3:E56" si="3">SUMIF($B$2:$B$108,B26,$H$2:$H$108)</f>
        <v>0</v>
      </c>
      <c r="F26" s="15"/>
      <c r="G26" s="15"/>
      <c r="H26" s="18"/>
      <c r="I26" s="18">
        <f t="shared" ref="I2:I33" si="4">SUMIF($G$2:$G$108,G26,$H$2:$H$108)</f>
        <v>0</v>
      </c>
      <c r="J26" s="15" t="str">
        <f>IF(NOT(LEN(H26)=0),VLOOKUP("*"&amp;G26&amp;"*",Links_TW!B$2:C$107,2,0),"")</f>
        <v/>
      </c>
      <c r="K26" s="15"/>
      <c r="L26" s="15"/>
      <c r="M26" s="15"/>
    </row>
    <row r="27" spans="1:13" x14ac:dyDescent="0.25">
      <c r="B27" s="16" t="str">
        <f>IF(C27 = "", "", IF(B26="Fecha",HistorialTareas!B72,IF( C27 &lt; C26, IF(OR(WORKDAY.INTL(B26,1,1,Utilidades!$B$3:$B$11)=B26,COUNTIF(Utilidades!$B$3:$B$11,B26)&gt;0),WORKDAY.INTL(B26,2,1,Utilidades!$B$3:$B$11),WORKDAY.INTL(B26,1,1,Utilidades!$B$3:$B$11)), B26)))</f>
        <v/>
      </c>
      <c r="C27" s="17" t="str" cm="1">
        <f t="array" ref="C27">IFERROR(_xlfn.IFS(NOT(ISBLANK($K27)),$K27,NOT(ISBLANK($L27)),$L27 + "1:00",NOT(ISBLANK($M27)),$M27),$D26)</f>
        <v/>
      </c>
      <c r="D27" s="17" t="str">
        <f t="shared" si="0"/>
        <v/>
      </c>
      <c r="E27" s="26">
        <f t="shared" si="3"/>
        <v>0</v>
      </c>
      <c r="F27" s="15"/>
      <c r="G27" s="15"/>
      <c r="H27" s="18"/>
      <c r="I27" s="18">
        <f t="shared" si="4"/>
        <v>0</v>
      </c>
      <c r="J27" s="15" t="str">
        <f>IF(NOT(LEN(H27)=0),VLOOKUP("*"&amp;G27&amp;"*",Links_TW!B$2:C$107,2,0),"")</f>
        <v/>
      </c>
      <c r="K27" s="15"/>
      <c r="L27" s="18"/>
      <c r="M27" s="15"/>
    </row>
    <row r="28" spans="1:13" x14ac:dyDescent="0.25">
      <c r="B28" s="16" t="str">
        <f>IF(C28 = "", "", IF(B27="Fecha",HistorialTareas!B73,IF( C28 &lt; C27, IF(OR(WORKDAY.INTL(B27,1,1,Utilidades!$B$3:$B$11)=B27,COUNTIF(Utilidades!$B$3:$B$11,B27)&gt;0),WORKDAY.INTL(B27,2,1,Utilidades!$B$3:$B$11),WORKDAY.INTL(B27,1,1,Utilidades!$B$3:$B$11)), B27)))</f>
        <v/>
      </c>
      <c r="C28" s="17" t="str" cm="1">
        <f t="array" ref="C28">IFERROR(_xlfn.IFS(NOT(ISBLANK($K28)),$K28,NOT(ISBLANK($L28)),$L28 + "1:00",NOT(ISBLANK($M28)),$M28),$D27)</f>
        <v/>
      </c>
      <c r="D28" s="17" t="str">
        <f t="shared" si="0"/>
        <v/>
      </c>
      <c r="E28" s="26">
        <f t="shared" si="3"/>
        <v>0</v>
      </c>
      <c r="F28" s="15"/>
      <c r="G28" s="15"/>
      <c r="H28" s="18"/>
      <c r="I28" s="18">
        <f t="shared" si="4"/>
        <v>0</v>
      </c>
      <c r="J28" s="15" t="str">
        <f>IF(NOT(LEN(H28)=0),VLOOKUP("*"&amp;G28&amp;"*",Links_TW!B$2:C$107,2,0),"")</f>
        <v/>
      </c>
      <c r="K28" s="15"/>
      <c r="L28" s="15"/>
      <c r="M28" s="15"/>
    </row>
    <row r="29" spans="1:13" x14ac:dyDescent="0.25">
      <c r="B29" s="16" t="str">
        <f>IF(C29 = "", "", IF(B28="Fecha",HistorialTareas!B74,IF( C29 &lt; C28, IF(OR(WORKDAY.INTL(B28,1,1,Utilidades!$B$3:$B$11)=B28,COUNTIF(Utilidades!$B$3:$B$11,B28)&gt;0),WORKDAY.INTL(B28,2,1,Utilidades!$B$3:$B$11),WORKDAY.INTL(B28,1,1,Utilidades!$B$3:$B$11)), B28)))</f>
        <v/>
      </c>
      <c r="C29" s="17" t="str" cm="1">
        <f t="array" ref="C29">IFERROR(_xlfn.IFS(NOT(ISBLANK($K29)),$K29,NOT(ISBLANK($L29)),$L29 + "1:00",NOT(ISBLANK($M29)),$M29),$D28)</f>
        <v/>
      </c>
      <c r="D29" s="17" t="str">
        <f t="shared" si="0"/>
        <v/>
      </c>
      <c r="E29" s="26">
        <f t="shared" si="3"/>
        <v>0</v>
      </c>
      <c r="F29" s="15"/>
      <c r="G29" s="15"/>
      <c r="H29" s="18"/>
      <c r="I29" s="18">
        <f t="shared" si="4"/>
        <v>0</v>
      </c>
      <c r="J29" s="15" t="str">
        <f>IF(NOT(LEN(H29)=0),VLOOKUP("*"&amp;G29&amp;"*",Links_TW!B$2:C$107,2,0),"")</f>
        <v/>
      </c>
      <c r="K29" s="15"/>
      <c r="L29" s="15"/>
      <c r="M29" s="15"/>
    </row>
    <row r="30" spans="1:13" x14ac:dyDescent="0.25">
      <c r="B30" s="16" t="str">
        <f>IF(C30 = "", "", IF(B29="Fecha",HistorialTareas!B75,IF( C30 &lt; C29, IF(OR(WORKDAY.INTL(B29,1,1,Utilidades!$B$3:$B$11)=B29,COUNTIF(Utilidades!$B$3:$B$11,B29)&gt;0),WORKDAY.INTL(B29,2,1,Utilidades!$B$3:$B$11),WORKDAY.INTL(B29,1,1,Utilidades!$B$3:$B$11)), B29)))</f>
        <v/>
      </c>
      <c r="C30" s="17" t="str" cm="1">
        <f t="array" ref="C30">IFERROR(_xlfn.IFS(NOT(ISBLANK($K30)),$K30,NOT(ISBLANK($L30)),$L30 + "1:00",NOT(ISBLANK($M30)),$M30),$D29)</f>
        <v/>
      </c>
      <c r="D30" s="17" t="str">
        <f t="shared" si="0"/>
        <v/>
      </c>
      <c r="E30" s="26">
        <f t="shared" si="3"/>
        <v>0</v>
      </c>
      <c r="F30" s="15"/>
      <c r="G30" s="15"/>
      <c r="H30" s="18"/>
      <c r="I30" s="18">
        <f t="shared" si="4"/>
        <v>0</v>
      </c>
      <c r="J30" s="15" t="str">
        <f>IF(NOT(LEN(H30)=0),VLOOKUP("*"&amp;G30&amp;"*",Links_TW!B$2:C$107,2,0),"")</f>
        <v/>
      </c>
      <c r="K30" s="18"/>
      <c r="L30" s="15"/>
      <c r="M30" s="15"/>
    </row>
    <row r="31" spans="1:13" x14ac:dyDescent="0.25">
      <c r="B31" s="16" t="str">
        <f>IF(C31 = "", "", IF(B30="Fecha",HistorialTareas!B76,IF( C31 &lt; C30, IF(OR(WORKDAY.INTL(B30,1,1,Utilidades!$B$3:$B$11)=B30,COUNTIF(Utilidades!$B$3:$B$11,B30)&gt;0),WORKDAY.INTL(B30,2,1,Utilidades!$B$3:$B$11),WORKDAY.INTL(B30,1,1,Utilidades!$B$3:$B$11)), B30)))</f>
        <v/>
      </c>
      <c r="C31" s="17" t="str" cm="1">
        <f t="array" ref="C31">IFERROR(_xlfn.IFS(NOT(ISBLANK($K31)),$K31,NOT(ISBLANK($L31)),$L31 + "1:00",NOT(ISBLANK($M31)),$M31),$D30)</f>
        <v/>
      </c>
      <c r="D31" s="17" t="str">
        <f t="shared" si="0"/>
        <v/>
      </c>
      <c r="E31" s="26">
        <f t="shared" si="3"/>
        <v>0</v>
      </c>
      <c r="F31" s="15"/>
      <c r="G31" s="15"/>
      <c r="H31" s="18"/>
      <c r="I31" s="18">
        <f t="shared" si="4"/>
        <v>0</v>
      </c>
      <c r="J31" s="15" t="str">
        <f>IF(NOT(LEN(H31)=0),VLOOKUP("*"&amp;G31&amp;"*",Links_TW!B$2:C$107,2,0),"")</f>
        <v/>
      </c>
      <c r="K31" s="18"/>
      <c r="L31" s="15"/>
      <c r="M31" s="15"/>
    </row>
    <row r="32" spans="1:13" x14ac:dyDescent="0.25">
      <c r="B32" s="16" t="str">
        <f>IF(C32 = "", "", IF(B31="Fecha",HistorialTareas!B77,IF( C32 &lt; C31, IF(OR(WORKDAY.INTL(B31,1,1,Utilidades!$B$3:$B$11)=B31,COUNTIF(Utilidades!$B$3:$B$11,B31)&gt;0),WORKDAY.INTL(B31,2,1,Utilidades!$B$3:$B$11),WORKDAY.INTL(B31,1,1,Utilidades!$B$3:$B$11)), B31)))</f>
        <v/>
      </c>
      <c r="C32" s="17" t="str" cm="1">
        <f t="array" ref="C32">IFERROR(_xlfn.IFS(NOT(ISBLANK($K32)),$K32,NOT(ISBLANK($L32)),$L32 + "1:00",NOT(ISBLANK($M32)),$M32),$D31)</f>
        <v/>
      </c>
      <c r="D32" s="17" t="str">
        <f t="shared" si="0"/>
        <v/>
      </c>
      <c r="E32" s="26">
        <f t="shared" si="3"/>
        <v>0</v>
      </c>
      <c r="F32" s="15"/>
      <c r="G32" s="15"/>
      <c r="H32" s="18"/>
      <c r="I32" s="18">
        <f t="shared" si="4"/>
        <v>0</v>
      </c>
      <c r="J32" s="15" t="str">
        <f>IF(NOT(LEN(H32)=0),VLOOKUP("*"&amp;G32&amp;"*",Links_TW!B$2:C$107,2,0),"")</f>
        <v/>
      </c>
      <c r="K32" s="15"/>
      <c r="L32" s="15"/>
      <c r="M32" s="15"/>
    </row>
    <row r="33" spans="2:13" x14ac:dyDescent="0.25">
      <c r="B33" s="16" t="str">
        <f>IF(C33 = "", "", IF(B32="Fecha",HistorialTareas!B78,IF( C33 &lt; C32, IF(OR(WORKDAY.INTL(B32,1,1,Utilidades!$B$3:$B$11)=B32,COUNTIF(Utilidades!$B$3:$B$11,B32)&gt;0),WORKDAY.INTL(B32,2,1,Utilidades!$B$3:$B$11),WORKDAY.INTL(B32,1,1,Utilidades!$B$3:$B$11)), B32)))</f>
        <v/>
      </c>
      <c r="C33" s="17" t="str" cm="1">
        <f t="array" ref="C33">IFERROR(_xlfn.IFS(NOT(ISBLANK($K33)),$K33,NOT(ISBLANK($L33)),$L33 + "1:00",NOT(ISBLANK($M33)),$M33),$D32)</f>
        <v/>
      </c>
      <c r="D33" s="17" t="str">
        <f t="shared" si="0"/>
        <v/>
      </c>
      <c r="E33" s="26">
        <f t="shared" si="3"/>
        <v>0</v>
      </c>
      <c r="F33" s="27"/>
      <c r="G33" s="15"/>
      <c r="H33" s="18"/>
      <c r="I33" s="18">
        <f t="shared" si="4"/>
        <v>0</v>
      </c>
      <c r="J33" s="15" t="str">
        <f>IF(NOT(LEN(H33)=0),VLOOKUP("*"&amp;G33&amp;"*",Links_TW!B$2:C$107,2,0),"")</f>
        <v/>
      </c>
      <c r="K33" s="15"/>
      <c r="L33" s="15"/>
      <c r="M33" s="15"/>
    </row>
    <row r="34" spans="2:13" x14ac:dyDescent="0.25">
      <c r="B34" s="16" t="str">
        <f>IF(C34 = "", "", IF( C34 &lt; C33, IF(OR(WORKDAY.INTL(B33,1,1,Utilidades!$B$3:$B$11)=B33,COUNTIF(Utilidades!$B$3:$B$11,B33)&gt;0),WORKDAY.INTL(B33,2,1,Utilidades!$B$3:$B$11),WORKDAY.INTL(B33,1,1,Utilidades!$B$3:$B$11)), B33))</f>
        <v/>
      </c>
      <c r="C34" s="17" t="str" cm="1">
        <f t="array" ref="C34">IFERROR(_xlfn.IFS(NOT(ISBLANK($K34)),$K34,NOT(ISBLANK($L34)),$L34 + "1:00",NOT(ISBLANK($M34)),$M34),$D33)</f>
        <v/>
      </c>
      <c r="D34" s="17" t="str">
        <f t="shared" ref="D34:D56" si="5">IF($H34 = 0,"",$C34+$H34)</f>
        <v/>
      </c>
      <c r="E34" s="26">
        <f t="shared" si="3"/>
        <v>0</v>
      </c>
      <c r="F34" s="15"/>
      <c r="G34" s="15"/>
      <c r="H34" s="18"/>
      <c r="I34" s="18">
        <f t="shared" ref="I34:I58" si="6">SUMIF($G$2:$G$108,G34,$H$2:$H$108)</f>
        <v>0</v>
      </c>
      <c r="J34" s="15" t="str">
        <f>IF(NOT(LEN(H34)=0),VLOOKUP("*"&amp;G34&amp;"*",Links_TW!B$2:C$107,2,0),"")</f>
        <v/>
      </c>
      <c r="K34" s="15"/>
      <c r="L34" s="15"/>
      <c r="M34" s="15"/>
    </row>
    <row r="35" spans="2:13" x14ac:dyDescent="0.25">
      <c r="B35" s="16" t="str">
        <f>IF(C35 = "", "", IF( C35 &lt; C34, IF(OR(WORKDAY.INTL(B34,1,1,Utilidades!$B$3:$B$11)=B34,COUNTIF(Utilidades!$B$3:$B$11,B34)&gt;0),WORKDAY.INTL(B34,2,1,Utilidades!$B$3:$B$11),WORKDAY.INTL(B34,1,1,Utilidades!$B$3:$B$11)), B34))</f>
        <v/>
      </c>
      <c r="C35" s="17" t="str" cm="1">
        <f t="array" ref="C35">IFERROR(_xlfn.IFS(NOT(ISBLANK($K35)),$K35,NOT(ISBLANK($L35)),$L35 + "1:00",NOT(ISBLANK($M35)),$M35),$D34)</f>
        <v/>
      </c>
      <c r="D35" s="17" t="str">
        <f t="shared" si="5"/>
        <v/>
      </c>
      <c r="E35" s="26">
        <f t="shared" si="3"/>
        <v>0</v>
      </c>
      <c r="F35" s="15"/>
      <c r="G35" s="15"/>
      <c r="H35" s="18"/>
      <c r="I35" s="18">
        <f t="shared" si="6"/>
        <v>0</v>
      </c>
      <c r="J35" s="15" t="str">
        <f>IF(NOT(LEN(H35)=0),VLOOKUP("*"&amp;G35&amp;"*",Links_TW!B$2:C$107,2,0),"")</f>
        <v/>
      </c>
      <c r="K35" s="15"/>
      <c r="L35" s="15"/>
      <c r="M35" s="15"/>
    </row>
    <row r="36" spans="2:13" x14ac:dyDescent="0.25">
      <c r="B36" s="16" t="str">
        <f>IF(C36 = "", "", IF( C36 &lt; C35, IF(OR(WORKDAY.INTL(B35,1,1,Utilidades!$B$3:$B$11)=B35,COUNTIF(Utilidades!$B$3:$B$11,B35)&gt;0),WORKDAY.INTL(B35,2,1,Utilidades!$B$3:$B$11),WORKDAY.INTL(B35,1,1,Utilidades!$B$3:$B$11)), B35))</f>
        <v/>
      </c>
      <c r="C36" s="17" t="str" cm="1">
        <f t="array" ref="C36">IFERROR(_xlfn.IFS(NOT(ISBLANK($K36)),$K36,NOT(ISBLANK($L36)),$L36 + "1:00",NOT(ISBLANK($M36)),$M36),$D35)</f>
        <v/>
      </c>
      <c r="D36" s="17" t="str">
        <f t="shared" si="5"/>
        <v/>
      </c>
      <c r="E36" s="26">
        <f t="shared" si="3"/>
        <v>0</v>
      </c>
      <c r="F36" s="15"/>
      <c r="G36" s="15"/>
      <c r="H36" s="18"/>
      <c r="I36" s="18">
        <f t="shared" si="6"/>
        <v>0</v>
      </c>
      <c r="J36" s="15" t="str">
        <f>IF(NOT(LEN(H36)=0),VLOOKUP("*"&amp;G36&amp;"*",Links_TW!B$2:C$107,2,0),"")</f>
        <v/>
      </c>
      <c r="K36" s="15"/>
      <c r="L36" s="15"/>
      <c r="M36" s="15"/>
    </row>
    <row r="37" spans="2:13" x14ac:dyDescent="0.25">
      <c r="B37" s="16" t="str">
        <f>IF(C37 = "", "", IF( C37 &lt; C36, IF(OR(WORKDAY.INTL(B36,1,1,Utilidades!$B$3:$B$11)=B36,COUNTIF(Utilidades!$B$3:$B$11,B36)&gt;0),WORKDAY.INTL(B36,2,1,Utilidades!$B$3:$B$11),WORKDAY.INTL(B36,1,1,Utilidades!$B$3:$B$11)), B36))</f>
        <v/>
      </c>
      <c r="C37" s="17" t="str" cm="1">
        <f t="array" ref="C37">IFERROR(_xlfn.IFS(NOT(ISBLANK($K37)),$K37,NOT(ISBLANK($L37)),$L37 + "1:00",NOT(ISBLANK($M37)),$M37),$D36)</f>
        <v/>
      </c>
      <c r="D37" s="17" t="str">
        <f t="shared" si="5"/>
        <v/>
      </c>
      <c r="E37" s="26">
        <f t="shared" si="3"/>
        <v>0</v>
      </c>
      <c r="F37" s="15"/>
      <c r="G37" s="15"/>
      <c r="H37" s="18"/>
      <c r="I37" s="18">
        <f t="shared" si="6"/>
        <v>0</v>
      </c>
      <c r="J37" s="15" t="str">
        <f>IF(NOT(LEN(H37)=0),VLOOKUP("*"&amp;G37&amp;"*",Links_TW!B$2:C$107,2,0),"")</f>
        <v/>
      </c>
      <c r="K37" s="15"/>
      <c r="L37" s="15"/>
      <c r="M37" s="15"/>
    </row>
    <row r="38" spans="2:13" x14ac:dyDescent="0.25">
      <c r="B38" s="16" t="str">
        <f t="shared" ref="B38:B54" si="7">IF(C38 = "", "", IF( C38 &lt; C37, B37 + 1, B37))</f>
        <v/>
      </c>
      <c r="C38" s="17" t="str" cm="1">
        <f t="array" ref="C38">IFERROR(_xlfn.IFS(NOT(ISBLANK($K38)),$K38,NOT(ISBLANK($L38)),$L38 + "1:00",NOT(ISBLANK($M38)),$M38),$D37)</f>
        <v/>
      </c>
      <c r="D38" s="17" t="str">
        <f t="shared" si="5"/>
        <v/>
      </c>
      <c r="E38" s="26">
        <f t="shared" si="3"/>
        <v>0</v>
      </c>
      <c r="F38" s="15"/>
      <c r="G38" s="15"/>
      <c r="H38" s="18"/>
      <c r="I38" s="18">
        <f t="shared" si="6"/>
        <v>0</v>
      </c>
      <c r="J38" s="15" t="str">
        <f>IF(NOT(LEN(H38)=0),VLOOKUP("*"&amp;G38&amp;"*",Links_TW!B$2:C$107,2,0),"")</f>
        <v/>
      </c>
      <c r="K38" s="15"/>
      <c r="L38" s="15"/>
      <c r="M38" s="15"/>
    </row>
    <row r="39" spans="2:13" x14ac:dyDescent="0.25">
      <c r="B39" s="16" t="str">
        <f t="shared" si="7"/>
        <v/>
      </c>
      <c r="C39" s="17" t="str" cm="1">
        <f t="array" ref="C39">IFERROR(_xlfn.IFS(NOT(ISBLANK($K39)),$K39,NOT(ISBLANK($L39)),$L39 + "1:00",NOT(ISBLANK($M39)),$M39),$D38)</f>
        <v/>
      </c>
      <c r="D39" s="17" t="str">
        <f t="shared" si="5"/>
        <v/>
      </c>
      <c r="E39" s="26">
        <f t="shared" si="3"/>
        <v>0</v>
      </c>
      <c r="F39" s="15"/>
      <c r="G39" s="15"/>
      <c r="H39" s="18"/>
      <c r="I39" s="18">
        <f t="shared" si="6"/>
        <v>0</v>
      </c>
      <c r="J39" s="15" t="str">
        <f>IF(NOT(LEN(H39)=0),VLOOKUP("*"&amp;G39&amp;"*",Links_TW!B$2:C$107,2,0),"")</f>
        <v/>
      </c>
      <c r="K39" s="15"/>
      <c r="L39" s="15"/>
      <c r="M39" s="15"/>
    </row>
    <row r="40" spans="2:13" x14ac:dyDescent="0.25">
      <c r="B40" s="16" t="str">
        <f t="shared" si="7"/>
        <v/>
      </c>
      <c r="C40" s="17" t="str" cm="1">
        <f t="array" ref="C40">IFERROR(_xlfn.IFS(NOT(ISBLANK($K40)),$K40,NOT(ISBLANK($L40)),$L40 + "1:00",NOT(ISBLANK($M40)),$M40),$D39)</f>
        <v/>
      </c>
      <c r="D40" s="17" t="str">
        <f t="shared" si="5"/>
        <v/>
      </c>
      <c r="E40" s="26">
        <f t="shared" si="3"/>
        <v>0</v>
      </c>
      <c r="F40" s="15"/>
      <c r="G40" s="15"/>
      <c r="H40" s="18"/>
      <c r="I40" s="18">
        <f t="shared" si="6"/>
        <v>0</v>
      </c>
      <c r="J40" s="15" t="str">
        <f>IF(NOT(LEN(H40)=0),VLOOKUP("*"&amp;G40&amp;"*",Links_TW!B$2:C$107,2,0),"")</f>
        <v/>
      </c>
      <c r="K40" s="15"/>
      <c r="L40" s="15"/>
      <c r="M40" s="15"/>
    </row>
    <row r="41" spans="2:13" x14ac:dyDescent="0.25">
      <c r="B41" s="16" t="str">
        <f t="shared" si="7"/>
        <v/>
      </c>
      <c r="C41" s="17" t="str" cm="1">
        <f t="array" ref="C41">IFERROR(_xlfn.IFS(NOT(ISBLANK($K41)),$K41,NOT(ISBLANK($L41)),$L41 + "1:00",NOT(ISBLANK($M41)),$M41),$D40)</f>
        <v/>
      </c>
      <c r="D41" s="17" t="str">
        <f t="shared" si="5"/>
        <v/>
      </c>
      <c r="E41" s="26">
        <f t="shared" si="3"/>
        <v>0</v>
      </c>
      <c r="F41" s="15"/>
      <c r="G41" s="15"/>
      <c r="H41" s="18"/>
      <c r="I41" s="18">
        <f t="shared" si="6"/>
        <v>0</v>
      </c>
      <c r="J41" s="15" t="str">
        <f>IF(NOT(LEN(H41)=0),VLOOKUP("*"&amp;G41&amp;"*",Links_TW!B$2:C$107,2,0),"")</f>
        <v/>
      </c>
      <c r="K41" s="15"/>
      <c r="L41" s="15"/>
      <c r="M41" s="15"/>
    </row>
    <row r="42" spans="2:13" x14ac:dyDescent="0.25">
      <c r="B42" s="16" t="str">
        <f t="shared" si="7"/>
        <v/>
      </c>
      <c r="C42" s="17" t="str" cm="1">
        <f t="array" ref="C42">IFERROR(_xlfn.IFS(NOT(ISBLANK($K42)),$K42,NOT(ISBLANK($L42)),$L42 + "1:00",NOT(ISBLANK($M42)),$M42),$D41)</f>
        <v/>
      </c>
      <c r="D42" s="17" t="str">
        <f t="shared" si="5"/>
        <v/>
      </c>
      <c r="E42" s="26">
        <f t="shared" si="3"/>
        <v>0</v>
      </c>
      <c r="F42" s="15"/>
      <c r="G42" s="15"/>
      <c r="H42" s="18"/>
      <c r="I42" s="18">
        <f t="shared" si="6"/>
        <v>0</v>
      </c>
      <c r="J42" s="15" t="str">
        <f>IF(NOT(LEN(H42)=0),VLOOKUP("*"&amp;G42&amp;"*",Links_TW!B$2:C$107,2,0),"")</f>
        <v/>
      </c>
      <c r="K42" s="15"/>
      <c r="L42" s="15"/>
      <c r="M42" s="15"/>
    </row>
    <row r="43" spans="2:13" x14ac:dyDescent="0.25">
      <c r="B43" s="16" t="str">
        <f t="shared" si="7"/>
        <v/>
      </c>
      <c r="C43" s="17" t="str">
        <f t="shared" ref="C43:C55" si="8">IF(D42 = 0, "", D42)</f>
        <v/>
      </c>
      <c r="D43" s="17" t="str">
        <f t="shared" si="5"/>
        <v/>
      </c>
      <c r="E43" s="26">
        <f t="shared" si="3"/>
        <v>0</v>
      </c>
      <c r="F43" s="15"/>
      <c r="G43" s="15"/>
      <c r="H43" s="18"/>
      <c r="I43" s="18">
        <f t="shared" si="6"/>
        <v>0</v>
      </c>
      <c r="J43" s="15" t="str">
        <f>IF(NOT(LEN(H43)=0),VLOOKUP("*"&amp;G43&amp;"*",Links_TW!B$2:C$107,2,0),"")</f>
        <v/>
      </c>
      <c r="K43" s="15"/>
      <c r="L43" s="15"/>
      <c r="M43" s="15"/>
    </row>
    <row r="44" spans="2:13" x14ac:dyDescent="0.25">
      <c r="B44" s="16" t="str">
        <f t="shared" si="7"/>
        <v/>
      </c>
      <c r="C44" s="17" t="str">
        <f t="shared" si="8"/>
        <v/>
      </c>
      <c r="D44" s="17" t="str">
        <f t="shared" si="5"/>
        <v/>
      </c>
      <c r="E44" s="26">
        <f t="shared" si="3"/>
        <v>0</v>
      </c>
      <c r="F44" s="15"/>
      <c r="G44" s="15"/>
      <c r="H44" s="18"/>
      <c r="I44" s="18">
        <f t="shared" si="6"/>
        <v>0</v>
      </c>
      <c r="J44" s="15" t="str">
        <f>IF(NOT(LEN(H44)=0),VLOOKUP("*"&amp;G44&amp;"*",Links_TW!B$2:C$107,2,0),"")</f>
        <v/>
      </c>
      <c r="K44" s="15"/>
      <c r="L44" s="15"/>
      <c r="M44" s="15"/>
    </row>
    <row r="45" spans="2:13" x14ac:dyDescent="0.25">
      <c r="B45" s="16" t="str">
        <f t="shared" si="7"/>
        <v/>
      </c>
      <c r="C45" s="17" t="str">
        <f t="shared" si="8"/>
        <v/>
      </c>
      <c r="D45" s="17" t="str">
        <f t="shared" si="5"/>
        <v/>
      </c>
      <c r="E45" s="26">
        <f t="shared" si="3"/>
        <v>0</v>
      </c>
      <c r="F45" s="15"/>
      <c r="G45" s="15"/>
      <c r="H45" s="18"/>
      <c r="I45" s="18">
        <f t="shared" si="6"/>
        <v>0</v>
      </c>
      <c r="J45" s="15" t="str">
        <f>IF(NOT(LEN(H45)=0),VLOOKUP("*"&amp;G45&amp;"*",Links_TW!B$2:C$107,2,0),"")</f>
        <v/>
      </c>
      <c r="K45" s="15"/>
      <c r="L45" s="15"/>
      <c r="M45" s="15"/>
    </row>
    <row r="46" spans="2:13" x14ac:dyDescent="0.25">
      <c r="B46" s="16" t="str">
        <f t="shared" si="7"/>
        <v/>
      </c>
      <c r="C46" s="17" t="str">
        <f t="shared" si="8"/>
        <v/>
      </c>
      <c r="D46" s="17" t="str">
        <f t="shared" si="5"/>
        <v/>
      </c>
      <c r="E46" s="26">
        <f t="shared" si="3"/>
        <v>0</v>
      </c>
      <c r="F46" s="15"/>
      <c r="G46" s="15"/>
      <c r="H46" s="18"/>
      <c r="I46" s="18">
        <f t="shared" si="6"/>
        <v>0</v>
      </c>
      <c r="J46" s="15" t="str">
        <f>IF(NOT(LEN(H46)=0),VLOOKUP("*"&amp;G46&amp;"*",Links_TW!B$2:C$107,2,0),"")</f>
        <v/>
      </c>
      <c r="K46" s="15"/>
      <c r="L46" s="15"/>
      <c r="M46" s="15"/>
    </row>
    <row r="47" spans="2:13" x14ac:dyDescent="0.25">
      <c r="B47" s="16" t="str">
        <f t="shared" si="7"/>
        <v/>
      </c>
      <c r="C47" s="17" t="str">
        <f t="shared" si="8"/>
        <v/>
      </c>
      <c r="D47" s="17" t="str">
        <f t="shared" si="5"/>
        <v/>
      </c>
      <c r="E47" s="26">
        <f t="shared" si="3"/>
        <v>0</v>
      </c>
      <c r="F47" s="15"/>
      <c r="G47" s="15"/>
      <c r="H47" s="18"/>
      <c r="I47" s="18">
        <f t="shared" si="6"/>
        <v>0</v>
      </c>
      <c r="J47" s="15" t="str">
        <f>IF(NOT(LEN(H47)=0),VLOOKUP("*"&amp;G47&amp;"*",Links_TW!B$2:C$107,2,0),"")</f>
        <v/>
      </c>
      <c r="K47" s="15"/>
      <c r="L47" s="15"/>
      <c r="M47" s="15"/>
    </row>
    <row r="48" spans="2:13" x14ac:dyDescent="0.25">
      <c r="B48" s="16" t="str">
        <f t="shared" si="7"/>
        <v/>
      </c>
      <c r="C48" s="17" t="str">
        <f t="shared" si="8"/>
        <v/>
      </c>
      <c r="D48" s="17" t="str">
        <f t="shared" si="5"/>
        <v/>
      </c>
      <c r="E48" s="26">
        <f t="shared" si="3"/>
        <v>0</v>
      </c>
      <c r="F48" s="15"/>
      <c r="G48" s="15"/>
      <c r="H48" s="18"/>
      <c r="I48" s="18">
        <f t="shared" si="6"/>
        <v>0</v>
      </c>
      <c r="J48" s="15" t="str">
        <f>IF(NOT(LEN(H48)=0),VLOOKUP("*"&amp;G48&amp;"*",Links_TW!B$2:C$107,2,0),"")</f>
        <v/>
      </c>
      <c r="K48" s="15"/>
      <c r="L48" s="15"/>
      <c r="M48" s="15"/>
    </row>
    <row r="49" spans="2:13" x14ac:dyDescent="0.25">
      <c r="B49" s="16" t="str">
        <f t="shared" si="7"/>
        <v/>
      </c>
      <c r="C49" s="17" t="str">
        <f t="shared" si="8"/>
        <v/>
      </c>
      <c r="D49" s="17" t="str">
        <f t="shared" si="5"/>
        <v/>
      </c>
      <c r="E49" s="26">
        <f t="shared" si="3"/>
        <v>0</v>
      </c>
      <c r="F49" s="15"/>
      <c r="G49" s="15"/>
      <c r="H49" s="18"/>
      <c r="I49" s="18">
        <f t="shared" si="6"/>
        <v>0</v>
      </c>
      <c r="J49" s="15" t="str">
        <f>IF(NOT(LEN(H49)=0),VLOOKUP("*"&amp;G49&amp;"*",Links_TW!B$2:C$107,2,0),"")</f>
        <v/>
      </c>
      <c r="K49" s="15"/>
      <c r="L49" s="15"/>
      <c r="M49" s="15"/>
    </row>
    <row r="50" spans="2:13" x14ac:dyDescent="0.25">
      <c r="B50" s="16" t="str">
        <f t="shared" si="7"/>
        <v/>
      </c>
      <c r="C50" s="17" t="str">
        <f t="shared" si="8"/>
        <v/>
      </c>
      <c r="D50" s="17" t="str">
        <f t="shared" si="5"/>
        <v/>
      </c>
      <c r="E50" s="26">
        <f t="shared" si="3"/>
        <v>0</v>
      </c>
      <c r="F50" s="15"/>
      <c r="G50" s="15"/>
      <c r="H50" s="18"/>
      <c r="I50" s="18">
        <f t="shared" si="6"/>
        <v>0</v>
      </c>
      <c r="J50" s="15" t="str">
        <f>IF(NOT(LEN(H50)=0),VLOOKUP("*"&amp;G50&amp;"*",Links_TW!B$2:C$107,2,0),"")</f>
        <v/>
      </c>
      <c r="K50" s="15"/>
      <c r="L50" s="15"/>
      <c r="M50" s="15"/>
    </row>
    <row r="51" spans="2:13" x14ac:dyDescent="0.25">
      <c r="B51" s="16" t="str">
        <f t="shared" si="7"/>
        <v/>
      </c>
      <c r="C51" s="17" t="str">
        <f t="shared" si="8"/>
        <v/>
      </c>
      <c r="D51" s="17" t="str">
        <f t="shared" si="5"/>
        <v/>
      </c>
      <c r="E51" s="26">
        <f t="shared" si="3"/>
        <v>0</v>
      </c>
      <c r="F51" s="15"/>
      <c r="G51" s="15"/>
      <c r="H51" s="18"/>
      <c r="I51" s="18">
        <f t="shared" si="6"/>
        <v>0</v>
      </c>
      <c r="J51" s="15" t="str">
        <f>IF(NOT(LEN(H51)=0),VLOOKUP("*"&amp;G51&amp;"*",Links_TW!B$2:C$107,2,0),"")</f>
        <v/>
      </c>
      <c r="K51" s="15"/>
      <c r="L51" s="15"/>
      <c r="M51" s="15"/>
    </row>
    <row r="52" spans="2:13" x14ac:dyDescent="0.25">
      <c r="B52" s="16" t="str">
        <f t="shared" si="7"/>
        <v/>
      </c>
      <c r="C52" s="17" t="str">
        <f t="shared" si="8"/>
        <v/>
      </c>
      <c r="D52" s="17" t="str">
        <f t="shared" si="5"/>
        <v/>
      </c>
      <c r="E52" s="26">
        <f t="shared" si="3"/>
        <v>0</v>
      </c>
      <c r="F52" s="15"/>
      <c r="G52" s="15"/>
      <c r="H52" s="18"/>
      <c r="I52" s="18">
        <f t="shared" si="6"/>
        <v>0</v>
      </c>
      <c r="J52" s="15" t="str">
        <f>IF(NOT(LEN(H52)=0),VLOOKUP("*"&amp;G52&amp;"*",Links_TW!B$2:C$107,2,0),"")</f>
        <v/>
      </c>
      <c r="K52" s="15"/>
      <c r="L52" s="15"/>
      <c r="M52" s="15"/>
    </row>
    <row r="53" spans="2:13" x14ac:dyDescent="0.25">
      <c r="B53" s="16" t="str">
        <f t="shared" si="7"/>
        <v/>
      </c>
      <c r="C53" s="17" t="str">
        <f t="shared" si="8"/>
        <v/>
      </c>
      <c r="D53" s="17" t="str">
        <f t="shared" si="5"/>
        <v/>
      </c>
      <c r="E53" s="26">
        <f t="shared" si="3"/>
        <v>0</v>
      </c>
      <c r="F53" s="15"/>
      <c r="G53" s="15"/>
      <c r="H53" s="18"/>
      <c r="I53" s="18">
        <f t="shared" si="6"/>
        <v>0</v>
      </c>
      <c r="J53" s="15" t="str">
        <f>IF(NOT(LEN(H53)=0),VLOOKUP("*"&amp;G53&amp;"*",Links_TW!B$2:C$107,2,0),"")</f>
        <v/>
      </c>
      <c r="K53" s="15"/>
      <c r="L53" s="15"/>
      <c r="M53" s="15"/>
    </row>
    <row r="54" spans="2:13" x14ac:dyDescent="0.25">
      <c r="B54" s="16" t="str">
        <f t="shared" si="7"/>
        <v/>
      </c>
      <c r="C54" s="17" t="str">
        <f t="shared" si="8"/>
        <v/>
      </c>
      <c r="D54" s="17" t="str">
        <f t="shared" si="5"/>
        <v/>
      </c>
      <c r="E54" s="26">
        <f t="shared" si="3"/>
        <v>0</v>
      </c>
      <c r="F54" s="15"/>
      <c r="G54" s="15"/>
      <c r="H54" s="18"/>
      <c r="I54" s="18">
        <f t="shared" si="6"/>
        <v>0</v>
      </c>
      <c r="J54" s="15" t="str">
        <f>IF(NOT(LEN(H54)=0),VLOOKUP("*"&amp;G54&amp;"*",Links_TW!B$2:C$107,2,0),"")</f>
        <v/>
      </c>
      <c r="K54" s="15"/>
      <c r="L54" s="15"/>
      <c r="M54" s="15"/>
    </row>
    <row r="55" spans="2:13" x14ac:dyDescent="0.25">
      <c r="B55" s="15"/>
      <c r="C55" s="17" t="str">
        <f t="shared" si="8"/>
        <v/>
      </c>
      <c r="D55" s="17" t="str">
        <f t="shared" si="5"/>
        <v/>
      </c>
      <c r="E55" s="26">
        <f t="shared" si="3"/>
        <v>0</v>
      </c>
      <c r="F55" s="15"/>
      <c r="G55" s="15"/>
      <c r="H55" s="18"/>
      <c r="I55" s="18">
        <f t="shared" si="6"/>
        <v>0</v>
      </c>
      <c r="J55" s="15" t="str">
        <f>IF(NOT(LEN(H55)=0),VLOOKUP("*"&amp;G55&amp;"*",Links_TW!B$2:C$107,2,0),"")</f>
        <v/>
      </c>
      <c r="K55" s="15"/>
      <c r="L55" s="15"/>
      <c r="M55" s="15"/>
    </row>
    <row r="56" spans="2:13" x14ac:dyDescent="0.25">
      <c r="B56" s="15"/>
      <c r="C56" s="15"/>
      <c r="D56" s="17" t="str">
        <f t="shared" si="5"/>
        <v/>
      </c>
      <c r="E56" s="26">
        <f t="shared" si="3"/>
        <v>0</v>
      </c>
      <c r="F56" s="15"/>
      <c r="G56" s="15"/>
      <c r="H56" s="18"/>
      <c r="I56" s="18">
        <f t="shared" si="6"/>
        <v>0</v>
      </c>
      <c r="J56" s="15" t="str">
        <f>IF(NOT(LEN(H56)=0),VLOOKUP("*"&amp;G56&amp;"*",Links_TW!B$2:C$107,2,0),"")</f>
        <v/>
      </c>
      <c r="K56" s="15"/>
      <c r="L56" s="15"/>
      <c r="M56" s="15"/>
    </row>
    <row r="57" spans="2:13" x14ac:dyDescent="0.25">
      <c r="E57" s="8">
        <f>SUMIF($B$2:$B$108,B57,$H$2:$H$108)</f>
        <v>0</v>
      </c>
      <c r="I57" s="8">
        <f t="shared" si="6"/>
        <v>0</v>
      </c>
    </row>
    <row r="58" spans="2:13" x14ac:dyDescent="0.25">
      <c r="E58" s="8">
        <f>SUMIF($B$2:$B$108,B58,$H$2:$H$108)</f>
        <v>0</v>
      </c>
      <c r="I58" s="8">
        <f t="shared" si="6"/>
        <v>0</v>
      </c>
    </row>
    <row r="59" spans="2:13" x14ac:dyDescent="0.25">
      <c r="E59" s="8">
        <f>SUMIF($B$2:$B$108,B59,$H$2:$H$108)</f>
        <v>0</v>
      </c>
    </row>
  </sheetData>
  <phoneticPr fontId="1" type="noConversion"/>
  <conditionalFormatting sqref="B2:M100">
    <cfRule type="expression" dxfId="42" priority="37">
      <formula>IF(EXACT($B2,$B1),0,1)</formula>
    </cfRule>
    <cfRule type="expression" dxfId="41" priority="127">
      <formula>AND(IF(EXACT($B2,$B1),0,1),EXACT(B2,0))</formula>
    </cfRule>
    <cfRule type="cellIs" dxfId="40" priority="129" operator="equal">
      <formula>0</formula>
    </cfRule>
  </conditionalFormatting>
  <conditionalFormatting sqref="E2:E100">
    <cfRule type="cellIs" dxfId="148" priority="130" operator="notEqual">
      <formula>0</formula>
    </cfRule>
  </conditionalFormatting>
  <conditionalFormatting sqref="F2:F101">
    <cfRule type="expression" dxfId="46" priority="106">
      <formula>AND(EXACT($F2,""),NOT(EXACT($B2,"")))</formula>
    </cfRule>
  </conditionalFormatting>
  <conditionalFormatting sqref="G2:G101">
    <cfRule type="expression" dxfId="45" priority="124">
      <formula>AND(EXACT($G2,""),NOT(EXACT($B2,"")))</formula>
    </cfRule>
  </conditionalFormatting>
  <conditionalFormatting sqref="J2:J101">
    <cfRule type="containsText" priority="28" operator="containsText" text="&quot;&quot;">
      <formula>NOT(ISERROR(SEARCH("""""",J2)))</formula>
    </cfRule>
    <cfRule type="containsText" dxfId="147" priority="33" operator="containsText" text="Sin asignar tarea">
      <formula>NOT(ISERROR(SEARCH("Sin asignar tarea",J2)))</formula>
    </cfRule>
    <cfRule type="containsText" dxfId="146" priority="35" operator="containsText" text="https://">
      <formula>NOT(ISERROR(SEARCH("https://",J2)))</formula>
    </cfRule>
    <cfRule type="containsErrors" dxfId="145" priority="36">
      <formula>ISERROR(J2)</formula>
    </cfRule>
  </conditionalFormatting>
  <conditionalFormatting sqref="H2:H101 K2:M100">
    <cfRule type="expression" dxfId="44" priority="122">
      <formula>AND(EXACT($H2,""),NOT(EXACT($B2,"")))</formula>
    </cfRule>
  </conditionalFormatting>
  <conditionalFormatting sqref="C2:D2 G2:H2">
    <cfRule type="expression" dxfId="69" priority="22">
      <formula>IF(EXACT($B2,$B1),0,1)</formula>
    </cfRule>
    <cfRule type="expression" dxfId="68" priority="23">
      <formula>AND(IF(EXACT($B2,$B1),0,1),EXACT(C2,0))</formula>
    </cfRule>
    <cfRule type="cellIs" dxfId="67" priority="24" operator="equal">
      <formula>0</formula>
    </cfRule>
  </conditionalFormatting>
  <conditionalFormatting sqref="J2:M2">
    <cfRule type="expression" dxfId="66" priority="21">
      <formula>IF(EXACT($B2,$B1),0,1)</formula>
    </cfRule>
  </conditionalFormatting>
  <conditionalFormatting sqref="J2:M2">
    <cfRule type="expression" dxfId="65" priority="20">
      <formula>AND(IF(EXACT($B2,$B1),0,1),EXACT(J2,0))</formula>
    </cfRule>
    <cfRule type="cellIs" dxfId="64" priority="21" operator="equal">
      <formula>0</formula>
    </cfRule>
  </conditionalFormatting>
  <conditionalFormatting sqref="F2">
    <cfRule type="expression" dxfId="63" priority="18">
      <formula>AND(EXACT($F2,""),NOT(EXACT($B2,"")))</formula>
    </cfRule>
  </conditionalFormatting>
  <conditionalFormatting sqref="G2">
    <cfRule type="expression" dxfId="62" priority="19">
      <formula>AND(EXACT($G2,""),NOT(EXACT($B2,"")))</formula>
    </cfRule>
  </conditionalFormatting>
  <conditionalFormatting sqref="H2 K2:M2">
    <cfRule type="expression" dxfId="61" priority="18">
      <formula>AND(EXACT($H2,""),NOT(EXACT($B2,"")))</formula>
    </cfRule>
  </conditionalFormatting>
  <conditionalFormatting sqref="J2">
    <cfRule type="containsText" priority="12" operator="containsText" text="&quot;&quot;">
      <formula>NOT(ISERROR(SEARCH("""""",J2)))</formula>
    </cfRule>
    <cfRule type="containsText" dxfId="60" priority="13" operator="containsText" text="Sin asignar tarea">
      <formula>NOT(ISERROR(SEARCH("Sin asignar tarea",J2)))</formula>
    </cfRule>
    <cfRule type="containsText" dxfId="59" priority="14" operator="containsText" text="https://">
      <formula>NOT(ISERROR(SEARCH("https://",J2)))</formula>
    </cfRule>
    <cfRule type="containsErrors" dxfId="58" priority="15">
      <formula>ISERROR(J2)</formula>
    </cfRule>
  </conditionalFormatting>
  <conditionalFormatting sqref="F2">
    <cfRule type="expression" dxfId="56" priority="8">
      <formula>IF(EXACT($B2,$B1),0,1)</formula>
    </cfRule>
    <cfRule type="expression" dxfId="55" priority="9">
      <formula>AND(IF(EXACT($B2,$B1),0,1),EXACT(F2,0))</formula>
    </cfRule>
    <cfRule type="cellIs" dxfId="54" priority="10" operator="equal">
      <formula>0</formula>
    </cfRule>
  </conditionalFormatting>
  <conditionalFormatting sqref="E2">
    <cfRule type="expression" dxfId="53" priority="5">
      <formula>IF(EXACT($B2,$B1),0,1)</formula>
    </cfRule>
    <cfRule type="expression" dxfId="52" priority="5">
      <formula>AND(IF(EXACT($B2,$B1),0,1),EXACT(E2,0))</formula>
    </cfRule>
    <cfRule type="cellIs" dxfId="51" priority="6" operator="equal">
      <formula>0</formula>
    </cfRule>
  </conditionalFormatting>
  <conditionalFormatting sqref="E2">
    <cfRule type="cellIs" dxfId="50" priority="7" operator="notEqual">
      <formula>0</formula>
    </cfRule>
  </conditionalFormatting>
  <conditionalFormatting sqref="I2">
    <cfRule type="expression" dxfId="49" priority="1">
      <formula>IF(EXACT($B2,$B1),0,1)</formula>
    </cfRule>
    <cfRule type="expression" dxfId="48" priority="2">
      <formula>AND(IF(EXACT($B2,$B1),0,1),EXACT(I2,0))</formula>
    </cfRule>
    <cfRule type="cellIs" dxfId="47" priority="3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9D3D7E23-DB6E-4D4F-B90B-4093FD1F0858}">
            <xm:f>NOT(ISERROR(SEARCH($A$1,K2)))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K2:M56</xm:sqref>
        </x14:conditionalFormatting>
        <x14:conditionalFormatting xmlns:xm="http://schemas.microsoft.com/office/excel/2006/main">
          <x14:cfRule type="containsText" priority="11" operator="containsText" id="{7C0C25C2-B431-4370-B0A9-BAD7F0118782}">
            <xm:f>NOT(ISERROR(SEARCH($A$1,K2)))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K2:M2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13BC-9A6E-4A1F-B3E8-6EF725269622}">
  <dimension ref="A1:O346"/>
  <sheetViews>
    <sheetView topLeftCell="A50" zoomScaleNormal="100" workbookViewId="0">
      <selection activeCell="B65" sqref="B65"/>
    </sheetView>
  </sheetViews>
  <sheetFormatPr baseColWidth="10" defaultRowHeight="15.75" x14ac:dyDescent="0.25"/>
  <cols>
    <col min="1" max="1" width="3.75" style="1" customWidth="1"/>
    <col min="2" max="2" width="10.375" style="1" bestFit="1" customWidth="1"/>
    <col min="3" max="4" width="9.875" style="1" bestFit="1" customWidth="1"/>
    <col min="5" max="5" width="9.875" style="1" customWidth="1"/>
    <col min="6" max="6" width="57.875" style="1" customWidth="1"/>
    <col min="7" max="7" width="23.125" style="1" customWidth="1"/>
    <col min="8" max="8" width="9.25" style="1" customWidth="1"/>
    <col min="9" max="9" width="17.875" style="6" customWidth="1"/>
    <col min="10" max="10" width="48.25" style="1" bestFit="1" customWidth="1"/>
    <col min="11" max="16384" width="11" style="1"/>
  </cols>
  <sheetData>
    <row r="1" spans="2:13" s="7" customFormat="1" ht="32.25" thickBot="1" x14ac:dyDescent="0.3">
      <c r="B1" s="24" t="s">
        <v>0</v>
      </c>
      <c r="C1" s="24" t="s">
        <v>1</v>
      </c>
      <c r="D1" s="24" t="s">
        <v>2</v>
      </c>
      <c r="E1" s="24" t="s">
        <v>117</v>
      </c>
      <c r="F1" s="25" t="s">
        <v>5</v>
      </c>
      <c r="G1" s="25" t="s">
        <v>15</v>
      </c>
      <c r="H1" s="25" t="s">
        <v>3</v>
      </c>
      <c r="I1" s="24" t="s">
        <v>111</v>
      </c>
      <c r="J1" s="24" t="s">
        <v>4</v>
      </c>
      <c r="K1" s="25" t="s">
        <v>128</v>
      </c>
      <c r="L1" s="25" t="s">
        <v>127</v>
      </c>
      <c r="M1" s="25" t="s">
        <v>129</v>
      </c>
    </row>
    <row r="2" spans="2:13" x14ac:dyDescent="0.25">
      <c r="B2" s="21">
        <v>45286</v>
      </c>
      <c r="C2" s="22" cm="1">
        <f t="array" ref="C2">IFERROR(_xlfn.IFS(NOT(ISBLANK($K2)),$K2,NOT(ISBLANK($L2)),$L2 + "1:00",NOT(ISBLANK($M2)),$M2),$D1)</f>
        <v>0.33333333333333331</v>
      </c>
      <c r="D2" s="22">
        <f t="shared" ref="D2:D256" si="0">IF($H2 = 0,"",$C2+$H2)</f>
        <v>0.375</v>
      </c>
      <c r="E2" s="26">
        <f t="shared" ref="E2:E58" si="1">SUMIF($B$2:$B$108,B2,$H$2:$H$108)</f>
        <v>0.35416666666666669</v>
      </c>
      <c r="F2" s="20" t="s">
        <v>8</v>
      </c>
      <c r="G2" s="20" t="s">
        <v>8</v>
      </c>
      <c r="H2" s="23">
        <v>4.1666666666666664E-2</v>
      </c>
      <c r="I2" s="18">
        <f t="shared" ref="I2:I58" si="2">SUMIF($G$2:$G$108,G2,$H$2:$H$108)</f>
        <v>8.3333333333333343E-2</v>
      </c>
      <c r="J2" s="20" t="str">
        <f>IF(NOT(LEN(H2)=0),VLOOKUP("*"&amp;G2&amp;"*",Links_TW!B$2:C$107,2,0),"")</f>
        <v>https://grupocadena.teamwork.com/app/tasks/37552667</v>
      </c>
      <c r="K2" s="23">
        <v>0.33333333333333331</v>
      </c>
      <c r="L2" s="20"/>
      <c r="M2" s="20"/>
    </row>
    <row r="3" spans="2:13" ht="31.5" x14ac:dyDescent="0.25">
      <c r="B3" s="21">
        <f>IF(C3 = "", "", IF(B2="Fecha",HistorialTareas!B47,IF( C3 &lt; C2, IF(OR(WORKDAY.INTL(B2,1,1,Utilidades!$B$3:$B$11)=B2,COUNTIF(Utilidades!$B$3:$B$11,B2)&gt;0),WORKDAY.INTL(B2,2,1,Utilidades!$B$3:$B$11),WORKDAY.INTL(B2,1,1,Utilidades!$B$3:$B$11)), B2)))</f>
        <v>45286</v>
      </c>
      <c r="C3" s="22" cm="1">
        <f t="array" ref="C3">IFERROR(_xlfn.IFS(NOT(ISBLANK($K3)),$K3,NOT(ISBLANK($L3)),$L3 + "1:00",NOT(ISBLANK($M3)),$M3),$D2)</f>
        <v>0.375</v>
      </c>
      <c r="D3" s="22">
        <f t="shared" si="0"/>
        <v>0.41666666666666669</v>
      </c>
      <c r="E3" s="26">
        <f t="shared" si="1"/>
        <v>0.35416666666666669</v>
      </c>
      <c r="F3" s="20" t="s">
        <v>34</v>
      </c>
      <c r="G3" s="20" t="s">
        <v>77</v>
      </c>
      <c r="H3" s="23">
        <v>4.1666666666666664E-2</v>
      </c>
      <c r="I3" s="18">
        <f t="shared" si="2"/>
        <v>4.1666666666666664E-2</v>
      </c>
      <c r="J3" s="20" t="str">
        <f>IF(NOT(LEN(H3)=0),VLOOKUP("*"&amp;G3&amp;"*",Links_TW!B$2:C$107,2,0),"")</f>
        <v>https://grupocadena.teamwork.com/app/tasks/33794025</v>
      </c>
      <c r="K3" s="23"/>
      <c r="L3" s="20"/>
      <c r="M3" s="20"/>
    </row>
    <row r="4" spans="2:13" x14ac:dyDescent="0.25">
      <c r="B4" s="21">
        <f>IF(C4 = "", "", IF(B3="Fecha",HistorialTareas!B48,IF( C4 &lt; C3, IF(OR(WORKDAY.INTL(B3,1,1,Utilidades!$B$3:$B$11)=B3,COUNTIF(Utilidades!$B$3:$B$11,B3)&gt;0),WORKDAY.INTL(B3,2,1,Utilidades!$B$3:$B$11),WORKDAY.INTL(B3,1,1,Utilidades!$B$3:$B$11)), B3)))</f>
        <v>45286</v>
      </c>
      <c r="C4" s="22" cm="1">
        <f t="array" ref="C4">IFERROR(_xlfn.IFS(NOT(ISBLANK($K4)),$K4,NOT(ISBLANK($L4)),$L4 + "1:00",NOT(ISBLANK($M4)),$M4),$D3)</f>
        <v>0.4375</v>
      </c>
      <c r="D4" s="22">
        <f t="shared" si="0"/>
        <v>0.4861111111111111</v>
      </c>
      <c r="E4" s="26">
        <f t="shared" si="1"/>
        <v>0.35416666666666669</v>
      </c>
      <c r="F4" s="20" t="s">
        <v>33</v>
      </c>
      <c r="G4" s="20" t="s">
        <v>31</v>
      </c>
      <c r="H4" s="23">
        <v>4.8611111111111112E-2</v>
      </c>
      <c r="I4" s="18">
        <f t="shared" si="2"/>
        <v>4.8611111111111112E-2</v>
      </c>
      <c r="J4" s="20" t="str">
        <f>IF(NOT(LEN(H4)=0),VLOOKUP("*"&amp;G4&amp;"*",Links_TW!B$2:C$107,2,0),"")</f>
        <v>https://grupocadena.teamwork.com/app/tasks/38512084</v>
      </c>
      <c r="K4" s="23"/>
      <c r="L4" s="20"/>
      <c r="M4" s="23">
        <v>0.4375</v>
      </c>
    </row>
    <row r="5" spans="2:13" ht="47.25" x14ac:dyDescent="0.25">
      <c r="B5" s="21">
        <f>IF(C5 = "", "", IF(B4="Fecha",HistorialTareas!B49,IF( C5 &lt; C4, IF(OR(WORKDAY.INTL(B4,1,1,Utilidades!$B$3:$B$11)=B4,COUNTIF(Utilidades!$B$3:$B$11,B4)&gt;0),WORKDAY.INTL(B4,2,1,Utilidades!$B$3:$B$11),WORKDAY.INTL(B4,1,1,Utilidades!$B$3:$B$11)), B4)))</f>
        <v>45286</v>
      </c>
      <c r="C5" s="22" cm="1">
        <f t="array" ref="C5">IFERROR(_xlfn.IFS(NOT(ISBLANK($K5)),$K5,NOT(ISBLANK($L5)),$L5 + "1:00",NOT(ISBLANK($M5)),$M5),$D4)</f>
        <v>0.4861111111111111</v>
      </c>
      <c r="D5" s="22">
        <f t="shared" si="0"/>
        <v>0.52083333333333337</v>
      </c>
      <c r="E5" s="26">
        <f t="shared" si="1"/>
        <v>0.35416666666666669</v>
      </c>
      <c r="F5" s="20" t="s">
        <v>26</v>
      </c>
      <c r="G5" s="20" t="s">
        <v>40</v>
      </c>
      <c r="H5" s="23">
        <v>3.4722222222222224E-2</v>
      </c>
      <c r="I5" s="18">
        <f t="shared" si="2"/>
        <v>3.4722222222222224E-2</v>
      </c>
      <c r="J5" s="20" t="str">
        <f>IF(NOT(LEN(H5)=0),VLOOKUP("*"&amp;G5&amp;"*",Links_TW!B$2:C$107,2,0),"")</f>
        <v>https://grupocadena.teamwork.com/app/tasks/38462568</v>
      </c>
      <c r="K5" s="23"/>
      <c r="L5" s="20"/>
      <c r="M5" s="20"/>
    </row>
    <row r="6" spans="2:13" x14ac:dyDescent="0.25">
      <c r="B6" s="21">
        <f>IF(C6 = "", "", IF(B5="Fecha",HistorialTareas!B50,IF( C6 &lt; C5, IF(OR(WORKDAY.INTL(B5,1,1,Utilidades!$B$3:$B$11)=B5,COUNTIF(Utilidades!$B$3:$B$11,B5)&gt;0),WORKDAY.INTL(B5,2,1,Utilidades!$B$3:$B$11),WORKDAY.INTL(B5,1,1,Utilidades!$B$3:$B$11)), B5)))</f>
        <v>45286</v>
      </c>
      <c r="C6" s="22" cm="1">
        <f t="array" ref="C6">IFERROR(_xlfn.IFS(NOT(ISBLANK($K6)),$K6,NOT(ISBLANK($L6)),$L6 + "1:00",NOT(ISBLANK($M6)),$M6),$D5)</f>
        <v>0.5625</v>
      </c>
      <c r="D6" s="22">
        <f t="shared" si="0"/>
        <v>0.56944444444444442</v>
      </c>
      <c r="E6" s="26">
        <f t="shared" si="1"/>
        <v>0.35416666666666669</v>
      </c>
      <c r="F6" s="20" t="s">
        <v>74</v>
      </c>
      <c r="G6" s="20" t="s">
        <v>16</v>
      </c>
      <c r="H6" s="23">
        <v>6.9444444444444441E-3</v>
      </c>
      <c r="I6" s="18">
        <f t="shared" si="2"/>
        <v>9.0277777777777762E-2</v>
      </c>
      <c r="J6" s="20" t="str">
        <f>IF(NOT(LEN(H6)=0),VLOOKUP("*"&amp;G6&amp;"*",Links_TW!B$2:C$107,2,0),"")</f>
        <v>https://grupocadena.teamwork.com/app/tasks/36704127</v>
      </c>
      <c r="K6" s="23"/>
      <c r="L6" s="23">
        <v>0.52083333333333337</v>
      </c>
      <c r="M6" s="20"/>
    </row>
    <row r="7" spans="2:13" ht="31.5" x14ac:dyDescent="0.25">
      <c r="B7" s="21">
        <f>IF(C7 = "", "", IF(B6="Fecha",HistorialTareas!B51,IF( C7 &lt; C6, IF(OR(WORKDAY.INTL(B6,1,1,Utilidades!$B$3:$B$11)=B6,COUNTIF(Utilidades!$B$3:$B$11,B6)&gt;0),WORKDAY.INTL(B6,2,1,Utilidades!$B$3:$B$11),WORKDAY.INTL(B6,1,1,Utilidades!$B$3:$B$11)), B6)))</f>
        <v>45286</v>
      </c>
      <c r="C7" s="22" cm="1">
        <f t="array" ref="C7">IFERROR(_xlfn.IFS(NOT(ISBLANK($K7)),$K7,NOT(ISBLANK($L7)),$L7 + "1:00",NOT(ISBLANK($M7)),$M7),$D6)</f>
        <v>0.56944444444444442</v>
      </c>
      <c r="D7" s="22">
        <f t="shared" si="0"/>
        <v>0.59027777777777779</v>
      </c>
      <c r="E7" s="26">
        <f t="shared" si="1"/>
        <v>0.35416666666666669</v>
      </c>
      <c r="F7" s="20" t="s">
        <v>29</v>
      </c>
      <c r="G7" s="20" t="s">
        <v>30</v>
      </c>
      <c r="H7" s="23">
        <v>2.0833333333333332E-2</v>
      </c>
      <c r="I7" s="18">
        <f t="shared" si="2"/>
        <v>2.0833333333333332E-2</v>
      </c>
      <c r="J7" s="20" t="str">
        <f>IF(NOT(LEN(H7)=0),VLOOKUP("*"&amp;G7&amp;"*",Links_TW!B$2:C$107,2,0),"")</f>
        <v>https://grupocadena.teamwork.com/app/tasks/38962530</v>
      </c>
      <c r="K7" s="23"/>
      <c r="L7" s="20"/>
      <c r="M7" s="20"/>
    </row>
    <row r="8" spans="2:13" x14ac:dyDescent="0.25">
      <c r="B8" s="21">
        <f>IF(C8 = "", "", IF(B7="Fecha",HistorialTareas!B52,IF( C8 &lt; C7, IF(OR(WORKDAY.INTL(B7,1,1,Utilidades!$B$3:$B$11)=B7,COUNTIF(Utilidades!$B$3:$B$11,B7)&gt;0),WORKDAY.INTL(B7,2,1,Utilidades!$B$3:$B$11),WORKDAY.INTL(B7,1,1,Utilidades!$B$3:$B$11)), B7)))</f>
        <v>45286</v>
      </c>
      <c r="C8" s="22" cm="1">
        <f t="array" ref="C8">IFERROR(_xlfn.IFS(NOT(ISBLANK($K8)),$K8,NOT(ISBLANK($L8)),$L8 + "1:00",NOT(ISBLANK($M8)),$M8),$D7)</f>
        <v>0.59027777777777779</v>
      </c>
      <c r="D8" s="22">
        <f t="shared" si="0"/>
        <v>0.66666666666666674</v>
      </c>
      <c r="E8" s="26">
        <f t="shared" si="1"/>
        <v>0.35416666666666669</v>
      </c>
      <c r="F8" s="20" t="s">
        <v>35</v>
      </c>
      <c r="G8" s="20" t="s">
        <v>36</v>
      </c>
      <c r="H8" s="23">
        <v>7.6388888888888895E-2</v>
      </c>
      <c r="I8" s="18">
        <f t="shared" si="2"/>
        <v>0.40624999999999994</v>
      </c>
      <c r="J8" s="20" t="str">
        <f>IF(NOT(LEN(H8)=0),VLOOKUP("*"&amp;G8&amp;"*",Links_TW!B$2:C$107,2,0),"")</f>
        <v>https://grupocadena.teamwork.com/app/tasks/40129296</v>
      </c>
      <c r="K8" s="23"/>
      <c r="L8" s="20"/>
      <c r="M8" s="20"/>
    </row>
    <row r="9" spans="2:13" ht="47.25" x14ac:dyDescent="0.25">
      <c r="B9" s="21">
        <f>IF(C9 = "", "", IF(B8="Fecha",HistorialTareas!B53,IF( C9 &lt; C8, IF(OR(WORKDAY.INTL(B8,1,1,Utilidades!$B$3:$B$11)=B8,COUNTIF(Utilidades!$B$3:$B$11,B8)&gt;0),WORKDAY.INTL(B8,2,1,Utilidades!$B$3:$B$11),WORKDAY.INTL(B8,1,1,Utilidades!$B$3:$B$11)), B8)))</f>
        <v>45286</v>
      </c>
      <c r="C9" s="22" cm="1">
        <f t="array" ref="C9">IFERROR(_xlfn.IFS(NOT(ISBLANK($K9)),$K9,NOT(ISBLANK($L9)),$L9 + "1:00",NOT(ISBLANK($M9)),$M9),$D8)</f>
        <v>0.66666666666666674</v>
      </c>
      <c r="D9" s="22">
        <f t="shared" si="0"/>
        <v>0.75000000000000011</v>
      </c>
      <c r="E9" s="26">
        <f t="shared" si="1"/>
        <v>0.35416666666666669</v>
      </c>
      <c r="F9" s="20" t="s">
        <v>52</v>
      </c>
      <c r="G9" s="20" t="s">
        <v>53</v>
      </c>
      <c r="H9" s="23">
        <v>8.3333333333333329E-2</v>
      </c>
      <c r="I9" s="18">
        <f t="shared" si="2"/>
        <v>0.14583333333333331</v>
      </c>
      <c r="J9" s="20" t="str">
        <f>IF(NOT(LEN(H9)=0),VLOOKUP("*"&amp;G9&amp;"*",Links_TW!B$2:C$107,2,0),"")</f>
        <v>https://grupocadena.teamwork.com/app/tasks/40123902</v>
      </c>
      <c r="K9" s="23"/>
      <c r="L9" s="20"/>
      <c r="M9" s="20"/>
    </row>
    <row r="10" spans="2:13" x14ac:dyDescent="0.25">
      <c r="B10" s="21">
        <f>IF(C10 = "", "", IF(B9="Fecha",HistorialTareas!B54,IF( C10 &lt; C9, IF(OR(WORKDAY.INTL(B9,1,1,Utilidades!$B$3:$B$11)=B9,COUNTIF(Utilidades!$B$3:$B$11,B9)&gt;0),WORKDAY.INTL(B9,2,1,Utilidades!$B$3:$B$11),WORKDAY.INTL(B9,1,1,Utilidades!$B$3:$B$11)), B9)))</f>
        <v>45287</v>
      </c>
      <c r="C10" s="22" cm="1">
        <f t="array" ref="C10">IFERROR(_xlfn.IFS(NOT(ISBLANK($K10)),$K10,NOT(ISBLANK($L10)),$L10 + "1:00",NOT(ISBLANK($M10)),$M10),$D9)</f>
        <v>0.35416666666666669</v>
      </c>
      <c r="D10" s="22">
        <f t="shared" si="0"/>
        <v>0.375</v>
      </c>
      <c r="E10" s="26">
        <f t="shared" si="1"/>
        <v>0.35416666666666669</v>
      </c>
      <c r="F10" s="20" t="s">
        <v>7</v>
      </c>
      <c r="G10" s="20" t="s">
        <v>7</v>
      </c>
      <c r="H10" s="23">
        <v>2.0833333333333332E-2</v>
      </c>
      <c r="I10" s="18">
        <f t="shared" si="2"/>
        <v>0.13194444444444445</v>
      </c>
      <c r="J10" s="20" t="str">
        <f>IF(NOT(LEN(H10)=0),VLOOKUP("*"&amp;G10&amp;"*",Links_TW!B$2:C$107,2,0),"")</f>
        <v>https://grupocadena.teamwork.com/app/tasks/36703384</v>
      </c>
      <c r="K10" s="23">
        <v>0.35416666666666669</v>
      </c>
      <c r="L10" s="20"/>
      <c r="M10" s="20"/>
    </row>
    <row r="11" spans="2:13" x14ac:dyDescent="0.25">
      <c r="B11" s="21">
        <f>IF(C11 = "", "", IF(B10="Fecha",HistorialTareas!B55,IF( C11 &lt; C10, IF(OR(WORKDAY.INTL(B10,1,1,Utilidades!$B$3:$B$11)=B10,COUNTIF(Utilidades!$B$3:$B$11,B10)&gt;0),WORKDAY.INTL(B10,2,1,Utilidades!$B$3:$B$11),WORKDAY.INTL(B10,1,1,Utilidades!$B$3:$B$11)), B10)))</f>
        <v>45287</v>
      </c>
      <c r="C11" s="22" cm="1">
        <f t="array" ref="C11">IFERROR(_xlfn.IFS(NOT(ISBLANK($K11)),$K11,NOT(ISBLANK($L11)),$L11 + "1:00",NOT(ISBLANK($M11)),$M11),$D10)</f>
        <v>0.375</v>
      </c>
      <c r="D11" s="22">
        <f t="shared" si="0"/>
        <v>0.39583333333333331</v>
      </c>
      <c r="E11" s="26">
        <f t="shared" si="1"/>
        <v>0.35416666666666669</v>
      </c>
      <c r="F11" s="20" t="s">
        <v>75</v>
      </c>
      <c r="G11" s="20" t="s">
        <v>53</v>
      </c>
      <c r="H11" s="23">
        <v>2.0833333333333332E-2</v>
      </c>
      <c r="I11" s="18">
        <f t="shared" si="2"/>
        <v>0.14583333333333331</v>
      </c>
      <c r="J11" s="20" t="str">
        <f>IF(NOT(LEN(H11)=0),VLOOKUP("*"&amp;G11&amp;"*",Links_TW!B$2:C$107,2,0),"")</f>
        <v>https://grupocadena.teamwork.com/app/tasks/40123902</v>
      </c>
      <c r="K11" s="23"/>
      <c r="L11" s="20"/>
      <c r="M11" s="20"/>
    </row>
    <row r="12" spans="2:13" x14ac:dyDescent="0.25">
      <c r="B12" s="21">
        <f>IF(C12 = "", "", IF(B11="Fecha",HistorialTareas!B56,IF( C12 &lt; C11, IF(OR(WORKDAY.INTL(B11,1,1,Utilidades!$B$3:$B$11)=B11,COUNTIF(Utilidades!$B$3:$B$11,B11)&gt;0),WORKDAY.INTL(B11,2,1,Utilidades!$B$3:$B$11),WORKDAY.INTL(B11,1,1,Utilidades!$B$3:$B$11)), B11)))</f>
        <v>45287</v>
      </c>
      <c r="C12" s="22" cm="1">
        <f t="array" ref="C12">IFERROR(_xlfn.IFS(NOT(ISBLANK($K12)),$K12,NOT(ISBLANK($L12)),$L12 + "1:00",NOT(ISBLANK($M12)),$M12),$D11)</f>
        <v>0.39583333333333331</v>
      </c>
      <c r="D12" s="22">
        <f t="shared" si="0"/>
        <v>0.43055555555555552</v>
      </c>
      <c r="E12" s="26">
        <f t="shared" si="1"/>
        <v>0.35416666666666669</v>
      </c>
      <c r="F12" s="20" t="s">
        <v>54</v>
      </c>
      <c r="G12" s="20" t="s">
        <v>72</v>
      </c>
      <c r="H12" s="23">
        <v>3.4722222222222224E-2</v>
      </c>
      <c r="I12" s="18">
        <f t="shared" si="2"/>
        <v>3.4722222222222224E-2</v>
      </c>
      <c r="J12" s="20" t="str">
        <f>IF(NOT(LEN(H12)=0),VLOOKUP("*"&amp;G12&amp;"*",Links_TW!B$2:C$107,2,0),"")</f>
        <v>https://grupocadena.teamwork.com/app/tasks/40145764</v>
      </c>
      <c r="K12" s="23"/>
      <c r="L12" s="20"/>
      <c r="M12" s="20"/>
    </row>
    <row r="13" spans="2:13" x14ac:dyDescent="0.25">
      <c r="B13" s="21">
        <f>IF(C13 = "", "", IF(B12="Fecha",HistorialTareas!B57,IF( C13 &lt; C12, IF(OR(WORKDAY.INTL(B12,1,1,Utilidades!$B$3:$B$11)=B12,COUNTIF(Utilidades!$B$3:$B$11,B12)&gt;0),WORKDAY.INTL(B12,2,1,Utilidades!$B$3:$B$11),WORKDAY.INTL(B12,1,1,Utilidades!$B$3:$B$11)), B12)))</f>
        <v>45287</v>
      </c>
      <c r="C13" s="22" cm="1">
        <f t="array" ref="C13">IFERROR(_xlfn.IFS(NOT(ISBLANK($K13)),$K13,NOT(ISBLANK($L13)),$L13 + "1:00",NOT(ISBLANK($M13)),$M13),$D12)</f>
        <v>0.43055555555555552</v>
      </c>
      <c r="D13" s="22">
        <f t="shared" si="0"/>
        <v>0.48611111111111105</v>
      </c>
      <c r="E13" s="26">
        <f t="shared" si="1"/>
        <v>0.35416666666666669</v>
      </c>
      <c r="F13" s="20" t="s">
        <v>35</v>
      </c>
      <c r="G13" s="20" t="s">
        <v>36</v>
      </c>
      <c r="H13" s="23">
        <v>5.5555555555555552E-2</v>
      </c>
      <c r="I13" s="18">
        <f t="shared" si="2"/>
        <v>0.40624999999999994</v>
      </c>
      <c r="J13" s="20" t="str">
        <f>IF(NOT(LEN(H13)=0),VLOOKUP("*"&amp;G13&amp;"*",Links_TW!B$2:C$107,2,0),"")</f>
        <v>https://grupocadena.teamwork.com/app/tasks/40129296</v>
      </c>
      <c r="K13" s="23"/>
      <c r="L13" s="20"/>
      <c r="M13" s="20"/>
    </row>
    <row r="14" spans="2:13" ht="31.5" x14ac:dyDescent="0.25">
      <c r="B14" s="21">
        <f>IF(C14 = "", "", IF(B13="Fecha",HistorialTareas!B58,IF( C14 &lt; C13, IF(OR(WORKDAY.INTL(B13,1,1,Utilidades!$B$3:$B$11)=B13,COUNTIF(Utilidades!$B$3:$B$11,B13)&gt;0),WORKDAY.INTL(B13,2,1,Utilidades!$B$3:$B$11),WORKDAY.INTL(B13,1,1,Utilidades!$B$3:$B$11)), B13)))</f>
        <v>45287</v>
      </c>
      <c r="C14" s="22" cm="1">
        <f t="array" ref="C14">IFERROR(_xlfn.IFS(NOT(ISBLANK($K14)),$K14,NOT(ISBLANK($L14)),$L14 + "1:00",NOT(ISBLANK($M14)),$M14),$D13)</f>
        <v>0.48611111111111105</v>
      </c>
      <c r="D14" s="22">
        <f t="shared" si="0"/>
        <v>0.49999999999999994</v>
      </c>
      <c r="E14" s="26">
        <f t="shared" si="1"/>
        <v>0.35416666666666669</v>
      </c>
      <c r="F14" s="20" t="s">
        <v>100</v>
      </c>
      <c r="G14" s="20" t="s">
        <v>76</v>
      </c>
      <c r="H14" s="23">
        <v>1.3888888888888888E-2</v>
      </c>
      <c r="I14" s="18">
        <f t="shared" si="2"/>
        <v>0.27430555555555552</v>
      </c>
      <c r="J14" s="20" t="str">
        <f>IF(NOT(LEN(H14)=0),VLOOKUP("*"&amp;G14&amp;"*",Links_TW!B$2:C$107,2,0),"")</f>
        <v>https://grupocadena.teamwork.com/app/tasks/40357340</v>
      </c>
      <c r="K14" s="23"/>
      <c r="L14" s="20"/>
      <c r="M14" s="20"/>
    </row>
    <row r="15" spans="2:13" ht="47.25" x14ac:dyDescent="0.25">
      <c r="B15" s="21">
        <f>IF(C15 = "", "", IF(B14="Fecha",HistorialTareas!B59,IF( C15 &lt; C14, IF(OR(WORKDAY.INTL(B14,1,1,Utilidades!$B$3:$B$11)=B14,COUNTIF(Utilidades!$B$3:$B$11,B14)&gt;0),WORKDAY.INTL(B14,2,1,Utilidades!$B$3:$B$11),WORKDAY.INTL(B14,1,1,Utilidades!$B$3:$B$11)), B14)))</f>
        <v>45287</v>
      </c>
      <c r="C15" s="22" cm="1">
        <f t="array" ref="C15">IFERROR(_xlfn.IFS(NOT(ISBLANK($K15)),$K15,NOT(ISBLANK($L15)),$L15 + "1:00",NOT(ISBLANK($M15)),$M15),$D14)</f>
        <v>0.54166666666666663</v>
      </c>
      <c r="D15" s="22">
        <f t="shared" si="0"/>
        <v>0.64583333333333326</v>
      </c>
      <c r="E15" s="26">
        <f t="shared" si="1"/>
        <v>0.35416666666666669</v>
      </c>
      <c r="F15" s="20" t="s">
        <v>99</v>
      </c>
      <c r="G15" s="20" t="s">
        <v>76</v>
      </c>
      <c r="H15" s="23">
        <v>0.10416666666666667</v>
      </c>
      <c r="I15" s="18">
        <f t="shared" si="2"/>
        <v>0.27430555555555552</v>
      </c>
      <c r="J15" s="20" t="str">
        <f>IF(NOT(LEN(H15)=0),VLOOKUP("*"&amp;G15&amp;"*",Links_TW!B$2:C$107,2,0),"")</f>
        <v>https://grupocadena.teamwork.com/app/tasks/40357340</v>
      </c>
      <c r="K15" s="23"/>
      <c r="L15" s="23">
        <v>0.5</v>
      </c>
      <c r="M15" s="20"/>
    </row>
    <row r="16" spans="2:13" ht="31.5" x14ac:dyDescent="0.25">
      <c r="B16" s="21">
        <f>IF(C16 = "", "", IF(B15="Fecha",HistorialTareas!B60,IF( C16 &lt; C15, IF(OR(WORKDAY.INTL(B15,1,1,Utilidades!$B$3:$B$11)=B15,COUNTIF(Utilidades!$B$3:$B$11,B15)&gt;0),WORKDAY.INTL(B15,2,1,Utilidades!$B$3:$B$11),WORKDAY.INTL(B15,1,1,Utilidades!$B$3:$B$11)), B15)))</f>
        <v>45287</v>
      </c>
      <c r="C16" s="22" cm="1">
        <f t="array" ref="C16">IFERROR(_xlfn.IFS(NOT(ISBLANK($K16)),$K16,NOT(ISBLANK($L16)),$L16 + "1:00",NOT(ISBLANK($M16)),$M16),$D15)</f>
        <v>0.64583333333333326</v>
      </c>
      <c r="D16" s="22">
        <f t="shared" si="0"/>
        <v>0.68749999999999989</v>
      </c>
      <c r="E16" s="26">
        <f t="shared" si="1"/>
        <v>0.35416666666666669</v>
      </c>
      <c r="F16" s="20" t="s">
        <v>78</v>
      </c>
      <c r="G16" s="20" t="s">
        <v>16</v>
      </c>
      <c r="H16" s="23">
        <v>4.1666666666666664E-2</v>
      </c>
      <c r="I16" s="18">
        <f t="shared" si="2"/>
        <v>9.0277777777777762E-2</v>
      </c>
      <c r="J16" s="20" t="str">
        <f>IF(NOT(LEN(H16)=0),VLOOKUP("*"&amp;G16&amp;"*",Links_TW!B$2:C$107,2,0),"")</f>
        <v>https://grupocadena.teamwork.com/app/tasks/36704127</v>
      </c>
      <c r="K16" s="23"/>
      <c r="L16" s="20"/>
      <c r="M16" s="20"/>
    </row>
    <row r="17" spans="2:13" ht="31.5" x14ac:dyDescent="0.25">
      <c r="B17" s="21">
        <f>IF(C17 = "", "", IF(B16="Fecha",HistorialTareas!B61,IF( C17 &lt; C16, IF(OR(WORKDAY.INTL(B16,1,1,Utilidades!$B$3:$B$11)=B16,COUNTIF(Utilidades!$B$3:$B$11,B16)&gt;0),WORKDAY.INTL(B16,2,1,Utilidades!$B$3:$B$11),WORKDAY.INTL(B16,1,1,Utilidades!$B$3:$B$11)), B16)))</f>
        <v>45287</v>
      </c>
      <c r="C17" s="22" cm="1">
        <f t="array" ref="C17">IFERROR(_xlfn.IFS(NOT(ISBLANK($K17)),$K17,NOT(ISBLANK($L17)),$L17 + "1:00",NOT(ISBLANK($M17)),$M17),$D16)</f>
        <v>0.68749999999999989</v>
      </c>
      <c r="D17" s="22">
        <f t="shared" si="0"/>
        <v>0.74999999999999989</v>
      </c>
      <c r="E17" s="26">
        <f t="shared" si="1"/>
        <v>0.35416666666666669</v>
      </c>
      <c r="F17" s="20" t="s">
        <v>101</v>
      </c>
      <c r="G17" s="20" t="s">
        <v>76</v>
      </c>
      <c r="H17" s="23">
        <v>6.25E-2</v>
      </c>
      <c r="I17" s="18">
        <f t="shared" si="2"/>
        <v>0.27430555555555552</v>
      </c>
      <c r="J17" s="20" t="str">
        <f>IF(NOT(LEN(H17)=0),VLOOKUP("*"&amp;G17&amp;"*",Links_TW!B$2:C$107,2,0),"")</f>
        <v>https://grupocadena.teamwork.com/app/tasks/40357340</v>
      </c>
      <c r="K17" s="23"/>
      <c r="L17" s="20"/>
      <c r="M17" s="20"/>
    </row>
    <row r="18" spans="2:13" x14ac:dyDescent="0.25">
      <c r="B18" s="21">
        <f>IF(C18 = "", "", IF(B17="Fecha",HistorialTareas!B62,IF( C18 &lt; C17, IF(OR(WORKDAY.INTL(B17,1,1,Utilidades!$B$3:$B$11)=B17,COUNTIF(Utilidades!$B$3:$B$11,B17)&gt;0),WORKDAY.INTL(B17,2,1,Utilidades!$B$3:$B$11),WORKDAY.INTL(B17,1,1,Utilidades!$B$3:$B$11)), B17)))</f>
        <v>45288</v>
      </c>
      <c r="C18" s="22" cm="1">
        <f t="array" ref="C18">IFERROR(_xlfn.IFS(NOT(ISBLANK($K18)),$K18,NOT(ISBLANK($L18)),$L18 + "1:00",NOT(ISBLANK($M18)),$M18),$D17)</f>
        <v>0.35416666666666669</v>
      </c>
      <c r="D18" s="22">
        <f t="shared" si="0"/>
        <v>0.375</v>
      </c>
      <c r="E18" s="26">
        <f t="shared" si="1"/>
        <v>0.35416666666666669</v>
      </c>
      <c r="F18" s="20" t="s">
        <v>7</v>
      </c>
      <c r="G18" s="20" t="s">
        <v>7</v>
      </c>
      <c r="H18" s="23">
        <v>2.0833333333333332E-2</v>
      </c>
      <c r="I18" s="18">
        <f t="shared" si="2"/>
        <v>0.13194444444444445</v>
      </c>
      <c r="J18" s="20" t="str">
        <f>IF(NOT(LEN(H18)=0),VLOOKUP("*"&amp;G18&amp;"*",Links_TW!B$2:C$107,2,0),"")</f>
        <v>https://grupocadena.teamwork.com/app/tasks/36703384</v>
      </c>
      <c r="K18" s="23">
        <v>0.35416666666666669</v>
      </c>
      <c r="L18" s="20"/>
      <c r="M18" s="20"/>
    </row>
    <row r="19" spans="2:13" x14ac:dyDescent="0.25">
      <c r="B19" s="21">
        <f>IF(C19 = "", "", IF(B18="Fecha",HistorialTareas!B63,IF( C19 &lt; C18, IF(OR(WORKDAY.INTL(B18,1,1,Utilidades!$B$3:$B$11)=B18,COUNTIF(Utilidades!$B$3:$B$11,B18)&gt;0),WORKDAY.INTL(B18,2,1,Utilidades!$B$3:$B$11),WORKDAY.INTL(B18,1,1,Utilidades!$B$3:$B$11)), B18)))</f>
        <v>45288</v>
      </c>
      <c r="C19" s="22" cm="1">
        <f t="array" ref="C19">IFERROR(_xlfn.IFS(NOT(ISBLANK($K19)),$K19,NOT(ISBLANK($L19)),$L19 + "1:00",NOT(ISBLANK($M19)),$M19),$D18)</f>
        <v>0.375</v>
      </c>
      <c r="D19" s="22">
        <f t="shared" si="0"/>
        <v>0.41666666666666669</v>
      </c>
      <c r="E19" s="26">
        <f t="shared" si="1"/>
        <v>0.35416666666666669</v>
      </c>
      <c r="F19" s="20" t="s">
        <v>55</v>
      </c>
      <c r="G19" s="20" t="s">
        <v>16</v>
      </c>
      <c r="H19" s="23">
        <v>4.1666666666666664E-2</v>
      </c>
      <c r="I19" s="18">
        <f t="shared" si="2"/>
        <v>9.0277777777777762E-2</v>
      </c>
      <c r="J19" s="20" t="str">
        <f>IF(NOT(LEN(H19)=0),VLOOKUP("*"&amp;G19&amp;"*",Links_TW!B$2:C$107,2,0),"")</f>
        <v>https://grupocadena.teamwork.com/app/tasks/36704127</v>
      </c>
      <c r="K19" s="23"/>
      <c r="L19" s="20"/>
      <c r="M19" s="20"/>
    </row>
    <row r="20" spans="2:13" x14ac:dyDescent="0.25">
      <c r="B20" s="21">
        <f>IF(C20 = "", "", IF(B19="Fecha",HistorialTareas!B64,IF( C20 &lt; C19, IF(OR(WORKDAY.INTL(B19,1,1,Utilidades!$B$3:$B$11)=B19,COUNTIF(Utilidades!$B$3:$B$11,B19)&gt;0),WORKDAY.INTL(B19,2,1,Utilidades!$B$3:$B$11),WORKDAY.INTL(B19,1,1,Utilidades!$B$3:$B$11)), B19)))</f>
        <v>45288</v>
      </c>
      <c r="C20" s="22" cm="1">
        <f t="array" ref="C20">IFERROR(_xlfn.IFS(NOT(ISBLANK($K20)),$K20,NOT(ISBLANK($L20)),$L20 + "1:00",NOT(ISBLANK($M20)),$M20),$D19)</f>
        <v>0.41666666666666669</v>
      </c>
      <c r="D20" s="22">
        <f t="shared" si="0"/>
        <v>0.45833333333333337</v>
      </c>
      <c r="E20" s="26">
        <f t="shared" si="1"/>
        <v>0.35416666666666669</v>
      </c>
      <c r="F20" s="20" t="s">
        <v>60</v>
      </c>
      <c r="G20" s="20" t="s">
        <v>36</v>
      </c>
      <c r="H20" s="23">
        <v>4.1666666666666664E-2</v>
      </c>
      <c r="I20" s="18">
        <f t="shared" si="2"/>
        <v>0.40624999999999994</v>
      </c>
      <c r="J20" s="20" t="str">
        <f>IF(NOT(LEN(H20)=0),VLOOKUP("*"&amp;G20&amp;"*",Links_TW!B$2:C$107,2,0),"")</f>
        <v>https://grupocadena.teamwork.com/app/tasks/40129296</v>
      </c>
      <c r="K20" s="23"/>
      <c r="L20" s="20"/>
      <c r="M20" s="20"/>
    </row>
    <row r="21" spans="2:13" ht="63" x14ac:dyDescent="0.25">
      <c r="B21" s="21">
        <f>IF(C21 = "", "", IF(B20="Fecha",HistorialTareas!B65,IF( C21 &lt; C20, IF(OR(WORKDAY.INTL(B20,1,1,Utilidades!$B$3:$B$11)=B20,COUNTIF(Utilidades!$B$3:$B$11,B20)&gt;0),WORKDAY.INTL(B20,2,1,Utilidades!$B$3:$B$11),WORKDAY.INTL(B20,1,1,Utilidades!$B$3:$B$11)), B20)))</f>
        <v>45288</v>
      </c>
      <c r="C21" s="22" cm="1">
        <f t="array" ref="C21">IFERROR(_xlfn.IFS(NOT(ISBLANK($K21)),$K21,NOT(ISBLANK($L21)),$L21 + "1:00",NOT(ISBLANK($M21)),$M21),$D20)</f>
        <v>0.45833333333333337</v>
      </c>
      <c r="D21" s="22">
        <f t="shared" si="0"/>
        <v>0.52083333333333337</v>
      </c>
      <c r="E21" s="26">
        <f t="shared" si="1"/>
        <v>0.35416666666666669</v>
      </c>
      <c r="F21" s="20" t="s">
        <v>59</v>
      </c>
      <c r="G21" s="20" t="s">
        <v>58</v>
      </c>
      <c r="H21" s="23">
        <v>6.25E-2</v>
      </c>
      <c r="I21" s="18">
        <f t="shared" si="2"/>
        <v>9.0277777777777776E-2</v>
      </c>
      <c r="J21" s="20" t="str">
        <f>IF(NOT(LEN(H21)=0),VLOOKUP("*"&amp;G21&amp;"*",Links_TW!B$2:C$107,2,0),"")</f>
        <v>https://grupocadena.teamwork.com/app/tasks/38983963</v>
      </c>
      <c r="K21" s="23"/>
      <c r="L21" s="20"/>
      <c r="M21" s="20"/>
    </row>
    <row r="22" spans="2:13" ht="31.5" x14ac:dyDescent="0.25">
      <c r="B22" s="21">
        <f>IF(C22 = "", "", IF(B21="Fecha",HistorialTareas!B66,IF( C22 &lt; C21, IF(OR(WORKDAY.INTL(B21,1,1,Utilidades!$B$3:$B$11)=B21,COUNTIF(Utilidades!$B$3:$B$11,B21)&gt;0),WORKDAY.INTL(B21,2,1,Utilidades!$B$3:$B$11),WORKDAY.INTL(B21,1,1,Utilidades!$B$3:$B$11)), B21)))</f>
        <v>45288</v>
      </c>
      <c r="C22" s="22" cm="1">
        <f t="array" ref="C22">IFERROR(_xlfn.IFS(NOT(ISBLANK($K22)),$K22,NOT(ISBLANK($L22)),$L22 + "1:00",NOT(ISBLANK($M22)),$M22),$D21)</f>
        <v>0.5625</v>
      </c>
      <c r="D22" s="22">
        <f t="shared" si="0"/>
        <v>0.60416666666666663</v>
      </c>
      <c r="E22" s="26">
        <f t="shared" si="1"/>
        <v>0.35416666666666669</v>
      </c>
      <c r="F22" s="20" t="s">
        <v>61</v>
      </c>
      <c r="G22" s="20" t="s">
        <v>53</v>
      </c>
      <c r="H22" s="23">
        <v>4.1666666666666664E-2</v>
      </c>
      <c r="I22" s="18">
        <f t="shared" si="2"/>
        <v>0.14583333333333331</v>
      </c>
      <c r="J22" s="20" t="str">
        <f>IF(NOT(LEN(H22)=0),VLOOKUP("*"&amp;G22&amp;"*",Links_TW!B$2:C$107,2,0),"")</f>
        <v>https://grupocadena.teamwork.com/app/tasks/40123902</v>
      </c>
      <c r="K22" s="23"/>
      <c r="L22" s="23">
        <v>0.52083333333333337</v>
      </c>
      <c r="M22" s="20"/>
    </row>
    <row r="23" spans="2:13" x14ac:dyDescent="0.25">
      <c r="B23" s="21">
        <f>IF(C23 = "", "", IF(B22="Fecha",HistorialTareas!B67,IF( C23 &lt; C22, IF(OR(WORKDAY.INTL(B22,1,1,Utilidades!$B$3:$B$11)=B22,COUNTIF(Utilidades!$B$3:$B$11,B22)&gt;0),WORKDAY.INTL(B22,2,1,Utilidades!$B$3:$B$11),WORKDAY.INTL(B22,1,1,Utilidades!$B$3:$B$11)), B22)))</f>
        <v>45288</v>
      </c>
      <c r="C23" s="22" cm="1">
        <f t="array" ref="C23">IFERROR(_xlfn.IFS(NOT(ISBLANK($K23)),$K23,NOT(ISBLANK($L23)),$L23 + "1:00",NOT(ISBLANK($M23)),$M23),$D22)</f>
        <v>0.60416666666666663</v>
      </c>
      <c r="D23" s="22">
        <f t="shared" si="0"/>
        <v>0.63194444444444442</v>
      </c>
      <c r="E23" s="26">
        <f t="shared" si="1"/>
        <v>0.35416666666666669</v>
      </c>
      <c r="F23" s="20" t="s">
        <v>66</v>
      </c>
      <c r="G23" s="20" t="s">
        <v>65</v>
      </c>
      <c r="H23" s="23">
        <v>2.7777777777777776E-2</v>
      </c>
      <c r="I23" s="18">
        <f t="shared" si="2"/>
        <v>0.2048611111111111</v>
      </c>
      <c r="J23" s="20" t="str">
        <f>IF(NOT(LEN(H23)=0),VLOOKUP("*"&amp;G23&amp;"*",Links_TW!B$2:C$107,2,0),"")</f>
        <v>https://grupocadena.teamwork.com/app/tasks/40311069</v>
      </c>
      <c r="K23" s="23"/>
      <c r="L23" s="20"/>
      <c r="M23" s="20"/>
    </row>
    <row r="24" spans="2:13" ht="31.5" x14ac:dyDescent="0.25">
      <c r="B24" s="21">
        <f>IF(C24 = "", "", IF(B23="Fecha",HistorialTareas!B68,IF( C24 &lt; C23, IF(OR(WORKDAY.INTL(B23,1,1,Utilidades!$B$3:$B$11)=B23,COUNTIF(Utilidades!$B$3:$B$11,B23)&gt;0),WORKDAY.INTL(B23,2,1,Utilidades!$B$3:$B$11),WORKDAY.INTL(B23,1,1,Utilidades!$B$3:$B$11)), B23)))</f>
        <v>45288</v>
      </c>
      <c r="C24" s="22" cm="1">
        <f t="array" ref="C24">IFERROR(_xlfn.IFS(NOT(ISBLANK($K24)),$K24,NOT(ISBLANK($L24)),$L24 + "1:00",NOT(ISBLANK($M24)),$M24),$D23)</f>
        <v>0.63194444444444442</v>
      </c>
      <c r="D24" s="22">
        <f t="shared" si="0"/>
        <v>0.66666666666666663</v>
      </c>
      <c r="E24" s="26">
        <f t="shared" si="1"/>
        <v>0.35416666666666669</v>
      </c>
      <c r="F24" s="20" t="s">
        <v>63</v>
      </c>
      <c r="G24" s="20" t="s">
        <v>64</v>
      </c>
      <c r="H24" s="23">
        <v>3.4722222222222224E-2</v>
      </c>
      <c r="I24" s="18">
        <f t="shared" si="2"/>
        <v>3.4722222222222224E-2</v>
      </c>
      <c r="J24" s="20" t="str">
        <f>IF(NOT(LEN(H24)=0),VLOOKUP("*"&amp;G24&amp;"*",Links_TW!B$2:C$107,2,0),"")</f>
        <v>https://grupocadena.teamwork.com/app/tasks/39292874</v>
      </c>
      <c r="K24" s="23"/>
      <c r="L24" s="20"/>
      <c r="M24" s="20"/>
    </row>
    <row r="25" spans="2:13" ht="31.5" x14ac:dyDescent="0.25">
      <c r="B25" s="21">
        <f>IF(C25 = "", "", IF(B24="Fecha",HistorialTareas!B69,IF( C25 &lt; C24, IF(OR(WORKDAY.INTL(B24,1,1,Utilidades!$B$3:$B$11)=B24,COUNTIF(Utilidades!$B$3:$B$11,B24)&gt;0),WORKDAY.INTL(B24,2,1,Utilidades!$B$3:$B$11),WORKDAY.INTL(B24,1,1,Utilidades!$B$3:$B$11)), B24)))</f>
        <v>45288</v>
      </c>
      <c r="C25" s="22" cm="1">
        <f t="array" ref="C25">IFERROR(_xlfn.IFS(NOT(ISBLANK($K25)),$K25,NOT(ISBLANK($L25)),$L25 + "1:00",NOT(ISBLANK($M25)),$M25),$D24)</f>
        <v>0.66666666666666663</v>
      </c>
      <c r="D25" s="22">
        <f t="shared" si="0"/>
        <v>0.70833333333333326</v>
      </c>
      <c r="E25" s="26">
        <f t="shared" si="1"/>
        <v>0.35416666666666669</v>
      </c>
      <c r="F25" s="20" t="s">
        <v>62</v>
      </c>
      <c r="G25" s="20" t="s">
        <v>70</v>
      </c>
      <c r="H25" s="23">
        <v>4.1666666666666664E-2</v>
      </c>
      <c r="I25" s="18">
        <f t="shared" si="2"/>
        <v>4.1666666666666664E-2</v>
      </c>
      <c r="J25" s="20" t="str">
        <f>IF(NOT(LEN(H25)=0),VLOOKUP("*"&amp;G25&amp;"*",Links_TW!B$2:C$107,2,0),"")</f>
        <v>https://grupocadena.teamwork.com/app/tasks/37893493</v>
      </c>
      <c r="K25" s="23"/>
      <c r="L25" s="20"/>
      <c r="M25" s="20"/>
    </row>
    <row r="26" spans="2:13" x14ac:dyDescent="0.25">
      <c r="B26" s="21">
        <f>IF(C26 = "", "", IF(B25="Fecha",HistorialTareas!B70,IF( C26 &lt; C25, IF(OR(WORKDAY.INTL(B25,1,1,Utilidades!$B$3:$B$11)=B25,COUNTIF(Utilidades!$B$3:$B$11,B25)&gt;0),WORKDAY.INTL(B25,2,1,Utilidades!$B$3:$B$11),WORKDAY.INTL(B25,1,1,Utilidades!$B$3:$B$11)), B25)))</f>
        <v>45288</v>
      </c>
      <c r="C26" s="22" cm="1">
        <f t="array" ref="C26">IFERROR(_xlfn.IFS(NOT(ISBLANK($K26)),$K26,NOT(ISBLANK($L26)),$L26 + "1:00",NOT(ISBLANK($M26)),$M26),$D25)</f>
        <v>0.70833333333333326</v>
      </c>
      <c r="D26" s="22">
        <f t="shared" si="0"/>
        <v>0.74999999999999989</v>
      </c>
      <c r="E26" s="26">
        <f t="shared" si="1"/>
        <v>0.35416666666666669</v>
      </c>
      <c r="F26" s="20" t="s">
        <v>67</v>
      </c>
      <c r="G26" s="20" t="s">
        <v>65</v>
      </c>
      <c r="H26" s="23">
        <v>4.1666666666666664E-2</v>
      </c>
      <c r="I26" s="18">
        <f t="shared" si="2"/>
        <v>0.2048611111111111</v>
      </c>
      <c r="J26" s="20" t="str">
        <f>IF(NOT(LEN(H26)=0),VLOOKUP("*"&amp;G26&amp;"*",Links_TW!B$2:C$107,2,0),"")</f>
        <v>https://grupocadena.teamwork.com/app/tasks/40311069</v>
      </c>
      <c r="K26" s="23"/>
      <c r="L26" s="20"/>
      <c r="M26" s="20"/>
    </row>
    <row r="27" spans="2:13" x14ac:dyDescent="0.25">
      <c r="B27" s="21">
        <f>IF(C27 = "", "", IF(B26="Fecha",HistorialTareas!B71,IF( C27 &lt; C26, IF(OR(WORKDAY.INTL(B26,1,1,Utilidades!$B$3:$B$11)=B26,COUNTIF(Utilidades!$B$3:$B$11,B26)&gt;0),WORKDAY.INTL(B26,2,1,Utilidades!$B$3:$B$11),WORKDAY.INTL(B26,1,1,Utilidades!$B$3:$B$11)), B26)))</f>
        <v>45289</v>
      </c>
      <c r="C27" s="22" cm="1">
        <f t="array" ref="C27">IFERROR(_xlfn.IFS(NOT(ISBLANK($K27)),$K27,NOT(ISBLANK($L27)),$L27 + "1:00",NOT(ISBLANK($M27)),$M27),$D26)</f>
        <v>0.3125</v>
      </c>
      <c r="D27" s="22">
        <f t="shared" si="0"/>
        <v>0.36458333333333331</v>
      </c>
      <c r="E27" s="26">
        <f t="shared" si="1"/>
        <v>0.27083333333333331</v>
      </c>
      <c r="F27" s="20" t="s">
        <v>67</v>
      </c>
      <c r="G27" s="20" t="s">
        <v>65</v>
      </c>
      <c r="H27" s="23">
        <v>5.2083333333333336E-2</v>
      </c>
      <c r="I27" s="18">
        <f t="shared" si="2"/>
        <v>0.2048611111111111</v>
      </c>
      <c r="J27" s="20" t="str">
        <f>IF(NOT(LEN(H27)=0),VLOOKUP("*"&amp;G27&amp;"*",Links_TW!B$2:C$107,2,0),"")</f>
        <v>https://grupocadena.teamwork.com/app/tasks/40311069</v>
      </c>
      <c r="K27" s="23">
        <v>0.3125</v>
      </c>
      <c r="L27" s="20"/>
      <c r="M27" s="20"/>
    </row>
    <row r="28" spans="2:13" x14ac:dyDescent="0.25">
      <c r="B28" s="21">
        <f>IF(C28 = "", "", IF(B27="Fecha",HistorialTareas!B72,IF( C28 &lt; C27, IF(OR(WORKDAY.INTL(B27,1,1,Utilidades!$B$3:$B$11)=B27,COUNTIF(Utilidades!$B$3:$B$11,B27)&gt;0),WORKDAY.INTL(B27,2,1,Utilidades!$B$3:$B$11),WORKDAY.INTL(B27,1,1,Utilidades!$B$3:$B$11)), B27)))</f>
        <v>45289</v>
      </c>
      <c r="C28" s="22" cm="1">
        <f t="array" ref="C28">IFERROR(_xlfn.IFS(NOT(ISBLANK($K28)),$K28,NOT(ISBLANK($L28)),$L28 + "1:00",NOT(ISBLANK($M28)),$M28),$D27)</f>
        <v>0.36458333333333331</v>
      </c>
      <c r="D28" s="22">
        <f t="shared" si="0"/>
        <v>0.38541666666666663</v>
      </c>
      <c r="E28" s="26">
        <f t="shared" si="1"/>
        <v>0.27083333333333331</v>
      </c>
      <c r="F28" s="20" t="s">
        <v>7</v>
      </c>
      <c r="G28" s="20" t="s">
        <v>7</v>
      </c>
      <c r="H28" s="23">
        <v>2.0833333333333332E-2</v>
      </c>
      <c r="I28" s="18">
        <f t="shared" si="2"/>
        <v>0.13194444444444445</v>
      </c>
      <c r="J28" s="20" t="str">
        <f>IF(NOT(LEN(H28)=0),VLOOKUP("*"&amp;G28&amp;"*",Links_TW!B$2:C$107,2,0),"")</f>
        <v>https://grupocadena.teamwork.com/app/tasks/36703384</v>
      </c>
      <c r="K28" s="23"/>
      <c r="L28" s="20"/>
      <c r="M28" s="20"/>
    </row>
    <row r="29" spans="2:13" ht="31.5" x14ac:dyDescent="0.25">
      <c r="B29" s="21">
        <f>IF(C29 = "", "", IF(B28="Fecha",HistorialTareas!B73,IF( C29 &lt; C28, IF(OR(WORKDAY.INTL(B28,1,1,Utilidades!$B$3:$B$11)=B28,COUNTIF(Utilidades!$B$3:$B$11,B28)&gt;0),WORKDAY.INTL(B28,2,1,Utilidades!$B$3:$B$11),WORKDAY.INTL(B28,1,1,Utilidades!$B$3:$B$11)), B28)))</f>
        <v>45289</v>
      </c>
      <c r="C29" s="22" cm="1">
        <f t="array" ref="C29">IFERROR(_xlfn.IFS(NOT(ISBLANK($K29)),$K29,NOT(ISBLANK($L29)),$L29 + "1:00",NOT(ISBLANK($M29)),$M29),$D28)</f>
        <v>0.38541666666666663</v>
      </c>
      <c r="D29" s="22">
        <f t="shared" si="0"/>
        <v>0.45833333333333331</v>
      </c>
      <c r="E29" s="26">
        <f t="shared" si="1"/>
        <v>0.27083333333333331</v>
      </c>
      <c r="F29" s="20" t="s">
        <v>102</v>
      </c>
      <c r="G29" s="20" t="s">
        <v>76</v>
      </c>
      <c r="H29" s="23">
        <v>7.2916666666666671E-2</v>
      </c>
      <c r="I29" s="18">
        <f t="shared" si="2"/>
        <v>0.27430555555555552</v>
      </c>
      <c r="J29" s="20" t="str">
        <f>IF(NOT(LEN(H29)=0),VLOOKUP("*"&amp;G29&amp;"*",Links_TW!B$2:C$107,2,0),"")</f>
        <v>https://grupocadena.teamwork.com/app/tasks/40357340</v>
      </c>
      <c r="K29" s="23"/>
      <c r="L29" s="20"/>
      <c r="M29" s="20"/>
    </row>
    <row r="30" spans="2:13" x14ac:dyDescent="0.25">
      <c r="B30" s="21">
        <f>IF(C30 = "", "", IF(B29="Fecha",HistorialTareas!B74,IF( C30 &lt; C29, IF(OR(WORKDAY.INTL(B29,1,1,Utilidades!$B$3:$B$11)=B29,COUNTIF(Utilidades!$B$3:$B$11,B29)&gt;0),WORKDAY.INTL(B29,2,1,Utilidades!$B$3:$B$11),WORKDAY.INTL(B29,1,1,Utilidades!$B$3:$B$11)), B29)))</f>
        <v>45289</v>
      </c>
      <c r="C30" s="22" cm="1">
        <f t="array" ref="C30">IFERROR(_xlfn.IFS(NOT(ISBLANK($K30)),$K30,NOT(ISBLANK($L30)),$L30 + "1:00",NOT(ISBLANK($M30)),$M30),$D29)</f>
        <v>0.45833333333333331</v>
      </c>
      <c r="D30" s="22">
        <f t="shared" si="0"/>
        <v>0.5</v>
      </c>
      <c r="E30" s="26">
        <f t="shared" si="1"/>
        <v>0.27083333333333331</v>
      </c>
      <c r="F30" s="20" t="s">
        <v>105</v>
      </c>
      <c r="G30" s="20" t="s">
        <v>65</v>
      </c>
      <c r="H30" s="23">
        <v>4.1666666666666664E-2</v>
      </c>
      <c r="I30" s="18">
        <f t="shared" si="2"/>
        <v>0.2048611111111111</v>
      </c>
      <c r="J30" s="20" t="str">
        <f>IF(NOT(LEN(H30)=0),VLOOKUP("*"&amp;G30&amp;"*",Links_TW!B$2:C$107,2,0),"")</f>
        <v>https://grupocadena.teamwork.com/app/tasks/40311069</v>
      </c>
      <c r="K30" s="23"/>
      <c r="L30" s="20"/>
      <c r="M30" s="20"/>
    </row>
    <row r="31" spans="2:13" x14ac:dyDescent="0.25">
      <c r="B31" s="21">
        <f>IF(C31 = "", "", IF(B30="Fecha",HistorialTareas!B75,IF( C31 &lt; C30, IF(OR(WORKDAY.INTL(B30,1,1,Utilidades!$B$3:$B$11)=B30,COUNTIF(Utilidades!$B$3:$B$11,B30)&gt;0),WORKDAY.INTL(B30,2,1,Utilidades!$B$3:$B$11),WORKDAY.INTL(B30,1,1,Utilidades!$B$3:$B$11)), B30)))</f>
        <v>45289</v>
      </c>
      <c r="C31" s="22" cm="1">
        <f t="array" ref="C31">IFERROR(_xlfn.IFS(NOT(ISBLANK($K31)),$K31,NOT(ISBLANK($L31)),$L31 + "1:00",NOT(ISBLANK($M31)),$M31),$D30)</f>
        <v>0.54166666666666663</v>
      </c>
      <c r="D31" s="22">
        <f t="shared" si="0"/>
        <v>0.58333333333333326</v>
      </c>
      <c r="E31" s="26">
        <f t="shared" si="1"/>
        <v>0.27083333333333331</v>
      </c>
      <c r="F31" s="20" t="s">
        <v>105</v>
      </c>
      <c r="G31" s="20" t="s">
        <v>65</v>
      </c>
      <c r="H31" s="23">
        <v>4.1666666666666664E-2</v>
      </c>
      <c r="I31" s="18">
        <f t="shared" si="2"/>
        <v>0.2048611111111111</v>
      </c>
      <c r="J31" s="20" t="str">
        <f>IF(NOT(LEN(H31)=0),VLOOKUP("*"&amp;G31&amp;"*",Links_TW!B$2:C$107,2,0),"")</f>
        <v>https://grupocadena.teamwork.com/app/tasks/40311069</v>
      </c>
      <c r="K31" s="23"/>
      <c r="L31" s="23">
        <v>0.5</v>
      </c>
      <c r="M31" s="20"/>
    </row>
    <row r="32" spans="2:13" x14ac:dyDescent="0.25">
      <c r="B32" s="21">
        <f>IF(C32 = "", "", IF(B31="Fecha",HistorialTareas!B76,IF( C32 &lt; C31, IF(OR(WORKDAY.INTL(B31,1,1,Utilidades!$B$3:$B$11)=B31,COUNTIF(Utilidades!$B$3:$B$11,B31)&gt;0),WORKDAY.INTL(B31,2,1,Utilidades!$B$3:$B$11),WORKDAY.INTL(B31,1,1,Utilidades!$B$3:$B$11)), B31)))</f>
        <v>45289</v>
      </c>
      <c r="C32" s="22" cm="1">
        <f t="array" ref="C32">IFERROR(_xlfn.IFS(NOT(ISBLANK($K32)),$K32,NOT(ISBLANK($L32)),$L32 + "1:00",NOT(ISBLANK($M32)),$M32),$D31)</f>
        <v>0.58333333333333326</v>
      </c>
      <c r="D32" s="22">
        <f t="shared" si="0"/>
        <v>0.62499999999999989</v>
      </c>
      <c r="E32" s="26">
        <f t="shared" si="1"/>
        <v>0.27083333333333331</v>
      </c>
      <c r="F32" s="20" t="s">
        <v>103</v>
      </c>
      <c r="G32" s="20" t="s">
        <v>104</v>
      </c>
      <c r="H32" s="23">
        <v>4.1666666666666664E-2</v>
      </c>
      <c r="I32" s="18">
        <f t="shared" si="2"/>
        <v>4.1666666666666664E-2</v>
      </c>
      <c r="J32" s="20" t="str">
        <f>IF(NOT(LEN(H32)=0),VLOOKUP("*"&amp;G32&amp;"*",Links_TW!B$2:C$107,2,0),"")</f>
        <v>https://grupocadena.teamwork.com/app/tasks/36119580</v>
      </c>
      <c r="K32" s="23"/>
      <c r="L32" s="20"/>
      <c r="M32" s="20"/>
    </row>
    <row r="33" spans="1:15" s="6" customFormat="1" ht="31.5" x14ac:dyDescent="0.25">
      <c r="A33" s="10"/>
      <c r="B33" s="21">
        <f>IF(C33 = "", "", IF(B32="Fecha",HistorialTareas!B77,IF( C33 &lt; C32, IF(OR(WORKDAY.INTL(B32,1,1,Utilidades!$B$3:$B$11)=B32,COUNTIF(Utilidades!$B$3:$B$11,B32)&gt;0),WORKDAY.INTL(B32,2,1,Utilidades!$B$3:$B$11),WORKDAY.INTL(B32,1,1,Utilidades!$B$3:$B$11)), B32)))</f>
        <v>45293</v>
      </c>
      <c r="C33" s="22" cm="1">
        <f t="array" ref="C33">IFERROR(_xlfn.IFS(NOT(ISBLANK($K33)),$K33,NOT(ISBLANK($L33)),$L33 + "1:00",NOT(ISBLANK($M33)),$M33),$D32)</f>
        <v>0.29166666666666669</v>
      </c>
      <c r="D33" s="22">
        <f t="shared" si="0"/>
        <v>0.31944444444444448</v>
      </c>
      <c r="E33" s="26">
        <f t="shared" si="1"/>
        <v>0.34027777777777779</v>
      </c>
      <c r="F33" s="20" t="s">
        <v>120</v>
      </c>
      <c r="G33" s="20" t="s">
        <v>89</v>
      </c>
      <c r="H33" s="23">
        <v>2.7777777777777776E-2</v>
      </c>
      <c r="I33" s="18">
        <f t="shared" si="2"/>
        <v>0.19097222222222227</v>
      </c>
      <c r="J33" s="20" t="str">
        <f>IF(NOT(LEN(H33)=0),VLOOKUP("*"&amp;G33&amp;"*",Links_TW!B$2:C$107,2,0),"")</f>
        <v>https://grupocadena.teamwork.com/app/tasks/40357385</v>
      </c>
      <c r="K33" s="23">
        <v>0.29166666666666669</v>
      </c>
      <c r="L33" s="23"/>
      <c r="M33" s="23"/>
      <c r="O33" s="29">
        <f ca="1">TODAY()</f>
        <v>45298</v>
      </c>
    </row>
    <row r="34" spans="1:15" x14ac:dyDescent="0.25">
      <c r="B34" s="21">
        <f>IF(C34 = "", "", IF(B33="Fecha",HistorialTareas!B78,IF( C34 &lt; C33, IF(OR(WORKDAY.INTL(B33,1,1,Utilidades!$B$3:$B$11)=B33,COUNTIF(Utilidades!$B$3:$B$11,B33)&gt;0),WORKDAY.INTL(B33,2,1,Utilidades!$B$3:$B$11),WORKDAY.INTL(B33,1,1,Utilidades!$B$3:$B$11)), B33)))</f>
        <v>45293</v>
      </c>
      <c r="C34" s="22" cm="1">
        <f t="array" ref="C34">IFERROR(_xlfn.IFS(NOT(ISBLANK($K34)),$K34,NOT(ISBLANK($L34)),$L34 + "1:00",NOT(ISBLANK($M34)),$M34),$D33)</f>
        <v>0.35416666666666669</v>
      </c>
      <c r="D34" s="22">
        <f t="shared" si="0"/>
        <v>0.375</v>
      </c>
      <c r="E34" s="26">
        <f t="shared" si="1"/>
        <v>0.34027777777777779</v>
      </c>
      <c r="F34" s="20" t="s">
        <v>79</v>
      </c>
      <c r="G34" s="20" t="s">
        <v>80</v>
      </c>
      <c r="H34" s="23">
        <v>2.0833333333333332E-2</v>
      </c>
      <c r="I34" s="18">
        <f t="shared" si="2"/>
        <v>0.21527777777777776</v>
      </c>
      <c r="J34" s="20" t="str">
        <f>IF(NOT(LEN(H34)=0),VLOOKUP("*"&amp;G34&amp;"*",Links_TW!B$2:C$107,2,0),"")</f>
        <v>https://grupocadena.teamwork.com/app/tasks/31718366</v>
      </c>
      <c r="K34" s="23"/>
      <c r="L34" s="23"/>
      <c r="M34" s="23">
        <v>0.35416666666666669</v>
      </c>
    </row>
    <row r="35" spans="1:15" x14ac:dyDescent="0.25">
      <c r="B35" s="21">
        <f>IF(C35 = "", "", IF(B34="Fecha",HistorialTareas!B79,IF( C35 &lt; C34, IF(OR(WORKDAY.INTL(B34,1,1,Utilidades!$B$3:$B$11)=B34,COUNTIF(Utilidades!$B$3:$B$11,B34)&gt;0),WORKDAY.INTL(B34,2,1,Utilidades!$B$3:$B$11),WORKDAY.INTL(B34,1,1,Utilidades!$B$3:$B$11)), B34)))</f>
        <v>45293</v>
      </c>
      <c r="C35" s="22" cm="1">
        <f t="array" ref="C35">IFERROR(_xlfn.IFS(NOT(ISBLANK($K35)),$K35,NOT(ISBLANK($L35)),$L35 + "1:00",NOT(ISBLANK($M35)),$M35),$D34)</f>
        <v>0.375</v>
      </c>
      <c r="D35" s="22">
        <f t="shared" si="0"/>
        <v>0.40277777777777779</v>
      </c>
      <c r="E35" s="26">
        <f t="shared" si="1"/>
        <v>0.34027777777777779</v>
      </c>
      <c r="F35" s="20" t="s">
        <v>82</v>
      </c>
      <c r="G35" s="20" t="s">
        <v>58</v>
      </c>
      <c r="H35" s="23">
        <v>2.7777777777777776E-2</v>
      </c>
      <c r="I35" s="18">
        <f t="shared" si="2"/>
        <v>9.0277777777777776E-2</v>
      </c>
      <c r="J35" s="20" t="str">
        <f>IF(NOT(LEN(H35)=0),VLOOKUP("*"&amp;G35&amp;"*",Links_TW!B$2:C$107,2,0),"")</f>
        <v>https://grupocadena.teamwork.com/app/tasks/38983963</v>
      </c>
      <c r="K35" s="23"/>
      <c r="L35" s="23"/>
      <c r="M35" s="23"/>
    </row>
    <row r="36" spans="1:15" x14ac:dyDescent="0.25">
      <c r="B36" s="21">
        <f>IF(C36 = "", "", IF(B35="Fecha",HistorialTareas!B80,IF( C36 &lt; C35, IF(OR(WORKDAY.INTL(B35,1,1,Utilidades!$B$3:$B$11)=B35,COUNTIF(Utilidades!$B$3:$B$11,B35)&gt;0),WORKDAY.INTL(B35,2,1,Utilidades!$B$3:$B$11),WORKDAY.INTL(B35,1,1,Utilidades!$B$3:$B$11)), B35)))</f>
        <v>45293</v>
      </c>
      <c r="C36" s="22" cm="1">
        <f t="array" ref="C36">IFERROR(_xlfn.IFS(NOT(ISBLANK($K36)),$K36,NOT(ISBLANK($L36)),$L36 + "1:00",NOT(ISBLANK($M36)),$M36),$D35)</f>
        <v>0.40277777777777779</v>
      </c>
      <c r="D36" s="22">
        <f t="shared" si="0"/>
        <v>0.41319444444444448</v>
      </c>
      <c r="E36" s="26">
        <f t="shared" si="1"/>
        <v>0.34027777777777779</v>
      </c>
      <c r="F36" s="20" t="s">
        <v>79</v>
      </c>
      <c r="G36" s="20" t="s">
        <v>80</v>
      </c>
      <c r="H36" s="23">
        <v>1.0416666666666666E-2</v>
      </c>
      <c r="I36" s="18">
        <f t="shared" si="2"/>
        <v>0.21527777777777776</v>
      </c>
      <c r="J36" s="20" t="str">
        <f>IF(NOT(LEN(H36)=0),VLOOKUP("*"&amp;G36&amp;"*",Links_TW!B$2:C$107,2,0),"")</f>
        <v>https://grupocadena.teamwork.com/app/tasks/31718366</v>
      </c>
      <c r="K36" s="23"/>
      <c r="L36" s="20"/>
      <c r="M36" s="20"/>
    </row>
    <row r="37" spans="1:15" x14ac:dyDescent="0.25">
      <c r="B37" s="21">
        <f>IF(C37 = "", "", IF(B36="Fecha",HistorialTareas!B81,IF( C37 &lt; C36, IF(OR(WORKDAY.INTL(B36,1,1,Utilidades!$B$3:$B$11)=B36,COUNTIF(Utilidades!$B$3:$B$11,B36)&gt;0),WORKDAY.INTL(B36,2,1,Utilidades!$B$3:$B$11),WORKDAY.INTL(B36,1,1,Utilidades!$B$3:$B$11)), B36)))</f>
        <v>45293</v>
      </c>
      <c r="C37" s="17" cm="1">
        <f t="array" ref="C37">IFERROR(_xlfn.IFS(NOT(ISBLANK($K37)),$K37,NOT(ISBLANK($L37)),$L37 + "1:00",NOT(ISBLANK($M37)),$M37),$D36)</f>
        <v>0.41319444444444448</v>
      </c>
      <c r="D37" s="17">
        <f t="shared" si="0"/>
        <v>0.42708333333333337</v>
      </c>
      <c r="E37" s="26">
        <f t="shared" si="1"/>
        <v>0.34027777777777779</v>
      </c>
      <c r="F37" s="15" t="s">
        <v>121</v>
      </c>
      <c r="G37" s="15" t="s">
        <v>89</v>
      </c>
      <c r="H37" s="18">
        <v>1.3888888888888888E-2</v>
      </c>
      <c r="I37" s="18">
        <f t="shared" si="2"/>
        <v>0.19097222222222227</v>
      </c>
      <c r="J37" s="15" t="str">
        <f>IF(NOT(LEN(H37)=0),VLOOKUP("*"&amp;G37&amp;"*",Links_TW!B$2:C$107,2,0),"")</f>
        <v>https://grupocadena.teamwork.com/app/tasks/40357385</v>
      </c>
      <c r="K37" s="15"/>
      <c r="L37" s="15"/>
      <c r="M37" s="18"/>
    </row>
    <row r="38" spans="1:15" ht="47.25" x14ac:dyDescent="0.25">
      <c r="B38" s="21">
        <f>IF(C38 = "", "", IF(B37="Fecha",HistorialTareas!B82,IF( C38 &lt; C37, IF(OR(WORKDAY.INTL(B37,1,1,Utilidades!$B$3:$B$11)=B37,COUNTIF(Utilidades!$B$3:$B$11,B37)&gt;0),WORKDAY.INTL(B37,2,1,Utilidades!$B$3:$B$11),WORKDAY.INTL(B37,1,1,Utilidades!$B$3:$B$11)), B37)))</f>
        <v>45293</v>
      </c>
      <c r="C38" s="17" cm="1">
        <f t="array" ref="C38">IFERROR(_xlfn.IFS(NOT(ISBLANK($K38)),$K38,NOT(ISBLANK($L38)),$L38 + "1:00",NOT(ISBLANK($M38)),$M38),$D37)</f>
        <v>0.42708333333333337</v>
      </c>
      <c r="D38" s="17">
        <f t="shared" si="0"/>
        <v>0.44444444444444448</v>
      </c>
      <c r="E38" s="26">
        <f t="shared" si="1"/>
        <v>0.34027777777777779</v>
      </c>
      <c r="F38" s="15" t="s">
        <v>83</v>
      </c>
      <c r="G38" s="15" t="s">
        <v>80</v>
      </c>
      <c r="H38" s="19">
        <v>1.7361111111111112E-2</v>
      </c>
      <c r="I38" s="18">
        <f t="shared" si="2"/>
        <v>0.21527777777777776</v>
      </c>
      <c r="J38" s="15" t="str">
        <f>IF(NOT(LEN(H38)=0),VLOOKUP("*"&amp;G38&amp;"*",Links_TW!B$2:C$107,2,0),"")</f>
        <v>https://grupocadena.teamwork.com/app/tasks/31718366</v>
      </c>
      <c r="K38" s="15"/>
      <c r="L38" s="15"/>
      <c r="M38" s="15"/>
    </row>
    <row r="39" spans="1:15" x14ac:dyDescent="0.25">
      <c r="B39" s="21">
        <f>IF(C39 = "", "", IF(B38="Fecha",HistorialTareas!B83,IF( C39 &lt; C38, IF(OR(WORKDAY.INTL(B38,1,1,Utilidades!$B$3:$B$11)=B38,COUNTIF(Utilidades!$B$3:$B$11,B38)&gt;0),WORKDAY.INTL(B38,2,1,Utilidades!$B$3:$B$11),WORKDAY.INTL(B38,1,1,Utilidades!$B$3:$B$11)), B38)))</f>
        <v>45293</v>
      </c>
      <c r="C39" s="17" cm="1">
        <f t="array" ref="C39">IFERROR(_xlfn.IFS(NOT(ISBLANK($K39)),$K39,NOT(ISBLANK($L39)),$L39 + "1:00",NOT(ISBLANK($M39)),$M39),$D38)</f>
        <v>0.44444444444444448</v>
      </c>
      <c r="D39" s="17">
        <f t="shared" si="0"/>
        <v>0.45833333333333337</v>
      </c>
      <c r="E39" s="26">
        <f t="shared" si="1"/>
        <v>0.34027777777777779</v>
      </c>
      <c r="F39" s="15" t="s">
        <v>122</v>
      </c>
      <c r="G39" s="15" t="s">
        <v>89</v>
      </c>
      <c r="H39" s="19">
        <v>1.3888888888888888E-2</v>
      </c>
      <c r="I39" s="18">
        <f t="shared" si="2"/>
        <v>0.19097222222222227</v>
      </c>
      <c r="J39" s="15" t="str">
        <f>IF(NOT(LEN(H39)=0),VLOOKUP("*"&amp;G39&amp;"*",Links_TW!B$2:C$107,2,0),"")</f>
        <v>https://grupocadena.teamwork.com/app/tasks/40357385</v>
      </c>
      <c r="K39" s="15"/>
      <c r="L39" s="15"/>
      <c r="M39" s="15"/>
    </row>
    <row r="40" spans="1:15" x14ac:dyDescent="0.25">
      <c r="B40" s="21">
        <f>IF(C40 = "", "", IF(B39="Fecha",HistorialTareas!B84,IF( C40 &lt; C39, IF(OR(WORKDAY.INTL(B39,1,1,Utilidades!$B$3:$B$11)=B39,COUNTIF(Utilidades!$B$3:$B$11,B39)&gt;0),WORKDAY.INTL(B39,2,1,Utilidades!$B$3:$B$11),WORKDAY.INTL(B39,1,1,Utilidades!$B$3:$B$11)), B39)))</f>
        <v>45293</v>
      </c>
      <c r="C40" s="17" cm="1">
        <f t="array" ref="C40">IFERROR(_xlfn.IFS(NOT(ISBLANK($K40)),$K40,NOT(ISBLANK($L40)),$L40 + "1:00",NOT(ISBLANK($M40)),$M40),$D39)</f>
        <v>0.45833333333333337</v>
      </c>
      <c r="D40" s="17">
        <f t="shared" si="0"/>
        <v>0.48958333333333337</v>
      </c>
      <c r="E40" s="26">
        <f t="shared" si="1"/>
        <v>0.34027777777777779</v>
      </c>
      <c r="F40" s="15" t="s">
        <v>7</v>
      </c>
      <c r="G40" s="15" t="s">
        <v>7</v>
      </c>
      <c r="H40" s="19">
        <v>3.125E-2</v>
      </c>
      <c r="I40" s="18">
        <f t="shared" si="2"/>
        <v>0.13194444444444445</v>
      </c>
      <c r="J40" s="15" t="str">
        <f>IF(NOT(LEN(H40)=0),VLOOKUP("*"&amp;G40&amp;"*",Links_TW!B$2:C$107,2,0),"")</f>
        <v>https://grupocadena.teamwork.com/app/tasks/36703384</v>
      </c>
      <c r="K40" s="15"/>
      <c r="L40" s="15"/>
      <c r="M40" s="15"/>
    </row>
    <row r="41" spans="1:15" ht="31.5" x14ac:dyDescent="0.25">
      <c r="B41" s="21">
        <f>IF(C41 = "", "", IF(B40="Fecha",HistorialTareas!B85,IF( C41 &lt; C40, IF(OR(WORKDAY.INTL(B40,1,1,Utilidades!$B$3:$B$11)=B40,COUNTIF(Utilidades!$B$3:$B$11,B40)&gt;0),WORKDAY.INTL(B40,2,1,Utilidades!$B$3:$B$11),WORKDAY.INTL(B40,1,1,Utilidades!$B$3:$B$11)), B40)))</f>
        <v>45293</v>
      </c>
      <c r="C41" s="17" cm="1">
        <f t="array" ref="C41">IFERROR(_xlfn.IFS(NOT(ISBLANK($K41)),$K41,NOT(ISBLANK($L41)),$L41 + "1:00",NOT(ISBLANK($M41)),$M41),$D40)</f>
        <v>0.5625</v>
      </c>
      <c r="D41" s="17">
        <f t="shared" si="0"/>
        <v>0.59375</v>
      </c>
      <c r="E41" s="26">
        <f t="shared" si="1"/>
        <v>0.34027777777777779</v>
      </c>
      <c r="F41" s="15" t="s">
        <v>123</v>
      </c>
      <c r="G41" s="15" t="s">
        <v>89</v>
      </c>
      <c r="H41" s="19">
        <v>3.125E-2</v>
      </c>
      <c r="I41" s="18">
        <f t="shared" si="2"/>
        <v>0.19097222222222227</v>
      </c>
      <c r="J41" s="15" t="str">
        <f>IF(NOT(LEN(H41)=0),VLOOKUP("*"&amp;G41&amp;"*",Links_TW!B$2:C$107,2,0),"")</f>
        <v>https://grupocadena.teamwork.com/app/tasks/40357385</v>
      </c>
      <c r="K41" s="18"/>
      <c r="L41" s="18">
        <v>0.52083333333333337</v>
      </c>
      <c r="M41" s="15"/>
    </row>
    <row r="42" spans="1:15" ht="47.25" x14ac:dyDescent="0.25">
      <c r="B42" s="21">
        <f>IF(C42 = "", "", IF(B41="Fecha",HistorialTareas!B86,IF( C42 &lt; C41, IF(OR(WORKDAY.INTL(B41,1,1,Utilidades!$B$3:$B$11)=B41,COUNTIF(Utilidades!$B$3:$B$11,B41)&gt;0),WORKDAY.INTL(B41,2,1,Utilidades!$B$3:$B$11),WORKDAY.INTL(B41,1,1,Utilidades!$B$3:$B$11)), B41)))</f>
        <v>45293</v>
      </c>
      <c r="C42" s="17" cm="1">
        <f t="array" ref="C42">IFERROR(_xlfn.IFS(NOT(ISBLANK($K42)),$K42,NOT(ISBLANK($L42)),$L42 + "1:00",NOT(ISBLANK($M42)),$M42),$D41)</f>
        <v>0.59375</v>
      </c>
      <c r="D42" s="17">
        <f t="shared" si="0"/>
        <v>0.73958333333333337</v>
      </c>
      <c r="E42" s="26">
        <f t="shared" si="1"/>
        <v>0.34027777777777779</v>
      </c>
      <c r="F42" s="15" t="s">
        <v>84</v>
      </c>
      <c r="G42" s="15" t="s">
        <v>80</v>
      </c>
      <c r="H42" s="19">
        <v>0.14583333333333334</v>
      </c>
      <c r="I42" s="18">
        <f t="shared" si="2"/>
        <v>0.21527777777777776</v>
      </c>
      <c r="J42" s="15" t="str">
        <f>IF(NOT(LEN(H42)=0),VLOOKUP("*"&amp;G42&amp;"*",Links_TW!B$2:C$107,2,0),"")</f>
        <v>https://grupocadena.teamwork.com/app/tasks/31718366</v>
      </c>
      <c r="K42" s="15"/>
      <c r="L42" s="15"/>
      <c r="M42" s="15"/>
    </row>
    <row r="43" spans="1:15" x14ac:dyDescent="0.25">
      <c r="B43" s="21">
        <f>IF(C43 = "", "", IF(B42="Fecha",HistorialTareas!B87,IF( C43 &lt; C42, IF(OR(WORKDAY.INTL(B42,1,1,Utilidades!$B$3:$B$11)=B42,COUNTIF(Utilidades!$B$3:$B$11,B42)&gt;0),WORKDAY.INTL(B42,2,1,Utilidades!$B$3:$B$11),WORKDAY.INTL(B42,1,1,Utilidades!$B$3:$B$11)), B42)))</f>
        <v>45294</v>
      </c>
      <c r="C43" s="17" cm="1">
        <f t="array" ref="C43">IFERROR(_xlfn.IFS(NOT(ISBLANK($K43)),$K43,NOT(ISBLANK($L43)),$L43 + "1:00",NOT(ISBLANK($M43)),$M43),$D42)</f>
        <v>0.33333333333333331</v>
      </c>
      <c r="D43" s="17">
        <f t="shared" si="0"/>
        <v>0.375</v>
      </c>
      <c r="E43" s="26">
        <f t="shared" si="1"/>
        <v>0.37500000000000006</v>
      </c>
      <c r="F43" s="15" t="s">
        <v>85</v>
      </c>
      <c r="G43" s="15" t="s">
        <v>85</v>
      </c>
      <c r="H43" s="18">
        <v>4.1666666666666685E-2</v>
      </c>
      <c r="I43" s="18">
        <f t="shared" si="2"/>
        <v>8.3333333333333343E-2</v>
      </c>
      <c r="J43" s="15" t="str">
        <f>IF(NOT(LEN(H43)=0),VLOOKUP("*"&amp;G43&amp;"*",Links_TW!B$2:C$107,2,0),"")</f>
        <v>https://grupocadena.teamwork.com/app/tasks/37552667</v>
      </c>
      <c r="K43" s="18">
        <v>0.33333333333333331</v>
      </c>
      <c r="L43" s="15"/>
      <c r="M43" s="15"/>
    </row>
    <row r="44" spans="1:15" ht="63" x14ac:dyDescent="0.25">
      <c r="B44" s="21">
        <f>IF(C44 = "", "", IF(B43="Fecha",HistorialTareas!B88,IF( C44 &lt; C43, IF(OR(WORKDAY.INTL(B43,1,1,Utilidades!$B$3:$B$11)=B43,COUNTIF(Utilidades!$B$3:$B$11,B43)&gt;0),WORKDAY.INTL(B43,2,1,Utilidades!$B$3:$B$11),WORKDAY.INTL(B43,1,1,Utilidades!$B$3:$B$11)), B43)))</f>
        <v>45294</v>
      </c>
      <c r="C44" s="17" cm="1">
        <f t="array" ref="C44">IFERROR(_xlfn.IFS(NOT(ISBLANK($K44)),$K44,NOT(ISBLANK($L44)),$L44 + "1:00",NOT(ISBLANK($M44)),$M44),$D43)</f>
        <v>0.375</v>
      </c>
      <c r="D44" s="17">
        <f t="shared" si="0"/>
        <v>0.39583333333333331</v>
      </c>
      <c r="E44" s="26">
        <f t="shared" si="1"/>
        <v>0.37500000000000006</v>
      </c>
      <c r="F44" s="15" t="s">
        <v>86</v>
      </c>
      <c r="G44" s="15" t="s">
        <v>80</v>
      </c>
      <c r="H44" s="18">
        <v>2.0833333333333315E-2</v>
      </c>
      <c r="I44" s="18">
        <f t="shared" si="2"/>
        <v>0.21527777777777776</v>
      </c>
      <c r="J44" s="15" t="str">
        <f>IF(NOT(LEN(H44)=0),VLOOKUP("*"&amp;G44&amp;"*",Links_TW!B$2:C$107,2,0),"")</f>
        <v>https://grupocadena.teamwork.com/app/tasks/31718366</v>
      </c>
      <c r="K44" s="15"/>
      <c r="L44" s="15"/>
      <c r="M44" s="15"/>
    </row>
    <row r="45" spans="1:15" x14ac:dyDescent="0.25">
      <c r="B45" s="21">
        <f>IF(C45 = "", "", IF(B44="Fecha",HistorialTareas!B89,IF( C45 &lt; C44, IF(OR(WORKDAY.INTL(B44,1,1,Utilidades!$B$3:$B$11)=B44,COUNTIF(Utilidades!$B$3:$B$11,B44)&gt;0),WORKDAY.INTL(B44,2,1,Utilidades!$B$3:$B$11),WORKDAY.INTL(B44,1,1,Utilidades!$B$3:$B$11)), B44)))</f>
        <v>45294</v>
      </c>
      <c r="C45" s="17" cm="1">
        <f t="array" ref="C45">IFERROR(_xlfn.IFS(NOT(ISBLANK($K45)),$K45,NOT(ISBLANK($L45)),$L45 + "1:00",NOT(ISBLANK($M45)),$M45),$D44)</f>
        <v>0.39583333333333331</v>
      </c>
      <c r="D45" s="17">
        <f t="shared" si="0"/>
        <v>0.41666666666666669</v>
      </c>
      <c r="E45" s="26">
        <f t="shared" si="1"/>
        <v>0.37500000000000006</v>
      </c>
      <c r="F45" s="15" t="s">
        <v>87</v>
      </c>
      <c r="G45" s="15" t="s">
        <v>88</v>
      </c>
      <c r="H45" s="18">
        <v>2.083333333333337E-2</v>
      </c>
      <c r="I45" s="18">
        <f t="shared" si="2"/>
        <v>4.8611111111111147E-2</v>
      </c>
      <c r="J45" s="15" t="str">
        <f>IF(NOT(LEN(H45)=0),VLOOKUP("*"&amp;G45&amp;"*",Links_TW!B$2:C$107,2,0),"")</f>
        <v>https://grupocadena.teamwork.com/app/tasks/40350899</v>
      </c>
      <c r="K45" s="15"/>
      <c r="L45" s="15"/>
      <c r="M45" s="15"/>
    </row>
    <row r="46" spans="1:15" x14ac:dyDescent="0.25">
      <c r="B46" s="21">
        <f>IF(C46 = "", "", IF(B45="Fecha",HistorialTareas!B90,IF( C46 &lt; C45, IF(OR(WORKDAY.INTL(B45,1,1,Utilidades!$B$3:$B$11)=B45,COUNTIF(Utilidades!$B$3:$B$11,B45)&gt;0),WORKDAY.INTL(B45,2,1,Utilidades!$B$3:$B$11),WORKDAY.INTL(B45,1,1,Utilidades!$B$3:$B$11)), B45)))</f>
        <v>45294</v>
      </c>
      <c r="C46" s="17" cm="1">
        <f t="array" ref="C46">IFERROR(_xlfn.IFS(NOT(ISBLANK($K46)),$K46,NOT(ISBLANK($L46)),$L46 + "1:00",NOT(ISBLANK($M46)),$M46),$D45)</f>
        <v>0.41666666666666669</v>
      </c>
      <c r="D46" s="17">
        <f t="shared" si="0"/>
        <v>0.5</v>
      </c>
      <c r="E46" s="26">
        <f t="shared" si="1"/>
        <v>0.37500000000000006</v>
      </c>
      <c r="F46" s="15" t="s">
        <v>93</v>
      </c>
      <c r="G46" s="15" t="s">
        <v>94</v>
      </c>
      <c r="H46" s="18">
        <v>8.3333333333333315E-2</v>
      </c>
      <c r="I46" s="18">
        <f t="shared" si="2"/>
        <v>0.20138888888888887</v>
      </c>
      <c r="J46" s="15" t="str">
        <f>IF(NOT(LEN(H46)=0),VLOOKUP("*"&amp;G46&amp;"*",Links_TW!B$2:C$107,2,0),"")</f>
        <v>https://grupocadena.teamwork.com/app/tasks/40357499</v>
      </c>
      <c r="K46" s="15"/>
      <c r="L46" s="15"/>
      <c r="M46" s="15"/>
    </row>
    <row r="47" spans="1:15" ht="47.25" x14ac:dyDescent="0.25">
      <c r="B47" s="21">
        <f>IF(C47 = "", "", IF(B46="Fecha",HistorialTareas!B91,IF( C47 &lt; C46, IF(OR(WORKDAY.INTL(B46,1,1,Utilidades!$B$3:$B$11)=B46,COUNTIF(Utilidades!$B$3:$B$11,B46)&gt;0),WORKDAY.INTL(B46,2,1,Utilidades!$B$3:$B$11),WORKDAY.INTL(B46,1,1,Utilidades!$B$3:$B$11)), B46)))</f>
        <v>45294</v>
      </c>
      <c r="C47" s="17" cm="1">
        <f t="array" ref="C47">IFERROR(_xlfn.IFS(NOT(ISBLANK($K47)),$K47,NOT(ISBLANK($L47)),$L47 + "1:00",NOT(ISBLANK($M47)),$M47),$D46)</f>
        <v>0.54166666666666663</v>
      </c>
      <c r="D47" s="17">
        <f t="shared" si="0"/>
        <v>0.625</v>
      </c>
      <c r="E47" s="26">
        <f t="shared" si="1"/>
        <v>0.37500000000000006</v>
      </c>
      <c r="F47" s="15" t="s">
        <v>90</v>
      </c>
      <c r="G47" s="15" t="s">
        <v>89</v>
      </c>
      <c r="H47" s="18">
        <v>8.333333333333337E-2</v>
      </c>
      <c r="I47" s="18">
        <f t="shared" si="2"/>
        <v>0.19097222222222227</v>
      </c>
      <c r="J47" s="15" t="str">
        <f>IF(NOT(LEN(H47)=0),VLOOKUP("*"&amp;G47&amp;"*",Links_TW!B$2:C$107,2,0),"")</f>
        <v>https://grupocadena.teamwork.com/app/tasks/40357385</v>
      </c>
      <c r="K47" s="15"/>
      <c r="L47" s="18">
        <v>0.5</v>
      </c>
      <c r="M47" s="15"/>
    </row>
    <row r="48" spans="1:15" ht="31.5" x14ac:dyDescent="0.25">
      <c r="B48" s="21">
        <f>IF(C48 = "", "", IF(B47="Fecha",HistorialTareas!B92,IF( C48 &lt; C47, IF(OR(WORKDAY.INTL(B47,1,1,Utilidades!$B$3:$B$11)=B47,COUNTIF(Utilidades!$B$3:$B$11,B47)&gt;0),WORKDAY.INTL(B47,2,1,Utilidades!$B$3:$B$11),WORKDAY.INTL(B47,1,1,Utilidades!$B$3:$B$11)), B47)))</f>
        <v>45294</v>
      </c>
      <c r="C48" s="17" cm="1">
        <f t="array" ref="C48">IFERROR(_xlfn.IFS(NOT(ISBLANK($K48)),$K48,NOT(ISBLANK($L48)),$L48 + "1:00",NOT(ISBLANK($M48)),$M48),$D47)</f>
        <v>0.625</v>
      </c>
      <c r="D48" s="17">
        <f t="shared" si="0"/>
        <v>0.75</v>
      </c>
      <c r="E48" s="26">
        <f t="shared" si="1"/>
        <v>0.37500000000000006</v>
      </c>
      <c r="F48" s="15" t="s">
        <v>91</v>
      </c>
      <c r="G48" s="15" t="s">
        <v>92</v>
      </c>
      <c r="H48" s="18">
        <v>0.125</v>
      </c>
      <c r="I48" s="18">
        <f t="shared" si="2"/>
        <v>0.125</v>
      </c>
      <c r="J48" s="15" t="str">
        <f>IF(NOT(LEN(H48)=0),VLOOKUP("*"&amp;G48&amp;"*",Links_TW!B$2:C$107,2,0),"")</f>
        <v>https://grupocadena.teamwork.com/app/tasks/40357493</v>
      </c>
      <c r="K48" s="15"/>
      <c r="L48" s="15"/>
      <c r="M48" s="15"/>
    </row>
    <row r="49" spans="2:13" ht="31.5" x14ac:dyDescent="0.25">
      <c r="B49" s="21">
        <f>IF(C49 = "", "", IF(B48="Fecha",HistorialTareas!B93,IF( C49 &lt; C48, IF(OR(WORKDAY.INTL(B48,1,1,Utilidades!$B$3:$B$11)=B48,COUNTIF(Utilidades!$B$3:$B$11,B48)&gt;0),WORKDAY.INTL(B48,2,1,Utilidades!$B$3:$B$11),WORKDAY.INTL(B48,1,1,Utilidades!$B$3:$B$11)), B48)))</f>
        <v>45295</v>
      </c>
      <c r="C49" s="22" cm="1">
        <f t="array" ref="C49">IFERROR(_xlfn.IFS(NOT(ISBLANK($K49)),$K49,NOT(ISBLANK($L49)),$L49 + "1:00",NOT(ISBLANK($M49)),$M49),$D48)</f>
        <v>0.3125</v>
      </c>
      <c r="D49" s="22">
        <f t="shared" si="0"/>
        <v>0.36458333333333331</v>
      </c>
      <c r="E49" s="26">
        <f t="shared" si="1"/>
        <v>0.37499999999999994</v>
      </c>
      <c r="F49" s="15" t="s">
        <v>124</v>
      </c>
      <c r="G49" s="15" t="s">
        <v>94</v>
      </c>
      <c r="H49" s="18">
        <v>5.2083333333333315E-2</v>
      </c>
      <c r="I49" s="18">
        <f t="shared" si="2"/>
        <v>0.20138888888888887</v>
      </c>
      <c r="J49" s="20" t="str">
        <f>IF(NOT(LEN(H49)=0),VLOOKUP("*"&amp;G49&amp;"*",Links_TW!B$2:C$107,2,0),"")</f>
        <v>https://grupocadena.teamwork.com/app/tasks/40357499</v>
      </c>
      <c r="K49" s="18">
        <v>0.3125</v>
      </c>
      <c r="L49" s="20"/>
      <c r="M49" s="20"/>
    </row>
    <row r="50" spans="2:13" x14ac:dyDescent="0.25">
      <c r="B50" s="21">
        <f>IF(C50 = "", "", IF(B49="Fecha",HistorialTareas!B94,IF( C50 &lt; C49, IF(OR(WORKDAY.INTL(B49,1,1,Utilidades!$B$3:$B$11)=B49,COUNTIF(Utilidades!$B$3:$B$11,B49)&gt;0),WORKDAY.INTL(B49,2,1,Utilidades!$B$3:$B$11),WORKDAY.INTL(B49,1,1,Utilidades!$B$3:$B$11)), B49)))</f>
        <v>45295</v>
      </c>
      <c r="C50" s="22" cm="1">
        <f t="array" ref="C50">IFERROR(_xlfn.IFS(NOT(ISBLANK($K50)),$K50,NOT(ISBLANK($L50)),$L50 + "1:00",NOT(ISBLANK($M50)),$M50),$D49)</f>
        <v>0.36458333333333331</v>
      </c>
      <c r="D50" s="22">
        <f t="shared" si="0"/>
        <v>0.3923611111111111</v>
      </c>
      <c r="E50" s="26">
        <f t="shared" si="1"/>
        <v>0.37499999999999994</v>
      </c>
      <c r="F50" s="15" t="s">
        <v>7</v>
      </c>
      <c r="G50" s="15" t="s">
        <v>7</v>
      </c>
      <c r="H50" s="18">
        <v>2.777777777777779E-2</v>
      </c>
      <c r="I50" s="18">
        <f t="shared" si="2"/>
        <v>0.13194444444444445</v>
      </c>
      <c r="J50" s="20" t="str">
        <f>IF(NOT(LEN(H50)=0),VLOOKUP("*"&amp;G50&amp;"*",Links_TW!B$2:C$107,2,0),"")</f>
        <v>https://grupocadena.teamwork.com/app/tasks/36703384</v>
      </c>
      <c r="K50" s="23"/>
      <c r="L50" s="20"/>
      <c r="M50" s="20"/>
    </row>
    <row r="51" spans="2:13" ht="47.25" x14ac:dyDescent="0.25">
      <c r="B51" s="21">
        <f>IF(C51 = "", "", IF(B50="Fecha",HistorialTareas!B95,IF( C51 &lt; C50, IF(OR(WORKDAY.INTL(B50,1,1,Utilidades!$B$3:$B$11)=B50,COUNTIF(Utilidades!$B$3:$B$11,B50)&gt;0),WORKDAY.INTL(B50,2,1,Utilidades!$B$3:$B$11),WORKDAY.INTL(B50,1,1,Utilidades!$B$3:$B$11)), B50)))</f>
        <v>45295</v>
      </c>
      <c r="C51" s="22" cm="1">
        <f t="array" ref="C51">IFERROR(_xlfn.IFS(NOT(ISBLANK($K51)),$K51,NOT(ISBLANK($L51)),$L51 + "1:00",NOT(ISBLANK($M51)),$M51),$D50)</f>
        <v>0.3923611111111111</v>
      </c>
      <c r="D51" s="22">
        <f t="shared" si="0"/>
        <v>0.4375</v>
      </c>
      <c r="E51" s="26">
        <f t="shared" si="1"/>
        <v>0.37499999999999994</v>
      </c>
      <c r="F51" s="15" t="s">
        <v>96</v>
      </c>
      <c r="G51" s="15" t="s">
        <v>94</v>
      </c>
      <c r="H51" s="18">
        <v>4.5138888888888888E-2</v>
      </c>
      <c r="I51" s="18">
        <f t="shared" si="2"/>
        <v>0.20138888888888887</v>
      </c>
      <c r="J51" s="20" t="str">
        <f>IF(NOT(LEN(H51)=0),VLOOKUP("*"&amp;G51&amp;"*",Links_TW!B$2:C$107,2,0),"")</f>
        <v>https://grupocadena.teamwork.com/app/tasks/40357499</v>
      </c>
      <c r="K51" s="23"/>
      <c r="L51" s="20"/>
      <c r="M51" s="20"/>
    </row>
    <row r="52" spans="2:13" ht="47.25" x14ac:dyDescent="0.25">
      <c r="B52" s="21">
        <f>IF(C52 = "", "", IF(B51="Fecha",HistorialTareas!B96,IF( C52 &lt; C51, IF(OR(WORKDAY.INTL(B51,1,1,Utilidades!$B$3:$B$11)=B51,COUNTIF(Utilidades!$B$3:$B$11,B51)&gt;0),WORKDAY.INTL(B51,2,1,Utilidades!$B$3:$B$11),WORKDAY.INTL(B51,1,1,Utilidades!$B$3:$B$11)), B51)))</f>
        <v>45295</v>
      </c>
      <c r="C52" s="22" cm="1">
        <f t="array" ref="C52">IFERROR(_xlfn.IFS(NOT(ISBLANK($K52)),$K52,NOT(ISBLANK($L52)),$L52 + "1:00",NOT(ISBLANK($M52)),$M52),$D51)</f>
        <v>0.4375</v>
      </c>
      <c r="D52" s="22">
        <f t="shared" si="0"/>
        <v>0.52083333333333337</v>
      </c>
      <c r="E52" s="26">
        <f t="shared" si="1"/>
        <v>0.37499999999999994</v>
      </c>
      <c r="F52" s="15" t="s">
        <v>97</v>
      </c>
      <c r="G52" s="15" t="s">
        <v>95</v>
      </c>
      <c r="H52" s="18">
        <v>8.3333333333333329E-2</v>
      </c>
      <c r="I52" s="18">
        <f t="shared" si="2"/>
        <v>0.16666666666666669</v>
      </c>
      <c r="J52" s="20" t="e">
        <f>IF(NOT(LEN(H52)=0),VLOOKUP("*"&amp;G52&amp;"*",Links_TW!B$2:C$107,2,0),"")</f>
        <v>#N/A</v>
      </c>
      <c r="K52" s="23"/>
      <c r="L52" s="20"/>
      <c r="M52" s="20"/>
    </row>
    <row r="53" spans="2:13" ht="31.5" x14ac:dyDescent="0.25">
      <c r="B53" s="21">
        <f>IF(C53 = "", "", IF(B52="Fecha",HistorialTareas!B97,IF( C53 &lt; C52, IF(OR(WORKDAY.INTL(B52,1,1,Utilidades!$B$3:$B$11)=B52,COUNTIF(Utilidades!$B$3:$B$11,B52)&gt;0),WORKDAY.INTL(B52,2,1,Utilidades!$B$3:$B$11),WORKDAY.INTL(B52,1,1,Utilidades!$B$3:$B$11)), B52)))</f>
        <v>45295</v>
      </c>
      <c r="C53" s="22" cm="1">
        <f t="array" ref="C53">IFERROR(_xlfn.IFS(NOT(ISBLANK($K53)),$K53,NOT(ISBLANK($L53)),$L53 + "1:00",NOT(ISBLANK($M53)),$M53),$D52)</f>
        <v>0.5625</v>
      </c>
      <c r="D53" s="22">
        <f t="shared" si="0"/>
        <v>0.64583333333333337</v>
      </c>
      <c r="E53" s="26">
        <f t="shared" si="1"/>
        <v>0.37499999999999994</v>
      </c>
      <c r="F53" s="15" t="s">
        <v>125</v>
      </c>
      <c r="G53" s="15" t="s">
        <v>95</v>
      </c>
      <c r="H53" s="18">
        <v>8.333333333333337E-2</v>
      </c>
      <c r="I53" s="18">
        <f t="shared" si="2"/>
        <v>0.16666666666666669</v>
      </c>
      <c r="J53" s="20" t="e">
        <f>IF(NOT(LEN(H53)=0),VLOOKUP("*"&amp;G53&amp;"*",Links_TW!B$2:C$107,2,0),"")</f>
        <v>#N/A</v>
      </c>
      <c r="K53" s="23"/>
      <c r="L53" s="23">
        <v>0.52083333333333337</v>
      </c>
      <c r="M53" s="20"/>
    </row>
    <row r="54" spans="2:13" x14ac:dyDescent="0.25">
      <c r="B54" s="21">
        <f>IF(C54 = "", "", IF(B53="Fecha",HistorialTareas!B98,IF( C54 &lt; C53, IF(OR(WORKDAY.INTL(B53,1,1,Utilidades!$B$3:$B$11)=B53,COUNTIF(Utilidades!$B$3:$B$11,B53)&gt;0),WORKDAY.INTL(B53,2,1,Utilidades!$B$3:$B$11),WORKDAY.INTL(B53,1,1,Utilidades!$B$3:$B$11)), B53)))</f>
        <v>45295</v>
      </c>
      <c r="C54" s="22" cm="1">
        <f t="array" ref="C54">IFERROR(_xlfn.IFS(NOT(ISBLANK($K54)),$K54,NOT(ISBLANK($L54)),$L54 + "1:00",NOT(ISBLANK($M54)),$M54),$D53)</f>
        <v>0.64583333333333337</v>
      </c>
      <c r="D54" s="22">
        <f t="shared" si="0"/>
        <v>0.72916666666666663</v>
      </c>
      <c r="E54" s="26">
        <f t="shared" si="1"/>
        <v>0.37499999999999994</v>
      </c>
      <c r="F54" s="15" t="s">
        <v>98</v>
      </c>
      <c r="G54" s="15" t="s">
        <v>36</v>
      </c>
      <c r="H54" s="18">
        <v>8.3333333333333259E-2</v>
      </c>
      <c r="I54" s="18">
        <f t="shared" si="2"/>
        <v>0.40624999999999994</v>
      </c>
      <c r="J54" s="20" t="str">
        <f>IF(NOT(LEN(H54)=0),VLOOKUP("*"&amp;G54&amp;"*",Links_TW!B$2:C$107,2,0),"")</f>
        <v>https://grupocadena.teamwork.com/app/tasks/40129296</v>
      </c>
      <c r="K54" s="15"/>
      <c r="L54" s="15"/>
      <c r="M54" s="15"/>
    </row>
    <row r="55" spans="2:13" x14ac:dyDescent="0.25">
      <c r="B55" s="21">
        <f>IF(C55 = "", "", IF(B54="Fecha",HistorialTareas!B99,IF( C55 &lt; C54, IF(OR(WORKDAY.INTL(B54,1,1,Utilidades!$B$3:$B$11)=B54,COUNTIF(Utilidades!$B$3:$B$11,B54)&gt;0),WORKDAY.INTL(B54,2,1,Utilidades!$B$3:$B$11),WORKDAY.INTL(B54,1,1,Utilidades!$B$3:$B$11)), B54)))</f>
        <v>45296</v>
      </c>
      <c r="C55" s="22" cm="1">
        <f t="array" ref="C55">IFERROR(_xlfn.IFS(NOT(ISBLANK($K55)),$K55,NOT(ISBLANK($L55)),$L55 + "1:00",NOT(ISBLANK($M55)),$M55),$D54)</f>
        <v>0.3125</v>
      </c>
      <c r="D55" s="22">
        <f t="shared" si="0"/>
        <v>0.33333333333333331</v>
      </c>
      <c r="E55" s="26">
        <f t="shared" si="1"/>
        <v>0.375</v>
      </c>
      <c r="F55" s="15" t="s">
        <v>107</v>
      </c>
      <c r="G55" s="15" t="s">
        <v>108</v>
      </c>
      <c r="H55" s="18">
        <v>2.0833333333333315E-2</v>
      </c>
      <c r="I55" s="18">
        <f t="shared" si="2"/>
        <v>2.0833333333333315E-2</v>
      </c>
      <c r="J55" s="20" t="str">
        <f>IF(NOT(LEN(H55)=0),VLOOKUP("*"&amp;G55&amp;"*",Links_TW!B$2:C$107,2,0),"")</f>
        <v>https://grupocadena.teamwork.com/app/tasks/36704018</v>
      </c>
      <c r="K55" s="18">
        <v>0.3125</v>
      </c>
      <c r="L55" s="15"/>
      <c r="M55" s="15"/>
    </row>
    <row r="56" spans="2:13" x14ac:dyDescent="0.25">
      <c r="B56" s="21">
        <f>IF(C56 = "", "", IF(B55="Fecha",HistorialTareas!B100,IF( C56 &lt; C55, IF(OR(WORKDAY.INTL(B55,1,1,Utilidades!$B$3:$B$11)=B55,COUNTIF(Utilidades!$B$3:$B$11,B55)&gt;0),WORKDAY.INTL(B55,2,1,Utilidades!$B$3:$B$11),WORKDAY.INTL(B55,1,1,Utilidades!$B$3:$B$11)), B55)))</f>
        <v>45296</v>
      </c>
      <c r="C56" s="22" cm="1">
        <f t="array" ref="C56">IFERROR(_xlfn.IFS(NOT(ISBLANK($K56)),$K56,NOT(ISBLANK($L56)),$L56 + "1:00",NOT(ISBLANK($M56)),$M56),$D55)</f>
        <v>0.33333333333333331</v>
      </c>
      <c r="D56" s="22">
        <f t="shared" si="0"/>
        <v>0.36458333333333331</v>
      </c>
      <c r="E56" s="26">
        <f t="shared" si="1"/>
        <v>0.375</v>
      </c>
      <c r="F56" s="15" t="s">
        <v>110</v>
      </c>
      <c r="G56" s="15" t="s">
        <v>36</v>
      </c>
      <c r="H56" s="18">
        <v>3.125E-2</v>
      </c>
      <c r="I56" s="18">
        <f t="shared" si="2"/>
        <v>0.40624999999999994</v>
      </c>
      <c r="J56" s="20" t="str">
        <f>IF(NOT(LEN(H56)=0),VLOOKUP("*"&amp;G56&amp;"*",Links_TW!B$2:C$107,2,0),"")</f>
        <v>https://grupocadena.teamwork.com/app/tasks/40129296</v>
      </c>
      <c r="K56" s="15"/>
      <c r="L56" s="15"/>
      <c r="M56" s="15"/>
    </row>
    <row r="57" spans="2:13" x14ac:dyDescent="0.25">
      <c r="B57" s="21">
        <f>IF(C57 = "", "", IF(B56="Fecha",HistorialTareas!B101,IF( C57 &lt; C56, IF(OR(WORKDAY.INTL(B56,1,1,Utilidades!$B$3:$B$11)=B56,COUNTIF(Utilidades!$B$3:$B$11,B56)&gt;0),WORKDAY.INTL(B56,2,1,Utilidades!$B$3:$B$11),WORKDAY.INTL(B56,1,1,Utilidades!$B$3:$B$11)), B56)))</f>
        <v>45296</v>
      </c>
      <c r="C57" s="22" cm="1">
        <f t="array" ref="C57">IFERROR(_xlfn.IFS(NOT(ISBLANK($K57)),$K57,NOT(ISBLANK($L57)),$L57 + "1:00",NOT(ISBLANK($M57)),$M57),$D56)</f>
        <v>0.36458333333333331</v>
      </c>
      <c r="D57" s="22">
        <f t="shared" si="0"/>
        <v>0.375</v>
      </c>
      <c r="E57" s="26">
        <f t="shared" si="1"/>
        <v>0.375</v>
      </c>
      <c r="F57" s="15" t="s">
        <v>7</v>
      </c>
      <c r="G57" s="15" t="s">
        <v>7</v>
      </c>
      <c r="H57" s="18">
        <v>1.0416666666666666E-2</v>
      </c>
      <c r="I57" s="18">
        <f t="shared" si="2"/>
        <v>0.13194444444444445</v>
      </c>
      <c r="J57" s="20" t="str">
        <f>IF(NOT(LEN(H57)=0),VLOOKUP("*"&amp;G57&amp;"*",Links_TW!B$2:C$107,2,0),"")</f>
        <v>https://grupocadena.teamwork.com/app/tasks/36703384</v>
      </c>
      <c r="K57" s="15"/>
      <c r="L57" s="15"/>
      <c r="M57" s="15"/>
    </row>
    <row r="58" spans="2:13" x14ac:dyDescent="0.25">
      <c r="B58" s="21">
        <f>IF(C58 = "", "", IF(B57="Fecha",HistorialTareas!B102,IF( C58 &lt; C57, IF(OR(WORKDAY.INTL(B57,1,1,Utilidades!$B$3:$B$11)=B57,COUNTIF(Utilidades!$B$3:$B$11,B57)&gt;0),WORKDAY.INTL(B57,2,1,Utilidades!$B$3:$B$11),WORKDAY.INTL(B57,1,1,Utilidades!$B$3:$B$11)), B57)))</f>
        <v>45296</v>
      </c>
      <c r="C58" s="22" cm="1">
        <f t="array" ref="C58">IFERROR(_xlfn.IFS(NOT(ISBLANK($K58)),$K58,NOT(ISBLANK($L58)),$L58 + "1:00",NOT(ISBLANK($M58)),$M58),$D57)</f>
        <v>0.375</v>
      </c>
      <c r="D58" s="22">
        <f t="shared" si="0"/>
        <v>0.4513888888888889</v>
      </c>
      <c r="E58" s="26">
        <f t="shared" si="1"/>
        <v>0.375</v>
      </c>
      <c r="F58" s="15" t="s">
        <v>110</v>
      </c>
      <c r="G58" s="15" t="s">
        <v>36</v>
      </c>
      <c r="H58" s="18">
        <v>7.6388888888888895E-2</v>
      </c>
      <c r="I58" s="18">
        <f t="shared" si="2"/>
        <v>0.40624999999999994</v>
      </c>
      <c r="J58" s="20" t="str">
        <f>IF(NOT(LEN(H58)=0),VLOOKUP("*"&amp;G58&amp;"*",Links_TW!B$2:C$107,2,0),"")</f>
        <v>https://grupocadena.teamwork.com/app/tasks/40129296</v>
      </c>
      <c r="K58" s="15"/>
      <c r="L58" s="15"/>
      <c r="M58" s="15"/>
    </row>
    <row r="59" spans="2:13" ht="47.25" x14ac:dyDescent="0.25">
      <c r="B59" s="21">
        <f>IF(C59 = "", "", IF(B58="Fecha",HistorialTareas!B103,IF( C59 &lt; C58, IF(OR(WORKDAY.INTL(B58,1,1,Utilidades!$B$3:$B$11)=B58,COUNTIF(Utilidades!$B$3:$B$11,B58)&gt;0),WORKDAY.INTL(B58,2,1,Utilidades!$B$3:$B$11),WORKDAY.INTL(B58,1,1,Utilidades!$B$3:$B$11)), B58)))</f>
        <v>45296</v>
      </c>
      <c r="C59" s="22" cm="1">
        <f t="array" ref="C59">IFERROR(_xlfn.IFS(NOT(ISBLANK($K59)),$K59,NOT(ISBLANK($L59)),$L59 + "1:00",NOT(ISBLANK($M59)),$M59),$D58)</f>
        <v>0.4513888888888889</v>
      </c>
      <c r="D59" s="22">
        <f t="shared" si="0"/>
        <v>0.47916666666666669</v>
      </c>
      <c r="E59" s="26">
        <f t="shared" ref="E59:E64" si="3">SUMIF($B$2:$B$108,B59,$H$2:$H$108)</f>
        <v>0.375</v>
      </c>
      <c r="F59" s="15" t="s">
        <v>112</v>
      </c>
      <c r="G59" s="15" t="s">
        <v>88</v>
      </c>
      <c r="H59" s="18">
        <v>2.7777777777777776E-2</v>
      </c>
      <c r="I59" s="18">
        <f t="shared" ref="I59:I66" si="4">SUMIF($G$2:$G$108,G59,$H$2:$H$108)</f>
        <v>4.8611111111111147E-2</v>
      </c>
      <c r="J59" s="20" t="str">
        <f>IF(NOT(LEN(H59)=0),VLOOKUP("*"&amp;G59&amp;"*",Links_TW!B$2:C$107,2,0),"")</f>
        <v>https://grupocadena.teamwork.com/app/tasks/40350899</v>
      </c>
      <c r="K59" s="15"/>
      <c r="L59" s="15"/>
      <c r="M59" s="15"/>
    </row>
    <row r="60" spans="2:13" x14ac:dyDescent="0.25">
      <c r="B60" s="21">
        <f>IF(C60 = "", "", IF(B59="Fecha",HistorialTareas!B104,IF( C60 &lt; C59, IF(OR(WORKDAY.INTL(B59,1,1,Utilidades!$B$3:$B$11)=B59,COUNTIF(Utilidades!$B$3:$B$11,B59)&gt;0),WORKDAY.INTL(B59,2,1,Utilidades!$B$3:$B$11),WORKDAY.INTL(B59,1,1,Utilidades!$B$3:$B$11)), B59)))</f>
        <v>45296</v>
      </c>
      <c r="C60" s="22" cm="1">
        <f t="array" ref="C60">IFERROR(_xlfn.IFS(NOT(ISBLANK($K60)),$K60,NOT(ISBLANK($L60)),$L60 + "1:00",NOT(ISBLANK($M60)),$M60),$D59)</f>
        <v>0.47916666666666669</v>
      </c>
      <c r="D60" s="22">
        <f t="shared" si="0"/>
        <v>0.52083333333333337</v>
      </c>
      <c r="E60" s="26">
        <f t="shared" si="3"/>
        <v>0.375</v>
      </c>
      <c r="F60" s="15" t="s">
        <v>113</v>
      </c>
      <c r="G60" s="15" t="s">
        <v>36</v>
      </c>
      <c r="H60" s="18">
        <v>4.1666666666666664E-2</v>
      </c>
      <c r="I60" s="18">
        <f t="shared" si="4"/>
        <v>0.40624999999999994</v>
      </c>
      <c r="J60" s="20" t="str">
        <f>IF(NOT(LEN(H60)=0),VLOOKUP("*"&amp;G60&amp;"*",Links_TW!B$2:C$107,2,0),"")</f>
        <v>https://grupocadena.teamwork.com/app/tasks/40129296</v>
      </c>
      <c r="K60" s="15"/>
      <c r="L60" s="15"/>
      <c r="M60" s="15"/>
    </row>
    <row r="61" spans="2:13" x14ac:dyDescent="0.25">
      <c r="B61" s="21">
        <f>IF(C61 = "", "", IF(B60="Fecha",HistorialTareas!B105,IF( C61 &lt; C60, IF(OR(WORKDAY.INTL(B60,1,1,Utilidades!$B$3:$B$11)=B60,COUNTIF(Utilidades!$B$3:$B$11,B60)&gt;0),WORKDAY.INTL(B60,2,1,Utilidades!$B$3:$B$11),WORKDAY.INTL(B60,1,1,Utilidades!$B$3:$B$11)), B60)))</f>
        <v>45296</v>
      </c>
      <c r="C61" s="22" cm="1">
        <f t="array" ref="C61">IFERROR(_xlfn.IFS(NOT(ISBLANK($K61)),$K61,NOT(ISBLANK($L61)),$L61 + "1:00",NOT(ISBLANK($M61)),$M61),$D60)</f>
        <v>0.5625</v>
      </c>
      <c r="D61" s="22">
        <f t="shared" si="0"/>
        <v>0.58333333333333337</v>
      </c>
      <c r="E61" s="26">
        <f t="shared" si="3"/>
        <v>0.375</v>
      </c>
      <c r="F61" s="15" t="s">
        <v>114</v>
      </c>
      <c r="G61" s="15" t="s">
        <v>76</v>
      </c>
      <c r="H61" s="18">
        <v>2.0833333333333332E-2</v>
      </c>
      <c r="I61" s="18">
        <f t="shared" si="4"/>
        <v>0.27430555555555552</v>
      </c>
      <c r="J61" s="20" t="str">
        <f>IF(NOT(LEN(H61)=0),VLOOKUP("*"&amp;G61&amp;"*",Links_TW!B$2:C$107,2,0),"")</f>
        <v>https://grupocadena.teamwork.com/app/tasks/40357340</v>
      </c>
      <c r="K61" s="15"/>
      <c r="L61" s="18">
        <v>0.52083333333333337</v>
      </c>
      <c r="M61" s="15"/>
    </row>
    <row r="62" spans="2:13" x14ac:dyDescent="0.25">
      <c r="B62" s="21">
        <f>IF(C62 = "", "", IF(B61="Fecha",HistorialTareas!B106,IF( C62 &lt; C61, IF(OR(WORKDAY.INTL(B61,1,1,Utilidades!$B$3:$B$11)=B61,COUNTIF(Utilidades!$B$3:$B$11,B61)&gt;0),WORKDAY.INTL(B61,2,1,Utilidades!$B$3:$B$11),WORKDAY.INTL(B61,1,1,Utilidades!$B$3:$B$11)), B61)))</f>
        <v>45296</v>
      </c>
      <c r="C62" s="22" cm="1">
        <f t="array" ref="C62">IFERROR(_xlfn.IFS(NOT(ISBLANK($K62)),$K62,NOT(ISBLANK($L62)),$L62 + "1:00",NOT(ISBLANK($M62)),$M62),$D61)</f>
        <v>0.58333333333333337</v>
      </c>
      <c r="D62" s="22">
        <f t="shared" si="0"/>
        <v>0.60416666666666674</v>
      </c>
      <c r="E62" s="26">
        <f t="shared" si="3"/>
        <v>0.375</v>
      </c>
      <c r="F62" s="15" t="s">
        <v>114</v>
      </c>
      <c r="G62" s="15" t="s">
        <v>89</v>
      </c>
      <c r="H62" s="18">
        <v>2.0833333333333332E-2</v>
      </c>
      <c r="I62" s="18">
        <f t="shared" si="4"/>
        <v>0.19097222222222227</v>
      </c>
      <c r="J62" s="20" t="str">
        <f>IF(NOT(LEN(H62)=0),VLOOKUP("*"&amp;G62&amp;"*",Links_TW!B$2:C$107,2,0),"")</f>
        <v>https://grupocadena.teamwork.com/app/tasks/40357385</v>
      </c>
      <c r="K62" s="15"/>
      <c r="L62" s="15"/>
      <c r="M62" s="15"/>
    </row>
    <row r="63" spans="2:13" x14ac:dyDescent="0.25">
      <c r="B63" s="21">
        <f>IF(C63 = "", "", IF(B62="Fecha",HistorialTareas!B107,IF( C63 &lt; C62, IF(OR(WORKDAY.INTL(B62,1,1,Utilidades!$B$3:$B$11)=B62,COUNTIF(Utilidades!$B$3:$B$11,B62)&gt;0),WORKDAY.INTL(B62,2,1,Utilidades!$B$3:$B$11),WORKDAY.INTL(B62,1,1,Utilidades!$B$3:$B$11)), B62)))</f>
        <v>45296</v>
      </c>
      <c r="C63" s="22" cm="1">
        <f t="array" ref="C63">IFERROR(_xlfn.IFS(NOT(ISBLANK($K63)),$K63,NOT(ISBLANK($L63)),$L63 + "1:00",NOT(ISBLANK($M63)),$M63),$D62)</f>
        <v>0.60416666666666674</v>
      </c>
      <c r="D63" s="22">
        <f t="shared" si="0"/>
        <v>0.62500000000000011</v>
      </c>
      <c r="E63" s="26">
        <f t="shared" si="3"/>
        <v>0.375</v>
      </c>
      <c r="F63" s="15" t="s">
        <v>114</v>
      </c>
      <c r="G63" s="15" t="s">
        <v>94</v>
      </c>
      <c r="H63" s="18">
        <v>2.0833333333333332E-2</v>
      </c>
      <c r="I63" s="18">
        <f t="shared" si="4"/>
        <v>0.20138888888888887</v>
      </c>
      <c r="J63" s="20" t="str">
        <f>IF(NOT(LEN(H63)=0),VLOOKUP("*"&amp;G63&amp;"*",Links_TW!B$2:C$107,2,0),"")</f>
        <v>https://grupocadena.teamwork.com/app/tasks/40357499</v>
      </c>
      <c r="K63" s="15"/>
      <c r="L63" s="15"/>
      <c r="M63" s="15"/>
    </row>
    <row r="64" spans="2:13" x14ac:dyDescent="0.25">
      <c r="B64" s="21">
        <f>IF(C64 = "", "", IF(B63="Fecha",HistorialTareas!B108,IF( C64 &lt; C63, IF(OR(WORKDAY.INTL(B63,1,1,Utilidades!$B$3:$B$11)=B63,COUNTIF(Utilidades!$B$3:$B$11,B63)&gt;0),WORKDAY.INTL(B63,2,1,Utilidades!$B$3:$B$11),WORKDAY.INTL(B63,1,1,Utilidades!$B$3:$B$11)), B63)))</f>
        <v>45296</v>
      </c>
      <c r="C64" s="22" cm="1">
        <f t="array" ref="C64">IFERROR(_xlfn.IFS(NOT(ISBLANK($K64)),$K64,NOT(ISBLANK($L64)),$L64 + "1:00",NOT(ISBLANK($M64)),$M64),$D63)</f>
        <v>0.62500000000000011</v>
      </c>
      <c r="D64" s="22">
        <f t="shared" si="0"/>
        <v>0.72916666666666674</v>
      </c>
      <c r="E64" s="26">
        <f t="shared" si="3"/>
        <v>0.375</v>
      </c>
      <c r="F64" s="15" t="s">
        <v>119</v>
      </c>
      <c r="G64" s="15" t="s">
        <v>115</v>
      </c>
      <c r="H64" s="18">
        <v>0.10416666666666667</v>
      </c>
      <c r="I64" s="18">
        <f t="shared" si="4"/>
        <v>0.10416666666666667</v>
      </c>
      <c r="J64" s="20" t="str">
        <f>IF(NOT(LEN(H64)=0),VLOOKUP("*"&amp;G64&amp;"*",Links_TW!B$2:C$107,2,0),"")</f>
        <v>https://grupocadena.teamwork.com/app/tasks/40319313</v>
      </c>
      <c r="K64" s="15"/>
      <c r="L64" s="15"/>
      <c r="M64" s="15"/>
    </row>
    <row r="65" spans="2:13" x14ac:dyDescent="0.25">
      <c r="B65" s="21">
        <f>IF(C65 = "", "", IF(B64="Fecha",HistorialTareas!B109,IF( C65 &lt; C64, IF(OR(WORKDAY.INTL(B64,1,1,Utilidades!$B$3:$B$11)=B64,COUNTIF(Utilidades!$B$3:$B$11,B64)&gt;0),WORKDAY.INTL(B64,2,1,Utilidades!$B$3:$B$11),WORKDAY.INTL(B64,1,1,Utilidades!$B$3:$B$11)), B64)))</f>
        <v>45296</v>
      </c>
      <c r="C65" s="22" cm="1">
        <f t="array" ref="C65">IFERROR(_xlfn.IFS(NOT(ISBLANK($K65)),$K65,NOT(ISBLANK($L65)),$L65 + "1:00",NOT(ISBLANK($M65)),$M65),$D64)</f>
        <v>0.72916666666666674</v>
      </c>
      <c r="D65" s="22" t="str">
        <f t="shared" si="0"/>
        <v/>
      </c>
      <c r="E65" s="26">
        <f t="shared" ref="E65:E128" si="5">SUMIF($B$2:$B$108,B65,$H$2:$H$108)</f>
        <v>0.375</v>
      </c>
      <c r="I65" s="18">
        <f t="shared" ref="I65:I128" si="6">SUMIF($G$2:$G$108,G65,$H$2:$H$108)</f>
        <v>0</v>
      </c>
      <c r="J65" s="20" t="str">
        <f>IF(NOT(LEN(H65)=0),VLOOKUP("*"&amp;G65&amp;"*",Links_TW!B$2:C$107,2,0),"")</f>
        <v/>
      </c>
      <c r="K65" s="18"/>
      <c r="L65" s="15"/>
      <c r="M65" s="15"/>
    </row>
    <row r="66" spans="2:13" x14ac:dyDescent="0.25">
      <c r="B66" s="21" t="str">
        <f>IF(C66 = "", "", IF(B65="Fecha",HistorialTareas!B110,IF( C66 &lt; C65, IF(OR(WORKDAY.INTL(B65,1,1,Utilidades!$B$3:$B$11)=B65,COUNTIF(Utilidades!$B$3:$B$11,B65)&gt;0),WORKDAY.INTL(B65,2,1,Utilidades!$B$3:$B$11),WORKDAY.INTL(B65,1,1,Utilidades!$B$3:$B$11)), B65)))</f>
        <v/>
      </c>
      <c r="C66" s="22" t="str" cm="1">
        <f t="array" ref="C66">IFERROR(_xlfn.IFS(NOT(ISBLANK($K66)),$K66,NOT(ISBLANK($L66)),$L66 + "1:00",NOT(ISBLANK($M66)),$M66),$D65)</f>
        <v/>
      </c>
      <c r="D66" s="22" t="str">
        <f t="shared" si="0"/>
        <v/>
      </c>
      <c r="E66" s="26">
        <f t="shared" si="5"/>
        <v>0</v>
      </c>
      <c r="I66" s="18">
        <f t="shared" si="6"/>
        <v>0</v>
      </c>
      <c r="J66" s="20" t="str">
        <f>IF(NOT(LEN(H66)=0),VLOOKUP("*"&amp;G66&amp;"*",Links_TW!B$2:C$107,2,0),"")</f>
        <v/>
      </c>
      <c r="K66" s="15"/>
      <c r="L66" s="15"/>
      <c r="M66" s="15"/>
    </row>
    <row r="67" spans="2:13" x14ac:dyDescent="0.25">
      <c r="B67" s="21" t="str">
        <f>IF(C67 = "", "", IF(B66="Fecha",HistorialTareas!B111,IF( C67 &lt; C66, IF(OR(WORKDAY.INTL(B66,1,1,Utilidades!$B$3:$B$11)=B66,COUNTIF(Utilidades!$B$3:$B$11,B66)&gt;0),WORKDAY.INTL(B66,2,1,Utilidades!$B$3:$B$11),WORKDAY.INTL(B66,1,1,Utilidades!$B$3:$B$11)), B66)))</f>
        <v/>
      </c>
      <c r="C67" s="22" t="str" cm="1">
        <f t="array" ref="C67">IFERROR(_xlfn.IFS(NOT(ISBLANK($K67)),$K67,NOT(ISBLANK($L67)),$L67 + "1:00",NOT(ISBLANK($M67)),$M67),$D66)</f>
        <v/>
      </c>
      <c r="D67" s="22" t="str">
        <f t="shared" si="0"/>
        <v/>
      </c>
      <c r="E67" s="26">
        <f t="shared" si="5"/>
        <v>0</v>
      </c>
      <c r="I67" s="18">
        <f t="shared" si="6"/>
        <v>0</v>
      </c>
      <c r="J67" s="20" t="str">
        <f>IF(NOT(LEN(H67)=0),VLOOKUP("*"&amp;G67&amp;"*",Links_TW!B$2:C$107,2,0),"")</f>
        <v/>
      </c>
    </row>
    <row r="68" spans="2:13" x14ac:dyDescent="0.25">
      <c r="B68" s="21" t="str">
        <f>IF(C68 = "", "", IF(B67="Fecha",HistorialTareas!B112,IF( C68 &lt; C67, IF(OR(WORKDAY.INTL(B67,1,1,Utilidades!$B$3:$B$11)=B67,COUNTIF(Utilidades!$B$3:$B$11,B67)&gt;0),WORKDAY.INTL(B67,2,1,Utilidades!$B$3:$B$11),WORKDAY.INTL(B67,1,1,Utilidades!$B$3:$B$11)), B67)))</f>
        <v/>
      </c>
      <c r="C68" s="22" t="str" cm="1">
        <f t="array" ref="C68">IFERROR(_xlfn.IFS(NOT(ISBLANK($K68)),$K68,NOT(ISBLANK($L68)),$L68 + "1:00",NOT(ISBLANK($M68)),$M68),$D67)</f>
        <v/>
      </c>
      <c r="D68" s="22" t="str">
        <f t="shared" si="0"/>
        <v/>
      </c>
      <c r="E68" s="26">
        <f t="shared" si="5"/>
        <v>0</v>
      </c>
      <c r="I68" s="18">
        <f t="shared" si="6"/>
        <v>0</v>
      </c>
      <c r="J68" s="20" t="str">
        <f>IF(NOT(LEN(H68)=0),VLOOKUP("*"&amp;G68&amp;"*",Links_TW!B$2:C$107,2,0),"")</f>
        <v/>
      </c>
    </row>
    <row r="69" spans="2:13" x14ac:dyDescent="0.25">
      <c r="B69" s="21" t="str">
        <f>IF(C69 = "", "", IF(B68="Fecha",HistorialTareas!B113,IF( C69 &lt; C68, IF(OR(WORKDAY.INTL(B68,1,1,Utilidades!$B$3:$B$11)=B68,COUNTIF(Utilidades!$B$3:$B$11,B68)&gt;0),WORKDAY.INTL(B68,2,1,Utilidades!$B$3:$B$11),WORKDAY.INTL(B68,1,1,Utilidades!$B$3:$B$11)), B68)))</f>
        <v/>
      </c>
      <c r="C69" s="22" t="str" cm="1">
        <f t="array" ref="C69">IFERROR(_xlfn.IFS(NOT(ISBLANK($K69)),$K69,NOT(ISBLANK($L69)),$L69 + "1:00",NOT(ISBLANK($M69)),$M69),$D68)</f>
        <v/>
      </c>
      <c r="D69" s="22" t="str">
        <f t="shared" si="0"/>
        <v/>
      </c>
      <c r="E69" s="26">
        <f t="shared" si="5"/>
        <v>0</v>
      </c>
      <c r="I69" s="18">
        <f t="shared" si="6"/>
        <v>0</v>
      </c>
      <c r="J69" s="20" t="str">
        <f>IF(NOT(LEN(H69)=0),VLOOKUP("*"&amp;G69&amp;"*",Links_TW!B$2:C$107,2,0),"")</f>
        <v/>
      </c>
    </row>
    <row r="70" spans="2:13" x14ac:dyDescent="0.25">
      <c r="B70" s="21" t="str">
        <f>IF(C70 = "", "", IF(B69="Fecha",HistorialTareas!B114,IF( C70 &lt; C69, IF(OR(WORKDAY.INTL(B69,1,1,Utilidades!$B$3:$B$11)=B69,COUNTIF(Utilidades!$B$3:$B$11,B69)&gt;0),WORKDAY.INTL(B69,2,1,Utilidades!$B$3:$B$11),WORKDAY.INTL(B69,1,1,Utilidades!$B$3:$B$11)), B69)))</f>
        <v/>
      </c>
      <c r="C70" s="22" t="str" cm="1">
        <f t="array" ref="C70">IFERROR(_xlfn.IFS(NOT(ISBLANK($K70)),$K70,NOT(ISBLANK($L70)),$L70 + "1:00",NOT(ISBLANK($M70)),$M70),$D69)</f>
        <v/>
      </c>
      <c r="D70" s="22" t="str">
        <f t="shared" si="0"/>
        <v/>
      </c>
      <c r="E70" s="26">
        <f t="shared" si="5"/>
        <v>0</v>
      </c>
      <c r="I70" s="18">
        <f t="shared" si="6"/>
        <v>0</v>
      </c>
      <c r="J70" s="20" t="str">
        <f>IF(NOT(LEN(H70)=0),VLOOKUP("*"&amp;G70&amp;"*",Links_TW!B$2:C$107,2,0),"")</f>
        <v/>
      </c>
    </row>
    <row r="71" spans="2:13" x14ac:dyDescent="0.25">
      <c r="B71" s="21" t="str">
        <f>IF(C71 = "", "", IF(B70="Fecha",HistorialTareas!B115,IF( C71 &lt; C70, IF(OR(WORKDAY.INTL(B70,1,1,Utilidades!$B$3:$B$11)=B70,COUNTIF(Utilidades!$B$3:$B$11,B70)&gt;0),WORKDAY.INTL(B70,2,1,Utilidades!$B$3:$B$11),WORKDAY.INTL(B70,1,1,Utilidades!$B$3:$B$11)), B70)))</f>
        <v/>
      </c>
      <c r="C71" s="22" t="str" cm="1">
        <f t="array" ref="C71">IFERROR(_xlfn.IFS(NOT(ISBLANK($K71)),$K71,NOT(ISBLANK($L71)),$L71 + "1:00",NOT(ISBLANK($M71)),$M71),$D70)</f>
        <v/>
      </c>
      <c r="D71" s="22" t="str">
        <f t="shared" si="0"/>
        <v/>
      </c>
      <c r="E71" s="26">
        <f t="shared" si="5"/>
        <v>0</v>
      </c>
      <c r="I71" s="18">
        <f t="shared" si="6"/>
        <v>0</v>
      </c>
      <c r="J71" s="20" t="str">
        <f>IF(NOT(LEN(H71)=0),VLOOKUP("*"&amp;G71&amp;"*",Links_TW!B$2:C$107,2,0),"")</f>
        <v/>
      </c>
    </row>
    <row r="72" spans="2:13" x14ac:dyDescent="0.25">
      <c r="B72" s="21" t="str">
        <f>IF(C72 = "", "", IF(B71="Fecha",HistorialTareas!B116,IF( C72 &lt; C71, IF(OR(WORKDAY.INTL(B71,1,1,Utilidades!$B$3:$B$11)=B71,COUNTIF(Utilidades!$B$3:$B$11,B71)&gt;0),WORKDAY.INTL(B71,2,1,Utilidades!$B$3:$B$11),WORKDAY.INTL(B71,1,1,Utilidades!$B$3:$B$11)), B71)))</f>
        <v/>
      </c>
      <c r="C72" s="22" t="str" cm="1">
        <f t="array" ref="C72">IFERROR(_xlfn.IFS(NOT(ISBLANK($K72)),$K72,NOT(ISBLANK($L72)),$L72 + "1:00",NOT(ISBLANK($M72)),$M72),$D71)</f>
        <v/>
      </c>
      <c r="D72" s="22" t="str">
        <f t="shared" si="0"/>
        <v/>
      </c>
      <c r="E72" s="26">
        <f t="shared" si="5"/>
        <v>0</v>
      </c>
      <c r="I72" s="18">
        <f t="shared" si="6"/>
        <v>0</v>
      </c>
      <c r="J72" s="20" t="str">
        <f>IF(NOT(LEN(H72)=0),VLOOKUP("*"&amp;G72&amp;"*",Links_TW!B$2:C$107,2,0),"")</f>
        <v/>
      </c>
    </row>
    <row r="73" spans="2:13" x14ac:dyDescent="0.25">
      <c r="B73" s="21" t="str">
        <f>IF(C73 = "", "", IF(B72="Fecha",HistorialTareas!B117,IF( C73 &lt; C72, IF(OR(WORKDAY.INTL(B72,1,1,Utilidades!$B$3:$B$11)=B72,COUNTIF(Utilidades!$B$3:$B$11,B72)&gt;0),WORKDAY.INTL(B72,2,1,Utilidades!$B$3:$B$11),WORKDAY.INTL(B72,1,1,Utilidades!$B$3:$B$11)), B72)))</f>
        <v/>
      </c>
      <c r="C73" s="22" t="str" cm="1">
        <f t="array" ref="C73">IFERROR(_xlfn.IFS(NOT(ISBLANK($K73)),$K73,NOT(ISBLANK($L73)),$L73 + "1:00",NOT(ISBLANK($M73)),$M73),$D72)</f>
        <v/>
      </c>
      <c r="D73" s="22" t="str">
        <f t="shared" si="0"/>
        <v/>
      </c>
      <c r="E73" s="26">
        <f t="shared" si="5"/>
        <v>0</v>
      </c>
      <c r="I73" s="18">
        <f t="shared" si="6"/>
        <v>0</v>
      </c>
      <c r="J73" s="20" t="str">
        <f>IF(NOT(LEN(H73)=0),VLOOKUP("*"&amp;G73&amp;"*",Links_TW!B$2:C$107,2,0),"")</f>
        <v/>
      </c>
    </row>
    <row r="74" spans="2:13" x14ac:dyDescent="0.25">
      <c r="B74" s="21" t="str">
        <f>IF(C74 = "", "", IF(B73="Fecha",HistorialTareas!B118,IF( C74 &lt; C73, IF(OR(WORKDAY.INTL(B73,1,1,Utilidades!$B$3:$B$11)=B73,COUNTIF(Utilidades!$B$3:$B$11,B73)&gt;0),WORKDAY.INTL(B73,2,1,Utilidades!$B$3:$B$11),WORKDAY.INTL(B73,1,1,Utilidades!$B$3:$B$11)), B73)))</f>
        <v/>
      </c>
      <c r="C74" s="22" t="str" cm="1">
        <f t="array" ref="C74">IFERROR(_xlfn.IFS(NOT(ISBLANK($K74)),$K74,NOT(ISBLANK($L74)),$L74 + "1:00",NOT(ISBLANK($M74)),$M74),$D73)</f>
        <v/>
      </c>
      <c r="D74" s="22" t="str">
        <f t="shared" si="0"/>
        <v/>
      </c>
      <c r="E74" s="26">
        <f t="shared" si="5"/>
        <v>0</v>
      </c>
      <c r="I74" s="18">
        <f t="shared" si="6"/>
        <v>0</v>
      </c>
      <c r="J74" s="20" t="str">
        <f>IF(NOT(LEN(H74)=0),VLOOKUP("*"&amp;G74&amp;"*",Links_TW!B$2:C$107,2,0),"")</f>
        <v/>
      </c>
    </row>
    <row r="75" spans="2:13" x14ac:dyDescent="0.25">
      <c r="B75" s="21" t="str">
        <f>IF(C75 = "", "", IF(B74="Fecha",HistorialTareas!B119,IF( C75 &lt; C74, IF(OR(WORKDAY.INTL(B74,1,1,Utilidades!$B$3:$B$11)=B74,COUNTIF(Utilidades!$B$3:$B$11,B74)&gt;0),WORKDAY.INTL(B74,2,1,Utilidades!$B$3:$B$11),WORKDAY.INTL(B74,1,1,Utilidades!$B$3:$B$11)), B74)))</f>
        <v/>
      </c>
      <c r="C75" s="22" t="str" cm="1">
        <f t="array" ref="C75">IFERROR(_xlfn.IFS(NOT(ISBLANK($K75)),$K75,NOT(ISBLANK($L75)),$L75 + "1:00",NOT(ISBLANK($M75)),$M75),$D74)</f>
        <v/>
      </c>
      <c r="D75" s="22" t="str">
        <f t="shared" si="0"/>
        <v/>
      </c>
      <c r="E75" s="26">
        <f t="shared" si="5"/>
        <v>0</v>
      </c>
      <c r="I75" s="18">
        <f t="shared" si="6"/>
        <v>0</v>
      </c>
      <c r="J75" s="20" t="str">
        <f>IF(NOT(LEN(H75)=0),VLOOKUP("*"&amp;G75&amp;"*",Links_TW!B$2:C$107,2,0),"")</f>
        <v/>
      </c>
    </row>
    <row r="76" spans="2:13" x14ac:dyDescent="0.25">
      <c r="B76" s="21" t="str">
        <f>IF(C76 = "", "", IF(B75="Fecha",HistorialTareas!B120,IF( C76 &lt; C75, IF(OR(WORKDAY.INTL(B75,1,1,Utilidades!$B$3:$B$11)=B75,COUNTIF(Utilidades!$B$3:$B$11,B75)&gt;0),WORKDAY.INTL(B75,2,1,Utilidades!$B$3:$B$11),WORKDAY.INTL(B75,1,1,Utilidades!$B$3:$B$11)), B75)))</f>
        <v/>
      </c>
      <c r="C76" s="22" t="str" cm="1">
        <f t="array" ref="C76">IFERROR(_xlfn.IFS(NOT(ISBLANK($K76)),$K76,NOT(ISBLANK($L76)),$L76 + "1:00",NOT(ISBLANK($M76)),$M76),$D75)</f>
        <v/>
      </c>
      <c r="D76" s="22" t="str">
        <f t="shared" si="0"/>
        <v/>
      </c>
      <c r="E76" s="26">
        <f t="shared" si="5"/>
        <v>0</v>
      </c>
      <c r="I76" s="18">
        <f t="shared" si="6"/>
        <v>0</v>
      </c>
      <c r="J76" s="20" t="str">
        <f>IF(NOT(LEN(H76)=0),VLOOKUP("*"&amp;G76&amp;"*",Links_TW!B$2:C$107,2,0),"")</f>
        <v/>
      </c>
    </row>
    <row r="77" spans="2:13" x14ac:dyDescent="0.25">
      <c r="B77" s="21" t="str">
        <f>IF(C77 = "", "", IF(B76="Fecha",HistorialTareas!B121,IF( C77 &lt; C76, IF(OR(WORKDAY.INTL(B76,1,1,Utilidades!$B$3:$B$11)=B76,COUNTIF(Utilidades!$B$3:$B$11,B76)&gt;0),WORKDAY.INTL(B76,2,1,Utilidades!$B$3:$B$11),WORKDAY.INTL(B76,1,1,Utilidades!$B$3:$B$11)), B76)))</f>
        <v/>
      </c>
      <c r="C77" s="22" t="str" cm="1">
        <f t="array" ref="C77">IFERROR(_xlfn.IFS(NOT(ISBLANK($K77)),$K77,NOT(ISBLANK($L77)),$L77 + "1:00",NOT(ISBLANK($M77)),$M77),$D76)</f>
        <v/>
      </c>
      <c r="D77" s="22" t="str">
        <f t="shared" si="0"/>
        <v/>
      </c>
      <c r="E77" s="26">
        <f t="shared" si="5"/>
        <v>0</v>
      </c>
      <c r="I77" s="18">
        <f t="shared" si="6"/>
        <v>0</v>
      </c>
      <c r="J77" s="20" t="str">
        <f>IF(NOT(LEN(H77)=0),VLOOKUP("*"&amp;G77&amp;"*",Links_TW!B$2:C$107,2,0),"")</f>
        <v/>
      </c>
    </row>
    <row r="78" spans="2:13" x14ac:dyDescent="0.25">
      <c r="B78" s="21" t="str">
        <f>IF(C78 = "", "", IF(B77="Fecha",HistorialTareas!B122,IF( C78 &lt; C77, IF(OR(WORKDAY.INTL(B77,1,1,Utilidades!$B$3:$B$11)=B77,COUNTIF(Utilidades!$B$3:$B$11,B77)&gt;0),WORKDAY.INTL(B77,2,1,Utilidades!$B$3:$B$11),WORKDAY.INTL(B77,1,1,Utilidades!$B$3:$B$11)), B77)))</f>
        <v/>
      </c>
      <c r="C78" s="22" t="str" cm="1">
        <f t="array" ref="C78">IFERROR(_xlfn.IFS(NOT(ISBLANK($K78)),$K78,NOT(ISBLANK($L78)),$L78 + "1:00",NOT(ISBLANK($M78)),$M78),$D77)</f>
        <v/>
      </c>
      <c r="D78" s="22" t="str">
        <f t="shared" si="0"/>
        <v/>
      </c>
      <c r="E78" s="26">
        <f t="shared" si="5"/>
        <v>0</v>
      </c>
      <c r="I78" s="18">
        <f t="shared" si="6"/>
        <v>0</v>
      </c>
      <c r="J78" s="20" t="str">
        <f>IF(NOT(LEN(H78)=0),VLOOKUP("*"&amp;G78&amp;"*",Links_TW!B$2:C$107,2,0),"")</f>
        <v/>
      </c>
    </row>
    <row r="79" spans="2:13" x14ac:dyDescent="0.25">
      <c r="B79" s="21" t="str">
        <f>IF(C79 = "", "", IF(B78="Fecha",HistorialTareas!B123,IF( C79 &lt; C78, IF(OR(WORKDAY.INTL(B78,1,1,Utilidades!$B$3:$B$11)=B78,COUNTIF(Utilidades!$B$3:$B$11,B78)&gt;0),WORKDAY.INTL(B78,2,1,Utilidades!$B$3:$B$11),WORKDAY.INTL(B78,1,1,Utilidades!$B$3:$B$11)), B78)))</f>
        <v/>
      </c>
      <c r="C79" s="22" t="str" cm="1">
        <f t="array" ref="C79">IFERROR(_xlfn.IFS(NOT(ISBLANK($K79)),$K79,NOT(ISBLANK($L79)),$L79 + "1:00",NOT(ISBLANK($M79)),$M79),$D78)</f>
        <v/>
      </c>
      <c r="D79" s="22" t="str">
        <f t="shared" si="0"/>
        <v/>
      </c>
      <c r="E79" s="26">
        <f t="shared" si="5"/>
        <v>0</v>
      </c>
      <c r="I79" s="18">
        <f t="shared" si="6"/>
        <v>0</v>
      </c>
      <c r="J79" s="20" t="str">
        <f>IF(NOT(LEN(H79)=0),VLOOKUP("*"&amp;G79&amp;"*",Links_TW!B$2:C$107,2,0),"")</f>
        <v/>
      </c>
    </row>
    <row r="80" spans="2:13" x14ac:dyDescent="0.25">
      <c r="B80" s="21" t="str">
        <f>IF(C80 = "", "", IF(B79="Fecha",HistorialTareas!B124,IF( C80 &lt; C79, IF(OR(WORKDAY.INTL(B79,1,1,Utilidades!$B$3:$B$11)=B79,COUNTIF(Utilidades!$B$3:$B$11,B79)&gt;0),WORKDAY.INTL(B79,2,1,Utilidades!$B$3:$B$11),WORKDAY.INTL(B79,1,1,Utilidades!$B$3:$B$11)), B79)))</f>
        <v/>
      </c>
      <c r="C80" s="22" t="str" cm="1">
        <f t="array" ref="C80">IFERROR(_xlfn.IFS(NOT(ISBLANK($K80)),$K80,NOT(ISBLANK($L80)),$L80 + "1:00",NOT(ISBLANK($M80)),$M80),$D79)</f>
        <v/>
      </c>
      <c r="D80" s="22" t="str">
        <f t="shared" si="0"/>
        <v/>
      </c>
      <c r="E80" s="26">
        <f t="shared" si="5"/>
        <v>0</v>
      </c>
      <c r="I80" s="18">
        <f t="shared" si="6"/>
        <v>0</v>
      </c>
      <c r="J80" s="20" t="str">
        <f>IF(NOT(LEN(H80)=0),VLOOKUP("*"&amp;G80&amp;"*",Links_TW!B$2:C$107,2,0),"")</f>
        <v/>
      </c>
    </row>
    <row r="81" spans="2:10" x14ac:dyDescent="0.25">
      <c r="B81" s="21" t="str">
        <f>IF(C81 = "", "", IF(B80="Fecha",HistorialTareas!B125,IF( C81 &lt; C80, IF(OR(WORKDAY.INTL(B80,1,1,Utilidades!$B$3:$B$11)=B80,COUNTIF(Utilidades!$B$3:$B$11,B80)&gt;0),WORKDAY.INTL(B80,2,1,Utilidades!$B$3:$B$11),WORKDAY.INTL(B80,1,1,Utilidades!$B$3:$B$11)), B80)))</f>
        <v/>
      </c>
      <c r="C81" s="22" t="str" cm="1">
        <f t="array" ref="C81">IFERROR(_xlfn.IFS(NOT(ISBLANK($K81)),$K81,NOT(ISBLANK($L81)),$L81 + "1:00",NOT(ISBLANK($M81)),$M81),$D80)</f>
        <v/>
      </c>
      <c r="D81" s="22" t="str">
        <f t="shared" si="0"/>
        <v/>
      </c>
      <c r="E81" s="26">
        <f t="shared" si="5"/>
        <v>0</v>
      </c>
      <c r="I81" s="18">
        <f t="shared" si="6"/>
        <v>0</v>
      </c>
      <c r="J81" s="20" t="str">
        <f>IF(NOT(LEN(H81)=0),VLOOKUP("*"&amp;G81&amp;"*",Links_TW!B$2:C$107,2,0),"")</f>
        <v/>
      </c>
    </row>
    <row r="82" spans="2:10" x14ac:dyDescent="0.25">
      <c r="B82" s="21" t="str">
        <f>IF(C82 = "", "", IF(B81="Fecha",HistorialTareas!B126,IF( C82 &lt; C81, IF(OR(WORKDAY.INTL(B81,1,1,Utilidades!$B$3:$B$11)=B81,COUNTIF(Utilidades!$B$3:$B$11,B81)&gt;0),WORKDAY.INTL(B81,2,1,Utilidades!$B$3:$B$11),WORKDAY.INTL(B81,1,1,Utilidades!$B$3:$B$11)), B81)))</f>
        <v/>
      </c>
      <c r="C82" s="22" t="str" cm="1">
        <f t="array" ref="C82">IFERROR(_xlfn.IFS(NOT(ISBLANK($K82)),$K82,NOT(ISBLANK($L82)),$L82 + "1:00",NOT(ISBLANK($M82)),$M82),$D81)</f>
        <v/>
      </c>
      <c r="D82" s="22" t="str">
        <f t="shared" si="0"/>
        <v/>
      </c>
      <c r="E82" s="26">
        <f t="shared" si="5"/>
        <v>0</v>
      </c>
      <c r="I82" s="18">
        <f t="shared" si="6"/>
        <v>0</v>
      </c>
      <c r="J82" s="20" t="str">
        <f>IF(NOT(LEN(H82)=0),VLOOKUP("*"&amp;G82&amp;"*",Links_TW!B$2:C$107,2,0),"")</f>
        <v/>
      </c>
    </row>
    <row r="83" spans="2:10" x14ac:dyDescent="0.25">
      <c r="B83" s="21" t="str">
        <f>IF(C83 = "", "", IF(B82="Fecha",HistorialTareas!B127,IF( C83 &lt; C82, IF(OR(WORKDAY.INTL(B82,1,1,Utilidades!$B$3:$B$11)=B82,COUNTIF(Utilidades!$B$3:$B$11,B82)&gt;0),WORKDAY.INTL(B82,2,1,Utilidades!$B$3:$B$11),WORKDAY.INTL(B82,1,1,Utilidades!$B$3:$B$11)), B82)))</f>
        <v/>
      </c>
      <c r="C83" s="22" t="str" cm="1">
        <f t="array" ref="C83">IFERROR(_xlfn.IFS(NOT(ISBLANK($K83)),$K83,NOT(ISBLANK($L83)),$L83 + "1:00",NOT(ISBLANK($M83)),$M83),$D82)</f>
        <v/>
      </c>
      <c r="D83" s="22" t="str">
        <f t="shared" si="0"/>
        <v/>
      </c>
      <c r="E83" s="26">
        <f t="shared" si="5"/>
        <v>0</v>
      </c>
      <c r="I83" s="18">
        <f t="shared" si="6"/>
        <v>0</v>
      </c>
      <c r="J83" s="20" t="str">
        <f>IF(NOT(LEN(H83)=0),VLOOKUP("*"&amp;G83&amp;"*",Links_TW!B$2:C$107,2,0),"")</f>
        <v/>
      </c>
    </row>
    <row r="84" spans="2:10" x14ac:dyDescent="0.25">
      <c r="B84" s="21" t="str">
        <f>IF(C84 = "", "", IF(B83="Fecha",HistorialTareas!B128,IF( C84 &lt; C83, IF(OR(WORKDAY.INTL(B83,1,1,Utilidades!$B$3:$B$11)=B83,COUNTIF(Utilidades!$B$3:$B$11,B83)&gt;0),WORKDAY.INTL(B83,2,1,Utilidades!$B$3:$B$11),WORKDAY.INTL(B83,1,1,Utilidades!$B$3:$B$11)), B83)))</f>
        <v/>
      </c>
      <c r="C84" s="22" t="str" cm="1">
        <f t="array" ref="C84">IFERROR(_xlfn.IFS(NOT(ISBLANK($K84)),$K84,NOT(ISBLANK($L84)),$L84 + "1:00",NOT(ISBLANK($M84)),$M84),$D83)</f>
        <v/>
      </c>
      <c r="D84" s="22" t="str">
        <f t="shared" si="0"/>
        <v/>
      </c>
      <c r="E84" s="26">
        <f t="shared" si="5"/>
        <v>0</v>
      </c>
      <c r="I84" s="18">
        <f t="shared" si="6"/>
        <v>0</v>
      </c>
      <c r="J84" s="20" t="str">
        <f>IF(NOT(LEN(H84)=0),VLOOKUP("*"&amp;G84&amp;"*",Links_TW!B$2:C$107,2,0),"")</f>
        <v/>
      </c>
    </row>
    <row r="85" spans="2:10" x14ac:dyDescent="0.25">
      <c r="B85" s="21" t="str">
        <f>IF(C85 = "", "", IF(B84="Fecha",HistorialTareas!B129,IF( C85 &lt; C84, IF(OR(WORKDAY.INTL(B84,1,1,Utilidades!$B$3:$B$11)=B84,COUNTIF(Utilidades!$B$3:$B$11,B84)&gt;0),WORKDAY.INTL(B84,2,1,Utilidades!$B$3:$B$11),WORKDAY.INTL(B84,1,1,Utilidades!$B$3:$B$11)), B84)))</f>
        <v/>
      </c>
      <c r="C85" s="22" t="str" cm="1">
        <f t="array" ref="C85">IFERROR(_xlfn.IFS(NOT(ISBLANK($K85)),$K85,NOT(ISBLANK($L85)),$L85 + "1:00",NOT(ISBLANK($M85)),$M85),$D84)</f>
        <v/>
      </c>
      <c r="D85" s="22" t="str">
        <f t="shared" si="0"/>
        <v/>
      </c>
      <c r="E85" s="26">
        <f t="shared" si="5"/>
        <v>0</v>
      </c>
      <c r="I85" s="18">
        <f t="shared" si="6"/>
        <v>0</v>
      </c>
      <c r="J85" s="20" t="str">
        <f>IF(NOT(LEN(H85)=0),VLOOKUP("*"&amp;G85&amp;"*",Links_TW!B$2:C$107,2,0),"")</f>
        <v/>
      </c>
    </row>
    <row r="86" spans="2:10" x14ac:dyDescent="0.25">
      <c r="B86" s="21" t="str">
        <f>IF(C86 = "", "", IF(B85="Fecha",HistorialTareas!B130,IF( C86 &lt; C85, IF(OR(WORKDAY.INTL(B85,1,1,Utilidades!$B$3:$B$11)=B85,COUNTIF(Utilidades!$B$3:$B$11,B85)&gt;0),WORKDAY.INTL(B85,2,1,Utilidades!$B$3:$B$11),WORKDAY.INTL(B85,1,1,Utilidades!$B$3:$B$11)), B85)))</f>
        <v/>
      </c>
      <c r="C86" s="22" t="str" cm="1">
        <f t="array" ref="C86">IFERROR(_xlfn.IFS(NOT(ISBLANK($K86)),$K86,NOT(ISBLANK($L86)),$L86 + "1:00",NOT(ISBLANK($M86)),$M86),$D85)</f>
        <v/>
      </c>
      <c r="D86" s="22" t="str">
        <f t="shared" si="0"/>
        <v/>
      </c>
      <c r="E86" s="26">
        <f t="shared" si="5"/>
        <v>0</v>
      </c>
      <c r="I86" s="18">
        <f t="shared" si="6"/>
        <v>0</v>
      </c>
      <c r="J86" s="20" t="str">
        <f>IF(NOT(LEN(H86)=0),VLOOKUP("*"&amp;G86&amp;"*",Links_TW!B$2:C$107,2,0),"")</f>
        <v/>
      </c>
    </row>
    <row r="87" spans="2:10" x14ac:dyDescent="0.25">
      <c r="B87" s="21" t="str">
        <f>IF(C87 = "", "", IF(B86="Fecha",HistorialTareas!B131,IF( C87 &lt; C86, IF(OR(WORKDAY.INTL(B86,1,1,Utilidades!$B$3:$B$11)=B86,COUNTIF(Utilidades!$B$3:$B$11,B86)&gt;0),WORKDAY.INTL(B86,2,1,Utilidades!$B$3:$B$11),WORKDAY.INTL(B86,1,1,Utilidades!$B$3:$B$11)), B86)))</f>
        <v/>
      </c>
      <c r="C87" s="22" t="str" cm="1">
        <f t="array" ref="C87">IFERROR(_xlfn.IFS(NOT(ISBLANK($K87)),$K87,NOT(ISBLANK($L87)),$L87 + "1:00",NOT(ISBLANK($M87)),$M87),$D86)</f>
        <v/>
      </c>
      <c r="D87" s="22" t="str">
        <f t="shared" si="0"/>
        <v/>
      </c>
      <c r="E87" s="26">
        <f t="shared" si="5"/>
        <v>0</v>
      </c>
      <c r="I87" s="18">
        <f t="shared" si="6"/>
        <v>0</v>
      </c>
      <c r="J87" s="20" t="str">
        <f>IF(NOT(LEN(H87)=0),VLOOKUP("*"&amp;G87&amp;"*",Links_TW!B$2:C$107,2,0),"")</f>
        <v/>
      </c>
    </row>
    <row r="88" spans="2:10" x14ac:dyDescent="0.25">
      <c r="B88" s="21" t="str">
        <f>IF(C88 = "", "", IF(B87="Fecha",HistorialTareas!B132,IF( C88 &lt; C87, IF(OR(WORKDAY.INTL(B87,1,1,Utilidades!$B$3:$B$11)=B87,COUNTIF(Utilidades!$B$3:$B$11,B87)&gt;0),WORKDAY.INTL(B87,2,1,Utilidades!$B$3:$B$11),WORKDAY.INTL(B87,1,1,Utilidades!$B$3:$B$11)), B87)))</f>
        <v/>
      </c>
      <c r="C88" s="22" t="str" cm="1">
        <f t="array" ref="C88">IFERROR(_xlfn.IFS(NOT(ISBLANK($K88)),$K88,NOT(ISBLANK($L88)),$L88 + "1:00",NOT(ISBLANK($M88)),$M88),$D87)</f>
        <v/>
      </c>
      <c r="D88" s="22" t="str">
        <f t="shared" si="0"/>
        <v/>
      </c>
      <c r="E88" s="26">
        <f t="shared" si="5"/>
        <v>0</v>
      </c>
      <c r="I88" s="18">
        <f t="shared" si="6"/>
        <v>0</v>
      </c>
      <c r="J88" s="20" t="str">
        <f>IF(NOT(LEN(H88)=0),VLOOKUP("*"&amp;G88&amp;"*",Links_TW!B$2:C$107,2,0),"")</f>
        <v/>
      </c>
    </row>
    <row r="89" spans="2:10" x14ac:dyDescent="0.25">
      <c r="B89" s="21" t="str">
        <f>IF(C89 = "", "", IF(B88="Fecha",HistorialTareas!B133,IF( C89 &lt; C88, IF(OR(WORKDAY.INTL(B88,1,1,Utilidades!$B$3:$B$11)=B88,COUNTIF(Utilidades!$B$3:$B$11,B88)&gt;0),WORKDAY.INTL(B88,2,1,Utilidades!$B$3:$B$11),WORKDAY.INTL(B88,1,1,Utilidades!$B$3:$B$11)), B88)))</f>
        <v/>
      </c>
      <c r="C89" s="22" t="str" cm="1">
        <f t="array" ref="C89">IFERROR(_xlfn.IFS(NOT(ISBLANK($K89)),$K89,NOT(ISBLANK($L89)),$L89 + "1:00",NOT(ISBLANK($M89)),$M89),$D88)</f>
        <v/>
      </c>
      <c r="D89" s="22" t="str">
        <f t="shared" si="0"/>
        <v/>
      </c>
      <c r="E89" s="26">
        <f t="shared" si="5"/>
        <v>0</v>
      </c>
      <c r="I89" s="18">
        <f t="shared" si="6"/>
        <v>0</v>
      </c>
      <c r="J89" s="20" t="str">
        <f>IF(NOT(LEN(H89)=0),VLOOKUP("*"&amp;G89&amp;"*",Links_TW!B$2:C$107,2,0),"")</f>
        <v/>
      </c>
    </row>
    <row r="90" spans="2:10" x14ac:dyDescent="0.25">
      <c r="B90" s="21" t="str">
        <f>IF(C90 = "", "", IF(B89="Fecha",HistorialTareas!B134,IF( C90 &lt; C89, IF(OR(WORKDAY.INTL(B89,1,1,Utilidades!$B$3:$B$11)=B89,COUNTIF(Utilidades!$B$3:$B$11,B89)&gt;0),WORKDAY.INTL(B89,2,1,Utilidades!$B$3:$B$11),WORKDAY.INTL(B89,1,1,Utilidades!$B$3:$B$11)), B89)))</f>
        <v/>
      </c>
      <c r="C90" s="22" t="str" cm="1">
        <f t="array" ref="C90">IFERROR(_xlfn.IFS(NOT(ISBLANK($K90)),$K90,NOT(ISBLANK($L90)),$L90 + "1:00",NOT(ISBLANK($M90)),$M90),$D89)</f>
        <v/>
      </c>
      <c r="D90" s="22" t="str">
        <f t="shared" si="0"/>
        <v/>
      </c>
      <c r="E90" s="26">
        <f t="shared" si="5"/>
        <v>0</v>
      </c>
      <c r="I90" s="18">
        <f t="shared" si="6"/>
        <v>0</v>
      </c>
      <c r="J90" s="20" t="str">
        <f>IF(NOT(LEN(H90)=0),VLOOKUP("*"&amp;G90&amp;"*",Links_TW!B$2:C$107,2,0),"")</f>
        <v/>
      </c>
    </row>
    <row r="91" spans="2:10" x14ac:dyDescent="0.25">
      <c r="B91" s="21" t="str">
        <f>IF(C91 = "", "", IF(B90="Fecha",HistorialTareas!B135,IF( C91 &lt; C90, IF(OR(WORKDAY.INTL(B90,1,1,Utilidades!$B$3:$B$11)=B90,COUNTIF(Utilidades!$B$3:$B$11,B90)&gt;0),WORKDAY.INTL(B90,2,1,Utilidades!$B$3:$B$11),WORKDAY.INTL(B90,1,1,Utilidades!$B$3:$B$11)), B90)))</f>
        <v/>
      </c>
      <c r="C91" s="22" t="str" cm="1">
        <f t="array" ref="C91">IFERROR(_xlfn.IFS(NOT(ISBLANK($K91)),$K91,NOT(ISBLANK($L91)),$L91 + "1:00",NOT(ISBLANK($M91)),$M91),$D90)</f>
        <v/>
      </c>
      <c r="D91" s="22" t="str">
        <f t="shared" si="0"/>
        <v/>
      </c>
      <c r="E91" s="26">
        <f t="shared" si="5"/>
        <v>0</v>
      </c>
      <c r="I91" s="18">
        <f t="shared" si="6"/>
        <v>0</v>
      </c>
      <c r="J91" s="20" t="str">
        <f>IF(NOT(LEN(H91)=0),VLOOKUP("*"&amp;G91&amp;"*",Links_TW!B$2:C$107,2,0),"")</f>
        <v/>
      </c>
    </row>
    <row r="92" spans="2:10" x14ac:dyDescent="0.25">
      <c r="B92" s="21" t="str">
        <f>IF(C92 = "", "", IF(B91="Fecha",HistorialTareas!B136,IF( C92 &lt; C91, IF(OR(WORKDAY.INTL(B91,1,1,Utilidades!$B$3:$B$11)=B91,COUNTIF(Utilidades!$B$3:$B$11,B91)&gt;0),WORKDAY.INTL(B91,2,1,Utilidades!$B$3:$B$11),WORKDAY.INTL(B91,1,1,Utilidades!$B$3:$B$11)), B91)))</f>
        <v/>
      </c>
      <c r="C92" s="22" t="str" cm="1">
        <f t="array" ref="C92">IFERROR(_xlfn.IFS(NOT(ISBLANK($K92)),$K92,NOT(ISBLANK($L92)),$L92 + "1:00",NOT(ISBLANK($M92)),$M92),$D91)</f>
        <v/>
      </c>
      <c r="D92" s="22" t="str">
        <f t="shared" si="0"/>
        <v/>
      </c>
      <c r="E92" s="26">
        <f t="shared" si="5"/>
        <v>0</v>
      </c>
      <c r="I92" s="18">
        <f t="shared" si="6"/>
        <v>0</v>
      </c>
      <c r="J92" s="20" t="str">
        <f>IF(NOT(LEN(H92)=0),VLOOKUP("*"&amp;G92&amp;"*",Links_TW!B$2:C$107,2,0),"")</f>
        <v/>
      </c>
    </row>
    <row r="93" spans="2:10" x14ac:dyDescent="0.25">
      <c r="B93" s="21" t="str">
        <f>IF(C93 = "", "", IF(B92="Fecha",HistorialTareas!B137,IF( C93 &lt; C92, IF(OR(WORKDAY.INTL(B92,1,1,Utilidades!$B$3:$B$11)=B92,COUNTIF(Utilidades!$B$3:$B$11,B92)&gt;0),WORKDAY.INTL(B92,2,1,Utilidades!$B$3:$B$11),WORKDAY.INTL(B92,1,1,Utilidades!$B$3:$B$11)), B92)))</f>
        <v/>
      </c>
      <c r="C93" s="22" t="str" cm="1">
        <f t="array" ref="C93">IFERROR(_xlfn.IFS(NOT(ISBLANK($K93)),$K93,NOT(ISBLANK($L93)),$L93 + "1:00",NOT(ISBLANK($M93)),$M93),$D92)</f>
        <v/>
      </c>
      <c r="D93" s="22" t="str">
        <f t="shared" si="0"/>
        <v/>
      </c>
      <c r="E93" s="26">
        <f t="shared" si="5"/>
        <v>0</v>
      </c>
      <c r="I93" s="18">
        <f t="shared" si="6"/>
        <v>0</v>
      </c>
      <c r="J93" s="20" t="str">
        <f>IF(NOT(LEN(H93)=0),VLOOKUP("*"&amp;G93&amp;"*",Links_TW!B$2:C$107,2,0),"")</f>
        <v/>
      </c>
    </row>
    <row r="94" spans="2:10" x14ac:dyDescent="0.25">
      <c r="B94" s="21" t="str">
        <f>IF(C94 = "", "", IF(B93="Fecha",HistorialTareas!B138,IF( C94 &lt; C93, IF(OR(WORKDAY.INTL(B93,1,1,Utilidades!$B$3:$B$11)=B93,COUNTIF(Utilidades!$B$3:$B$11,B93)&gt;0),WORKDAY.INTL(B93,2,1,Utilidades!$B$3:$B$11),WORKDAY.INTL(B93,1,1,Utilidades!$B$3:$B$11)), B93)))</f>
        <v/>
      </c>
      <c r="C94" s="22" t="str" cm="1">
        <f t="array" ref="C94">IFERROR(_xlfn.IFS(NOT(ISBLANK($K94)),$K94,NOT(ISBLANK($L94)),$L94 + "1:00",NOT(ISBLANK($M94)),$M94),$D93)</f>
        <v/>
      </c>
      <c r="D94" s="22" t="str">
        <f t="shared" si="0"/>
        <v/>
      </c>
      <c r="E94" s="26">
        <f t="shared" si="5"/>
        <v>0</v>
      </c>
      <c r="I94" s="18">
        <f t="shared" si="6"/>
        <v>0</v>
      </c>
      <c r="J94" s="20" t="str">
        <f>IF(NOT(LEN(H94)=0),VLOOKUP("*"&amp;G94&amp;"*",Links_TW!B$2:C$107,2,0),"")</f>
        <v/>
      </c>
    </row>
    <row r="95" spans="2:10" x14ac:dyDescent="0.25">
      <c r="B95" s="21" t="str">
        <f>IF(C95 = "", "", IF(B94="Fecha",HistorialTareas!B139,IF( C95 &lt; C94, IF(OR(WORKDAY.INTL(B94,1,1,Utilidades!$B$3:$B$11)=B94,COUNTIF(Utilidades!$B$3:$B$11,B94)&gt;0),WORKDAY.INTL(B94,2,1,Utilidades!$B$3:$B$11),WORKDAY.INTL(B94,1,1,Utilidades!$B$3:$B$11)), B94)))</f>
        <v/>
      </c>
      <c r="C95" s="22" t="str" cm="1">
        <f t="array" ref="C95">IFERROR(_xlfn.IFS(NOT(ISBLANK($K95)),$K95,NOT(ISBLANK($L95)),$L95 + "1:00",NOT(ISBLANK($M95)),$M95),$D94)</f>
        <v/>
      </c>
      <c r="D95" s="22" t="str">
        <f t="shared" si="0"/>
        <v/>
      </c>
      <c r="E95" s="26">
        <f t="shared" si="5"/>
        <v>0</v>
      </c>
      <c r="I95" s="18">
        <f t="shared" si="6"/>
        <v>0</v>
      </c>
      <c r="J95" s="20" t="str">
        <f>IF(NOT(LEN(H95)=0),VLOOKUP("*"&amp;G95&amp;"*",Links_TW!B$2:C$107,2,0),"")</f>
        <v/>
      </c>
    </row>
    <row r="96" spans="2:10" x14ac:dyDescent="0.25">
      <c r="B96" s="21" t="str">
        <f>IF(C96 = "", "", IF(B95="Fecha",HistorialTareas!B140,IF( C96 &lt; C95, IF(OR(WORKDAY.INTL(B95,1,1,Utilidades!$B$3:$B$11)=B95,COUNTIF(Utilidades!$B$3:$B$11,B95)&gt;0),WORKDAY.INTL(B95,2,1,Utilidades!$B$3:$B$11),WORKDAY.INTL(B95,1,1,Utilidades!$B$3:$B$11)), B95)))</f>
        <v/>
      </c>
      <c r="C96" s="22" t="str" cm="1">
        <f t="array" ref="C96">IFERROR(_xlfn.IFS(NOT(ISBLANK($K96)),$K96,NOT(ISBLANK($L96)),$L96 + "1:00",NOT(ISBLANK($M96)),$M96),$D95)</f>
        <v/>
      </c>
      <c r="D96" s="22" t="str">
        <f t="shared" si="0"/>
        <v/>
      </c>
      <c r="E96" s="26">
        <f t="shared" si="5"/>
        <v>0</v>
      </c>
      <c r="I96" s="18">
        <f t="shared" si="6"/>
        <v>0</v>
      </c>
      <c r="J96" s="20" t="str">
        <f>IF(NOT(LEN(H96)=0),VLOOKUP("*"&amp;G96&amp;"*",Links_TW!B$2:C$107,2,0),"")</f>
        <v/>
      </c>
    </row>
    <row r="97" spans="2:10" x14ac:dyDescent="0.25">
      <c r="B97" s="21" t="str">
        <f>IF(C97 = "", "", IF(B96="Fecha",HistorialTareas!B141,IF( C97 &lt; C96, IF(OR(WORKDAY.INTL(B96,1,1,Utilidades!$B$3:$B$11)=B96,COUNTIF(Utilidades!$B$3:$B$11,B96)&gt;0),WORKDAY.INTL(B96,2,1,Utilidades!$B$3:$B$11),WORKDAY.INTL(B96,1,1,Utilidades!$B$3:$B$11)), B96)))</f>
        <v/>
      </c>
      <c r="C97" s="22" t="str" cm="1">
        <f t="array" ref="C97">IFERROR(_xlfn.IFS(NOT(ISBLANK($K97)),$K97,NOT(ISBLANK($L97)),$L97 + "1:00",NOT(ISBLANK($M97)),$M97),$D96)</f>
        <v/>
      </c>
      <c r="D97" s="22" t="str">
        <f t="shared" si="0"/>
        <v/>
      </c>
      <c r="E97" s="26">
        <f t="shared" si="5"/>
        <v>0</v>
      </c>
      <c r="I97" s="18">
        <f t="shared" si="6"/>
        <v>0</v>
      </c>
      <c r="J97" s="20" t="str">
        <f>IF(NOT(LEN(H97)=0),VLOOKUP("*"&amp;G97&amp;"*",Links_TW!B$2:C$107,2,0),"")</f>
        <v/>
      </c>
    </row>
    <row r="98" spans="2:10" x14ac:dyDescent="0.25">
      <c r="B98" s="21" t="str">
        <f>IF(C98 = "", "", IF(B97="Fecha",HistorialTareas!B142,IF( C98 &lt; C97, IF(OR(WORKDAY.INTL(B97,1,1,Utilidades!$B$3:$B$11)=B97,COUNTIF(Utilidades!$B$3:$B$11,B97)&gt;0),WORKDAY.INTL(B97,2,1,Utilidades!$B$3:$B$11),WORKDAY.INTL(B97,1,1,Utilidades!$B$3:$B$11)), B97)))</f>
        <v/>
      </c>
      <c r="C98" s="22" t="str" cm="1">
        <f t="array" ref="C98">IFERROR(_xlfn.IFS(NOT(ISBLANK($K98)),$K98,NOT(ISBLANK($L98)),$L98 + "1:00",NOT(ISBLANK($M98)),$M98),$D97)</f>
        <v/>
      </c>
      <c r="D98" s="22" t="str">
        <f t="shared" si="0"/>
        <v/>
      </c>
      <c r="E98" s="26">
        <f t="shared" si="5"/>
        <v>0</v>
      </c>
      <c r="I98" s="18">
        <f t="shared" si="6"/>
        <v>0</v>
      </c>
      <c r="J98" s="20" t="str">
        <f>IF(NOT(LEN(H98)=0),VLOOKUP("*"&amp;G98&amp;"*",Links_TW!B$2:C$107,2,0),"")</f>
        <v/>
      </c>
    </row>
    <row r="99" spans="2:10" x14ac:dyDescent="0.25">
      <c r="B99" s="21" t="str">
        <f>IF(C99 = "", "", IF(B98="Fecha",HistorialTareas!B143,IF( C99 &lt; C98, IF(OR(WORKDAY.INTL(B98,1,1,Utilidades!$B$3:$B$11)=B98,COUNTIF(Utilidades!$B$3:$B$11,B98)&gt;0),WORKDAY.INTL(B98,2,1,Utilidades!$B$3:$B$11),WORKDAY.INTL(B98,1,1,Utilidades!$B$3:$B$11)), B98)))</f>
        <v/>
      </c>
      <c r="C99" s="22" t="str" cm="1">
        <f t="array" ref="C99">IFERROR(_xlfn.IFS(NOT(ISBLANK($K99)),$K99,NOT(ISBLANK($L99)),$L99 + "1:00",NOT(ISBLANK($M99)),$M99),$D98)</f>
        <v/>
      </c>
      <c r="D99" s="22" t="str">
        <f t="shared" si="0"/>
        <v/>
      </c>
      <c r="E99" s="26">
        <f t="shared" si="5"/>
        <v>0</v>
      </c>
      <c r="I99" s="18">
        <f t="shared" si="6"/>
        <v>0</v>
      </c>
      <c r="J99" s="20" t="str">
        <f>IF(NOT(LEN(H99)=0),VLOOKUP("*"&amp;G99&amp;"*",Links_TW!B$2:C$107,2,0),"")</f>
        <v/>
      </c>
    </row>
    <row r="100" spans="2:10" x14ac:dyDescent="0.25">
      <c r="B100" s="21" t="str">
        <f>IF(C100 = "", "", IF(B99="Fecha",HistorialTareas!B144,IF( C100 &lt; C99, IF(OR(WORKDAY.INTL(B99,1,1,Utilidades!$B$3:$B$11)=B99,COUNTIF(Utilidades!$B$3:$B$11,B99)&gt;0),WORKDAY.INTL(B99,2,1,Utilidades!$B$3:$B$11),WORKDAY.INTL(B99,1,1,Utilidades!$B$3:$B$11)), B99)))</f>
        <v/>
      </c>
      <c r="C100" s="22" t="str" cm="1">
        <f t="array" ref="C100">IFERROR(_xlfn.IFS(NOT(ISBLANK($K100)),$K100,NOT(ISBLANK($L100)),$L100 + "1:00",NOT(ISBLANK($M100)),$M100),$D99)</f>
        <v/>
      </c>
      <c r="D100" s="22" t="str">
        <f t="shared" si="0"/>
        <v/>
      </c>
      <c r="E100" s="26">
        <f t="shared" si="5"/>
        <v>0</v>
      </c>
      <c r="I100" s="18">
        <f t="shared" si="6"/>
        <v>0</v>
      </c>
      <c r="J100" s="20" t="str">
        <f>IF(NOT(LEN(H100)=0),VLOOKUP("*"&amp;G100&amp;"*",Links_TW!B$2:C$107,2,0),"")</f>
        <v/>
      </c>
    </row>
    <row r="101" spans="2:10" x14ac:dyDescent="0.25">
      <c r="B101" s="21" t="str">
        <f>IF(C101 = "", "", IF(B100="Fecha",HistorialTareas!B145,IF( C101 &lt; C100, IF(OR(WORKDAY.INTL(B100,1,1,Utilidades!$B$3:$B$11)=B100,COUNTIF(Utilidades!$B$3:$B$11,B100)&gt;0),WORKDAY.INTL(B100,2,1,Utilidades!$B$3:$B$11),WORKDAY.INTL(B100,1,1,Utilidades!$B$3:$B$11)), B100)))</f>
        <v/>
      </c>
      <c r="C101" s="22" t="str" cm="1">
        <f t="array" ref="C101">IFERROR(_xlfn.IFS(NOT(ISBLANK($K101)),$K101,NOT(ISBLANK($L101)),$L101 + "1:00",NOT(ISBLANK($M101)),$M101),$D100)</f>
        <v/>
      </c>
      <c r="D101" s="22" t="str">
        <f t="shared" si="0"/>
        <v/>
      </c>
      <c r="E101" s="26">
        <f t="shared" si="5"/>
        <v>0</v>
      </c>
      <c r="I101" s="18">
        <f t="shared" si="6"/>
        <v>0</v>
      </c>
      <c r="J101" s="20" t="str">
        <f>IF(NOT(LEN(H101)=0),VLOOKUP("*"&amp;G101&amp;"*",Links_TW!B$2:C$107,2,0),"")</f>
        <v/>
      </c>
    </row>
    <row r="102" spans="2:10" x14ac:dyDescent="0.25">
      <c r="B102" s="21" t="str">
        <f>IF(C102 = "", "", IF(B101="Fecha",HistorialTareas!B146,IF( C102 &lt; C101, IF(OR(WORKDAY.INTL(B101,1,1,Utilidades!$B$3:$B$11)=B101,COUNTIF(Utilidades!$B$3:$B$11,B101)&gt;0),WORKDAY.INTL(B101,2,1,Utilidades!$B$3:$B$11),WORKDAY.INTL(B101,1,1,Utilidades!$B$3:$B$11)), B101)))</f>
        <v/>
      </c>
      <c r="C102" s="22" t="str" cm="1">
        <f t="array" ref="C102">IFERROR(_xlfn.IFS(NOT(ISBLANK($K102)),$K102,NOT(ISBLANK($L102)),$L102 + "1:00",NOT(ISBLANK($M102)),$M102),$D101)</f>
        <v/>
      </c>
      <c r="D102" s="22" t="str">
        <f t="shared" si="0"/>
        <v/>
      </c>
      <c r="E102" s="26">
        <f t="shared" si="5"/>
        <v>0</v>
      </c>
      <c r="I102" s="18">
        <f t="shared" si="6"/>
        <v>0</v>
      </c>
      <c r="J102" s="20" t="str">
        <f>IF(NOT(LEN(H102)=0),VLOOKUP("*"&amp;G102&amp;"*",Links_TW!B$2:C$107,2,0),"")</f>
        <v/>
      </c>
    </row>
    <row r="103" spans="2:10" x14ac:dyDescent="0.25">
      <c r="B103" s="21" t="str">
        <f>IF(C103 = "", "", IF(B102="Fecha",HistorialTareas!B147,IF( C103 &lt; C102, IF(OR(WORKDAY.INTL(B102,1,1,Utilidades!$B$3:$B$11)=B102,COUNTIF(Utilidades!$B$3:$B$11,B102)&gt;0),WORKDAY.INTL(B102,2,1,Utilidades!$B$3:$B$11),WORKDAY.INTL(B102,1,1,Utilidades!$B$3:$B$11)), B102)))</f>
        <v/>
      </c>
      <c r="C103" s="22" t="str" cm="1">
        <f t="array" ref="C103">IFERROR(_xlfn.IFS(NOT(ISBLANK($K103)),$K103,NOT(ISBLANK($L103)),$L103 + "1:00",NOT(ISBLANK($M103)),$M103),$D102)</f>
        <v/>
      </c>
      <c r="D103" s="22" t="str">
        <f t="shared" si="0"/>
        <v/>
      </c>
      <c r="E103" s="26">
        <f t="shared" si="5"/>
        <v>0</v>
      </c>
      <c r="I103" s="18">
        <f t="shared" si="6"/>
        <v>0</v>
      </c>
      <c r="J103" s="20" t="str">
        <f>IF(NOT(LEN(H103)=0),VLOOKUP("*"&amp;G103&amp;"*",Links_TW!B$2:C$107,2,0),"")</f>
        <v/>
      </c>
    </row>
    <row r="104" spans="2:10" x14ac:dyDescent="0.25">
      <c r="B104" s="21" t="str">
        <f>IF(C104 = "", "", IF(B103="Fecha",HistorialTareas!B148,IF( C104 &lt; C103, IF(OR(WORKDAY.INTL(B103,1,1,Utilidades!$B$3:$B$11)=B103,COUNTIF(Utilidades!$B$3:$B$11,B103)&gt;0),WORKDAY.INTL(B103,2,1,Utilidades!$B$3:$B$11),WORKDAY.INTL(B103,1,1,Utilidades!$B$3:$B$11)), B103)))</f>
        <v/>
      </c>
      <c r="C104" s="22" t="str" cm="1">
        <f t="array" ref="C104">IFERROR(_xlfn.IFS(NOT(ISBLANK($K104)),$K104,NOT(ISBLANK($L104)),$L104 + "1:00",NOT(ISBLANK($M104)),$M104),$D103)</f>
        <v/>
      </c>
      <c r="D104" s="22" t="str">
        <f t="shared" si="0"/>
        <v/>
      </c>
      <c r="E104" s="26">
        <f t="shared" si="5"/>
        <v>0</v>
      </c>
      <c r="I104" s="18">
        <f t="shared" si="6"/>
        <v>0</v>
      </c>
      <c r="J104" s="20" t="str">
        <f>IF(NOT(LEN(H104)=0),VLOOKUP("*"&amp;G104&amp;"*",Links_TW!B$2:C$107,2,0),"")</f>
        <v/>
      </c>
    </row>
    <row r="105" spans="2:10" x14ac:dyDescent="0.25">
      <c r="B105" s="21" t="str">
        <f>IF(C105 = "", "", IF(B104="Fecha",HistorialTareas!B149,IF( C105 &lt; C104, IF(OR(WORKDAY.INTL(B104,1,1,Utilidades!$B$3:$B$11)=B104,COUNTIF(Utilidades!$B$3:$B$11,B104)&gt;0),WORKDAY.INTL(B104,2,1,Utilidades!$B$3:$B$11),WORKDAY.INTL(B104,1,1,Utilidades!$B$3:$B$11)), B104)))</f>
        <v/>
      </c>
      <c r="C105" s="22" t="str" cm="1">
        <f t="array" ref="C105">IFERROR(_xlfn.IFS(NOT(ISBLANK($K105)),$K105,NOT(ISBLANK($L105)),$L105 + "1:00",NOT(ISBLANK($M105)),$M105),$D104)</f>
        <v/>
      </c>
      <c r="D105" s="22" t="str">
        <f t="shared" si="0"/>
        <v/>
      </c>
      <c r="E105" s="26">
        <f t="shared" si="5"/>
        <v>0</v>
      </c>
      <c r="I105" s="18">
        <f t="shared" si="6"/>
        <v>0</v>
      </c>
      <c r="J105" s="20" t="str">
        <f>IF(NOT(LEN(H105)=0),VLOOKUP("*"&amp;G105&amp;"*",Links_TW!B$2:C$107,2,0),"")</f>
        <v/>
      </c>
    </row>
    <row r="106" spans="2:10" x14ac:dyDescent="0.25">
      <c r="B106" s="21" t="str">
        <f>IF(C106 = "", "", IF(B105="Fecha",HistorialTareas!B150,IF( C106 &lt; C105, IF(OR(WORKDAY.INTL(B105,1,1,Utilidades!$B$3:$B$11)=B105,COUNTIF(Utilidades!$B$3:$B$11,B105)&gt;0),WORKDAY.INTL(B105,2,1,Utilidades!$B$3:$B$11),WORKDAY.INTL(B105,1,1,Utilidades!$B$3:$B$11)), B105)))</f>
        <v/>
      </c>
      <c r="C106" s="22" t="str" cm="1">
        <f t="array" ref="C106">IFERROR(_xlfn.IFS(NOT(ISBLANK($K106)),$K106,NOT(ISBLANK($L106)),$L106 + "1:00",NOT(ISBLANK($M106)),$M106),$D105)</f>
        <v/>
      </c>
      <c r="D106" s="22" t="str">
        <f t="shared" si="0"/>
        <v/>
      </c>
      <c r="E106" s="26">
        <f t="shared" si="5"/>
        <v>0</v>
      </c>
      <c r="I106" s="18">
        <f t="shared" si="6"/>
        <v>0</v>
      </c>
      <c r="J106" s="20" t="str">
        <f>IF(NOT(LEN(H106)=0),VLOOKUP("*"&amp;G106&amp;"*",Links_TW!B$2:C$107,2,0),"")</f>
        <v/>
      </c>
    </row>
    <row r="107" spans="2:10" x14ac:dyDescent="0.25">
      <c r="B107" s="21" t="str">
        <f>IF(C107 = "", "", IF(B106="Fecha",HistorialTareas!B151,IF( C107 &lt; C106, IF(OR(WORKDAY.INTL(B106,1,1,Utilidades!$B$3:$B$11)=B106,COUNTIF(Utilidades!$B$3:$B$11,B106)&gt;0),WORKDAY.INTL(B106,2,1,Utilidades!$B$3:$B$11),WORKDAY.INTL(B106,1,1,Utilidades!$B$3:$B$11)), B106)))</f>
        <v/>
      </c>
      <c r="C107" s="22" t="str" cm="1">
        <f t="array" ref="C107">IFERROR(_xlfn.IFS(NOT(ISBLANK($K107)),$K107,NOT(ISBLANK($L107)),$L107 + "1:00",NOT(ISBLANK($M107)),$M107),$D106)</f>
        <v/>
      </c>
      <c r="D107" s="22" t="str">
        <f t="shared" si="0"/>
        <v/>
      </c>
      <c r="E107" s="26">
        <f t="shared" si="5"/>
        <v>0</v>
      </c>
      <c r="I107" s="18">
        <f t="shared" si="6"/>
        <v>0</v>
      </c>
      <c r="J107" s="20" t="str">
        <f>IF(NOT(LEN(H107)=0),VLOOKUP("*"&amp;G107&amp;"*",Links_TW!B$2:C$107,2,0),"")</f>
        <v/>
      </c>
    </row>
    <row r="108" spans="2:10" x14ac:dyDescent="0.25">
      <c r="B108" s="21" t="str">
        <f>IF(C108 = "", "", IF(B107="Fecha",HistorialTareas!B152,IF( C108 &lt; C107, IF(OR(WORKDAY.INTL(B107,1,1,Utilidades!$B$3:$B$11)=B107,COUNTIF(Utilidades!$B$3:$B$11,B107)&gt;0),WORKDAY.INTL(B107,2,1,Utilidades!$B$3:$B$11),WORKDAY.INTL(B107,1,1,Utilidades!$B$3:$B$11)), B107)))</f>
        <v/>
      </c>
      <c r="C108" s="22" t="str" cm="1">
        <f t="array" ref="C108">IFERROR(_xlfn.IFS(NOT(ISBLANK($K108)),$K108,NOT(ISBLANK($L108)),$L108 + "1:00",NOT(ISBLANK($M108)),$M108),$D107)</f>
        <v/>
      </c>
      <c r="D108" s="22" t="str">
        <f t="shared" si="0"/>
        <v/>
      </c>
      <c r="E108" s="26">
        <f t="shared" si="5"/>
        <v>0</v>
      </c>
      <c r="I108" s="18">
        <f t="shared" si="6"/>
        <v>0</v>
      </c>
      <c r="J108" s="20" t="str">
        <f>IF(NOT(LEN(H108)=0),VLOOKUP("*"&amp;G108&amp;"*",Links_TW!B$2:C$107,2,0),"")</f>
        <v/>
      </c>
    </row>
    <row r="109" spans="2:10" x14ac:dyDescent="0.25">
      <c r="B109" s="21" t="str">
        <f>IF(C109 = "", "", IF(B108="Fecha",HistorialTareas!B153,IF( C109 &lt; C108, IF(OR(WORKDAY.INTL(B108,1,1,Utilidades!$B$3:$B$11)=B108,COUNTIF(Utilidades!$B$3:$B$11,B108)&gt;0),WORKDAY.INTL(B108,2,1,Utilidades!$B$3:$B$11),WORKDAY.INTL(B108,1,1,Utilidades!$B$3:$B$11)), B108)))</f>
        <v/>
      </c>
      <c r="C109" s="22" t="str" cm="1">
        <f t="array" ref="C109">IFERROR(_xlfn.IFS(NOT(ISBLANK($K109)),$K109,NOT(ISBLANK($L109)),$L109 + "1:00",NOT(ISBLANK($M109)),$M109),$D108)</f>
        <v/>
      </c>
      <c r="D109" s="22" t="str">
        <f t="shared" si="0"/>
        <v/>
      </c>
      <c r="E109" s="26">
        <f t="shared" si="5"/>
        <v>0</v>
      </c>
      <c r="I109" s="18">
        <f t="shared" si="6"/>
        <v>0</v>
      </c>
      <c r="J109" s="20" t="str">
        <f>IF(NOT(LEN(H109)=0),VLOOKUP("*"&amp;G109&amp;"*",Links_TW!B$2:C$107,2,0),"")</f>
        <v/>
      </c>
    </row>
    <row r="110" spans="2:10" x14ac:dyDescent="0.25">
      <c r="B110" s="21" t="str">
        <f>IF(C110 = "", "", IF(B109="Fecha",HistorialTareas!B154,IF( C110 &lt; C109, IF(OR(WORKDAY.INTL(B109,1,1,Utilidades!$B$3:$B$11)=B109,COUNTIF(Utilidades!$B$3:$B$11,B109)&gt;0),WORKDAY.INTL(B109,2,1,Utilidades!$B$3:$B$11),WORKDAY.INTL(B109,1,1,Utilidades!$B$3:$B$11)), B109)))</f>
        <v/>
      </c>
      <c r="C110" s="22" t="str" cm="1">
        <f t="array" ref="C110">IFERROR(_xlfn.IFS(NOT(ISBLANK($K110)),$K110,NOT(ISBLANK($L110)),$L110 + "1:00",NOT(ISBLANK($M110)),$M110),$D109)</f>
        <v/>
      </c>
      <c r="D110" s="22" t="str">
        <f t="shared" si="0"/>
        <v/>
      </c>
      <c r="E110" s="26">
        <f t="shared" si="5"/>
        <v>0</v>
      </c>
      <c r="I110" s="18">
        <f t="shared" si="6"/>
        <v>0</v>
      </c>
      <c r="J110" s="20" t="str">
        <f>IF(NOT(LEN(H110)=0),VLOOKUP("*"&amp;G110&amp;"*",Links_TW!B$2:C$107,2,0),"")</f>
        <v/>
      </c>
    </row>
    <row r="111" spans="2:10" x14ac:dyDescent="0.25">
      <c r="B111" s="21" t="str">
        <f>IF(C111 = "", "", IF(B110="Fecha",HistorialTareas!B155,IF( C111 &lt; C110, IF(OR(WORKDAY.INTL(B110,1,1,Utilidades!$B$3:$B$11)=B110,COUNTIF(Utilidades!$B$3:$B$11,B110)&gt;0),WORKDAY.INTL(B110,2,1,Utilidades!$B$3:$B$11),WORKDAY.INTL(B110,1,1,Utilidades!$B$3:$B$11)), B110)))</f>
        <v/>
      </c>
      <c r="C111" s="22" t="str" cm="1">
        <f t="array" ref="C111">IFERROR(_xlfn.IFS(NOT(ISBLANK($K111)),$K111,NOT(ISBLANK($L111)),$L111 + "1:00",NOT(ISBLANK($M111)),$M111),$D110)</f>
        <v/>
      </c>
      <c r="D111" s="22" t="str">
        <f t="shared" si="0"/>
        <v/>
      </c>
      <c r="E111" s="26">
        <f t="shared" si="5"/>
        <v>0</v>
      </c>
      <c r="I111" s="18">
        <f t="shared" si="6"/>
        <v>0</v>
      </c>
      <c r="J111" s="20" t="str">
        <f>IF(NOT(LEN(H111)=0),VLOOKUP("*"&amp;G111&amp;"*",Links_TW!B$2:C$107,2,0),"")</f>
        <v/>
      </c>
    </row>
    <row r="112" spans="2:10" x14ac:dyDescent="0.25">
      <c r="B112" s="21" t="str">
        <f>IF(C112 = "", "", IF(B111="Fecha",HistorialTareas!B156,IF( C112 &lt; C111, IF(OR(WORKDAY.INTL(B111,1,1,Utilidades!$B$3:$B$11)=B111,COUNTIF(Utilidades!$B$3:$B$11,B111)&gt;0),WORKDAY.INTL(B111,2,1,Utilidades!$B$3:$B$11),WORKDAY.INTL(B111,1,1,Utilidades!$B$3:$B$11)), B111)))</f>
        <v/>
      </c>
      <c r="C112" s="22" t="str" cm="1">
        <f t="array" ref="C112">IFERROR(_xlfn.IFS(NOT(ISBLANK($K112)),$K112,NOT(ISBLANK($L112)),$L112 + "1:00",NOT(ISBLANK($M112)),$M112),$D111)</f>
        <v/>
      </c>
      <c r="D112" s="22" t="str">
        <f t="shared" si="0"/>
        <v/>
      </c>
      <c r="E112" s="26">
        <f t="shared" si="5"/>
        <v>0</v>
      </c>
      <c r="I112" s="18">
        <f t="shared" si="6"/>
        <v>0</v>
      </c>
      <c r="J112" s="20" t="str">
        <f>IF(NOT(LEN(H112)=0),VLOOKUP("*"&amp;G112&amp;"*",Links_TW!B$2:C$107,2,0),"")</f>
        <v/>
      </c>
    </row>
    <row r="113" spans="2:10" x14ac:dyDescent="0.25">
      <c r="B113" s="21" t="str">
        <f>IF(C113 = "", "", IF(B112="Fecha",HistorialTareas!B157,IF( C113 &lt; C112, IF(OR(WORKDAY.INTL(B112,1,1,Utilidades!$B$3:$B$11)=B112,COUNTIF(Utilidades!$B$3:$B$11,B112)&gt;0),WORKDAY.INTL(B112,2,1,Utilidades!$B$3:$B$11),WORKDAY.INTL(B112,1,1,Utilidades!$B$3:$B$11)), B112)))</f>
        <v/>
      </c>
      <c r="C113" s="22" t="str" cm="1">
        <f t="array" ref="C113">IFERROR(_xlfn.IFS(NOT(ISBLANK($K113)),$K113,NOT(ISBLANK($L113)),$L113 + "1:00",NOT(ISBLANK($M113)),$M113),$D112)</f>
        <v/>
      </c>
      <c r="D113" s="22" t="str">
        <f t="shared" si="0"/>
        <v/>
      </c>
      <c r="E113" s="26">
        <f t="shared" si="5"/>
        <v>0</v>
      </c>
      <c r="I113" s="18">
        <f t="shared" si="6"/>
        <v>0</v>
      </c>
      <c r="J113" s="20" t="str">
        <f>IF(NOT(LEN(H113)=0),VLOOKUP("*"&amp;G113&amp;"*",Links_TW!B$2:C$107,2,0),"")</f>
        <v/>
      </c>
    </row>
    <row r="114" spans="2:10" x14ac:dyDescent="0.25">
      <c r="B114" s="21" t="str">
        <f>IF(C114 = "", "", IF(B113="Fecha",HistorialTareas!B158,IF( C114 &lt; C113, IF(OR(WORKDAY.INTL(B113,1,1,Utilidades!$B$3:$B$11)=B113,COUNTIF(Utilidades!$B$3:$B$11,B113)&gt;0),WORKDAY.INTL(B113,2,1,Utilidades!$B$3:$B$11),WORKDAY.INTL(B113,1,1,Utilidades!$B$3:$B$11)), B113)))</f>
        <v/>
      </c>
      <c r="C114" s="22" t="str" cm="1">
        <f t="array" ref="C114">IFERROR(_xlfn.IFS(NOT(ISBLANK($K114)),$K114,NOT(ISBLANK($L114)),$L114 + "1:00",NOT(ISBLANK($M114)),$M114),$D113)</f>
        <v/>
      </c>
      <c r="D114" s="22" t="str">
        <f t="shared" si="0"/>
        <v/>
      </c>
      <c r="E114" s="26">
        <f t="shared" si="5"/>
        <v>0</v>
      </c>
      <c r="I114" s="18">
        <f t="shared" si="6"/>
        <v>0</v>
      </c>
      <c r="J114" s="20" t="str">
        <f>IF(NOT(LEN(H114)=0),VLOOKUP("*"&amp;G114&amp;"*",Links_TW!B$2:C$107,2,0),"")</f>
        <v/>
      </c>
    </row>
    <row r="115" spans="2:10" x14ac:dyDescent="0.25">
      <c r="B115" s="21" t="str">
        <f>IF(C115 = "", "", IF(B114="Fecha",HistorialTareas!B159,IF( C115 &lt; C114, IF(OR(WORKDAY.INTL(B114,1,1,Utilidades!$B$3:$B$11)=B114,COUNTIF(Utilidades!$B$3:$B$11,B114)&gt;0),WORKDAY.INTL(B114,2,1,Utilidades!$B$3:$B$11),WORKDAY.INTL(B114,1,1,Utilidades!$B$3:$B$11)), B114)))</f>
        <v/>
      </c>
      <c r="C115" s="22" t="str" cm="1">
        <f t="array" ref="C115">IFERROR(_xlfn.IFS(NOT(ISBLANK($K115)),$K115,NOT(ISBLANK($L115)),$L115 + "1:00",NOT(ISBLANK($M115)),$M115),$D114)</f>
        <v/>
      </c>
      <c r="D115" s="22" t="str">
        <f t="shared" si="0"/>
        <v/>
      </c>
      <c r="E115" s="26">
        <f t="shared" si="5"/>
        <v>0</v>
      </c>
      <c r="I115" s="18">
        <f t="shared" si="6"/>
        <v>0</v>
      </c>
      <c r="J115" s="20" t="str">
        <f>IF(NOT(LEN(H115)=0),VLOOKUP("*"&amp;G115&amp;"*",Links_TW!B$2:C$107,2,0),"")</f>
        <v/>
      </c>
    </row>
    <row r="116" spans="2:10" x14ac:dyDescent="0.25">
      <c r="B116" s="21" t="str">
        <f>IF(C116 = "", "", IF(B115="Fecha",HistorialTareas!B160,IF( C116 &lt; C115, IF(OR(WORKDAY.INTL(B115,1,1,Utilidades!$B$3:$B$11)=B115,COUNTIF(Utilidades!$B$3:$B$11,B115)&gt;0),WORKDAY.INTL(B115,2,1,Utilidades!$B$3:$B$11),WORKDAY.INTL(B115,1,1,Utilidades!$B$3:$B$11)), B115)))</f>
        <v/>
      </c>
      <c r="C116" s="22" t="str" cm="1">
        <f t="array" ref="C116">IFERROR(_xlfn.IFS(NOT(ISBLANK($K116)),$K116,NOT(ISBLANK($L116)),$L116 + "1:00",NOT(ISBLANK($M116)),$M116),$D115)</f>
        <v/>
      </c>
      <c r="D116" s="22" t="str">
        <f t="shared" si="0"/>
        <v/>
      </c>
      <c r="E116" s="26">
        <f t="shared" si="5"/>
        <v>0</v>
      </c>
      <c r="I116" s="18">
        <f t="shared" si="6"/>
        <v>0</v>
      </c>
      <c r="J116" s="20" t="str">
        <f>IF(NOT(LEN(H116)=0),VLOOKUP("*"&amp;G116&amp;"*",Links_TW!B$2:C$107,2,0),"")</f>
        <v/>
      </c>
    </row>
    <row r="117" spans="2:10" x14ac:dyDescent="0.25">
      <c r="B117" s="21" t="str">
        <f>IF(C117 = "", "", IF(B116="Fecha",HistorialTareas!B161,IF( C117 &lt; C116, IF(OR(WORKDAY.INTL(B116,1,1,Utilidades!$B$3:$B$11)=B116,COUNTIF(Utilidades!$B$3:$B$11,B116)&gt;0),WORKDAY.INTL(B116,2,1,Utilidades!$B$3:$B$11),WORKDAY.INTL(B116,1,1,Utilidades!$B$3:$B$11)), B116)))</f>
        <v/>
      </c>
      <c r="C117" s="22" t="str" cm="1">
        <f t="array" ref="C117">IFERROR(_xlfn.IFS(NOT(ISBLANK($K117)),$K117,NOT(ISBLANK($L117)),$L117 + "1:00",NOT(ISBLANK($M117)),$M117),$D116)</f>
        <v/>
      </c>
      <c r="D117" s="22" t="str">
        <f t="shared" si="0"/>
        <v/>
      </c>
      <c r="E117" s="26">
        <f t="shared" si="5"/>
        <v>0</v>
      </c>
      <c r="I117" s="18">
        <f t="shared" si="6"/>
        <v>0</v>
      </c>
      <c r="J117" s="20" t="str">
        <f>IF(NOT(LEN(H117)=0),VLOOKUP("*"&amp;G117&amp;"*",Links_TW!B$2:C$107,2,0),"")</f>
        <v/>
      </c>
    </row>
    <row r="118" spans="2:10" x14ac:dyDescent="0.25">
      <c r="B118" s="21" t="str">
        <f>IF(C118 = "", "", IF(B117="Fecha",HistorialTareas!B162,IF( C118 &lt; C117, IF(OR(WORKDAY.INTL(B117,1,1,Utilidades!$B$3:$B$11)=B117,COUNTIF(Utilidades!$B$3:$B$11,B117)&gt;0),WORKDAY.INTL(B117,2,1,Utilidades!$B$3:$B$11),WORKDAY.INTL(B117,1,1,Utilidades!$B$3:$B$11)), B117)))</f>
        <v/>
      </c>
      <c r="C118" s="22" t="str" cm="1">
        <f t="array" ref="C118">IFERROR(_xlfn.IFS(NOT(ISBLANK($K118)),$K118,NOT(ISBLANK($L118)),$L118 + "1:00",NOT(ISBLANK($M118)),$M118),$D117)</f>
        <v/>
      </c>
      <c r="D118" s="22" t="str">
        <f t="shared" si="0"/>
        <v/>
      </c>
      <c r="E118" s="26">
        <f t="shared" si="5"/>
        <v>0</v>
      </c>
      <c r="I118" s="18">
        <f t="shared" si="6"/>
        <v>0</v>
      </c>
      <c r="J118" s="20" t="str">
        <f>IF(NOT(LEN(H118)=0),VLOOKUP("*"&amp;G118&amp;"*",Links_TW!B$2:C$107,2,0),"")</f>
        <v/>
      </c>
    </row>
    <row r="119" spans="2:10" x14ac:dyDescent="0.25">
      <c r="B119" s="21" t="str">
        <f>IF(C119 = "", "", IF(B118="Fecha",HistorialTareas!B163,IF( C119 &lt; C118, IF(OR(WORKDAY.INTL(B118,1,1,Utilidades!$B$3:$B$11)=B118,COUNTIF(Utilidades!$B$3:$B$11,B118)&gt;0),WORKDAY.INTL(B118,2,1,Utilidades!$B$3:$B$11),WORKDAY.INTL(B118,1,1,Utilidades!$B$3:$B$11)), B118)))</f>
        <v/>
      </c>
      <c r="C119" s="22" t="str" cm="1">
        <f t="array" ref="C119">IFERROR(_xlfn.IFS(NOT(ISBLANK($K119)),$K119,NOT(ISBLANK($L119)),$L119 + "1:00",NOT(ISBLANK($M119)),$M119),$D118)</f>
        <v/>
      </c>
      <c r="D119" s="22" t="str">
        <f t="shared" si="0"/>
        <v/>
      </c>
      <c r="E119" s="26">
        <f t="shared" si="5"/>
        <v>0</v>
      </c>
      <c r="I119" s="18">
        <f t="shared" si="6"/>
        <v>0</v>
      </c>
      <c r="J119" s="20" t="str">
        <f>IF(NOT(LEN(H119)=0),VLOOKUP("*"&amp;G119&amp;"*",Links_TW!B$2:C$107,2,0),"")</f>
        <v/>
      </c>
    </row>
    <row r="120" spans="2:10" x14ac:dyDescent="0.25">
      <c r="B120" s="21" t="str">
        <f>IF(C120 = "", "", IF(B119="Fecha",HistorialTareas!B164,IF( C120 &lt; C119, IF(OR(WORKDAY.INTL(B119,1,1,Utilidades!$B$3:$B$11)=B119,COUNTIF(Utilidades!$B$3:$B$11,B119)&gt;0),WORKDAY.INTL(B119,2,1,Utilidades!$B$3:$B$11),WORKDAY.INTL(B119,1,1,Utilidades!$B$3:$B$11)), B119)))</f>
        <v/>
      </c>
      <c r="C120" s="22" t="str" cm="1">
        <f t="array" ref="C120">IFERROR(_xlfn.IFS(NOT(ISBLANK($K120)),$K120,NOT(ISBLANK($L120)),$L120 + "1:00",NOT(ISBLANK($M120)),$M120),$D119)</f>
        <v/>
      </c>
      <c r="D120" s="22" t="str">
        <f t="shared" si="0"/>
        <v/>
      </c>
      <c r="E120" s="26">
        <f t="shared" si="5"/>
        <v>0</v>
      </c>
      <c r="I120" s="18">
        <f t="shared" si="6"/>
        <v>0</v>
      </c>
      <c r="J120" s="20" t="str">
        <f>IF(NOT(LEN(H120)=0),VLOOKUP("*"&amp;G120&amp;"*",Links_TW!B$2:C$107,2,0),"")</f>
        <v/>
      </c>
    </row>
    <row r="121" spans="2:10" x14ac:dyDescent="0.25">
      <c r="B121" s="21" t="str">
        <f>IF(C121 = "", "", IF(B120="Fecha",HistorialTareas!B165,IF( C121 &lt; C120, IF(OR(WORKDAY.INTL(B120,1,1,Utilidades!$B$3:$B$11)=B120,COUNTIF(Utilidades!$B$3:$B$11,B120)&gt;0),WORKDAY.INTL(B120,2,1,Utilidades!$B$3:$B$11),WORKDAY.INTL(B120,1,1,Utilidades!$B$3:$B$11)), B120)))</f>
        <v/>
      </c>
      <c r="C121" s="22" t="str" cm="1">
        <f t="array" ref="C121">IFERROR(_xlfn.IFS(NOT(ISBLANK($K121)),$K121,NOT(ISBLANK($L121)),$L121 + "1:00",NOT(ISBLANK($M121)),$M121),$D120)</f>
        <v/>
      </c>
      <c r="D121" s="22" t="str">
        <f t="shared" si="0"/>
        <v/>
      </c>
      <c r="E121" s="26">
        <f t="shared" si="5"/>
        <v>0</v>
      </c>
      <c r="I121" s="18">
        <f t="shared" si="6"/>
        <v>0</v>
      </c>
      <c r="J121" s="20" t="str">
        <f>IF(NOT(LEN(H121)=0),VLOOKUP("*"&amp;G121&amp;"*",Links_TW!B$2:C$107,2,0),"")</f>
        <v/>
      </c>
    </row>
    <row r="122" spans="2:10" x14ac:dyDescent="0.25">
      <c r="B122" s="21" t="str">
        <f>IF(C122 = "", "", IF(B121="Fecha",HistorialTareas!B166,IF( C122 &lt; C121, IF(OR(WORKDAY.INTL(B121,1,1,Utilidades!$B$3:$B$11)=B121,COUNTIF(Utilidades!$B$3:$B$11,B121)&gt;0),WORKDAY.INTL(B121,2,1,Utilidades!$B$3:$B$11),WORKDAY.INTL(B121,1,1,Utilidades!$B$3:$B$11)), B121)))</f>
        <v/>
      </c>
      <c r="C122" s="22" t="str" cm="1">
        <f t="array" ref="C122">IFERROR(_xlfn.IFS(NOT(ISBLANK($K122)),$K122,NOT(ISBLANK($L122)),$L122 + "1:00",NOT(ISBLANK($M122)),$M122),$D121)</f>
        <v/>
      </c>
      <c r="D122" s="22" t="str">
        <f t="shared" si="0"/>
        <v/>
      </c>
      <c r="E122" s="26">
        <f t="shared" si="5"/>
        <v>0</v>
      </c>
      <c r="I122" s="18">
        <f t="shared" si="6"/>
        <v>0</v>
      </c>
      <c r="J122" s="20" t="str">
        <f>IF(NOT(LEN(H122)=0),VLOOKUP("*"&amp;G122&amp;"*",Links_TW!B$2:C$107,2,0),"")</f>
        <v/>
      </c>
    </row>
    <row r="123" spans="2:10" x14ac:dyDescent="0.25">
      <c r="B123" s="21" t="str">
        <f>IF(C123 = "", "", IF(B122="Fecha",HistorialTareas!B167,IF( C123 &lt; C122, IF(OR(WORKDAY.INTL(B122,1,1,Utilidades!$B$3:$B$11)=B122,COUNTIF(Utilidades!$B$3:$B$11,B122)&gt;0),WORKDAY.INTL(B122,2,1,Utilidades!$B$3:$B$11),WORKDAY.INTL(B122,1,1,Utilidades!$B$3:$B$11)), B122)))</f>
        <v/>
      </c>
      <c r="C123" s="22" t="str" cm="1">
        <f t="array" ref="C123">IFERROR(_xlfn.IFS(NOT(ISBLANK($K123)),$K123,NOT(ISBLANK($L123)),$L123 + "1:00",NOT(ISBLANK($M123)),$M123),$D122)</f>
        <v/>
      </c>
      <c r="D123" s="22" t="str">
        <f t="shared" si="0"/>
        <v/>
      </c>
      <c r="E123" s="26">
        <f t="shared" si="5"/>
        <v>0</v>
      </c>
      <c r="I123" s="18">
        <f t="shared" si="6"/>
        <v>0</v>
      </c>
      <c r="J123" s="20" t="str">
        <f>IF(NOT(LEN(H123)=0),VLOOKUP("*"&amp;G123&amp;"*",Links_TW!B$2:C$107,2,0),"")</f>
        <v/>
      </c>
    </row>
    <row r="124" spans="2:10" x14ac:dyDescent="0.25">
      <c r="B124" s="21" t="str">
        <f>IF(C124 = "", "", IF(B123="Fecha",HistorialTareas!B168,IF( C124 &lt; C123, IF(OR(WORKDAY.INTL(B123,1,1,Utilidades!$B$3:$B$11)=B123,COUNTIF(Utilidades!$B$3:$B$11,B123)&gt;0),WORKDAY.INTL(B123,2,1,Utilidades!$B$3:$B$11),WORKDAY.INTL(B123,1,1,Utilidades!$B$3:$B$11)), B123)))</f>
        <v/>
      </c>
      <c r="C124" s="22" t="str" cm="1">
        <f t="array" ref="C124">IFERROR(_xlfn.IFS(NOT(ISBLANK($K124)),$K124,NOT(ISBLANK($L124)),$L124 + "1:00",NOT(ISBLANK($M124)),$M124),$D123)</f>
        <v/>
      </c>
      <c r="D124" s="22" t="str">
        <f t="shared" si="0"/>
        <v/>
      </c>
      <c r="E124" s="26">
        <f t="shared" si="5"/>
        <v>0</v>
      </c>
      <c r="I124" s="18">
        <f t="shared" si="6"/>
        <v>0</v>
      </c>
      <c r="J124" s="20" t="str">
        <f>IF(NOT(LEN(H124)=0),VLOOKUP("*"&amp;G124&amp;"*",Links_TW!B$2:C$107,2,0),"")</f>
        <v/>
      </c>
    </row>
    <row r="125" spans="2:10" x14ac:dyDescent="0.25">
      <c r="B125" s="21" t="str">
        <f>IF(C125 = "", "", IF(B124="Fecha",HistorialTareas!B169,IF( C125 &lt; C124, IF(OR(WORKDAY.INTL(B124,1,1,Utilidades!$B$3:$B$11)=B124,COUNTIF(Utilidades!$B$3:$B$11,B124)&gt;0),WORKDAY.INTL(B124,2,1,Utilidades!$B$3:$B$11),WORKDAY.INTL(B124,1,1,Utilidades!$B$3:$B$11)), B124)))</f>
        <v/>
      </c>
      <c r="C125" s="22" t="str" cm="1">
        <f t="array" ref="C125">IFERROR(_xlfn.IFS(NOT(ISBLANK($K125)),$K125,NOT(ISBLANK($L125)),$L125 + "1:00",NOT(ISBLANK($M125)),$M125),$D124)</f>
        <v/>
      </c>
      <c r="D125" s="22" t="str">
        <f t="shared" si="0"/>
        <v/>
      </c>
      <c r="E125" s="26">
        <f t="shared" si="5"/>
        <v>0</v>
      </c>
      <c r="I125" s="18">
        <f t="shared" si="6"/>
        <v>0</v>
      </c>
      <c r="J125" s="20" t="str">
        <f>IF(NOT(LEN(H125)=0),VLOOKUP("*"&amp;G125&amp;"*",Links_TW!B$2:C$107,2,0),"")</f>
        <v/>
      </c>
    </row>
    <row r="126" spans="2:10" x14ac:dyDescent="0.25">
      <c r="B126" s="21" t="str">
        <f>IF(C126 = "", "", IF(B125="Fecha",HistorialTareas!B170,IF( C126 &lt; C125, IF(OR(WORKDAY.INTL(B125,1,1,Utilidades!$B$3:$B$11)=B125,COUNTIF(Utilidades!$B$3:$B$11,B125)&gt;0),WORKDAY.INTL(B125,2,1,Utilidades!$B$3:$B$11),WORKDAY.INTL(B125,1,1,Utilidades!$B$3:$B$11)), B125)))</f>
        <v/>
      </c>
      <c r="C126" s="22" t="str" cm="1">
        <f t="array" ref="C126">IFERROR(_xlfn.IFS(NOT(ISBLANK($K126)),$K126,NOT(ISBLANK($L126)),$L126 + "1:00",NOT(ISBLANK($M126)),$M126),$D125)</f>
        <v/>
      </c>
      <c r="D126" s="22" t="str">
        <f t="shared" si="0"/>
        <v/>
      </c>
      <c r="E126" s="26">
        <f t="shared" si="5"/>
        <v>0</v>
      </c>
      <c r="I126" s="18">
        <f t="shared" si="6"/>
        <v>0</v>
      </c>
      <c r="J126" s="20" t="str">
        <f>IF(NOT(LEN(H126)=0),VLOOKUP("*"&amp;G126&amp;"*",Links_TW!B$2:C$107,2,0),"")</f>
        <v/>
      </c>
    </row>
    <row r="127" spans="2:10" x14ac:dyDescent="0.25">
      <c r="B127" s="21" t="str">
        <f>IF(C127 = "", "", IF(B126="Fecha",HistorialTareas!B171,IF( C127 &lt; C126, IF(OR(WORKDAY.INTL(B126,1,1,Utilidades!$B$3:$B$11)=B126,COUNTIF(Utilidades!$B$3:$B$11,B126)&gt;0),WORKDAY.INTL(B126,2,1,Utilidades!$B$3:$B$11),WORKDAY.INTL(B126,1,1,Utilidades!$B$3:$B$11)), B126)))</f>
        <v/>
      </c>
      <c r="C127" s="22" t="str" cm="1">
        <f t="array" ref="C127">IFERROR(_xlfn.IFS(NOT(ISBLANK($K127)),$K127,NOT(ISBLANK($L127)),$L127 + "1:00",NOT(ISBLANK($M127)),$M127),$D126)</f>
        <v/>
      </c>
      <c r="D127" s="22" t="str">
        <f t="shared" si="0"/>
        <v/>
      </c>
      <c r="E127" s="26">
        <f t="shared" si="5"/>
        <v>0</v>
      </c>
      <c r="I127" s="18">
        <f t="shared" si="6"/>
        <v>0</v>
      </c>
      <c r="J127" s="20" t="str">
        <f>IF(NOT(LEN(H127)=0),VLOOKUP("*"&amp;G127&amp;"*",Links_TW!B$2:C$107,2,0),"")</f>
        <v/>
      </c>
    </row>
    <row r="128" spans="2:10" x14ac:dyDescent="0.25">
      <c r="B128" s="21" t="str">
        <f>IF(C128 = "", "", IF(B127="Fecha",HistorialTareas!B172,IF( C128 &lt; C127, IF(OR(WORKDAY.INTL(B127,1,1,Utilidades!$B$3:$B$11)=B127,COUNTIF(Utilidades!$B$3:$B$11,B127)&gt;0),WORKDAY.INTL(B127,2,1,Utilidades!$B$3:$B$11),WORKDAY.INTL(B127,1,1,Utilidades!$B$3:$B$11)), B127)))</f>
        <v/>
      </c>
      <c r="C128" s="22" t="str" cm="1">
        <f t="array" ref="C128">IFERROR(_xlfn.IFS(NOT(ISBLANK($K128)),$K128,NOT(ISBLANK($L128)),$L128 + "1:00",NOT(ISBLANK($M128)),$M128),$D127)</f>
        <v/>
      </c>
      <c r="D128" s="22" t="str">
        <f t="shared" si="0"/>
        <v/>
      </c>
      <c r="E128" s="26">
        <f t="shared" si="5"/>
        <v>0</v>
      </c>
      <c r="I128" s="18">
        <f t="shared" si="6"/>
        <v>0</v>
      </c>
      <c r="J128" s="20" t="str">
        <f>IF(NOT(LEN(H128)=0),VLOOKUP("*"&amp;G128&amp;"*",Links_TW!B$2:C$107,2,0),"")</f>
        <v/>
      </c>
    </row>
    <row r="129" spans="2:10" x14ac:dyDescent="0.25">
      <c r="B129" s="21" t="str">
        <f>IF(C129 = "", "", IF(B128="Fecha",HistorialTareas!B173,IF( C129 &lt; C128, IF(OR(WORKDAY.INTL(B128,1,1,Utilidades!$B$3:$B$11)=B128,COUNTIF(Utilidades!$B$3:$B$11,B128)&gt;0),WORKDAY.INTL(B128,2,1,Utilidades!$B$3:$B$11),WORKDAY.INTL(B128,1,1,Utilidades!$B$3:$B$11)), B128)))</f>
        <v/>
      </c>
      <c r="C129" s="22" t="str" cm="1">
        <f t="array" ref="C129">IFERROR(_xlfn.IFS(NOT(ISBLANK($K129)),$K129,NOT(ISBLANK($L129)),$L129 + "1:00",NOT(ISBLANK($M129)),$M129),$D128)</f>
        <v/>
      </c>
      <c r="D129" s="22" t="str">
        <f t="shared" si="0"/>
        <v/>
      </c>
      <c r="E129" s="26">
        <f t="shared" ref="E129:E192" si="7">SUMIF($B$2:$B$108,B129,$H$2:$H$108)</f>
        <v>0</v>
      </c>
      <c r="I129" s="18">
        <f t="shared" ref="I129:I192" si="8">SUMIF($G$2:$G$108,G129,$H$2:$H$108)</f>
        <v>0</v>
      </c>
      <c r="J129" s="20" t="str">
        <f>IF(NOT(LEN(H129)=0),VLOOKUP("*"&amp;G129&amp;"*",Links_TW!B$2:C$107,2,0),"")</f>
        <v/>
      </c>
    </row>
    <row r="130" spans="2:10" x14ac:dyDescent="0.25">
      <c r="B130" s="21" t="str">
        <f>IF(C130 = "", "", IF(B129="Fecha",HistorialTareas!B174,IF( C130 &lt; C129, IF(OR(WORKDAY.INTL(B129,1,1,Utilidades!$B$3:$B$11)=B129,COUNTIF(Utilidades!$B$3:$B$11,B129)&gt;0),WORKDAY.INTL(B129,2,1,Utilidades!$B$3:$B$11),WORKDAY.INTL(B129,1,1,Utilidades!$B$3:$B$11)), B129)))</f>
        <v/>
      </c>
      <c r="C130" s="22" t="str" cm="1">
        <f t="array" ref="C130">IFERROR(_xlfn.IFS(NOT(ISBLANK($K130)),$K130,NOT(ISBLANK($L130)),$L130 + "1:00",NOT(ISBLANK($M130)),$M130),$D129)</f>
        <v/>
      </c>
      <c r="D130" s="22" t="str">
        <f t="shared" si="0"/>
        <v/>
      </c>
      <c r="E130" s="26">
        <f t="shared" si="7"/>
        <v>0</v>
      </c>
      <c r="I130" s="18">
        <f t="shared" si="8"/>
        <v>0</v>
      </c>
      <c r="J130" s="20" t="str">
        <f>IF(NOT(LEN(H130)=0),VLOOKUP("*"&amp;G130&amp;"*",Links_TW!B$2:C$107,2,0),"")</f>
        <v/>
      </c>
    </row>
    <row r="131" spans="2:10" x14ac:dyDescent="0.25">
      <c r="B131" s="21" t="str">
        <f>IF(C131 = "", "", IF(B130="Fecha",HistorialTareas!B175,IF( C131 &lt; C130, IF(OR(WORKDAY.INTL(B130,1,1,Utilidades!$B$3:$B$11)=B130,COUNTIF(Utilidades!$B$3:$B$11,B130)&gt;0),WORKDAY.INTL(B130,2,1,Utilidades!$B$3:$B$11),WORKDAY.INTL(B130,1,1,Utilidades!$B$3:$B$11)), B130)))</f>
        <v/>
      </c>
      <c r="C131" s="22" t="str" cm="1">
        <f t="array" ref="C131">IFERROR(_xlfn.IFS(NOT(ISBLANK($K131)),$K131,NOT(ISBLANK($L131)),$L131 + "1:00",NOT(ISBLANK($M131)),$M131),$D130)</f>
        <v/>
      </c>
      <c r="D131" s="22" t="str">
        <f t="shared" si="0"/>
        <v/>
      </c>
      <c r="E131" s="26">
        <f t="shared" si="7"/>
        <v>0</v>
      </c>
      <c r="I131" s="18">
        <f t="shared" si="8"/>
        <v>0</v>
      </c>
      <c r="J131" s="20" t="str">
        <f>IF(NOT(LEN(H131)=0),VLOOKUP("*"&amp;G131&amp;"*",Links_TW!B$2:C$107,2,0),"")</f>
        <v/>
      </c>
    </row>
    <row r="132" spans="2:10" x14ac:dyDescent="0.25">
      <c r="B132" s="21" t="str">
        <f>IF(C132 = "", "", IF(B131="Fecha",HistorialTareas!B176,IF( C132 &lt; C131, IF(OR(WORKDAY.INTL(B131,1,1,Utilidades!$B$3:$B$11)=B131,COUNTIF(Utilidades!$B$3:$B$11,B131)&gt;0),WORKDAY.INTL(B131,2,1,Utilidades!$B$3:$B$11),WORKDAY.INTL(B131,1,1,Utilidades!$B$3:$B$11)), B131)))</f>
        <v/>
      </c>
      <c r="C132" s="22" t="str" cm="1">
        <f t="array" ref="C132">IFERROR(_xlfn.IFS(NOT(ISBLANK($K132)),$K132,NOT(ISBLANK($L132)),$L132 + "1:00",NOT(ISBLANK($M132)),$M132),$D131)</f>
        <v/>
      </c>
      <c r="D132" s="22" t="str">
        <f t="shared" si="0"/>
        <v/>
      </c>
      <c r="E132" s="26">
        <f t="shared" si="7"/>
        <v>0</v>
      </c>
      <c r="I132" s="18">
        <f t="shared" si="8"/>
        <v>0</v>
      </c>
      <c r="J132" s="20" t="str">
        <f>IF(NOT(LEN(H132)=0),VLOOKUP("*"&amp;G132&amp;"*",Links_TW!B$2:C$107,2,0),"")</f>
        <v/>
      </c>
    </row>
    <row r="133" spans="2:10" x14ac:dyDescent="0.25">
      <c r="B133" s="21" t="str">
        <f>IF(C133 = "", "", IF(B132="Fecha",HistorialTareas!B177,IF( C133 &lt; C132, IF(OR(WORKDAY.INTL(B132,1,1,Utilidades!$B$3:$B$11)=B132,COUNTIF(Utilidades!$B$3:$B$11,B132)&gt;0),WORKDAY.INTL(B132,2,1,Utilidades!$B$3:$B$11),WORKDAY.INTL(B132,1,1,Utilidades!$B$3:$B$11)), B132)))</f>
        <v/>
      </c>
      <c r="C133" s="22" t="str" cm="1">
        <f t="array" ref="C133">IFERROR(_xlfn.IFS(NOT(ISBLANK($K133)),$K133,NOT(ISBLANK($L133)),$L133 + "1:00",NOT(ISBLANK($M133)),$M133),$D132)</f>
        <v/>
      </c>
      <c r="D133" s="22" t="str">
        <f t="shared" si="0"/>
        <v/>
      </c>
      <c r="E133" s="26">
        <f t="shared" si="7"/>
        <v>0</v>
      </c>
      <c r="I133" s="18">
        <f t="shared" si="8"/>
        <v>0</v>
      </c>
      <c r="J133" s="20" t="str">
        <f>IF(NOT(LEN(H133)=0),VLOOKUP("*"&amp;G133&amp;"*",Links_TW!B$2:C$107,2,0),"")</f>
        <v/>
      </c>
    </row>
    <row r="134" spans="2:10" x14ac:dyDescent="0.25">
      <c r="B134" s="21" t="str">
        <f>IF(C134 = "", "", IF(B133="Fecha",HistorialTareas!B178,IF( C134 &lt; C133, IF(OR(WORKDAY.INTL(B133,1,1,Utilidades!$B$3:$B$11)=B133,COUNTIF(Utilidades!$B$3:$B$11,B133)&gt;0),WORKDAY.INTL(B133,2,1,Utilidades!$B$3:$B$11),WORKDAY.INTL(B133,1,1,Utilidades!$B$3:$B$11)), B133)))</f>
        <v/>
      </c>
      <c r="C134" s="22" t="str" cm="1">
        <f t="array" ref="C134">IFERROR(_xlfn.IFS(NOT(ISBLANK($K134)),$K134,NOT(ISBLANK($L134)),$L134 + "1:00",NOT(ISBLANK($M134)),$M134),$D133)</f>
        <v/>
      </c>
      <c r="D134" s="22" t="str">
        <f t="shared" si="0"/>
        <v/>
      </c>
      <c r="E134" s="26">
        <f t="shared" si="7"/>
        <v>0</v>
      </c>
      <c r="I134" s="18">
        <f t="shared" si="8"/>
        <v>0</v>
      </c>
      <c r="J134" s="20" t="str">
        <f>IF(NOT(LEN(H134)=0),VLOOKUP("*"&amp;G134&amp;"*",Links_TW!B$2:C$107,2,0),"")</f>
        <v/>
      </c>
    </row>
    <row r="135" spans="2:10" x14ac:dyDescent="0.25">
      <c r="B135" s="21" t="str">
        <f>IF(C135 = "", "", IF(B134="Fecha",HistorialTareas!B179,IF( C135 &lt; C134, IF(OR(WORKDAY.INTL(B134,1,1,Utilidades!$B$3:$B$11)=B134,COUNTIF(Utilidades!$B$3:$B$11,B134)&gt;0),WORKDAY.INTL(B134,2,1,Utilidades!$B$3:$B$11),WORKDAY.INTL(B134,1,1,Utilidades!$B$3:$B$11)), B134)))</f>
        <v/>
      </c>
      <c r="C135" s="22" t="str" cm="1">
        <f t="array" ref="C135">IFERROR(_xlfn.IFS(NOT(ISBLANK($K135)),$K135,NOT(ISBLANK($L135)),$L135 + "1:00",NOT(ISBLANK($M135)),$M135),$D134)</f>
        <v/>
      </c>
      <c r="D135" s="22" t="str">
        <f t="shared" si="0"/>
        <v/>
      </c>
      <c r="E135" s="26">
        <f t="shared" si="7"/>
        <v>0</v>
      </c>
      <c r="I135" s="18">
        <f t="shared" si="8"/>
        <v>0</v>
      </c>
      <c r="J135" s="20" t="str">
        <f>IF(NOT(LEN(H135)=0),VLOOKUP("*"&amp;G135&amp;"*",Links_TW!B$2:C$107,2,0),"")</f>
        <v/>
      </c>
    </row>
    <row r="136" spans="2:10" x14ac:dyDescent="0.25">
      <c r="B136" s="21" t="str">
        <f>IF(C136 = "", "", IF(B135="Fecha",HistorialTareas!B180,IF( C136 &lt; C135, IF(OR(WORKDAY.INTL(B135,1,1,Utilidades!$B$3:$B$11)=B135,COUNTIF(Utilidades!$B$3:$B$11,B135)&gt;0),WORKDAY.INTL(B135,2,1,Utilidades!$B$3:$B$11),WORKDAY.INTL(B135,1,1,Utilidades!$B$3:$B$11)), B135)))</f>
        <v/>
      </c>
      <c r="C136" s="22" t="str" cm="1">
        <f t="array" ref="C136">IFERROR(_xlfn.IFS(NOT(ISBLANK($K136)),$K136,NOT(ISBLANK($L136)),$L136 + "1:00",NOT(ISBLANK($M136)),$M136),$D135)</f>
        <v/>
      </c>
      <c r="D136" s="22" t="str">
        <f t="shared" si="0"/>
        <v/>
      </c>
      <c r="E136" s="26">
        <f t="shared" si="7"/>
        <v>0</v>
      </c>
      <c r="I136" s="18">
        <f t="shared" si="8"/>
        <v>0</v>
      </c>
      <c r="J136" s="20" t="str">
        <f>IF(NOT(LEN(H136)=0),VLOOKUP("*"&amp;G136&amp;"*",Links_TW!B$2:C$107,2,0),"")</f>
        <v/>
      </c>
    </row>
    <row r="137" spans="2:10" x14ac:dyDescent="0.25">
      <c r="B137" s="21" t="str">
        <f>IF(C137 = "", "", IF(B136="Fecha",HistorialTareas!B181,IF( C137 &lt; C136, IF(OR(WORKDAY.INTL(B136,1,1,Utilidades!$B$3:$B$11)=B136,COUNTIF(Utilidades!$B$3:$B$11,B136)&gt;0),WORKDAY.INTL(B136,2,1,Utilidades!$B$3:$B$11),WORKDAY.INTL(B136,1,1,Utilidades!$B$3:$B$11)), B136)))</f>
        <v/>
      </c>
      <c r="C137" s="22" t="str" cm="1">
        <f t="array" ref="C137">IFERROR(_xlfn.IFS(NOT(ISBLANK($K137)),$K137,NOT(ISBLANK($L137)),$L137 + "1:00",NOT(ISBLANK($M137)),$M137),$D136)</f>
        <v/>
      </c>
      <c r="D137" s="22" t="str">
        <f t="shared" si="0"/>
        <v/>
      </c>
      <c r="E137" s="26">
        <f t="shared" si="7"/>
        <v>0</v>
      </c>
      <c r="I137" s="18">
        <f t="shared" si="8"/>
        <v>0</v>
      </c>
      <c r="J137" s="20" t="str">
        <f>IF(NOT(LEN(H137)=0),VLOOKUP("*"&amp;G137&amp;"*",Links_TW!B$2:C$107,2,0),"")</f>
        <v/>
      </c>
    </row>
    <row r="138" spans="2:10" x14ac:dyDescent="0.25">
      <c r="B138" s="21" t="str">
        <f>IF(C138 = "", "", IF(B137="Fecha",HistorialTareas!B182,IF( C138 &lt; C137, IF(OR(WORKDAY.INTL(B137,1,1,Utilidades!$B$3:$B$11)=B137,COUNTIF(Utilidades!$B$3:$B$11,B137)&gt;0),WORKDAY.INTL(B137,2,1,Utilidades!$B$3:$B$11),WORKDAY.INTL(B137,1,1,Utilidades!$B$3:$B$11)), B137)))</f>
        <v/>
      </c>
      <c r="C138" s="22" t="str" cm="1">
        <f t="array" ref="C138">IFERROR(_xlfn.IFS(NOT(ISBLANK($K138)),$K138,NOT(ISBLANK($L138)),$L138 + "1:00",NOT(ISBLANK($M138)),$M138),$D137)</f>
        <v/>
      </c>
      <c r="D138" s="22" t="str">
        <f t="shared" si="0"/>
        <v/>
      </c>
      <c r="E138" s="26">
        <f t="shared" si="7"/>
        <v>0</v>
      </c>
      <c r="I138" s="18">
        <f t="shared" si="8"/>
        <v>0</v>
      </c>
      <c r="J138" s="20" t="str">
        <f>IF(NOT(LEN(H138)=0),VLOOKUP("*"&amp;G138&amp;"*",Links_TW!B$2:C$107,2,0),"")</f>
        <v/>
      </c>
    </row>
    <row r="139" spans="2:10" x14ac:dyDescent="0.25">
      <c r="B139" s="21" t="str">
        <f>IF(C139 = "", "", IF(B138="Fecha",HistorialTareas!B183,IF( C139 &lt; C138, IF(OR(WORKDAY.INTL(B138,1,1,Utilidades!$B$3:$B$11)=B138,COUNTIF(Utilidades!$B$3:$B$11,B138)&gt;0),WORKDAY.INTL(B138,2,1,Utilidades!$B$3:$B$11),WORKDAY.INTL(B138,1,1,Utilidades!$B$3:$B$11)), B138)))</f>
        <v/>
      </c>
      <c r="C139" s="22" t="str" cm="1">
        <f t="array" ref="C139">IFERROR(_xlfn.IFS(NOT(ISBLANK($K139)),$K139,NOT(ISBLANK($L139)),$L139 + "1:00",NOT(ISBLANK($M139)),$M139),$D138)</f>
        <v/>
      </c>
      <c r="D139" s="22" t="str">
        <f t="shared" si="0"/>
        <v/>
      </c>
      <c r="E139" s="26">
        <f t="shared" si="7"/>
        <v>0</v>
      </c>
      <c r="I139" s="18">
        <f t="shared" si="8"/>
        <v>0</v>
      </c>
      <c r="J139" s="20" t="str">
        <f>IF(NOT(LEN(H139)=0),VLOOKUP("*"&amp;G139&amp;"*",Links_TW!B$2:C$107,2,0),"")</f>
        <v/>
      </c>
    </row>
    <row r="140" spans="2:10" x14ac:dyDescent="0.25">
      <c r="B140" s="21" t="str">
        <f>IF(C140 = "", "", IF(B139="Fecha",HistorialTareas!B184,IF( C140 &lt; C139, IF(OR(WORKDAY.INTL(B139,1,1,Utilidades!$B$3:$B$11)=B139,COUNTIF(Utilidades!$B$3:$B$11,B139)&gt;0),WORKDAY.INTL(B139,2,1,Utilidades!$B$3:$B$11),WORKDAY.INTL(B139,1,1,Utilidades!$B$3:$B$11)), B139)))</f>
        <v/>
      </c>
      <c r="C140" s="22" t="str" cm="1">
        <f t="array" ref="C140">IFERROR(_xlfn.IFS(NOT(ISBLANK($K140)),$K140,NOT(ISBLANK($L140)),$L140 + "1:00",NOT(ISBLANK($M140)),$M140),$D139)</f>
        <v/>
      </c>
      <c r="D140" s="22" t="str">
        <f t="shared" si="0"/>
        <v/>
      </c>
      <c r="E140" s="26">
        <f t="shared" si="7"/>
        <v>0</v>
      </c>
      <c r="I140" s="18">
        <f t="shared" si="8"/>
        <v>0</v>
      </c>
      <c r="J140" s="20" t="str">
        <f>IF(NOT(LEN(H140)=0),VLOOKUP("*"&amp;G140&amp;"*",Links_TW!B$2:C$107,2,0),"")</f>
        <v/>
      </c>
    </row>
    <row r="141" spans="2:10" x14ac:dyDescent="0.25">
      <c r="B141" s="21" t="str">
        <f>IF(C141 = "", "", IF(B140="Fecha",HistorialTareas!B185,IF( C141 &lt; C140, IF(OR(WORKDAY.INTL(B140,1,1,Utilidades!$B$3:$B$11)=B140,COUNTIF(Utilidades!$B$3:$B$11,B140)&gt;0),WORKDAY.INTL(B140,2,1,Utilidades!$B$3:$B$11),WORKDAY.INTL(B140,1,1,Utilidades!$B$3:$B$11)), B140)))</f>
        <v/>
      </c>
      <c r="C141" s="22" t="str" cm="1">
        <f t="array" ref="C141">IFERROR(_xlfn.IFS(NOT(ISBLANK($K141)),$K141,NOT(ISBLANK($L141)),$L141 + "1:00",NOT(ISBLANK($M141)),$M141),$D140)</f>
        <v/>
      </c>
      <c r="D141" s="22" t="str">
        <f t="shared" si="0"/>
        <v/>
      </c>
      <c r="E141" s="26">
        <f t="shared" si="7"/>
        <v>0</v>
      </c>
      <c r="I141" s="18">
        <f t="shared" si="8"/>
        <v>0</v>
      </c>
      <c r="J141" s="20" t="str">
        <f>IF(NOT(LEN(H141)=0),VLOOKUP("*"&amp;G141&amp;"*",Links_TW!B$2:C$107,2,0),"")</f>
        <v/>
      </c>
    </row>
    <row r="142" spans="2:10" x14ac:dyDescent="0.25">
      <c r="B142" s="21" t="str">
        <f>IF(C142 = "", "", IF(B141="Fecha",HistorialTareas!B186,IF( C142 &lt; C141, IF(OR(WORKDAY.INTL(B141,1,1,Utilidades!$B$3:$B$11)=B141,COUNTIF(Utilidades!$B$3:$B$11,B141)&gt;0),WORKDAY.INTL(B141,2,1,Utilidades!$B$3:$B$11),WORKDAY.INTL(B141,1,1,Utilidades!$B$3:$B$11)), B141)))</f>
        <v/>
      </c>
      <c r="C142" s="22" t="str" cm="1">
        <f t="array" ref="C142">IFERROR(_xlfn.IFS(NOT(ISBLANK($K142)),$K142,NOT(ISBLANK($L142)),$L142 + "1:00",NOT(ISBLANK($M142)),$M142),$D141)</f>
        <v/>
      </c>
      <c r="D142" s="22" t="str">
        <f t="shared" si="0"/>
        <v/>
      </c>
      <c r="E142" s="26">
        <f t="shared" si="7"/>
        <v>0</v>
      </c>
      <c r="I142" s="18">
        <f t="shared" si="8"/>
        <v>0</v>
      </c>
      <c r="J142" s="20" t="str">
        <f>IF(NOT(LEN(H142)=0),VLOOKUP("*"&amp;G142&amp;"*",Links_TW!B$2:C$107,2,0),"")</f>
        <v/>
      </c>
    </row>
    <row r="143" spans="2:10" x14ac:dyDescent="0.25">
      <c r="B143" s="21" t="str">
        <f>IF(C143 = "", "", IF(B142="Fecha",HistorialTareas!B187,IF( C143 &lt; C142, IF(OR(WORKDAY.INTL(B142,1,1,Utilidades!$B$3:$B$11)=B142,COUNTIF(Utilidades!$B$3:$B$11,B142)&gt;0),WORKDAY.INTL(B142,2,1,Utilidades!$B$3:$B$11),WORKDAY.INTL(B142,1,1,Utilidades!$B$3:$B$11)), B142)))</f>
        <v/>
      </c>
      <c r="C143" s="22" t="str" cm="1">
        <f t="array" ref="C143">IFERROR(_xlfn.IFS(NOT(ISBLANK($K143)),$K143,NOT(ISBLANK($L143)),$L143 + "1:00",NOT(ISBLANK($M143)),$M143),$D142)</f>
        <v/>
      </c>
      <c r="D143" s="22" t="str">
        <f t="shared" si="0"/>
        <v/>
      </c>
      <c r="E143" s="26">
        <f t="shared" si="7"/>
        <v>0</v>
      </c>
      <c r="I143" s="18">
        <f t="shared" si="8"/>
        <v>0</v>
      </c>
      <c r="J143" s="20" t="str">
        <f>IF(NOT(LEN(H143)=0),VLOOKUP("*"&amp;G143&amp;"*",Links_TW!B$2:C$107,2,0),"")</f>
        <v/>
      </c>
    </row>
    <row r="144" spans="2:10" x14ac:dyDescent="0.25">
      <c r="B144" s="21" t="str">
        <f>IF(C144 = "", "", IF(B143="Fecha",HistorialTareas!B188,IF( C144 &lt; C143, IF(OR(WORKDAY.INTL(B143,1,1,Utilidades!$B$3:$B$11)=B143,COUNTIF(Utilidades!$B$3:$B$11,B143)&gt;0),WORKDAY.INTL(B143,2,1,Utilidades!$B$3:$B$11),WORKDAY.INTL(B143,1,1,Utilidades!$B$3:$B$11)), B143)))</f>
        <v/>
      </c>
      <c r="C144" s="22" t="str" cm="1">
        <f t="array" ref="C144">IFERROR(_xlfn.IFS(NOT(ISBLANK($K144)),$K144,NOT(ISBLANK($L144)),$L144 + "1:00",NOT(ISBLANK($M144)),$M144),$D143)</f>
        <v/>
      </c>
      <c r="D144" s="22" t="str">
        <f t="shared" si="0"/>
        <v/>
      </c>
      <c r="E144" s="26">
        <f t="shared" si="7"/>
        <v>0</v>
      </c>
      <c r="I144" s="18">
        <f t="shared" si="8"/>
        <v>0</v>
      </c>
      <c r="J144" s="20" t="str">
        <f>IF(NOT(LEN(H144)=0),VLOOKUP("*"&amp;G144&amp;"*",Links_TW!B$2:C$107,2,0),"")</f>
        <v/>
      </c>
    </row>
    <row r="145" spans="2:10" x14ac:dyDescent="0.25">
      <c r="B145" s="21" t="str">
        <f>IF(C145 = "", "", IF(B144="Fecha",HistorialTareas!B189,IF( C145 &lt; C144, IF(OR(WORKDAY.INTL(B144,1,1,Utilidades!$B$3:$B$11)=B144,COUNTIF(Utilidades!$B$3:$B$11,B144)&gt;0),WORKDAY.INTL(B144,2,1,Utilidades!$B$3:$B$11),WORKDAY.INTL(B144,1,1,Utilidades!$B$3:$B$11)), B144)))</f>
        <v/>
      </c>
      <c r="C145" s="22" t="str" cm="1">
        <f t="array" ref="C145">IFERROR(_xlfn.IFS(NOT(ISBLANK($K145)),$K145,NOT(ISBLANK($L145)),$L145 + "1:00",NOT(ISBLANK($M145)),$M145),$D144)</f>
        <v/>
      </c>
      <c r="D145" s="22" t="str">
        <f t="shared" si="0"/>
        <v/>
      </c>
      <c r="E145" s="26">
        <f t="shared" si="7"/>
        <v>0</v>
      </c>
      <c r="I145" s="18">
        <f t="shared" si="8"/>
        <v>0</v>
      </c>
      <c r="J145" s="20" t="str">
        <f>IF(NOT(LEN(H145)=0),VLOOKUP("*"&amp;G145&amp;"*",Links_TW!B$2:C$107,2,0),"")</f>
        <v/>
      </c>
    </row>
    <row r="146" spans="2:10" x14ac:dyDescent="0.25">
      <c r="B146" s="21" t="str">
        <f>IF(C146 = "", "", IF(B145="Fecha",HistorialTareas!B190,IF( C146 &lt; C145, IF(OR(WORKDAY.INTL(B145,1,1,Utilidades!$B$3:$B$11)=B145,COUNTIF(Utilidades!$B$3:$B$11,B145)&gt;0),WORKDAY.INTL(B145,2,1,Utilidades!$B$3:$B$11),WORKDAY.INTL(B145,1,1,Utilidades!$B$3:$B$11)), B145)))</f>
        <v/>
      </c>
      <c r="C146" s="22" t="str" cm="1">
        <f t="array" ref="C146">IFERROR(_xlfn.IFS(NOT(ISBLANK($K146)),$K146,NOT(ISBLANK($L146)),$L146 + "1:00",NOT(ISBLANK($M146)),$M146),$D145)</f>
        <v/>
      </c>
      <c r="D146" s="22" t="str">
        <f t="shared" si="0"/>
        <v/>
      </c>
      <c r="E146" s="26">
        <f t="shared" si="7"/>
        <v>0</v>
      </c>
      <c r="I146" s="18">
        <f t="shared" si="8"/>
        <v>0</v>
      </c>
      <c r="J146" s="20" t="str">
        <f>IF(NOT(LEN(H146)=0),VLOOKUP("*"&amp;G146&amp;"*",Links_TW!B$2:C$107,2,0),"")</f>
        <v/>
      </c>
    </row>
    <row r="147" spans="2:10" x14ac:dyDescent="0.25">
      <c r="B147" s="21" t="str">
        <f>IF(C147 = "", "", IF(B146="Fecha",HistorialTareas!B191,IF( C147 &lt; C146, IF(OR(WORKDAY.INTL(B146,1,1,Utilidades!$B$3:$B$11)=B146,COUNTIF(Utilidades!$B$3:$B$11,B146)&gt;0),WORKDAY.INTL(B146,2,1,Utilidades!$B$3:$B$11),WORKDAY.INTL(B146,1,1,Utilidades!$B$3:$B$11)), B146)))</f>
        <v/>
      </c>
      <c r="C147" s="22" t="str" cm="1">
        <f t="array" ref="C147">IFERROR(_xlfn.IFS(NOT(ISBLANK($K147)),$K147,NOT(ISBLANK($L147)),$L147 + "1:00",NOT(ISBLANK($M147)),$M147),$D146)</f>
        <v/>
      </c>
      <c r="D147" s="22" t="str">
        <f t="shared" si="0"/>
        <v/>
      </c>
      <c r="E147" s="26">
        <f t="shared" si="7"/>
        <v>0</v>
      </c>
      <c r="I147" s="18">
        <f t="shared" si="8"/>
        <v>0</v>
      </c>
      <c r="J147" s="20" t="str">
        <f>IF(NOT(LEN(H147)=0),VLOOKUP("*"&amp;G147&amp;"*",Links_TW!B$2:C$107,2,0),"")</f>
        <v/>
      </c>
    </row>
    <row r="148" spans="2:10" x14ac:dyDescent="0.25">
      <c r="B148" s="21" t="str">
        <f>IF(C148 = "", "", IF(B147="Fecha",HistorialTareas!B192,IF( C148 &lt; C147, IF(OR(WORKDAY.INTL(B147,1,1,Utilidades!$B$3:$B$11)=B147,COUNTIF(Utilidades!$B$3:$B$11,B147)&gt;0),WORKDAY.INTL(B147,2,1,Utilidades!$B$3:$B$11),WORKDAY.INTL(B147,1,1,Utilidades!$B$3:$B$11)), B147)))</f>
        <v/>
      </c>
      <c r="C148" s="22" t="str" cm="1">
        <f t="array" ref="C148">IFERROR(_xlfn.IFS(NOT(ISBLANK($K148)),$K148,NOT(ISBLANK($L148)),$L148 + "1:00",NOT(ISBLANK($M148)),$M148),$D147)</f>
        <v/>
      </c>
      <c r="D148" s="22" t="str">
        <f t="shared" si="0"/>
        <v/>
      </c>
      <c r="E148" s="26">
        <f t="shared" si="7"/>
        <v>0</v>
      </c>
      <c r="I148" s="18">
        <f t="shared" si="8"/>
        <v>0</v>
      </c>
      <c r="J148" s="20" t="str">
        <f>IF(NOT(LEN(H148)=0),VLOOKUP("*"&amp;G148&amp;"*",Links_TW!B$2:C$107,2,0),"")</f>
        <v/>
      </c>
    </row>
    <row r="149" spans="2:10" x14ac:dyDescent="0.25">
      <c r="B149" s="21" t="str">
        <f>IF(C149 = "", "", IF(B148="Fecha",HistorialTareas!B193,IF( C149 &lt; C148, IF(OR(WORKDAY.INTL(B148,1,1,Utilidades!$B$3:$B$11)=B148,COUNTIF(Utilidades!$B$3:$B$11,B148)&gt;0),WORKDAY.INTL(B148,2,1,Utilidades!$B$3:$B$11),WORKDAY.INTL(B148,1,1,Utilidades!$B$3:$B$11)), B148)))</f>
        <v/>
      </c>
      <c r="C149" s="22" t="str" cm="1">
        <f t="array" ref="C149">IFERROR(_xlfn.IFS(NOT(ISBLANK($K149)),$K149,NOT(ISBLANK($L149)),$L149 + "1:00",NOT(ISBLANK($M149)),$M149),$D148)</f>
        <v/>
      </c>
      <c r="D149" s="22" t="str">
        <f t="shared" si="0"/>
        <v/>
      </c>
      <c r="E149" s="26">
        <f t="shared" si="7"/>
        <v>0</v>
      </c>
      <c r="I149" s="18">
        <f t="shared" si="8"/>
        <v>0</v>
      </c>
      <c r="J149" s="20" t="str">
        <f>IF(NOT(LEN(H149)=0),VLOOKUP("*"&amp;G149&amp;"*",Links_TW!B$2:C$107,2,0),"")</f>
        <v/>
      </c>
    </row>
    <row r="150" spans="2:10" x14ac:dyDescent="0.25">
      <c r="B150" s="21" t="str">
        <f>IF(C150 = "", "", IF(B149="Fecha",HistorialTareas!B194,IF( C150 &lt; C149, IF(OR(WORKDAY.INTL(B149,1,1,Utilidades!$B$3:$B$11)=B149,COUNTIF(Utilidades!$B$3:$B$11,B149)&gt;0),WORKDAY.INTL(B149,2,1,Utilidades!$B$3:$B$11),WORKDAY.INTL(B149,1,1,Utilidades!$B$3:$B$11)), B149)))</f>
        <v/>
      </c>
      <c r="C150" s="22" t="str" cm="1">
        <f t="array" ref="C150">IFERROR(_xlfn.IFS(NOT(ISBLANK($K150)),$K150,NOT(ISBLANK($L150)),$L150 + "1:00",NOT(ISBLANK($M150)),$M150),$D149)</f>
        <v/>
      </c>
      <c r="D150" s="22" t="str">
        <f t="shared" si="0"/>
        <v/>
      </c>
      <c r="E150" s="26">
        <f t="shared" si="7"/>
        <v>0</v>
      </c>
      <c r="I150" s="18">
        <f t="shared" si="8"/>
        <v>0</v>
      </c>
      <c r="J150" s="20" t="str">
        <f>IF(NOT(LEN(H150)=0),VLOOKUP("*"&amp;G150&amp;"*",Links_TW!B$2:C$107,2,0),"")</f>
        <v/>
      </c>
    </row>
    <row r="151" spans="2:10" x14ac:dyDescent="0.25">
      <c r="B151" s="21" t="str">
        <f>IF(C151 = "", "", IF(B150="Fecha",HistorialTareas!B195,IF( C151 &lt; C150, IF(OR(WORKDAY.INTL(B150,1,1,Utilidades!$B$3:$B$11)=B150,COUNTIF(Utilidades!$B$3:$B$11,B150)&gt;0),WORKDAY.INTL(B150,2,1,Utilidades!$B$3:$B$11),WORKDAY.INTL(B150,1,1,Utilidades!$B$3:$B$11)), B150)))</f>
        <v/>
      </c>
      <c r="C151" s="22" t="str" cm="1">
        <f t="array" ref="C151">IFERROR(_xlfn.IFS(NOT(ISBLANK($K151)),$K151,NOT(ISBLANK($L151)),$L151 + "1:00",NOT(ISBLANK($M151)),$M151),$D150)</f>
        <v/>
      </c>
      <c r="D151" s="22" t="str">
        <f t="shared" si="0"/>
        <v/>
      </c>
      <c r="E151" s="26">
        <f t="shared" si="7"/>
        <v>0</v>
      </c>
      <c r="I151" s="18">
        <f t="shared" si="8"/>
        <v>0</v>
      </c>
      <c r="J151" s="20" t="str">
        <f>IF(NOT(LEN(H151)=0),VLOOKUP("*"&amp;G151&amp;"*",Links_TW!B$2:C$107,2,0),"")</f>
        <v/>
      </c>
    </row>
    <row r="152" spans="2:10" x14ac:dyDescent="0.25">
      <c r="B152" s="21" t="str">
        <f>IF(C152 = "", "", IF(B151="Fecha",HistorialTareas!B196,IF( C152 &lt; C151, IF(OR(WORKDAY.INTL(B151,1,1,Utilidades!$B$3:$B$11)=B151,COUNTIF(Utilidades!$B$3:$B$11,B151)&gt;0),WORKDAY.INTL(B151,2,1,Utilidades!$B$3:$B$11),WORKDAY.INTL(B151,1,1,Utilidades!$B$3:$B$11)), B151)))</f>
        <v/>
      </c>
      <c r="C152" s="22" t="str" cm="1">
        <f t="array" ref="C152">IFERROR(_xlfn.IFS(NOT(ISBLANK($K152)),$K152,NOT(ISBLANK($L152)),$L152 + "1:00",NOT(ISBLANK($M152)),$M152),$D151)</f>
        <v/>
      </c>
      <c r="D152" s="22" t="str">
        <f t="shared" si="0"/>
        <v/>
      </c>
      <c r="E152" s="26">
        <f t="shared" si="7"/>
        <v>0</v>
      </c>
      <c r="I152" s="18">
        <f t="shared" si="8"/>
        <v>0</v>
      </c>
      <c r="J152" s="20" t="str">
        <f>IF(NOT(LEN(H152)=0),VLOOKUP("*"&amp;G152&amp;"*",Links_TW!B$2:C$107,2,0),"")</f>
        <v/>
      </c>
    </row>
    <row r="153" spans="2:10" x14ac:dyDescent="0.25">
      <c r="B153" s="21" t="str">
        <f>IF(C153 = "", "", IF(B152="Fecha",HistorialTareas!B197,IF( C153 &lt; C152, IF(OR(WORKDAY.INTL(B152,1,1,Utilidades!$B$3:$B$11)=B152,COUNTIF(Utilidades!$B$3:$B$11,B152)&gt;0),WORKDAY.INTL(B152,2,1,Utilidades!$B$3:$B$11),WORKDAY.INTL(B152,1,1,Utilidades!$B$3:$B$11)), B152)))</f>
        <v/>
      </c>
      <c r="C153" s="22" t="str" cm="1">
        <f t="array" ref="C153">IFERROR(_xlfn.IFS(NOT(ISBLANK($K153)),$K153,NOT(ISBLANK($L153)),$L153 + "1:00",NOT(ISBLANK($M153)),$M153),$D152)</f>
        <v/>
      </c>
      <c r="D153" s="22" t="str">
        <f t="shared" si="0"/>
        <v/>
      </c>
      <c r="E153" s="26">
        <f t="shared" si="7"/>
        <v>0</v>
      </c>
      <c r="I153" s="18">
        <f t="shared" si="8"/>
        <v>0</v>
      </c>
      <c r="J153" s="20" t="str">
        <f>IF(NOT(LEN(H153)=0),VLOOKUP("*"&amp;G153&amp;"*",Links_TW!B$2:C$107,2,0),"")</f>
        <v/>
      </c>
    </row>
    <row r="154" spans="2:10" x14ac:dyDescent="0.25">
      <c r="B154" s="21" t="str">
        <f>IF(C154 = "", "", IF(B153="Fecha",HistorialTareas!B198,IF( C154 &lt; C153, IF(OR(WORKDAY.INTL(B153,1,1,Utilidades!$B$3:$B$11)=B153,COUNTIF(Utilidades!$B$3:$B$11,B153)&gt;0),WORKDAY.INTL(B153,2,1,Utilidades!$B$3:$B$11),WORKDAY.INTL(B153,1,1,Utilidades!$B$3:$B$11)), B153)))</f>
        <v/>
      </c>
      <c r="C154" s="22" t="str" cm="1">
        <f t="array" ref="C154">IFERROR(_xlfn.IFS(NOT(ISBLANK($K154)),$K154,NOT(ISBLANK($L154)),$L154 + "1:00",NOT(ISBLANK($M154)),$M154),$D153)</f>
        <v/>
      </c>
      <c r="D154" s="22" t="str">
        <f t="shared" si="0"/>
        <v/>
      </c>
      <c r="E154" s="26">
        <f t="shared" si="7"/>
        <v>0</v>
      </c>
      <c r="I154" s="18">
        <f t="shared" si="8"/>
        <v>0</v>
      </c>
      <c r="J154" s="20" t="str">
        <f>IF(NOT(LEN(H154)=0),VLOOKUP("*"&amp;G154&amp;"*",Links_TW!B$2:C$107,2,0),"")</f>
        <v/>
      </c>
    </row>
    <row r="155" spans="2:10" x14ac:dyDescent="0.25">
      <c r="B155" s="21" t="str">
        <f>IF(C155 = "", "", IF(B154="Fecha",HistorialTareas!B199,IF( C155 &lt; C154, IF(OR(WORKDAY.INTL(B154,1,1,Utilidades!$B$3:$B$11)=B154,COUNTIF(Utilidades!$B$3:$B$11,B154)&gt;0),WORKDAY.INTL(B154,2,1,Utilidades!$B$3:$B$11),WORKDAY.INTL(B154,1,1,Utilidades!$B$3:$B$11)), B154)))</f>
        <v/>
      </c>
      <c r="C155" s="22" t="str" cm="1">
        <f t="array" ref="C155">IFERROR(_xlfn.IFS(NOT(ISBLANK($K155)),$K155,NOT(ISBLANK($L155)),$L155 + "1:00",NOT(ISBLANK($M155)),$M155),$D154)</f>
        <v/>
      </c>
      <c r="D155" s="22" t="str">
        <f t="shared" si="0"/>
        <v/>
      </c>
      <c r="E155" s="26">
        <f t="shared" si="7"/>
        <v>0</v>
      </c>
      <c r="I155" s="18">
        <f t="shared" si="8"/>
        <v>0</v>
      </c>
      <c r="J155" s="20" t="str">
        <f>IF(NOT(LEN(H155)=0),VLOOKUP("*"&amp;G155&amp;"*",Links_TW!B$2:C$107,2,0),"")</f>
        <v/>
      </c>
    </row>
    <row r="156" spans="2:10" x14ac:dyDescent="0.25">
      <c r="B156" s="21" t="str">
        <f>IF(C156 = "", "", IF(B155="Fecha",HistorialTareas!B200,IF( C156 &lt; C155, IF(OR(WORKDAY.INTL(B155,1,1,Utilidades!$B$3:$B$11)=B155,COUNTIF(Utilidades!$B$3:$B$11,B155)&gt;0),WORKDAY.INTL(B155,2,1,Utilidades!$B$3:$B$11),WORKDAY.INTL(B155,1,1,Utilidades!$B$3:$B$11)), B155)))</f>
        <v/>
      </c>
      <c r="C156" s="22" t="str" cm="1">
        <f t="array" ref="C156">IFERROR(_xlfn.IFS(NOT(ISBLANK($K156)),$K156,NOT(ISBLANK($L156)),$L156 + "1:00",NOT(ISBLANK($M156)),$M156),$D155)</f>
        <v/>
      </c>
      <c r="D156" s="22" t="str">
        <f t="shared" si="0"/>
        <v/>
      </c>
      <c r="E156" s="26">
        <f t="shared" si="7"/>
        <v>0</v>
      </c>
      <c r="I156" s="18">
        <f t="shared" si="8"/>
        <v>0</v>
      </c>
      <c r="J156" s="20" t="str">
        <f>IF(NOT(LEN(H156)=0),VLOOKUP("*"&amp;G156&amp;"*",Links_TW!B$2:C$107,2,0),"")</f>
        <v/>
      </c>
    </row>
    <row r="157" spans="2:10" x14ac:dyDescent="0.25">
      <c r="B157" s="21" t="str">
        <f>IF(C157 = "", "", IF(B156="Fecha",HistorialTareas!B201,IF( C157 &lt; C156, IF(OR(WORKDAY.INTL(B156,1,1,Utilidades!$B$3:$B$11)=B156,COUNTIF(Utilidades!$B$3:$B$11,B156)&gt;0),WORKDAY.INTL(B156,2,1,Utilidades!$B$3:$B$11),WORKDAY.INTL(B156,1,1,Utilidades!$B$3:$B$11)), B156)))</f>
        <v/>
      </c>
      <c r="C157" s="22" t="str" cm="1">
        <f t="array" ref="C157">IFERROR(_xlfn.IFS(NOT(ISBLANK($K157)),$K157,NOT(ISBLANK($L157)),$L157 + "1:00",NOT(ISBLANK($M157)),$M157),$D156)</f>
        <v/>
      </c>
      <c r="D157" s="22" t="str">
        <f t="shared" si="0"/>
        <v/>
      </c>
      <c r="E157" s="26">
        <f t="shared" si="7"/>
        <v>0</v>
      </c>
      <c r="I157" s="18">
        <f t="shared" si="8"/>
        <v>0</v>
      </c>
      <c r="J157" s="20" t="str">
        <f>IF(NOT(LEN(H157)=0),VLOOKUP("*"&amp;G157&amp;"*",Links_TW!B$2:C$107,2,0),"")</f>
        <v/>
      </c>
    </row>
    <row r="158" spans="2:10" x14ac:dyDescent="0.25">
      <c r="B158" s="21" t="str">
        <f>IF(C158 = "", "", IF(B157="Fecha",HistorialTareas!B202,IF( C158 &lt; C157, IF(OR(WORKDAY.INTL(B157,1,1,Utilidades!$B$3:$B$11)=B157,COUNTIF(Utilidades!$B$3:$B$11,B157)&gt;0),WORKDAY.INTL(B157,2,1,Utilidades!$B$3:$B$11),WORKDAY.INTL(B157,1,1,Utilidades!$B$3:$B$11)), B157)))</f>
        <v/>
      </c>
      <c r="C158" s="22" t="str" cm="1">
        <f t="array" ref="C158">IFERROR(_xlfn.IFS(NOT(ISBLANK($K158)),$K158,NOT(ISBLANK($L158)),$L158 + "1:00",NOT(ISBLANK($M158)),$M158),$D157)</f>
        <v/>
      </c>
      <c r="D158" s="22" t="str">
        <f t="shared" si="0"/>
        <v/>
      </c>
      <c r="E158" s="26">
        <f t="shared" si="7"/>
        <v>0</v>
      </c>
      <c r="I158" s="18">
        <f t="shared" si="8"/>
        <v>0</v>
      </c>
      <c r="J158" s="20" t="str">
        <f>IF(NOT(LEN(H158)=0),VLOOKUP("*"&amp;G158&amp;"*",Links_TW!B$2:C$107,2,0),"")</f>
        <v/>
      </c>
    </row>
    <row r="159" spans="2:10" x14ac:dyDescent="0.25">
      <c r="B159" s="21" t="str">
        <f>IF(C159 = "", "", IF(B158="Fecha",HistorialTareas!B203,IF( C159 &lt; C158, IF(OR(WORKDAY.INTL(B158,1,1,Utilidades!$B$3:$B$11)=B158,COUNTIF(Utilidades!$B$3:$B$11,B158)&gt;0),WORKDAY.INTL(B158,2,1,Utilidades!$B$3:$B$11),WORKDAY.INTL(B158,1,1,Utilidades!$B$3:$B$11)), B158)))</f>
        <v/>
      </c>
      <c r="C159" s="22" t="str" cm="1">
        <f t="array" ref="C159">IFERROR(_xlfn.IFS(NOT(ISBLANK($K159)),$K159,NOT(ISBLANK($L159)),$L159 + "1:00",NOT(ISBLANK($M159)),$M159),$D158)</f>
        <v/>
      </c>
      <c r="D159" s="22" t="str">
        <f t="shared" si="0"/>
        <v/>
      </c>
      <c r="E159" s="26">
        <f t="shared" si="7"/>
        <v>0</v>
      </c>
      <c r="I159" s="18">
        <f t="shared" si="8"/>
        <v>0</v>
      </c>
      <c r="J159" s="20" t="str">
        <f>IF(NOT(LEN(H159)=0),VLOOKUP("*"&amp;G159&amp;"*",Links_TW!B$2:C$107,2,0),"")</f>
        <v/>
      </c>
    </row>
    <row r="160" spans="2:10" x14ac:dyDescent="0.25">
      <c r="B160" s="21" t="str">
        <f>IF(C160 = "", "", IF(B159="Fecha",HistorialTareas!B204,IF( C160 &lt; C159, IF(OR(WORKDAY.INTL(B159,1,1,Utilidades!$B$3:$B$11)=B159,COUNTIF(Utilidades!$B$3:$B$11,B159)&gt;0),WORKDAY.INTL(B159,2,1,Utilidades!$B$3:$B$11),WORKDAY.INTL(B159,1,1,Utilidades!$B$3:$B$11)), B159)))</f>
        <v/>
      </c>
      <c r="C160" s="22" t="str" cm="1">
        <f t="array" ref="C160">IFERROR(_xlfn.IFS(NOT(ISBLANK($K160)),$K160,NOT(ISBLANK($L160)),$L160 + "1:00",NOT(ISBLANK($M160)),$M160),$D159)</f>
        <v/>
      </c>
      <c r="D160" s="22" t="str">
        <f t="shared" si="0"/>
        <v/>
      </c>
      <c r="E160" s="26">
        <f t="shared" si="7"/>
        <v>0</v>
      </c>
      <c r="I160" s="18">
        <f t="shared" si="8"/>
        <v>0</v>
      </c>
      <c r="J160" s="20" t="str">
        <f>IF(NOT(LEN(H160)=0),VLOOKUP("*"&amp;G160&amp;"*",Links_TW!B$2:C$107,2,0),"")</f>
        <v/>
      </c>
    </row>
    <row r="161" spans="2:10" x14ac:dyDescent="0.25">
      <c r="B161" s="21" t="str">
        <f>IF(C161 = "", "", IF(B160="Fecha",HistorialTareas!B205,IF( C161 &lt; C160, IF(OR(WORKDAY.INTL(B160,1,1,Utilidades!$B$3:$B$11)=B160,COUNTIF(Utilidades!$B$3:$B$11,B160)&gt;0),WORKDAY.INTL(B160,2,1,Utilidades!$B$3:$B$11),WORKDAY.INTL(B160,1,1,Utilidades!$B$3:$B$11)), B160)))</f>
        <v/>
      </c>
      <c r="C161" s="22" t="str" cm="1">
        <f t="array" ref="C161">IFERROR(_xlfn.IFS(NOT(ISBLANK($K161)),$K161,NOT(ISBLANK($L161)),$L161 + "1:00",NOT(ISBLANK($M161)),$M161),$D160)</f>
        <v/>
      </c>
      <c r="D161" s="22" t="str">
        <f t="shared" si="0"/>
        <v/>
      </c>
      <c r="E161" s="26">
        <f t="shared" si="7"/>
        <v>0</v>
      </c>
      <c r="I161" s="18">
        <f t="shared" si="8"/>
        <v>0</v>
      </c>
      <c r="J161" s="20" t="str">
        <f>IF(NOT(LEN(H161)=0),VLOOKUP("*"&amp;G161&amp;"*",Links_TW!B$2:C$107,2,0),"")</f>
        <v/>
      </c>
    </row>
    <row r="162" spans="2:10" x14ac:dyDescent="0.25">
      <c r="B162" s="21" t="str">
        <f>IF(C162 = "", "", IF(B161="Fecha",HistorialTareas!B206,IF( C162 &lt; C161, IF(OR(WORKDAY.INTL(B161,1,1,Utilidades!$B$3:$B$11)=B161,COUNTIF(Utilidades!$B$3:$B$11,B161)&gt;0),WORKDAY.INTL(B161,2,1,Utilidades!$B$3:$B$11),WORKDAY.INTL(B161,1,1,Utilidades!$B$3:$B$11)), B161)))</f>
        <v/>
      </c>
      <c r="C162" s="22" t="str" cm="1">
        <f t="array" ref="C162">IFERROR(_xlfn.IFS(NOT(ISBLANK($K162)),$K162,NOT(ISBLANK($L162)),$L162 + "1:00",NOT(ISBLANK($M162)),$M162),$D161)</f>
        <v/>
      </c>
      <c r="D162" s="22" t="str">
        <f t="shared" si="0"/>
        <v/>
      </c>
      <c r="E162" s="26">
        <f t="shared" si="7"/>
        <v>0</v>
      </c>
      <c r="I162" s="18">
        <f t="shared" si="8"/>
        <v>0</v>
      </c>
      <c r="J162" s="20" t="str">
        <f>IF(NOT(LEN(H162)=0),VLOOKUP("*"&amp;G162&amp;"*",Links_TW!B$2:C$107,2,0),"")</f>
        <v/>
      </c>
    </row>
    <row r="163" spans="2:10" x14ac:dyDescent="0.25">
      <c r="B163" s="21" t="str">
        <f>IF(C163 = "", "", IF(B162="Fecha",HistorialTareas!B207,IF( C163 &lt; C162, IF(OR(WORKDAY.INTL(B162,1,1,Utilidades!$B$3:$B$11)=B162,COUNTIF(Utilidades!$B$3:$B$11,B162)&gt;0),WORKDAY.INTL(B162,2,1,Utilidades!$B$3:$B$11),WORKDAY.INTL(B162,1,1,Utilidades!$B$3:$B$11)), B162)))</f>
        <v/>
      </c>
      <c r="C163" s="22" t="str" cm="1">
        <f t="array" ref="C163">IFERROR(_xlfn.IFS(NOT(ISBLANK($K163)),$K163,NOT(ISBLANK($L163)),$L163 + "1:00",NOT(ISBLANK($M163)),$M163),$D162)</f>
        <v/>
      </c>
      <c r="D163" s="22" t="str">
        <f t="shared" si="0"/>
        <v/>
      </c>
      <c r="E163" s="26">
        <f t="shared" si="7"/>
        <v>0</v>
      </c>
      <c r="I163" s="18">
        <f t="shared" si="8"/>
        <v>0</v>
      </c>
      <c r="J163" s="20" t="str">
        <f>IF(NOT(LEN(H163)=0),VLOOKUP("*"&amp;G163&amp;"*",Links_TW!B$2:C$107,2,0),"")</f>
        <v/>
      </c>
    </row>
    <row r="164" spans="2:10" x14ac:dyDescent="0.25">
      <c r="B164" s="21" t="str">
        <f>IF(C164 = "", "", IF(B163="Fecha",HistorialTareas!B208,IF( C164 &lt; C163, IF(OR(WORKDAY.INTL(B163,1,1,Utilidades!$B$3:$B$11)=B163,COUNTIF(Utilidades!$B$3:$B$11,B163)&gt;0),WORKDAY.INTL(B163,2,1,Utilidades!$B$3:$B$11),WORKDAY.INTL(B163,1,1,Utilidades!$B$3:$B$11)), B163)))</f>
        <v/>
      </c>
      <c r="C164" s="22" t="str" cm="1">
        <f t="array" ref="C164">IFERROR(_xlfn.IFS(NOT(ISBLANK($K164)),$K164,NOT(ISBLANK($L164)),$L164 + "1:00",NOT(ISBLANK($M164)),$M164),$D163)</f>
        <v/>
      </c>
      <c r="D164" s="22" t="str">
        <f t="shared" si="0"/>
        <v/>
      </c>
      <c r="E164" s="26">
        <f t="shared" si="7"/>
        <v>0</v>
      </c>
      <c r="I164" s="18">
        <f t="shared" si="8"/>
        <v>0</v>
      </c>
      <c r="J164" s="20" t="str">
        <f>IF(NOT(LEN(H164)=0),VLOOKUP("*"&amp;G164&amp;"*",Links_TW!B$2:C$107,2,0),"")</f>
        <v/>
      </c>
    </row>
    <row r="165" spans="2:10" x14ac:dyDescent="0.25">
      <c r="B165" s="21" t="str">
        <f>IF(C165 = "", "", IF(B164="Fecha",HistorialTareas!B209,IF( C165 &lt; C164, IF(OR(WORKDAY.INTL(B164,1,1,Utilidades!$B$3:$B$11)=B164,COUNTIF(Utilidades!$B$3:$B$11,B164)&gt;0),WORKDAY.INTL(B164,2,1,Utilidades!$B$3:$B$11),WORKDAY.INTL(B164,1,1,Utilidades!$B$3:$B$11)), B164)))</f>
        <v/>
      </c>
      <c r="C165" s="22" t="str" cm="1">
        <f t="array" ref="C165">IFERROR(_xlfn.IFS(NOT(ISBLANK($K165)),$K165,NOT(ISBLANK($L165)),$L165 + "1:00",NOT(ISBLANK($M165)),$M165),$D164)</f>
        <v/>
      </c>
      <c r="D165" s="22" t="str">
        <f t="shared" si="0"/>
        <v/>
      </c>
      <c r="E165" s="26">
        <f t="shared" si="7"/>
        <v>0</v>
      </c>
      <c r="I165" s="18">
        <f t="shared" si="8"/>
        <v>0</v>
      </c>
      <c r="J165" s="20" t="str">
        <f>IF(NOT(LEN(H165)=0),VLOOKUP("*"&amp;G165&amp;"*",Links_TW!B$2:C$107,2,0),"")</f>
        <v/>
      </c>
    </row>
    <row r="166" spans="2:10" x14ac:dyDescent="0.25">
      <c r="B166" s="21" t="str">
        <f>IF(C166 = "", "", IF(B165="Fecha",HistorialTareas!B210,IF( C166 &lt; C165, IF(OR(WORKDAY.INTL(B165,1,1,Utilidades!$B$3:$B$11)=B165,COUNTIF(Utilidades!$B$3:$B$11,B165)&gt;0),WORKDAY.INTL(B165,2,1,Utilidades!$B$3:$B$11),WORKDAY.INTL(B165,1,1,Utilidades!$B$3:$B$11)), B165)))</f>
        <v/>
      </c>
      <c r="C166" s="22" t="str" cm="1">
        <f t="array" ref="C166">IFERROR(_xlfn.IFS(NOT(ISBLANK($K166)),$K166,NOT(ISBLANK($L166)),$L166 + "1:00",NOT(ISBLANK($M166)),$M166),$D165)</f>
        <v/>
      </c>
      <c r="D166" s="22" t="str">
        <f t="shared" si="0"/>
        <v/>
      </c>
      <c r="E166" s="26">
        <f t="shared" si="7"/>
        <v>0</v>
      </c>
      <c r="I166" s="18">
        <f t="shared" si="8"/>
        <v>0</v>
      </c>
      <c r="J166" s="20" t="str">
        <f>IF(NOT(LEN(H166)=0),VLOOKUP("*"&amp;G166&amp;"*",Links_TW!B$2:C$107,2,0),"")</f>
        <v/>
      </c>
    </row>
    <row r="167" spans="2:10" x14ac:dyDescent="0.25">
      <c r="B167" s="21" t="str">
        <f>IF(C167 = "", "", IF(B166="Fecha",HistorialTareas!B211,IF( C167 &lt; C166, IF(OR(WORKDAY.INTL(B166,1,1,Utilidades!$B$3:$B$11)=B166,COUNTIF(Utilidades!$B$3:$B$11,B166)&gt;0),WORKDAY.INTL(B166,2,1,Utilidades!$B$3:$B$11),WORKDAY.INTL(B166,1,1,Utilidades!$B$3:$B$11)), B166)))</f>
        <v/>
      </c>
      <c r="C167" s="22" t="str" cm="1">
        <f t="array" ref="C167">IFERROR(_xlfn.IFS(NOT(ISBLANK($K167)),$K167,NOT(ISBLANK($L167)),$L167 + "1:00",NOT(ISBLANK($M167)),$M167),$D166)</f>
        <v/>
      </c>
      <c r="D167" s="22" t="str">
        <f t="shared" si="0"/>
        <v/>
      </c>
      <c r="E167" s="26">
        <f t="shared" si="7"/>
        <v>0</v>
      </c>
      <c r="I167" s="18">
        <f t="shared" si="8"/>
        <v>0</v>
      </c>
      <c r="J167" s="20" t="str">
        <f>IF(NOT(LEN(H167)=0),VLOOKUP("*"&amp;G167&amp;"*",Links_TW!B$2:C$107,2,0),"")</f>
        <v/>
      </c>
    </row>
    <row r="168" spans="2:10" x14ac:dyDescent="0.25">
      <c r="B168" s="21" t="str">
        <f>IF(C168 = "", "", IF(B167="Fecha",HistorialTareas!B212,IF( C168 &lt; C167, IF(OR(WORKDAY.INTL(B167,1,1,Utilidades!$B$3:$B$11)=B167,COUNTIF(Utilidades!$B$3:$B$11,B167)&gt;0),WORKDAY.INTL(B167,2,1,Utilidades!$B$3:$B$11),WORKDAY.INTL(B167,1,1,Utilidades!$B$3:$B$11)), B167)))</f>
        <v/>
      </c>
      <c r="C168" s="22" t="str" cm="1">
        <f t="array" ref="C168">IFERROR(_xlfn.IFS(NOT(ISBLANK($K168)),$K168,NOT(ISBLANK($L168)),$L168 + "1:00",NOT(ISBLANK($M168)),$M168),$D167)</f>
        <v/>
      </c>
      <c r="D168" s="22" t="str">
        <f t="shared" si="0"/>
        <v/>
      </c>
      <c r="E168" s="26">
        <f t="shared" si="7"/>
        <v>0</v>
      </c>
      <c r="I168" s="18">
        <f t="shared" si="8"/>
        <v>0</v>
      </c>
      <c r="J168" s="20" t="str">
        <f>IF(NOT(LEN(H168)=0),VLOOKUP("*"&amp;G168&amp;"*",Links_TW!B$2:C$107,2,0),"")</f>
        <v/>
      </c>
    </row>
    <row r="169" spans="2:10" x14ac:dyDescent="0.25">
      <c r="B169" s="21" t="str">
        <f>IF(C169 = "", "", IF(B168="Fecha",HistorialTareas!B213,IF( C169 &lt; C168, IF(OR(WORKDAY.INTL(B168,1,1,Utilidades!$B$3:$B$11)=B168,COUNTIF(Utilidades!$B$3:$B$11,B168)&gt;0),WORKDAY.INTL(B168,2,1,Utilidades!$B$3:$B$11),WORKDAY.INTL(B168,1,1,Utilidades!$B$3:$B$11)), B168)))</f>
        <v/>
      </c>
      <c r="C169" s="22" t="str" cm="1">
        <f t="array" ref="C169">IFERROR(_xlfn.IFS(NOT(ISBLANK($K169)),$K169,NOT(ISBLANK($L169)),$L169 + "1:00",NOT(ISBLANK($M169)),$M169),$D168)</f>
        <v/>
      </c>
      <c r="D169" s="22" t="str">
        <f t="shared" si="0"/>
        <v/>
      </c>
      <c r="E169" s="26">
        <f t="shared" si="7"/>
        <v>0</v>
      </c>
      <c r="I169" s="18">
        <f t="shared" si="8"/>
        <v>0</v>
      </c>
      <c r="J169" s="20" t="str">
        <f>IF(NOT(LEN(H169)=0),VLOOKUP("*"&amp;G169&amp;"*",Links_TW!B$2:C$107,2,0),"")</f>
        <v/>
      </c>
    </row>
    <row r="170" spans="2:10" x14ac:dyDescent="0.25">
      <c r="B170" s="21" t="str">
        <f>IF(C170 = "", "", IF(B169="Fecha",HistorialTareas!B214,IF( C170 &lt; C169, IF(OR(WORKDAY.INTL(B169,1,1,Utilidades!$B$3:$B$11)=B169,COUNTIF(Utilidades!$B$3:$B$11,B169)&gt;0),WORKDAY.INTL(B169,2,1,Utilidades!$B$3:$B$11),WORKDAY.INTL(B169,1,1,Utilidades!$B$3:$B$11)), B169)))</f>
        <v/>
      </c>
      <c r="C170" s="22" t="str" cm="1">
        <f t="array" ref="C170">IFERROR(_xlfn.IFS(NOT(ISBLANK($K170)),$K170,NOT(ISBLANK($L170)),$L170 + "1:00",NOT(ISBLANK($M170)),$M170),$D169)</f>
        <v/>
      </c>
      <c r="D170" s="22" t="str">
        <f t="shared" si="0"/>
        <v/>
      </c>
      <c r="E170" s="26">
        <f t="shared" si="7"/>
        <v>0</v>
      </c>
      <c r="I170" s="18">
        <f t="shared" si="8"/>
        <v>0</v>
      </c>
      <c r="J170" s="20" t="str">
        <f>IF(NOT(LEN(H170)=0),VLOOKUP("*"&amp;G170&amp;"*",Links_TW!B$2:C$107,2,0),"")</f>
        <v/>
      </c>
    </row>
    <row r="171" spans="2:10" x14ac:dyDescent="0.25">
      <c r="B171" s="21" t="str">
        <f>IF(C171 = "", "", IF(B170="Fecha",HistorialTareas!B215,IF( C171 &lt; C170, IF(OR(WORKDAY.INTL(B170,1,1,Utilidades!$B$3:$B$11)=B170,COUNTIF(Utilidades!$B$3:$B$11,B170)&gt;0),WORKDAY.INTL(B170,2,1,Utilidades!$B$3:$B$11),WORKDAY.INTL(B170,1,1,Utilidades!$B$3:$B$11)), B170)))</f>
        <v/>
      </c>
      <c r="C171" s="22" t="str" cm="1">
        <f t="array" ref="C171">IFERROR(_xlfn.IFS(NOT(ISBLANK($K171)),$K171,NOT(ISBLANK($L171)),$L171 + "1:00",NOT(ISBLANK($M171)),$M171),$D170)</f>
        <v/>
      </c>
      <c r="D171" s="22" t="str">
        <f t="shared" si="0"/>
        <v/>
      </c>
      <c r="E171" s="26">
        <f t="shared" si="7"/>
        <v>0</v>
      </c>
      <c r="I171" s="18">
        <f t="shared" si="8"/>
        <v>0</v>
      </c>
      <c r="J171" s="20" t="str">
        <f>IF(NOT(LEN(H171)=0),VLOOKUP("*"&amp;G171&amp;"*",Links_TW!B$2:C$107,2,0),"")</f>
        <v/>
      </c>
    </row>
    <row r="172" spans="2:10" x14ac:dyDescent="0.25">
      <c r="B172" s="21" t="str">
        <f>IF(C172 = "", "", IF(B171="Fecha",HistorialTareas!B216,IF( C172 &lt; C171, IF(OR(WORKDAY.INTL(B171,1,1,Utilidades!$B$3:$B$11)=B171,COUNTIF(Utilidades!$B$3:$B$11,B171)&gt;0),WORKDAY.INTL(B171,2,1,Utilidades!$B$3:$B$11),WORKDAY.INTL(B171,1,1,Utilidades!$B$3:$B$11)), B171)))</f>
        <v/>
      </c>
      <c r="C172" s="22" t="str" cm="1">
        <f t="array" ref="C172">IFERROR(_xlfn.IFS(NOT(ISBLANK($K172)),$K172,NOT(ISBLANK($L172)),$L172 + "1:00",NOT(ISBLANK($M172)),$M172),$D171)</f>
        <v/>
      </c>
      <c r="D172" s="22" t="str">
        <f t="shared" si="0"/>
        <v/>
      </c>
      <c r="E172" s="26">
        <f t="shared" si="7"/>
        <v>0</v>
      </c>
      <c r="I172" s="18">
        <f t="shared" si="8"/>
        <v>0</v>
      </c>
      <c r="J172" s="20" t="str">
        <f>IF(NOT(LEN(H172)=0),VLOOKUP("*"&amp;G172&amp;"*",Links_TW!B$2:C$107,2,0),"")</f>
        <v/>
      </c>
    </row>
    <row r="173" spans="2:10" x14ac:dyDescent="0.25">
      <c r="B173" s="21" t="str">
        <f>IF(C173 = "", "", IF(B172="Fecha",HistorialTareas!B217,IF( C173 &lt; C172, IF(OR(WORKDAY.INTL(B172,1,1,Utilidades!$B$3:$B$11)=B172,COUNTIF(Utilidades!$B$3:$B$11,B172)&gt;0),WORKDAY.INTL(B172,2,1,Utilidades!$B$3:$B$11),WORKDAY.INTL(B172,1,1,Utilidades!$B$3:$B$11)), B172)))</f>
        <v/>
      </c>
      <c r="C173" s="22" t="str" cm="1">
        <f t="array" ref="C173">IFERROR(_xlfn.IFS(NOT(ISBLANK($K173)),$K173,NOT(ISBLANK($L173)),$L173 + "1:00",NOT(ISBLANK($M173)),$M173),$D172)</f>
        <v/>
      </c>
      <c r="D173" s="22" t="str">
        <f t="shared" si="0"/>
        <v/>
      </c>
      <c r="E173" s="26">
        <f t="shared" si="7"/>
        <v>0</v>
      </c>
      <c r="I173" s="18">
        <f t="shared" si="8"/>
        <v>0</v>
      </c>
      <c r="J173" s="20" t="str">
        <f>IF(NOT(LEN(H173)=0),VLOOKUP("*"&amp;G173&amp;"*",Links_TW!B$2:C$107,2,0),"")</f>
        <v/>
      </c>
    </row>
    <row r="174" spans="2:10" x14ac:dyDescent="0.25">
      <c r="B174" s="21" t="str">
        <f>IF(C174 = "", "", IF(B173="Fecha",HistorialTareas!B218,IF( C174 &lt; C173, IF(OR(WORKDAY.INTL(B173,1,1,Utilidades!$B$3:$B$11)=B173,COUNTIF(Utilidades!$B$3:$B$11,B173)&gt;0),WORKDAY.INTL(B173,2,1,Utilidades!$B$3:$B$11),WORKDAY.INTL(B173,1,1,Utilidades!$B$3:$B$11)), B173)))</f>
        <v/>
      </c>
      <c r="C174" s="22" t="str" cm="1">
        <f t="array" ref="C174">IFERROR(_xlfn.IFS(NOT(ISBLANK($K174)),$K174,NOT(ISBLANK($L174)),$L174 + "1:00",NOT(ISBLANK($M174)),$M174),$D173)</f>
        <v/>
      </c>
      <c r="D174" s="22" t="str">
        <f t="shared" si="0"/>
        <v/>
      </c>
      <c r="E174" s="26">
        <f t="shared" si="7"/>
        <v>0</v>
      </c>
      <c r="I174" s="18">
        <f t="shared" si="8"/>
        <v>0</v>
      </c>
      <c r="J174" s="20" t="str">
        <f>IF(NOT(LEN(H174)=0),VLOOKUP("*"&amp;G174&amp;"*",Links_TW!B$2:C$107,2,0),"")</f>
        <v/>
      </c>
    </row>
    <row r="175" spans="2:10" x14ac:dyDescent="0.25">
      <c r="B175" s="21" t="str">
        <f>IF(C175 = "", "", IF(B174="Fecha",HistorialTareas!B219,IF( C175 &lt; C174, IF(OR(WORKDAY.INTL(B174,1,1,Utilidades!$B$3:$B$11)=B174,COUNTIF(Utilidades!$B$3:$B$11,B174)&gt;0),WORKDAY.INTL(B174,2,1,Utilidades!$B$3:$B$11),WORKDAY.INTL(B174,1,1,Utilidades!$B$3:$B$11)), B174)))</f>
        <v/>
      </c>
      <c r="C175" s="22" t="str" cm="1">
        <f t="array" ref="C175">IFERROR(_xlfn.IFS(NOT(ISBLANK($K175)),$K175,NOT(ISBLANK($L175)),$L175 + "1:00",NOT(ISBLANK($M175)),$M175),$D174)</f>
        <v/>
      </c>
      <c r="D175" s="22" t="str">
        <f t="shared" si="0"/>
        <v/>
      </c>
      <c r="E175" s="26">
        <f t="shared" si="7"/>
        <v>0</v>
      </c>
      <c r="I175" s="18">
        <f t="shared" si="8"/>
        <v>0</v>
      </c>
      <c r="J175" s="20" t="str">
        <f>IF(NOT(LEN(H175)=0),VLOOKUP("*"&amp;G175&amp;"*",Links_TW!B$2:C$107,2,0),"")</f>
        <v/>
      </c>
    </row>
    <row r="176" spans="2:10" x14ac:dyDescent="0.25">
      <c r="B176" s="21" t="str">
        <f>IF(C176 = "", "", IF(B175="Fecha",HistorialTareas!B220,IF( C176 &lt; C175, IF(OR(WORKDAY.INTL(B175,1,1,Utilidades!$B$3:$B$11)=B175,COUNTIF(Utilidades!$B$3:$B$11,B175)&gt;0),WORKDAY.INTL(B175,2,1,Utilidades!$B$3:$B$11),WORKDAY.INTL(B175,1,1,Utilidades!$B$3:$B$11)), B175)))</f>
        <v/>
      </c>
      <c r="C176" s="22" t="str" cm="1">
        <f t="array" ref="C176">IFERROR(_xlfn.IFS(NOT(ISBLANK($K176)),$K176,NOT(ISBLANK($L176)),$L176 + "1:00",NOT(ISBLANK($M176)),$M176),$D175)</f>
        <v/>
      </c>
      <c r="D176" s="22" t="str">
        <f t="shared" si="0"/>
        <v/>
      </c>
      <c r="E176" s="26">
        <f t="shared" si="7"/>
        <v>0</v>
      </c>
      <c r="I176" s="18">
        <f t="shared" si="8"/>
        <v>0</v>
      </c>
      <c r="J176" s="20" t="str">
        <f>IF(NOT(LEN(H176)=0),VLOOKUP("*"&amp;G176&amp;"*",Links_TW!B$2:C$107,2,0),"")</f>
        <v/>
      </c>
    </row>
    <row r="177" spans="2:10" x14ac:dyDescent="0.25">
      <c r="B177" s="21" t="str">
        <f>IF(C177 = "", "", IF(B176="Fecha",HistorialTareas!B221,IF( C177 &lt; C176, IF(OR(WORKDAY.INTL(B176,1,1,Utilidades!$B$3:$B$11)=B176,COUNTIF(Utilidades!$B$3:$B$11,B176)&gt;0),WORKDAY.INTL(B176,2,1,Utilidades!$B$3:$B$11),WORKDAY.INTL(B176,1,1,Utilidades!$B$3:$B$11)), B176)))</f>
        <v/>
      </c>
      <c r="C177" s="22" t="str" cm="1">
        <f t="array" ref="C177">IFERROR(_xlfn.IFS(NOT(ISBLANK($K177)),$K177,NOT(ISBLANK($L177)),$L177 + "1:00",NOT(ISBLANK($M177)),$M177),$D176)</f>
        <v/>
      </c>
      <c r="D177" s="22" t="str">
        <f t="shared" si="0"/>
        <v/>
      </c>
      <c r="E177" s="26">
        <f t="shared" si="7"/>
        <v>0</v>
      </c>
      <c r="I177" s="18">
        <f t="shared" si="8"/>
        <v>0</v>
      </c>
      <c r="J177" s="20" t="str">
        <f>IF(NOT(LEN(H177)=0),VLOOKUP("*"&amp;G177&amp;"*",Links_TW!B$2:C$107,2,0),"")</f>
        <v/>
      </c>
    </row>
    <row r="178" spans="2:10" x14ac:dyDescent="0.25">
      <c r="B178" s="21" t="str">
        <f>IF(C178 = "", "", IF(B177="Fecha",HistorialTareas!B222,IF( C178 &lt; C177, IF(OR(WORKDAY.INTL(B177,1,1,Utilidades!$B$3:$B$11)=B177,COUNTIF(Utilidades!$B$3:$B$11,B177)&gt;0),WORKDAY.INTL(B177,2,1,Utilidades!$B$3:$B$11),WORKDAY.INTL(B177,1,1,Utilidades!$B$3:$B$11)), B177)))</f>
        <v/>
      </c>
      <c r="C178" s="22" t="str" cm="1">
        <f t="array" ref="C178">IFERROR(_xlfn.IFS(NOT(ISBLANK($K178)),$K178,NOT(ISBLANK($L178)),$L178 + "1:00",NOT(ISBLANK($M178)),$M178),$D177)</f>
        <v/>
      </c>
      <c r="D178" s="22" t="str">
        <f t="shared" si="0"/>
        <v/>
      </c>
      <c r="E178" s="26">
        <f t="shared" si="7"/>
        <v>0</v>
      </c>
      <c r="I178" s="18">
        <f t="shared" si="8"/>
        <v>0</v>
      </c>
      <c r="J178" s="20" t="str">
        <f>IF(NOT(LEN(H178)=0),VLOOKUP("*"&amp;G178&amp;"*",Links_TW!B$2:C$107,2,0),"")</f>
        <v/>
      </c>
    </row>
    <row r="179" spans="2:10" x14ac:dyDescent="0.25">
      <c r="B179" s="21" t="str">
        <f>IF(C179 = "", "", IF(B178="Fecha",HistorialTareas!B223,IF( C179 &lt; C178, IF(OR(WORKDAY.INTL(B178,1,1,Utilidades!$B$3:$B$11)=B178,COUNTIF(Utilidades!$B$3:$B$11,B178)&gt;0),WORKDAY.INTL(B178,2,1,Utilidades!$B$3:$B$11),WORKDAY.INTL(B178,1,1,Utilidades!$B$3:$B$11)), B178)))</f>
        <v/>
      </c>
      <c r="C179" s="22" t="str" cm="1">
        <f t="array" ref="C179">IFERROR(_xlfn.IFS(NOT(ISBLANK($K179)),$K179,NOT(ISBLANK($L179)),$L179 + "1:00",NOT(ISBLANK($M179)),$M179),$D178)</f>
        <v/>
      </c>
      <c r="D179" s="22" t="str">
        <f t="shared" si="0"/>
        <v/>
      </c>
      <c r="E179" s="26">
        <f t="shared" si="7"/>
        <v>0</v>
      </c>
      <c r="I179" s="18">
        <f t="shared" si="8"/>
        <v>0</v>
      </c>
      <c r="J179" s="20" t="str">
        <f>IF(NOT(LEN(H179)=0),VLOOKUP("*"&amp;G179&amp;"*",Links_TW!B$2:C$107,2,0),"")</f>
        <v/>
      </c>
    </row>
    <row r="180" spans="2:10" x14ac:dyDescent="0.25">
      <c r="B180" s="21" t="str">
        <f>IF(C180 = "", "", IF(B179="Fecha",HistorialTareas!B224,IF( C180 &lt; C179, IF(OR(WORKDAY.INTL(B179,1,1,Utilidades!$B$3:$B$11)=B179,COUNTIF(Utilidades!$B$3:$B$11,B179)&gt;0),WORKDAY.INTL(B179,2,1,Utilidades!$B$3:$B$11),WORKDAY.INTL(B179,1,1,Utilidades!$B$3:$B$11)), B179)))</f>
        <v/>
      </c>
      <c r="C180" s="22" t="str" cm="1">
        <f t="array" ref="C180">IFERROR(_xlfn.IFS(NOT(ISBLANK($K180)),$K180,NOT(ISBLANK($L180)),$L180 + "1:00",NOT(ISBLANK($M180)),$M180),$D179)</f>
        <v/>
      </c>
      <c r="D180" s="22" t="str">
        <f t="shared" si="0"/>
        <v/>
      </c>
      <c r="E180" s="26">
        <f t="shared" si="7"/>
        <v>0</v>
      </c>
      <c r="I180" s="18">
        <f t="shared" si="8"/>
        <v>0</v>
      </c>
      <c r="J180" s="20" t="str">
        <f>IF(NOT(LEN(H180)=0),VLOOKUP("*"&amp;G180&amp;"*",Links_TW!B$2:C$107,2,0),"")</f>
        <v/>
      </c>
    </row>
    <row r="181" spans="2:10" x14ac:dyDescent="0.25">
      <c r="B181" s="21" t="str">
        <f>IF(C181 = "", "", IF(B180="Fecha",HistorialTareas!B225,IF( C181 &lt; C180, IF(OR(WORKDAY.INTL(B180,1,1,Utilidades!$B$3:$B$11)=B180,COUNTIF(Utilidades!$B$3:$B$11,B180)&gt;0),WORKDAY.INTL(B180,2,1,Utilidades!$B$3:$B$11),WORKDAY.INTL(B180,1,1,Utilidades!$B$3:$B$11)), B180)))</f>
        <v/>
      </c>
      <c r="C181" s="22" t="str" cm="1">
        <f t="array" ref="C181">IFERROR(_xlfn.IFS(NOT(ISBLANK($K181)),$K181,NOT(ISBLANK($L181)),$L181 + "1:00",NOT(ISBLANK($M181)),$M181),$D180)</f>
        <v/>
      </c>
      <c r="D181" s="22" t="str">
        <f t="shared" si="0"/>
        <v/>
      </c>
      <c r="E181" s="26">
        <f t="shared" si="7"/>
        <v>0</v>
      </c>
      <c r="I181" s="18">
        <f t="shared" si="8"/>
        <v>0</v>
      </c>
      <c r="J181" s="20" t="str">
        <f>IF(NOT(LEN(H181)=0),VLOOKUP("*"&amp;G181&amp;"*",Links_TW!B$2:C$107,2,0),"")</f>
        <v/>
      </c>
    </row>
    <row r="182" spans="2:10" x14ac:dyDescent="0.25">
      <c r="B182" s="21" t="str">
        <f>IF(C182 = "", "", IF(B181="Fecha",HistorialTareas!B226,IF( C182 &lt; C181, IF(OR(WORKDAY.INTL(B181,1,1,Utilidades!$B$3:$B$11)=B181,COUNTIF(Utilidades!$B$3:$B$11,B181)&gt;0),WORKDAY.INTL(B181,2,1,Utilidades!$B$3:$B$11),WORKDAY.INTL(B181,1,1,Utilidades!$B$3:$B$11)), B181)))</f>
        <v/>
      </c>
      <c r="C182" s="22" t="str" cm="1">
        <f t="array" ref="C182">IFERROR(_xlfn.IFS(NOT(ISBLANK($K182)),$K182,NOT(ISBLANK($L182)),$L182 + "1:00",NOT(ISBLANK($M182)),$M182),$D181)</f>
        <v/>
      </c>
      <c r="D182" s="22" t="str">
        <f t="shared" si="0"/>
        <v/>
      </c>
      <c r="E182" s="26">
        <f t="shared" si="7"/>
        <v>0</v>
      </c>
      <c r="I182" s="18">
        <f t="shared" si="8"/>
        <v>0</v>
      </c>
      <c r="J182" s="20" t="str">
        <f>IF(NOT(LEN(H182)=0),VLOOKUP("*"&amp;G182&amp;"*",Links_TW!B$2:C$107,2,0),"")</f>
        <v/>
      </c>
    </row>
    <row r="183" spans="2:10" x14ac:dyDescent="0.25">
      <c r="B183" s="21" t="str">
        <f>IF(C183 = "", "", IF(B182="Fecha",HistorialTareas!B227,IF( C183 &lt; C182, IF(OR(WORKDAY.INTL(B182,1,1,Utilidades!$B$3:$B$11)=B182,COUNTIF(Utilidades!$B$3:$B$11,B182)&gt;0),WORKDAY.INTL(B182,2,1,Utilidades!$B$3:$B$11),WORKDAY.INTL(B182,1,1,Utilidades!$B$3:$B$11)), B182)))</f>
        <v/>
      </c>
      <c r="C183" s="22" t="str" cm="1">
        <f t="array" ref="C183">IFERROR(_xlfn.IFS(NOT(ISBLANK($K183)),$K183,NOT(ISBLANK($L183)),$L183 + "1:00",NOT(ISBLANK($M183)),$M183),$D182)</f>
        <v/>
      </c>
      <c r="D183" s="22" t="str">
        <f t="shared" si="0"/>
        <v/>
      </c>
      <c r="E183" s="26">
        <f t="shared" si="7"/>
        <v>0</v>
      </c>
      <c r="I183" s="18">
        <f t="shared" si="8"/>
        <v>0</v>
      </c>
      <c r="J183" s="20" t="str">
        <f>IF(NOT(LEN(H183)=0),VLOOKUP("*"&amp;G183&amp;"*",Links_TW!B$2:C$107,2,0),"")</f>
        <v/>
      </c>
    </row>
    <row r="184" spans="2:10" x14ac:dyDescent="0.25">
      <c r="B184" s="21" t="str">
        <f>IF(C184 = "", "", IF(B183="Fecha",HistorialTareas!B228,IF( C184 &lt; C183, IF(OR(WORKDAY.INTL(B183,1,1,Utilidades!$B$3:$B$11)=B183,COUNTIF(Utilidades!$B$3:$B$11,B183)&gt;0),WORKDAY.INTL(B183,2,1,Utilidades!$B$3:$B$11),WORKDAY.INTL(B183,1,1,Utilidades!$B$3:$B$11)), B183)))</f>
        <v/>
      </c>
      <c r="C184" s="22" t="str" cm="1">
        <f t="array" ref="C184">IFERROR(_xlfn.IFS(NOT(ISBLANK($K184)),$K184,NOT(ISBLANK($L184)),$L184 + "1:00",NOT(ISBLANK($M184)),$M184),$D183)</f>
        <v/>
      </c>
      <c r="D184" s="22" t="str">
        <f t="shared" si="0"/>
        <v/>
      </c>
      <c r="E184" s="26">
        <f t="shared" si="7"/>
        <v>0</v>
      </c>
      <c r="I184" s="18">
        <f t="shared" si="8"/>
        <v>0</v>
      </c>
      <c r="J184" s="20" t="str">
        <f>IF(NOT(LEN(H184)=0),VLOOKUP("*"&amp;G184&amp;"*",Links_TW!B$2:C$107,2,0),"")</f>
        <v/>
      </c>
    </row>
    <row r="185" spans="2:10" x14ac:dyDescent="0.25">
      <c r="B185" s="21" t="str">
        <f>IF(C185 = "", "", IF(B184="Fecha",HistorialTareas!B229,IF( C185 &lt; C184, IF(OR(WORKDAY.INTL(B184,1,1,Utilidades!$B$3:$B$11)=B184,COUNTIF(Utilidades!$B$3:$B$11,B184)&gt;0),WORKDAY.INTL(B184,2,1,Utilidades!$B$3:$B$11),WORKDAY.INTL(B184,1,1,Utilidades!$B$3:$B$11)), B184)))</f>
        <v/>
      </c>
      <c r="C185" s="22" t="str" cm="1">
        <f t="array" ref="C185">IFERROR(_xlfn.IFS(NOT(ISBLANK($K185)),$K185,NOT(ISBLANK($L185)),$L185 + "1:00",NOT(ISBLANK($M185)),$M185),$D184)</f>
        <v/>
      </c>
      <c r="D185" s="22" t="str">
        <f t="shared" si="0"/>
        <v/>
      </c>
      <c r="E185" s="26">
        <f t="shared" si="7"/>
        <v>0</v>
      </c>
      <c r="I185" s="18">
        <f t="shared" si="8"/>
        <v>0</v>
      </c>
      <c r="J185" s="20" t="str">
        <f>IF(NOT(LEN(H185)=0),VLOOKUP("*"&amp;G185&amp;"*",Links_TW!B$2:C$107,2,0),"")</f>
        <v/>
      </c>
    </row>
    <row r="186" spans="2:10" x14ac:dyDescent="0.25">
      <c r="B186" s="21" t="str">
        <f>IF(C186 = "", "", IF(B185="Fecha",HistorialTareas!B230,IF( C186 &lt; C185, IF(OR(WORKDAY.INTL(B185,1,1,Utilidades!$B$3:$B$11)=B185,COUNTIF(Utilidades!$B$3:$B$11,B185)&gt;0),WORKDAY.INTL(B185,2,1,Utilidades!$B$3:$B$11),WORKDAY.INTL(B185,1,1,Utilidades!$B$3:$B$11)), B185)))</f>
        <v/>
      </c>
      <c r="C186" s="22" t="str" cm="1">
        <f t="array" ref="C186">IFERROR(_xlfn.IFS(NOT(ISBLANK($K186)),$K186,NOT(ISBLANK($L186)),$L186 + "1:00",NOT(ISBLANK($M186)),$M186),$D185)</f>
        <v/>
      </c>
      <c r="D186" s="22" t="str">
        <f t="shared" si="0"/>
        <v/>
      </c>
      <c r="E186" s="26">
        <f t="shared" si="7"/>
        <v>0</v>
      </c>
      <c r="I186" s="18">
        <f t="shared" si="8"/>
        <v>0</v>
      </c>
      <c r="J186" s="20" t="str">
        <f>IF(NOT(LEN(H186)=0),VLOOKUP("*"&amp;G186&amp;"*",Links_TW!B$2:C$107,2,0),"")</f>
        <v/>
      </c>
    </row>
    <row r="187" spans="2:10" x14ac:dyDescent="0.25">
      <c r="B187" s="21" t="str">
        <f>IF(C187 = "", "", IF(B186="Fecha",HistorialTareas!B231,IF( C187 &lt; C186, IF(OR(WORKDAY.INTL(B186,1,1,Utilidades!$B$3:$B$11)=B186,COUNTIF(Utilidades!$B$3:$B$11,B186)&gt;0),WORKDAY.INTL(B186,2,1,Utilidades!$B$3:$B$11),WORKDAY.INTL(B186,1,1,Utilidades!$B$3:$B$11)), B186)))</f>
        <v/>
      </c>
      <c r="C187" s="22" t="str" cm="1">
        <f t="array" ref="C187">IFERROR(_xlfn.IFS(NOT(ISBLANK($K187)),$K187,NOT(ISBLANK($L187)),$L187 + "1:00",NOT(ISBLANK($M187)),$M187),$D186)</f>
        <v/>
      </c>
      <c r="D187" s="22" t="str">
        <f t="shared" si="0"/>
        <v/>
      </c>
      <c r="E187" s="26">
        <f t="shared" si="7"/>
        <v>0</v>
      </c>
      <c r="I187" s="18">
        <f t="shared" si="8"/>
        <v>0</v>
      </c>
      <c r="J187" s="20" t="str">
        <f>IF(NOT(LEN(H187)=0),VLOOKUP("*"&amp;G187&amp;"*",Links_TW!B$2:C$107,2,0),"")</f>
        <v/>
      </c>
    </row>
    <row r="188" spans="2:10" x14ac:dyDescent="0.25">
      <c r="B188" s="21" t="str">
        <f>IF(C188 = "", "", IF(B187="Fecha",HistorialTareas!B232,IF( C188 &lt; C187, IF(OR(WORKDAY.INTL(B187,1,1,Utilidades!$B$3:$B$11)=B187,COUNTIF(Utilidades!$B$3:$B$11,B187)&gt;0),WORKDAY.INTL(B187,2,1,Utilidades!$B$3:$B$11),WORKDAY.INTL(B187,1,1,Utilidades!$B$3:$B$11)), B187)))</f>
        <v/>
      </c>
      <c r="C188" s="22" t="str" cm="1">
        <f t="array" ref="C188">IFERROR(_xlfn.IFS(NOT(ISBLANK($K188)),$K188,NOT(ISBLANK($L188)),$L188 + "1:00",NOT(ISBLANK($M188)),$M188),$D187)</f>
        <v/>
      </c>
      <c r="D188" s="22" t="str">
        <f t="shared" si="0"/>
        <v/>
      </c>
      <c r="E188" s="26">
        <f t="shared" si="7"/>
        <v>0</v>
      </c>
      <c r="I188" s="18">
        <f t="shared" si="8"/>
        <v>0</v>
      </c>
      <c r="J188" s="20" t="str">
        <f>IF(NOT(LEN(H188)=0),VLOOKUP("*"&amp;G188&amp;"*",Links_TW!B$2:C$107,2,0),"")</f>
        <v/>
      </c>
    </row>
    <row r="189" spans="2:10" x14ac:dyDescent="0.25">
      <c r="B189" s="21" t="str">
        <f>IF(C189 = "", "", IF(B188="Fecha",HistorialTareas!B233,IF( C189 &lt; C188, IF(OR(WORKDAY.INTL(B188,1,1,Utilidades!$B$3:$B$11)=B188,COUNTIF(Utilidades!$B$3:$B$11,B188)&gt;0),WORKDAY.INTL(B188,2,1,Utilidades!$B$3:$B$11),WORKDAY.INTL(B188,1,1,Utilidades!$B$3:$B$11)), B188)))</f>
        <v/>
      </c>
      <c r="C189" s="22" t="str" cm="1">
        <f t="array" ref="C189">IFERROR(_xlfn.IFS(NOT(ISBLANK($K189)),$K189,NOT(ISBLANK($L189)),$L189 + "1:00",NOT(ISBLANK($M189)),$M189),$D188)</f>
        <v/>
      </c>
      <c r="D189" s="22" t="str">
        <f t="shared" si="0"/>
        <v/>
      </c>
      <c r="E189" s="26">
        <f t="shared" si="7"/>
        <v>0</v>
      </c>
      <c r="I189" s="18">
        <f t="shared" si="8"/>
        <v>0</v>
      </c>
      <c r="J189" s="20" t="str">
        <f>IF(NOT(LEN(H189)=0),VLOOKUP("*"&amp;G189&amp;"*",Links_TW!B$2:C$107,2,0),"")</f>
        <v/>
      </c>
    </row>
    <row r="190" spans="2:10" x14ac:dyDescent="0.25">
      <c r="B190" s="21" t="str">
        <f>IF(C190 = "", "", IF(B189="Fecha",HistorialTareas!B234,IF( C190 &lt; C189, IF(OR(WORKDAY.INTL(B189,1,1,Utilidades!$B$3:$B$11)=B189,COUNTIF(Utilidades!$B$3:$B$11,B189)&gt;0),WORKDAY.INTL(B189,2,1,Utilidades!$B$3:$B$11),WORKDAY.INTL(B189,1,1,Utilidades!$B$3:$B$11)), B189)))</f>
        <v/>
      </c>
      <c r="C190" s="22" t="str" cm="1">
        <f t="array" ref="C190">IFERROR(_xlfn.IFS(NOT(ISBLANK($K190)),$K190,NOT(ISBLANK($L190)),$L190 + "1:00",NOT(ISBLANK($M190)),$M190),$D189)</f>
        <v/>
      </c>
      <c r="D190" s="22" t="str">
        <f t="shared" si="0"/>
        <v/>
      </c>
      <c r="E190" s="26">
        <f t="shared" si="7"/>
        <v>0</v>
      </c>
      <c r="I190" s="18">
        <f t="shared" si="8"/>
        <v>0</v>
      </c>
      <c r="J190" s="20" t="str">
        <f>IF(NOT(LEN(H190)=0),VLOOKUP("*"&amp;G190&amp;"*",Links_TW!B$2:C$107,2,0),"")</f>
        <v/>
      </c>
    </row>
    <row r="191" spans="2:10" x14ac:dyDescent="0.25">
      <c r="B191" s="21" t="str">
        <f>IF(C191 = "", "", IF(B190="Fecha",HistorialTareas!B235,IF( C191 &lt; C190, IF(OR(WORKDAY.INTL(B190,1,1,Utilidades!$B$3:$B$11)=B190,COUNTIF(Utilidades!$B$3:$B$11,B190)&gt;0),WORKDAY.INTL(B190,2,1,Utilidades!$B$3:$B$11),WORKDAY.INTL(B190,1,1,Utilidades!$B$3:$B$11)), B190)))</f>
        <v/>
      </c>
      <c r="C191" s="22" t="str" cm="1">
        <f t="array" ref="C191">IFERROR(_xlfn.IFS(NOT(ISBLANK($K191)),$K191,NOT(ISBLANK($L191)),$L191 + "1:00",NOT(ISBLANK($M191)),$M191),$D190)</f>
        <v/>
      </c>
      <c r="D191" s="22" t="str">
        <f t="shared" si="0"/>
        <v/>
      </c>
      <c r="E191" s="26">
        <f t="shared" si="7"/>
        <v>0</v>
      </c>
      <c r="I191" s="18">
        <f t="shared" si="8"/>
        <v>0</v>
      </c>
      <c r="J191" s="20" t="str">
        <f>IF(NOT(LEN(H191)=0),VLOOKUP("*"&amp;G191&amp;"*",Links_TW!B$2:C$107,2,0),"")</f>
        <v/>
      </c>
    </row>
    <row r="192" spans="2:10" x14ac:dyDescent="0.25">
      <c r="B192" s="21" t="str">
        <f>IF(C192 = "", "", IF(B191="Fecha",HistorialTareas!B236,IF( C192 &lt; C191, IF(OR(WORKDAY.INTL(B191,1,1,Utilidades!$B$3:$B$11)=B191,COUNTIF(Utilidades!$B$3:$B$11,B191)&gt;0),WORKDAY.INTL(B191,2,1,Utilidades!$B$3:$B$11),WORKDAY.INTL(B191,1,1,Utilidades!$B$3:$B$11)), B191)))</f>
        <v/>
      </c>
      <c r="C192" s="22" t="str" cm="1">
        <f t="array" ref="C192">IFERROR(_xlfn.IFS(NOT(ISBLANK($K192)),$K192,NOT(ISBLANK($L192)),$L192 + "1:00",NOT(ISBLANK($M192)),$M192),$D191)</f>
        <v/>
      </c>
      <c r="D192" s="22" t="str">
        <f t="shared" si="0"/>
        <v/>
      </c>
      <c r="E192" s="26">
        <f t="shared" si="7"/>
        <v>0</v>
      </c>
      <c r="I192" s="18">
        <f t="shared" si="8"/>
        <v>0</v>
      </c>
      <c r="J192" s="20" t="str">
        <f>IF(NOT(LEN(H192)=0),VLOOKUP("*"&amp;G192&amp;"*",Links_TW!B$2:C$107,2,0),"")</f>
        <v/>
      </c>
    </row>
    <row r="193" spans="2:10" x14ac:dyDescent="0.25">
      <c r="B193" s="21" t="str">
        <f>IF(C193 = "", "", IF(B192="Fecha",HistorialTareas!B237,IF( C193 &lt; C192, IF(OR(WORKDAY.INTL(B192,1,1,Utilidades!$B$3:$B$11)=B192,COUNTIF(Utilidades!$B$3:$B$11,B192)&gt;0),WORKDAY.INTL(B192,2,1,Utilidades!$B$3:$B$11),WORKDAY.INTL(B192,1,1,Utilidades!$B$3:$B$11)), B192)))</f>
        <v/>
      </c>
      <c r="C193" s="22" t="str" cm="1">
        <f t="array" ref="C193">IFERROR(_xlfn.IFS(NOT(ISBLANK($K193)),$K193,NOT(ISBLANK($L193)),$L193 + "1:00",NOT(ISBLANK($M193)),$M193),$D192)</f>
        <v/>
      </c>
      <c r="D193" s="22" t="str">
        <f t="shared" si="0"/>
        <v/>
      </c>
      <c r="E193" s="26">
        <f t="shared" ref="E193:E256" si="9">SUMIF($B$2:$B$108,B193,$H$2:$H$108)</f>
        <v>0</v>
      </c>
      <c r="I193" s="18">
        <f t="shared" ref="I193:I256" si="10">SUMIF($G$2:$G$108,G193,$H$2:$H$108)</f>
        <v>0</v>
      </c>
      <c r="J193" s="20" t="str">
        <f>IF(NOT(LEN(H193)=0),VLOOKUP("*"&amp;G193&amp;"*",Links_TW!B$2:C$107,2,0),"")</f>
        <v/>
      </c>
    </row>
    <row r="194" spans="2:10" x14ac:dyDescent="0.25">
      <c r="B194" s="21" t="str">
        <f>IF(C194 = "", "", IF(B193="Fecha",HistorialTareas!B238,IF( C194 &lt; C193, IF(OR(WORKDAY.INTL(B193,1,1,Utilidades!$B$3:$B$11)=B193,COUNTIF(Utilidades!$B$3:$B$11,B193)&gt;0),WORKDAY.INTL(B193,2,1,Utilidades!$B$3:$B$11),WORKDAY.INTL(B193,1,1,Utilidades!$B$3:$B$11)), B193)))</f>
        <v/>
      </c>
      <c r="C194" s="22" t="str" cm="1">
        <f t="array" ref="C194">IFERROR(_xlfn.IFS(NOT(ISBLANK($K194)),$K194,NOT(ISBLANK($L194)),$L194 + "1:00",NOT(ISBLANK($M194)),$M194),$D193)</f>
        <v/>
      </c>
      <c r="D194" s="22" t="str">
        <f t="shared" si="0"/>
        <v/>
      </c>
      <c r="E194" s="26">
        <f t="shared" si="9"/>
        <v>0</v>
      </c>
      <c r="I194" s="18">
        <f t="shared" si="10"/>
        <v>0</v>
      </c>
      <c r="J194" s="20" t="str">
        <f>IF(NOT(LEN(H194)=0),VLOOKUP("*"&amp;G194&amp;"*",Links_TW!B$2:C$107,2,0),"")</f>
        <v/>
      </c>
    </row>
    <row r="195" spans="2:10" x14ac:dyDescent="0.25">
      <c r="B195" s="21" t="str">
        <f>IF(C195 = "", "", IF(B194="Fecha",HistorialTareas!B239,IF( C195 &lt; C194, IF(OR(WORKDAY.INTL(B194,1,1,Utilidades!$B$3:$B$11)=B194,COUNTIF(Utilidades!$B$3:$B$11,B194)&gt;0),WORKDAY.INTL(B194,2,1,Utilidades!$B$3:$B$11),WORKDAY.INTL(B194,1,1,Utilidades!$B$3:$B$11)), B194)))</f>
        <v/>
      </c>
      <c r="C195" s="22" t="str" cm="1">
        <f t="array" ref="C195">IFERROR(_xlfn.IFS(NOT(ISBLANK($K195)),$K195,NOT(ISBLANK($L195)),$L195 + "1:00",NOT(ISBLANK($M195)),$M195),$D194)</f>
        <v/>
      </c>
      <c r="D195" s="22" t="str">
        <f t="shared" si="0"/>
        <v/>
      </c>
      <c r="E195" s="26">
        <f t="shared" si="9"/>
        <v>0</v>
      </c>
      <c r="I195" s="18">
        <f t="shared" si="10"/>
        <v>0</v>
      </c>
      <c r="J195" s="20" t="str">
        <f>IF(NOT(LEN(H195)=0),VLOOKUP("*"&amp;G195&amp;"*",Links_TW!B$2:C$107,2,0),"")</f>
        <v/>
      </c>
    </row>
    <row r="196" spans="2:10" x14ac:dyDescent="0.25">
      <c r="B196" s="21" t="str">
        <f>IF(C196 = "", "", IF(B195="Fecha",HistorialTareas!B240,IF( C196 &lt; C195, IF(OR(WORKDAY.INTL(B195,1,1,Utilidades!$B$3:$B$11)=B195,COUNTIF(Utilidades!$B$3:$B$11,B195)&gt;0),WORKDAY.INTL(B195,2,1,Utilidades!$B$3:$B$11),WORKDAY.INTL(B195,1,1,Utilidades!$B$3:$B$11)), B195)))</f>
        <v/>
      </c>
      <c r="C196" s="22" t="str" cm="1">
        <f t="array" ref="C196">IFERROR(_xlfn.IFS(NOT(ISBLANK($K196)),$K196,NOT(ISBLANK($L196)),$L196 + "1:00",NOT(ISBLANK($M196)),$M196),$D195)</f>
        <v/>
      </c>
      <c r="D196" s="22" t="str">
        <f t="shared" si="0"/>
        <v/>
      </c>
      <c r="E196" s="26">
        <f t="shared" si="9"/>
        <v>0</v>
      </c>
      <c r="I196" s="18">
        <f t="shared" si="10"/>
        <v>0</v>
      </c>
      <c r="J196" s="20" t="str">
        <f>IF(NOT(LEN(H196)=0),VLOOKUP("*"&amp;G196&amp;"*",Links_TW!B$2:C$107,2,0),"")</f>
        <v/>
      </c>
    </row>
    <row r="197" spans="2:10" x14ac:dyDescent="0.25">
      <c r="B197" s="21" t="str">
        <f>IF(C197 = "", "", IF(B196="Fecha",HistorialTareas!B241,IF( C197 &lt; C196, IF(OR(WORKDAY.INTL(B196,1,1,Utilidades!$B$3:$B$11)=B196,COUNTIF(Utilidades!$B$3:$B$11,B196)&gt;0),WORKDAY.INTL(B196,2,1,Utilidades!$B$3:$B$11),WORKDAY.INTL(B196,1,1,Utilidades!$B$3:$B$11)), B196)))</f>
        <v/>
      </c>
      <c r="C197" s="22" t="str" cm="1">
        <f t="array" ref="C197">IFERROR(_xlfn.IFS(NOT(ISBLANK($K197)),$K197,NOT(ISBLANK($L197)),$L197 + "1:00",NOT(ISBLANK($M197)),$M197),$D196)</f>
        <v/>
      </c>
      <c r="D197" s="22" t="str">
        <f t="shared" si="0"/>
        <v/>
      </c>
      <c r="E197" s="26">
        <f t="shared" si="9"/>
        <v>0</v>
      </c>
      <c r="I197" s="18">
        <f t="shared" si="10"/>
        <v>0</v>
      </c>
      <c r="J197" s="20" t="str">
        <f>IF(NOT(LEN(H197)=0),VLOOKUP("*"&amp;G197&amp;"*",Links_TW!B$2:C$107,2,0),"")</f>
        <v/>
      </c>
    </row>
    <row r="198" spans="2:10" x14ac:dyDescent="0.25">
      <c r="B198" s="21" t="str">
        <f>IF(C198 = "", "", IF(B197="Fecha",HistorialTareas!B242,IF( C198 &lt; C197, IF(OR(WORKDAY.INTL(B197,1,1,Utilidades!$B$3:$B$11)=B197,COUNTIF(Utilidades!$B$3:$B$11,B197)&gt;0),WORKDAY.INTL(B197,2,1,Utilidades!$B$3:$B$11),WORKDAY.INTL(B197,1,1,Utilidades!$B$3:$B$11)), B197)))</f>
        <v/>
      </c>
      <c r="C198" s="22" t="str" cm="1">
        <f t="array" ref="C198">IFERROR(_xlfn.IFS(NOT(ISBLANK($K198)),$K198,NOT(ISBLANK($L198)),$L198 + "1:00",NOT(ISBLANK($M198)),$M198),$D197)</f>
        <v/>
      </c>
      <c r="D198" s="22" t="str">
        <f t="shared" si="0"/>
        <v/>
      </c>
      <c r="E198" s="26">
        <f t="shared" si="9"/>
        <v>0</v>
      </c>
      <c r="I198" s="18">
        <f t="shared" si="10"/>
        <v>0</v>
      </c>
      <c r="J198" s="20" t="str">
        <f>IF(NOT(LEN(H198)=0),VLOOKUP("*"&amp;G198&amp;"*",Links_TW!B$2:C$107,2,0),"")</f>
        <v/>
      </c>
    </row>
    <row r="199" spans="2:10" x14ac:dyDescent="0.25">
      <c r="B199" s="21" t="str">
        <f>IF(C199 = "", "", IF(B198="Fecha",HistorialTareas!B243,IF( C199 &lt; C198, IF(OR(WORKDAY.INTL(B198,1,1,Utilidades!$B$3:$B$11)=B198,COUNTIF(Utilidades!$B$3:$B$11,B198)&gt;0),WORKDAY.INTL(B198,2,1,Utilidades!$B$3:$B$11),WORKDAY.INTL(B198,1,1,Utilidades!$B$3:$B$11)), B198)))</f>
        <v/>
      </c>
      <c r="C199" s="22" t="str" cm="1">
        <f t="array" ref="C199">IFERROR(_xlfn.IFS(NOT(ISBLANK($K199)),$K199,NOT(ISBLANK($L199)),$L199 + "1:00",NOT(ISBLANK($M199)),$M199),$D198)</f>
        <v/>
      </c>
      <c r="D199" s="22" t="str">
        <f t="shared" si="0"/>
        <v/>
      </c>
      <c r="E199" s="26">
        <f t="shared" si="9"/>
        <v>0</v>
      </c>
      <c r="I199" s="18">
        <f t="shared" si="10"/>
        <v>0</v>
      </c>
      <c r="J199" s="20" t="str">
        <f>IF(NOT(LEN(H199)=0),VLOOKUP("*"&amp;G199&amp;"*",Links_TW!B$2:C$107,2,0),"")</f>
        <v/>
      </c>
    </row>
    <row r="200" spans="2:10" x14ac:dyDescent="0.25">
      <c r="B200" s="21" t="str">
        <f>IF(C200 = "", "", IF(B199="Fecha",HistorialTareas!B244,IF( C200 &lt; C199, IF(OR(WORKDAY.INTL(B199,1,1,Utilidades!$B$3:$B$11)=B199,COUNTIF(Utilidades!$B$3:$B$11,B199)&gt;0),WORKDAY.INTL(B199,2,1,Utilidades!$B$3:$B$11),WORKDAY.INTL(B199,1,1,Utilidades!$B$3:$B$11)), B199)))</f>
        <v/>
      </c>
      <c r="C200" s="22" t="str" cm="1">
        <f t="array" ref="C200">IFERROR(_xlfn.IFS(NOT(ISBLANK($K200)),$K200,NOT(ISBLANK($L200)),$L200 + "1:00",NOT(ISBLANK($M200)),$M200),$D199)</f>
        <v/>
      </c>
      <c r="D200" s="22" t="str">
        <f t="shared" si="0"/>
        <v/>
      </c>
      <c r="E200" s="26">
        <f t="shared" si="9"/>
        <v>0</v>
      </c>
      <c r="I200" s="18">
        <f t="shared" si="10"/>
        <v>0</v>
      </c>
      <c r="J200" s="20" t="str">
        <f>IF(NOT(LEN(H200)=0),VLOOKUP("*"&amp;G200&amp;"*",Links_TW!B$2:C$107,2,0),"")</f>
        <v/>
      </c>
    </row>
    <row r="201" spans="2:10" x14ac:dyDescent="0.25">
      <c r="B201" s="21" t="str">
        <f>IF(C201 = "", "", IF(B200="Fecha",HistorialTareas!B245,IF( C201 &lt; C200, IF(OR(WORKDAY.INTL(B200,1,1,Utilidades!$B$3:$B$11)=B200,COUNTIF(Utilidades!$B$3:$B$11,B200)&gt;0),WORKDAY.INTL(B200,2,1,Utilidades!$B$3:$B$11),WORKDAY.INTL(B200,1,1,Utilidades!$B$3:$B$11)), B200)))</f>
        <v/>
      </c>
      <c r="C201" s="22" t="str" cm="1">
        <f t="array" ref="C201">IFERROR(_xlfn.IFS(NOT(ISBLANK($K201)),$K201,NOT(ISBLANK($L201)),$L201 + "1:00",NOT(ISBLANK($M201)),$M201),$D200)</f>
        <v/>
      </c>
      <c r="D201" s="22" t="str">
        <f t="shared" si="0"/>
        <v/>
      </c>
      <c r="E201" s="26">
        <f t="shared" si="9"/>
        <v>0</v>
      </c>
      <c r="I201" s="18">
        <f t="shared" si="10"/>
        <v>0</v>
      </c>
      <c r="J201" s="20" t="str">
        <f>IF(NOT(LEN(H201)=0),VLOOKUP("*"&amp;G201&amp;"*",Links_TW!B$2:C$107,2,0),"")</f>
        <v/>
      </c>
    </row>
    <row r="202" spans="2:10" x14ac:dyDescent="0.25">
      <c r="B202" s="21" t="str">
        <f>IF(C202 = "", "", IF(B201="Fecha",HistorialTareas!B246,IF( C202 &lt; C201, IF(OR(WORKDAY.INTL(B201,1,1,Utilidades!$B$3:$B$11)=B201,COUNTIF(Utilidades!$B$3:$B$11,B201)&gt;0),WORKDAY.INTL(B201,2,1,Utilidades!$B$3:$B$11),WORKDAY.INTL(B201,1,1,Utilidades!$B$3:$B$11)), B201)))</f>
        <v/>
      </c>
      <c r="C202" s="22" t="str" cm="1">
        <f t="array" ref="C202">IFERROR(_xlfn.IFS(NOT(ISBLANK($K202)),$K202,NOT(ISBLANK($L202)),$L202 + "1:00",NOT(ISBLANK($M202)),$M202),$D201)</f>
        <v/>
      </c>
      <c r="D202" s="22" t="str">
        <f t="shared" si="0"/>
        <v/>
      </c>
      <c r="E202" s="26">
        <f t="shared" si="9"/>
        <v>0</v>
      </c>
      <c r="I202" s="18">
        <f t="shared" si="10"/>
        <v>0</v>
      </c>
      <c r="J202" s="20" t="str">
        <f>IF(NOT(LEN(H202)=0),VLOOKUP("*"&amp;G202&amp;"*",Links_TW!B$2:C$107,2,0),"")</f>
        <v/>
      </c>
    </row>
    <row r="203" spans="2:10" x14ac:dyDescent="0.25">
      <c r="B203" s="21" t="str">
        <f>IF(C203 = "", "", IF(B202="Fecha",HistorialTareas!B247,IF( C203 &lt; C202, IF(OR(WORKDAY.INTL(B202,1,1,Utilidades!$B$3:$B$11)=B202,COUNTIF(Utilidades!$B$3:$B$11,B202)&gt;0),WORKDAY.INTL(B202,2,1,Utilidades!$B$3:$B$11),WORKDAY.INTL(B202,1,1,Utilidades!$B$3:$B$11)), B202)))</f>
        <v/>
      </c>
      <c r="C203" s="22" t="str" cm="1">
        <f t="array" ref="C203">IFERROR(_xlfn.IFS(NOT(ISBLANK($K203)),$K203,NOT(ISBLANK($L203)),$L203 + "1:00",NOT(ISBLANK($M203)),$M203),$D202)</f>
        <v/>
      </c>
      <c r="D203" s="22" t="str">
        <f t="shared" si="0"/>
        <v/>
      </c>
      <c r="E203" s="26">
        <f t="shared" si="9"/>
        <v>0</v>
      </c>
      <c r="I203" s="18">
        <f t="shared" si="10"/>
        <v>0</v>
      </c>
      <c r="J203" s="20" t="str">
        <f>IF(NOT(LEN(H203)=0),VLOOKUP("*"&amp;G203&amp;"*",Links_TW!B$2:C$107,2,0),"")</f>
        <v/>
      </c>
    </row>
    <row r="204" spans="2:10" x14ac:dyDescent="0.25">
      <c r="B204" s="21" t="str">
        <f>IF(C204 = "", "", IF(B203="Fecha",HistorialTareas!B248,IF( C204 &lt; C203, IF(OR(WORKDAY.INTL(B203,1,1,Utilidades!$B$3:$B$11)=B203,COUNTIF(Utilidades!$B$3:$B$11,B203)&gt;0),WORKDAY.INTL(B203,2,1,Utilidades!$B$3:$B$11),WORKDAY.INTL(B203,1,1,Utilidades!$B$3:$B$11)), B203)))</f>
        <v/>
      </c>
      <c r="C204" s="22" t="str" cm="1">
        <f t="array" ref="C204">IFERROR(_xlfn.IFS(NOT(ISBLANK($K204)),$K204,NOT(ISBLANK($L204)),$L204 + "1:00",NOT(ISBLANK($M204)),$M204),$D203)</f>
        <v/>
      </c>
      <c r="D204" s="22" t="str">
        <f t="shared" si="0"/>
        <v/>
      </c>
      <c r="E204" s="26">
        <f t="shared" si="9"/>
        <v>0</v>
      </c>
      <c r="I204" s="18">
        <f t="shared" si="10"/>
        <v>0</v>
      </c>
      <c r="J204" s="20" t="str">
        <f>IF(NOT(LEN(H204)=0),VLOOKUP("*"&amp;G204&amp;"*",Links_TW!B$2:C$107,2,0),"")</f>
        <v/>
      </c>
    </row>
    <row r="205" spans="2:10" x14ac:dyDescent="0.25">
      <c r="B205" s="21" t="str">
        <f>IF(C205 = "", "", IF(B204="Fecha",HistorialTareas!B249,IF( C205 &lt; C204, IF(OR(WORKDAY.INTL(B204,1,1,Utilidades!$B$3:$B$11)=B204,COUNTIF(Utilidades!$B$3:$B$11,B204)&gt;0),WORKDAY.INTL(B204,2,1,Utilidades!$B$3:$B$11),WORKDAY.INTL(B204,1,1,Utilidades!$B$3:$B$11)), B204)))</f>
        <v/>
      </c>
      <c r="C205" s="22" t="str" cm="1">
        <f t="array" ref="C205">IFERROR(_xlfn.IFS(NOT(ISBLANK($K205)),$K205,NOT(ISBLANK($L205)),$L205 + "1:00",NOT(ISBLANK($M205)),$M205),$D204)</f>
        <v/>
      </c>
      <c r="D205" s="22" t="str">
        <f t="shared" si="0"/>
        <v/>
      </c>
      <c r="E205" s="26">
        <f t="shared" si="9"/>
        <v>0</v>
      </c>
      <c r="I205" s="18">
        <f t="shared" si="10"/>
        <v>0</v>
      </c>
      <c r="J205" s="20" t="str">
        <f>IF(NOT(LEN(H205)=0),VLOOKUP("*"&amp;G205&amp;"*",Links_TW!B$2:C$107,2,0),"")</f>
        <v/>
      </c>
    </row>
    <row r="206" spans="2:10" x14ac:dyDescent="0.25">
      <c r="B206" s="21" t="str">
        <f>IF(C206 = "", "", IF(B205="Fecha",HistorialTareas!B250,IF( C206 &lt; C205, IF(OR(WORKDAY.INTL(B205,1,1,Utilidades!$B$3:$B$11)=B205,COUNTIF(Utilidades!$B$3:$B$11,B205)&gt;0),WORKDAY.INTL(B205,2,1,Utilidades!$B$3:$B$11),WORKDAY.INTL(B205,1,1,Utilidades!$B$3:$B$11)), B205)))</f>
        <v/>
      </c>
      <c r="C206" s="22" t="str" cm="1">
        <f t="array" ref="C206">IFERROR(_xlfn.IFS(NOT(ISBLANK($K206)),$K206,NOT(ISBLANK($L206)),$L206 + "1:00",NOT(ISBLANK($M206)),$M206),$D205)</f>
        <v/>
      </c>
      <c r="D206" s="22" t="str">
        <f t="shared" si="0"/>
        <v/>
      </c>
      <c r="E206" s="26">
        <f t="shared" si="9"/>
        <v>0</v>
      </c>
      <c r="I206" s="18">
        <f t="shared" si="10"/>
        <v>0</v>
      </c>
      <c r="J206" s="20" t="str">
        <f>IF(NOT(LEN(H206)=0),VLOOKUP("*"&amp;G206&amp;"*",Links_TW!B$2:C$107,2,0),"")</f>
        <v/>
      </c>
    </row>
    <row r="207" spans="2:10" x14ac:dyDescent="0.25">
      <c r="B207" s="21" t="str">
        <f>IF(C207 = "", "", IF(B206="Fecha",HistorialTareas!B251,IF( C207 &lt; C206, IF(OR(WORKDAY.INTL(B206,1,1,Utilidades!$B$3:$B$11)=B206,COUNTIF(Utilidades!$B$3:$B$11,B206)&gt;0),WORKDAY.INTL(B206,2,1,Utilidades!$B$3:$B$11),WORKDAY.INTL(B206,1,1,Utilidades!$B$3:$B$11)), B206)))</f>
        <v/>
      </c>
      <c r="C207" s="22" t="str" cm="1">
        <f t="array" ref="C207">IFERROR(_xlfn.IFS(NOT(ISBLANK($K207)),$K207,NOT(ISBLANK($L207)),$L207 + "1:00",NOT(ISBLANK($M207)),$M207),$D206)</f>
        <v/>
      </c>
      <c r="D207" s="22" t="str">
        <f t="shared" si="0"/>
        <v/>
      </c>
      <c r="E207" s="26">
        <f t="shared" si="9"/>
        <v>0</v>
      </c>
      <c r="I207" s="18">
        <f t="shared" si="10"/>
        <v>0</v>
      </c>
      <c r="J207" s="20" t="str">
        <f>IF(NOT(LEN(H207)=0),VLOOKUP("*"&amp;G207&amp;"*",Links_TW!B$2:C$107,2,0),"")</f>
        <v/>
      </c>
    </row>
    <row r="208" spans="2:10" x14ac:dyDescent="0.25">
      <c r="B208" s="21" t="str">
        <f>IF(C208 = "", "", IF(B207="Fecha",HistorialTareas!B252,IF( C208 &lt; C207, IF(OR(WORKDAY.INTL(B207,1,1,Utilidades!$B$3:$B$11)=B207,COUNTIF(Utilidades!$B$3:$B$11,B207)&gt;0),WORKDAY.INTL(B207,2,1,Utilidades!$B$3:$B$11),WORKDAY.INTL(B207,1,1,Utilidades!$B$3:$B$11)), B207)))</f>
        <v/>
      </c>
      <c r="C208" s="22" t="str" cm="1">
        <f t="array" ref="C208">IFERROR(_xlfn.IFS(NOT(ISBLANK($K208)),$K208,NOT(ISBLANK($L208)),$L208 + "1:00",NOT(ISBLANK($M208)),$M208),$D207)</f>
        <v/>
      </c>
      <c r="D208" s="22" t="str">
        <f t="shared" si="0"/>
        <v/>
      </c>
      <c r="E208" s="26">
        <f t="shared" si="9"/>
        <v>0</v>
      </c>
      <c r="I208" s="18">
        <f t="shared" si="10"/>
        <v>0</v>
      </c>
      <c r="J208" s="20" t="str">
        <f>IF(NOT(LEN(H208)=0),VLOOKUP("*"&amp;G208&amp;"*",Links_TW!B$2:C$107,2,0),"")</f>
        <v/>
      </c>
    </row>
    <row r="209" spans="2:10" x14ac:dyDescent="0.25">
      <c r="B209" s="21" t="str">
        <f>IF(C209 = "", "", IF(B208="Fecha",HistorialTareas!B253,IF( C209 &lt; C208, IF(OR(WORKDAY.INTL(B208,1,1,Utilidades!$B$3:$B$11)=B208,COUNTIF(Utilidades!$B$3:$B$11,B208)&gt;0),WORKDAY.INTL(B208,2,1,Utilidades!$B$3:$B$11),WORKDAY.INTL(B208,1,1,Utilidades!$B$3:$B$11)), B208)))</f>
        <v/>
      </c>
      <c r="C209" s="22" t="str" cm="1">
        <f t="array" ref="C209">IFERROR(_xlfn.IFS(NOT(ISBLANK($K209)),$K209,NOT(ISBLANK($L209)),$L209 + "1:00",NOT(ISBLANK($M209)),$M209),$D208)</f>
        <v/>
      </c>
      <c r="D209" s="22" t="str">
        <f t="shared" si="0"/>
        <v/>
      </c>
      <c r="E209" s="26">
        <f t="shared" si="9"/>
        <v>0</v>
      </c>
      <c r="I209" s="18">
        <f t="shared" si="10"/>
        <v>0</v>
      </c>
      <c r="J209" s="20" t="str">
        <f>IF(NOT(LEN(H209)=0),VLOOKUP("*"&amp;G209&amp;"*",Links_TW!B$2:C$107,2,0),"")</f>
        <v/>
      </c>
    </row>
    <row r="210" spans="2:10" x14ac:dyDescent="0.25">
      <c r="B210" s="21" t="str">
        <f>IF(C210 = "", "", IF(B209="Fecha",HistorialTareas!B254,IF( C210 &lt; C209, IF(OR(WORKDAY.INTL(B209,1,1,Utilidades!$B$3:$B$11)=B209,COUNTIF(Utilidades!$B$3:$B$11,B209)&gt;0),WORKDAY.INTL(B209,2,1,Utilidades!$B$3:$B$11),WORKDAY.INTL(B209,1,1,Utilidades!$B$3:$B$11)), B209)))</f>
        <v/>
      </c>
      <c r="C210" s="22" t="str" cm="1">
        <f t="array" ref="C210">IFERROR(_xlfn.IFS(NOT(ISBLANK($K210)),$K210,NOT(ISBLANK($L210)),$L210 + "1:00",NOT(ISBLANK($M210)),$M210),$D209)</f>
        <v/>
      </c>
      <c r="D210" s="22" t="str">
        <f t="shared" si="0"/>
        <v/>
      </c>
      <c r="E210" s="26">
        <f t="shared" si="9"/>
        <v>0</v>
      </c>
      <c r="I210" s="18">
        <f t="shared" si="10"/>
        <v>0</v>
      </c>
      <c r="J210" s="20" t="str">
        <f>IF(NOT(LEN(H210)=0),VLOOKUP("*"&amp;G210&amp;"*",Links_TW!B$2:C$107,2,0),"")</f>
        <v/>
      </c>
    </row>
    <row r="211" spans="2:10" x14ac:dyDescent="0.25">
      <c r="B211" s="21" t="str">
        <f>IF(C211 = "", "", IF(B210="Fecha",HistorialTareas!B255,IF( C211 &lt; C210, IF(OR(WORKDAY.INTL(B210,1,1,Utilidades!$B$3:$B$11)=B210,COUNTIF(Utilidades!$B$3:$B$11,B210)&gt;0),WORKDAY.INTL(B210,2,1,Utilidades!$B$3:$B$11),WORKDAY.INTL(B210,1,1,Utilidades!$B$3:$B$11)), B210)))</f>
        <v/>
      </c>
      <c r="C211" s="22" t="str" cm="1">
        <f t="array" ref="C211">IFERROR(_xlfn.IFS(NOT(ISBLANK($K211)),$K211,NOT(ISBLANK($L211)),$L211 + "1:00",NOT(ISBLANK($M211)),$M211),$D210)</f>
        <v/>
      </c>
      <c r="D211" s="22" t="str">
        <f t="shared" si="0"/>
        <v/>
      </c>
      <c r="E211" s="26">
        <f t="shared" si="9"/>
        <v>0</v>
      </c>
      <c r="I211" s="18">
        <f t="shared" si="10"/>
        <v>0</v>
      </c>
      <c r="J211" s="20" t="str">
        <f>IF(NOT(LEN(H211)=0),VLOOKUP("*"&amp;G211&amp;"*",Links_TW!B$2:C$107,2,0),"")</f>
        <v/>
      </c>
    </row>
    <row r="212" spans="2:10" x14ac:dyDescent="0.25">
      <c r="B212" s="21" t="str">
        <f>IF(C212 = "", "", IF(B211="Fecha",HistorialTareas!B256,IF( C212 &lt; C211, IF(OR(WORKDAY.INTL(B211,1,1,Utilidades!$B$3:$B$11)=B211,COUNTIF(Utilidades!$B$3:$B$11,B211)&gt;0),WORKDAY.INTL(B211,2,1,Utilidades!$B$3:$B$11),WORKDAY.INTL(B211,1,1,Utilidades!$B$3:$B$11)), B211)))</f>
        <v/>
      </c>
      <c r="C212" s="22" t="str" cm="1">
        <f t="array" ref="C212">IFERROR(_xlfn.IFS(NOT(ISBLANK($K212)),$K212,NOT(ISBLANK($L212)),$L212 + "1:00",NOT(ISBLANK($M212)),$M212),$D211)</f>
        <v/>
      </c>
      <c r="D212" s="22" t="str">
        <f t="shared" si="0"/>
        <v/>
      </c>
      <c r="E212" s="26">
        <f t="shared" si="9"/>
        <v>0</v>
      </c>
      <c r="I212" s="18">
        <f t="shared" si="10"/>
        <v>0</v>
      </c>
      <c r="J212" s="20" t="str">
        <f>IF(NOT(LEN(H212)=0),VLOOKUP("*"&amp;G212&amp;"*",Links_TW!B$2:C$107,2,0),"")</f>
        <v/>
      </c>
    </row>
    <row r="213" spans="2:10" x14ac:dyDescent="0.25">
      <c r="B213" s="21" t="str">
        <f>IF(C213 = "", "", IF(B212="Fecha",HistorialTareas!B257,IF( C213 &lt; C212, IF(OR(WORKDAY.INTL(B212,1,1,Utilidades!$B$3:$B$11)=B212,COUNTIF(Utilidades!$B$3:$B$11,B212)&gt;0),WORKDAY.INTL(B212,2,1,Utilidades!$B$3:$B$11),WORKDAY.INTL(B212,1,1,Utilidades!$B$3:$B$11)), B212)))</f>
        <v/>
      </c>
      <c r="C213" s="22" t="str" cm="1">
        <f t="array" ref="C213">IFERROR(_xlfn.IFS(NOT(ISBLANK($K213)),$K213,NOT(ISBLANK($L213)),$L213 + "1:00",NOT(ISBLANK($M213)),$M213),$D212)</f>
        <v/>
      </c>
      <c r="D213" s="22" t="str">
        <f t="shared" si="0"/>
        <v/>
      </c>
      <c r="E213" s="26">
        <f t="shared" si="9"/>
        <v>0</v>
      </c>
      <c r="I213" s="18">
        <f t="shared" si="10"/>
        <v>0</v>
      </c>
      <c r="J213" s="20" t="str">
        <f>IF(NOT(LEN(H213)=0),VLOOKUP("*"&amp;G213&amp;"*",Links_TW!B$2:C$107,2,0),"")</f>
        <v/>
      </c>
    </row>
    <row r="214" spans="2:10" x14ac:dyDescent="0.25">
      <c r="B214" s="21" t="str">
        <f>IF(C214 = "", "", IF(B213="Fecha",HistorialTareas!B258,IF( C214 &lt; C213, IF(OR(WORKDAY.INTL(B213,1,1,Utilidades!$B$3:$B$11)=B213,COUNTIF(Utilidades!$B$3:$B$11,B213)&gt;0),WORKDAY.INTL(B213,2,1,Utilidades!$B$3:$B$11),WORKDAY.INTL(B213,1,1,Utilidades!$B$3:$B$11)), B213)))</f>
        <v/>
      </c>
      <c r="C214" s="22" t="str" cm="1">
        <f t="array" ref="C214">IFERROR(_xlfn.IFS(NOT(ISBLANK($K214)),$K214,NOT(ISBLANK($L214)),$L214 + "1:00",NOT(ISBLANK($M214)),$M214),$D213)</f>
        <v/>
      </c>
      <c r="D214" s="22" t="str">
        <f t="shared" si="0"/>
        <v/>
      </c>
      <c r="E214" s="26">
        <f t="shared" si="9"/>
        <v>0</v>
      </c>
      <c r="I214" s="18">
        <f t="shared" si="10"/>
        <v>0</v>
      </c>
      <c r="J214" s="20" t="str">
        <f>IF(NOT(LEN(H214)=0),VLOOKUP("*"&amp;G214&amp;"*",Links_TW!B$2:C$107,2,0),"")</f>
        <v/>
      </c>
    </row>
    <row r="215" spans="2:10" x14ac:dyDescent="0.25">
      <c r="B215" s="21" t="str">
        <f>IF(C215 = "", "", IF(B214="Fecha",HistorialTareas!B259,IF( C215 &lt; C214, IF(OR(WORKDAY.INTL(B214,1,1,Utilidades!$B$3:$B$11)=B214,COUNTIF(Utilidades!$B$3:$B$11,B214)&gt;0),WORKDAY.INTL(B214,2,1,Utilidades!$B$3:$B$11),WORKDAY.INTL(B214,1,1,Utilidades!$B$3:$B$11)), B214)))</f>
        <v/>
      </c>
      <c r="C215" s="22" t="str" cm="1">
        <f t="array" ref="C215">IFERROR(_xlfn.IFS(NOT(ISBLANK($K215)),$K215,NOT(ISBLANK($L215)),$L215 + "1:00",NOT(ISBLANK($M215)),$M215),$D214)</f>
        <v/>
      </c>
      <c r="D215" s="22" t="str">
        <f t="shared" si="0"/>
        <v/>
      </c>
      <c r="E215" s="26">
        <f t="shared" si="9"/>
        <v>0</v>
      </c>
      <c r="I215" s="18">
        <f t="shared" si="10"/>
        <v>0</v>
      </c>
      <c r="J215" s="20" t="str">
        <f>IF(NOT(LEN(H215)=0),VLOOKUP("*"&amp;G215&amp;"*",Links_TW!B$2:C$107,2,0),"")</f>
        <v/>
      </c>
    </row>
    <row r="216" spans="2:10" x14ac:dyDescent="0.25">
      <c r="B216" s="21" t="str">
        <f>IF(C216 = "", "", IF(B215="Fecha",HistorialTareas!B260,IF( C216 &lt; C215, IF(OR(WORKDAY.INTL(B215,1,1,Utilidades!$B$3:$B$11)=B215,COUNTIF(Utilidades!$B$3:$B$11,B215)&gt;0),WORKDAY.INTL(B215,2,1,Utilidades!$B$3:$B$11),WORKDAY.INTL(B215,1,1,Utilidades!$B$3:$B$11)), B215)))</f>
        <v/>
      </c>
      <c r="C216" s="22" t="str" cm="1">
        <f t="array" ref="C216">IFERROR(_xlfn.IFS(NOT(ISBLANK($K216)),$K216,NOT(ISBLANK($L216)),$L216 + "1:00",NOT(ISBLANK($M216)),$M216),$D215)</f>
        <v/>
      </c>
      <c r="D216" s="22" t="str">
        <f t="shared" si="0"/>
        <v/>
      </c>
      <c r="E216" s="26">
        <f t="shared" si="9"/>
        <v>0</v>
      </c>
      <c r="I216" s="18">
        <f t="shared" si="10"/>
        <v>0</v>
      </c>
      <c r="J216" s="20" t="str">
        <f>IF(NOT(LEN(H216)=0),VLOOKUP("*"&amp;G216&amp;"*",Links_TW!B$2:C$107,2,0),"")</f>
        <v/>
      </c>
    </row>
    <row r="217" spans="2:10" x14ac:dyDescent="0.25">
      <c r="B217" s="21" t="str">
        <f>IF(C217 = "", "", IF(B216="Fecha",HistorialTareas!B261,IF( C217 &lt; C216, IF(OR(WORKDAY.INTL(B216,1,1,Utilidades!$B$3:$B$11)=B216,COUNTIF(Utilidades!$B$3:$B$11,B216)&gt;0),WORKDAY.INTL(B216,2,1,Utilidades!$B$3:$B$11),WORKDAY.INTL(B216,1,1,Utilidades!$B$3:$B$11)), B216)))</f>
        <v/>
      </c>
      <c r="C217" s="22" t="str" cm="1">
        <f t="array" ref="C217">IFERROR(_xlfn.IFS(NOT(ISBLANK($K217)),$K217,NOT(ISBLANK($L217)),$L217 + "1:00",NOT(ISBLANK($M217)),$M217),$D216)</f>
        <v/>
      </c>
      <c r="D217" s="22" t="str">
        <f t="shared" si="0"/>
        <v/>
      </c>
      <c r="E217" s="26">
        <f t="shared" si="9"/>
        <v>0</v>
      </c>
      <c r="I217" s="18">
        <f t="shared" si="10"/>
        <v>0</v>
      </c>
      <c r="J217" s="20" t="str">
        <f>IF(NOT(LEN(H217)=0),VLOOKUP("*"&amp;G217&amp;"*",Links_TW!B$2:C$107,2,0),"")</f>
        <v/>
      </c>
    </row>
    <row r="218" spans="2:10" x14ac:dyDescent="0.25">
      <c r="B218" s="21" t="str">
        <f>IF(C218 = "", "", IF(B217="Fecha",HistorialTareas!B262,IF( C218 &lt; C217, IF(OR(WORKDAY.INTL(B217,1,1,Utilidades!$B$3:$B$11)=B217,COUNTIF(Utilidades!$B$3:$B$11,B217)&gt;0),WORKDAY.INTL(B217,2,1,Utilidades!$B$3:$B$11),WORKDAY.INTL(B217,1,1,Utilidades!$B$3:$B$11)), B217)))</f>
        <v/>
      </c>
      <c r="C218" s="22" t="str" cm="1">
        <f t="array" ref="C218">IFERROR(_xlfn.IFS(NOT(ISBLANK($K218)),$K218,NOT(ISBLANK($L218)),$L218 + "1:00",NOT(ISBLANK($M218)),$M218),$D217)</f>
        <v/>
      </c>
      <c r="D218" s="22" t="str">
        <f t="shared" si="0"/>
        <v/>
      </c>
      <c r="E218" s="26">
        <f t="shared" si="9"/>
        <v>0</v>
      </c>
      <c r="I218" s="18">
        <f t="shared" si="10"/>
        <v>0</v>
      </c>
      <c r="J218" s="20" t="str">
        <f>IF(NOT(LEN(H218)=0),VLOOKUP("*"&amp;G218&amp;"*",Links_TW!B$2:C$107,2,0),"")</f>
        <v/>
      </c>
    </row>
    <row r="219" spans="2:10" x14ac:dyDescent="0.25">
      <c r="B219" s="21" t="str">
        <f>IF(C219 = "", "", IF(B218="Fecha",HistorialTareas!B263,IF( C219 &lt; C218, IF(OR(WORKDAY.INTL(B218,1,1,Utilidades!$B$3:$B$11)=B218,COUNTIF(Utilidades!$B$3:$B$11,B218)&gt;0),WORKDAY.INTL(B218,2,1,Utilidades!$B$3:$B$11),WORKDAY.INTL(B218,1,1,Utilidades!$B$3:$B$11)), B218)))</f>
        <v/>
      </c>
      <c r="C219" s="22" t="str" cm="1">
        <f t="array" ref="C219">IFERROR(_xlfn.IFS(NOT(ISBLANK($K219)),$K219,NOT(ISBLANK($L219)),$L219 + "1:00",NOT(ISBLANK($M219)),$M219),$D218)</f>
        <v/>
      </c>
      <c r="D219" s="22" t="str">
        <f t="shared" si="0"/>
        <v/>
      </c>
      <c r="E219" s="26">
        <f t="shared" si="9"/>
        <v>0</v>
      </c>
      <c r="I219" s="18">
        <f t="shared" si="10"/>
        <v>0</v>
      </c>
      <c r="J219" s="20" t="str">
        <f>IF(NOT(LEN(H219)=0),VLOOKUP("*"&amp;G219&amp;"*",Links_TW!B$2:C$107,2,0),"")</f>
        <v/>
      </c>
    </row>
    <row r="220" spans="2:10" x14ac:dyDescent="0.25">
      <c r="B220" s="21" t="str">
        <f>IF(C220 = "", "", IF(B219="Fecha",HistorialTareas!B264,IF( C220 &lt; C219, IF(OR(WORKDAY.INTL(B219,1,1,Utilidades!$B$3:$B$11)=B219,COUNTIF(Utilidades!$B$3:$B$11,B219)&gt;0),WORKDAY.INTL(B219,2,1,Utilidades!$B$3:$B$11),WORKDAY.INTL(B219,1,1,Utilidades!$B$3:$B$11)), B219)))</f>
        <v/>
      </c>
      <c r="C220" s="22" t="str" cm="1">
        <f t="array" ref="C220">IFERROR(_xlfn.IFS(NOT(ISBLANK($K220)),$K220,NOT(ISBLANK($L220)),$L220 + "1:00",NOT(ISBLANK($M220)),$M220),$D219)</f>
        <v/>
      </c>
      <c r="D220" s="22" t="str">
        <f t="shared" si="0"/>
        <v/>
      </c>
      <c r="E220" s="26">
        <f t="shared" si="9"/>
        <v>0</v>
      </c>
      <c r="I220" s="18">
        <f t="shared" si="10"/>
        <v>0</v>
      </c>
      <c r="J220" s="20" t="str">
        <f>IF(NOT(LEN(H220)=0),VLOOKUP("*"&amp;G220&amp;"*",Links_TW!B$2:C$107,2,0),"")</f>
        <v/>
      </c>
    </row>
    <row r="221" spans="2:10" x14ac:dyDescent="0.25">
      <c r="B221" s="21" t="str">
        <f>IF(C221 = "", "", IF(B220="Fecha",HistorialTareas!B265,IF( C221 &lt; C220, IF(OR(WORKDAY.INTL(B220,1,1,Utilidades!$B$3:$B$11)=B220,COUNTIF(Utilidades!$B$3:$B$11,B220)&gt;0),WORKDAY.INTL(B220,2,1,Utilidades!$B$3:$B$11),WORKDAY.INTL(B220,1,1,Utilidades!$B$3:$B$11)), B220)))</f>
        <v/>
      </c>
      <c r="C221" s="22" t="str" cm="1">
        <f t="array" ref="C221">IFERROR(_xlfn.IFS(NOT(ISBLANK($K221)),$K221,NOT(ISBLANK($L221)),$L221 + "1:00",NOT(ISBLANK($M221)),$M221),$D220)</f>
        <v/>
      </c>
      <c r="D221" s="22" t="str">
        <f t="shared" si="0"/>
        <v/>
      </c>
      <c r="E221" s="26">
        <f t="shared" si="9"/>
        <v>0</v>
      </c>
      <c r="I221" s="18">
        <f t="shared" si="10"/>
        <v>0</v>
      </c>
      <c r="J221" s="20" t="str">
        <f>IF(NOT(LEN(H221)=0),VLOOKUP("*"&amp;G221&amp;"*",Links_TW!B$2:C$107,2,0),"")</f>
        <v/>
      </c>
    </row>
    <row r="222" spans="2:10" x14ac:dyDescent="0.25">
      <c r="B222" s="21" t="str">
        <f>IF(C222 = "", "", IF(B221="Fecha",HistorialTareas!B266,IF( C222 &lt; C221, IF(OR(WORKDAY.INTL(B221,1,1,Utilidades!$B$3:$B$11)=B221,COUNTIF(Utilidades!$B$3:$B$11,B221)&gt;0),WORKDAY.INTL(B221,2,1,Utilidades!$B$3:$B$11),WORKDAY.INTL(B221,1,1,Utilidades!$B$3:$B$11)), B221)))</f>
        <v/>
      </c>
      <c r="C222" s="22" t="str" cm="1">
        <f t="array" ref="C222">IFERROR(_xlfn.IFS(NOT(ISBLANK($K222)),$K222,NOT(ISBLANK($L222)),$L222 + "1:00",NOT(ISBLANK($M222)),$M222),$D221)</f>
        <v/>
      </c>
      <c r="D222" s="22" t="str">
        <f t="shared" si="0"/>
        <v/>
      </c>
      <c r="E222" s="26">
        <f t="shared" si="9"/>
        <v>0</v>
      </c>
      <c r="I222" s="18">
        <f t="shared" si="10"/>
        <v>0</v>
      </c>
      <c r="J222" s="20" t="str">
        <f>IF(NOT(LEN(H222)=0),VLOOKUP("*"&amp;G222&amp;"*",Links_TW!B$2:C$107,2,0),"")</f>
        <v/>
      </c>
    </row>
    <row r="223" spans="2:10" x14ac:dyDescent="0.25">
      <c r="B223" s="21" t="str">
        <f>IF(C223 = "", "", IF(B222="Fecha",HistorialTareas!B267,IF( C223 &lt; C222, IF(OR(WORKDAY.INTL(B222,1,1,Utilidades!$B$3:$B$11)=B222,COUNTIF(Utilidades!$B$3:$B$11,B222)&gt;0),WORKDAY.INTL(B222,2,1,Utilidades!$B$3:$B$11),WORKDAY.INTL(B222,1,1,Utilidades!$B$3:$B$11)), B222)))</f>
        <v/>
      </c>
      <c r="C223" s="22" t="str" cm="1">
        <f t="array" ref="C223">IFERROR(_xlfn.IFS(NOT(ISBLANK($K223)),$K223,NOT(ISBLANK($L223)),$L223 + "1:00",NOT(ISBLANK($M223)),$M223),$D222)</f>
        <v/>
      </c>
      <c r="D223" s="22" t="str">
        <f t="shared" si="0"/>
        <v/>
      </c>
      <c r="E223" s="26">
        <f t="shared" si="9"/>
        <v>0</v>
      </c>
      <c r="I223" s="18">
        <f t="shared" si="10"/>
        <v>0</v>
      </c>
      <c r="J223" s="20" t="str">
        <f>IF(NOT(LEN(H223)=0),VLOOKUP("*"&amp;G223&amp;"*",Links_TW!B$2:C$107,2,0),"")</f>
        <v/>
      </c>
    </row>
    <row r="224" spans="2:10" x14ac:dyDescent="0.25">
      <c r="B224" s="21" t="str">
        <f>IF(C224 = "", "", IF(B223="Fecha",HistorialTareas!B268,IF( C224 &lt; C223, IF(OR(WORKDAY.INTL(B223,1,1,Utilidades!$B$3:$B$11)=B223,COUNTIF(Utilidades!$B$3:$B$11,B223)&gt;0),WORKDAY.INTL(B223,2,1,Utilidades!$B$3:$B$11),WORKDAY.INTL(B223,1,1,Utilidades!$B$3:$B$11)), B223)))</f>
        <v/>
      </c>
      <c r="C224" s="22" t="str" cm="1">
        <f t="array" ref="C224">IFERROR(_xlfn.IFS(NOT(ISBLANK($K224)),$K224,NOT(ISBLANK($L224)),$L224 + "1:00",NOT(ISBLANK($M224)),$M224),$D223)</f>
        <v/>
      </c>
      <c r="D224" s="22" t="str">
        <f t="shared" si="0"/>
        <v/>
      </c>
      <c r="E224" s="26">
        <f t="shared" si="9"/>
        <v>0</v>
      </c>
      <c r="I224" s="18">
        <f t="shared" si="10"/>
        <v>0</v>
      </c>
      <c r="J224" s="20" t="str">
        <f>IF(NOT(LEN(H224)=0),VLOOKUP("*"&amp;G224&amp;"*",Links_TW!B$2:C$107,2,0),"")</f>
        <v/>
      </c>
    </row>
    <row r="225" spans="2:10" x14ac:dyDescent="0.25">
      <c r="B225" s="21" t="str">
        <f>IF(C225 = "", "", IF(B224="Fecha",HistorialTareas!B269,IF( C225 &lt; C224, IF(OR(WORKDAY.INTL(B224,1,1,Utilidades!$B$3:$B$11)=B224,COUNTIF(Utilidades!$B$3:$B$11,B224)&gt;0),WORKDAY.INTL(B224,2,1,Utilidades!$B$3:$B$11),WORKDAY.INTL(B224,1,1,Utilidades!$B$3:$B$11)), B224)))</f>
        <v/>
      </c>
      <c r="C225" s="22" t="str" cm="1">
        <f t="array" ref="C225">IFERROR(_xlfn.IFS(NOT(ISBLANK($K225)),$K225,NOT(ISBLANK($L225)),$L225 + "1:00",NOT(ISBLANK($M225)),$M225),$D224)</f>
        <v/>
      </c>
      <c r="D225" s="22" t="str">
        <f t="shared" si="0"/>
        <v/>
      </c>
      <c r="E225" s="26">
        <f t="shared" si="9"/>
        <v>0</v>
      </c>
      <c r="I225" s="18">
        <f t="shared" si="10"/>
        <v>0</v>
      </c>
      <c r="J225" s="20" t="str">
        <f>IF(NOT(LEN(H225)=0),VLOOKUP("*"&amp;G225&amp;"*",Links_TW!B$2:C$107,2,0),"")</f>
        <v/>
      </c>
    </row>
    <row r="226" spans="2:10" x14ac:dyDescent="0.25">
      <c r="B226" s="21" t="str">
        <f>IF(C226 = "", "", IF(B225="Fecha",HistorialTareas!B270,IF( C226 &lt; C225, IF(OR(WORKDAY.INTL(B225,1,1,Utilidades!$B$3:$B$11)=B225,COUNTIF(Utilidades!$B$3:$B$11,B225)&gt;0),WORKDAY.INTL(B225,2,1,Utilidades!$B$3:$B$11),WORKDAY.INTL(B225,1,1,Utilidades!$B$3:$B$11)), B225)))</f>
        <v/>
      </c>
      <c r="C226" s="22" t="str" cm="1">
        <f t="array" ref="C226">IFERROR(_xlfn.IFS(NOT(ISBLANK($K226)),$K226,NOT(ISBLANK($L226)),$L226 + "1:00",NOT(ISBLANK($M226)),$M226),$D225)</f>
        <v/>
      </c>
      <c r="D226" s="22" t="str">
        <f t="shared" si="0"/>
        <v/>
      </c>
      <c r="E226" s="26">
        <f t="shared" si="9"/>
        <v>0</v>
      </c>
      <c r="I226" s="18">
        <f t="shared" si="10"/>
        <v>0</v>
      </c>
      <c r="J226" s="20" t="str">
        <f>IF(NOT(LEN(H226)=0),VLOOKUP("*"&amp;G226&amp;"*",Links_TW!B$2:C$107,2,0),"")</f>
        <v/>
      </c>
    </row>
    <row r="227" spans="2:10" x14ac:dyDescent="0.25">
      <c r="B227" s="21" t="str">
        <f>IF(C227 = "", "", IF(B226="Fecha",HistorialTareas!B271,IF( C227 &lt; C226, IF(OR(WORKDAY.INTL(B226,1,1,Utilidades!$B$3:$B$11)=B226,COUNTIF(Utilidades!$B$3:$B$11,B226)&gt;0),WORKDAY.INTL(B226,2,1,Utilidades!$B$3:$B$11),WORKDAY.INTL(B226,1,1,Utilidades!$B$3:$B$11)), B226)))</f>
        <v/>
      </c>
      <c r="C227" s="22" t="str" cm="1">
        <f t="array" ref="C227">IFERROR(_xlfn.IFS(NOT(ISBLANK($K227)),$K227,NOT(ISBLANK($L227)),$L227 + "1:00",NOT(ISBLANK($M227)),$M227),$D226)</f>
        <v/>
      </c>
      <c r="D227" s="22" t="str">
        <f t="shared" si="0"/>
        <v/>
      </c>
      <c r="E227" s="26">
        <f t="shared" si="9"/>
        <v>0</v>
      </c>
      <c r="I227" s="18">
        <f t="shared" si="10"/>
        <v>0</v>
      </c>
      <c r="J227" s="20" t="str">
        <f>IF(NOT(LEN(H227)=0),VLOOKUP("*"&amp;G227&amp;"*",Links_TW!B$2:C$107,2,0),"")</f>
        <v/>
      </c>
    </row>
    <row r="228" spans="2:10" x14ac:dyDescent="0.25">
      <c r="B228" s="21" t="str">
        <f>IF(C228 = "", "", IF(B227="Fecha",HistorialTareas!B272,IF( C228 &lt; C227, IF(OR(WORKDAY.INTL(B227,1,1,Utilidades!$B$3:$B$11)=B227,COUNTIF(Utilidades!$B$3:$B$11,B227)&gt;0),WORKDAY.INTL(B227,2,1,Utilidades!$B$3:$B$11),WORKDAY.INTL(B227,1,1,Utilidades!$B$3:$B$11)), B227)))</f>
        <v/>
      </c>
      <c r="C228" s="22" t="str" cm="1">
        <f t="array" ref="C228">IFERROR(_xlfn.IFS(NOT(ISBLANK($K228)),$K228,NOT(ISBLANK($L228)),$L228 + "1:00",NOT(ISBLANK($M228)),$M228),$D227)</f>
        <v/>
      </c>
      <c r="D228" s="22" t="str">
        <f t="shared" si="0"/>
        <v/>
      </c>
      <c r="E228" s="26">
        <f t="shared" si="9"/>
        <v>0</v>
      </c>
      <c r="I228" s="18">
        <f t="shared" si="10"/>
        <v>0</v>
      </c>
      <c r="J228" s="20" t="str">
        <f>IF(NOT(LEN(H228)=0),VLOOKUP("*"&amp;G228&amp;"*",Links_TW!B$2:C$107,2,0),"")</f>
        <v/>
      </c>
    </row>
    <row r="229" spans="2:10" x14ac:dyDescent="0.25">
      <c r="B229" s="21" t="str">
        <f>IF(C229 = "", "", IF(B228="Fecha",HistorialTareas!B273,IF( C229 &lt; C228, IF(OR(WORKDAY.INTL(B228,1,1,Utilidades!$B$3:$B$11)=B228,COUNTIF(Utilidades!$B$3:$B$11,B228)&gt;0),WORKDAY.INTL(B228,2,1,Utilidades!$B$3:$B$11),WORKDAY.INTL(B228,1,1,Utilidades!$B$3:$B$11)), B228)))</f>
        <v/>
      </c>
      <c r="C229" s="22" t="str" cm="1">
        <f t="array" ref="C229">IFERROR(_xlfn.IFS(NOT(ISBLANK($K229)),$K229,NOT(ISBLANK($L229)),$L229 + "1:00",NOT(ISBLANK($M229)),$M229),$D228)</f>
        <v/>
      </c>
      <c r="D229" s="22" t="str">
        <f t="shared" si="0"/>
        <v/>
      </c>
      <c r="E229" s="26">
        <f t="shared" si="9"/>
        <v>0</v>
      </c>
      <c r="I229" s="18">
        <f t="shared" si="10"/>
        <v>0</v>
      </c>
      <c r="J229" s="20" t="str">
        <f>IF(NOT(LEN(H229)=0),VLOOKUP("*"&amp;G229&amp;"*",Links_TW!B$2:C$107,2,0),"")</f>
        <v/>
      </c>
    </row>
    <row r="230" spans="2:10" x14ac:dyDescent="0.25">
      <c r="B230" s="21" t="str">
        <f>IF(C230 = "", "", IF(B229="Fecha",HistorialTareas!B274,IF( C230 &lt; C229, IF(OR(WORKDAY.INTL(B229,1,1,Utilidades!$B$3:$B$11)=B229,COUNTIF(Utilidades!$B$3:$B$11,B229)&gt;0),WORKDAY.INTL(B229,2,1,Utilidades!$B$3:$B$11),WORKDAY.INTL(B229,1,1,Utilidades!$B$3:$B$11)), B229)))</f>
        <v/>
      </c>
      <c r="C230" s="22" t="str" cm="1">
        <f t="array" ref="C230">IFERROR(_xlfn.IFS(NOT(ISBLANK($K230)),$K230,NOT(ISBLANK($L230)),$L230 + "1:00",NOT(ISBLANK($M230)),$M230),$D229)</f>
        <v/>
      </c>
      <c r="D230" s="22" t="str">
        <f t="shared" si="0"/>
        <v/>
      </c>
      <c r="E230" s="26">
        <f t="shared" si="9"/>
        <v>0</v>
      </c>
      <c r="I230" s="18">
        <f t="shared" si="10"/>
        <v>0</v>
      </c>
      <c r="J230" s="20" t="str">
        <f>IF(NOT(LEN(H230)=0),VLOOKUP("*"&amp;G230&amp;"*",Links_TW!B$2:C$107,2,0),"")</f>
        <v/>
      </c>
    </row>
    <row r="231" spans="2:10" x14ac:dyDescent="0.25">
      <c r="B231" s="21" t="str">
        <f>IF(C231 = "", "", IF(B230="Fecha",HistorialTareas!B275,IF( C231 &lt; C230, IF(OR(WORKDAY.INTL(B230,1,1,Utilidades!$B$3:$B$11)=B230,COUNTIF(Utilidades!$B$3:$B$11,B230)&gt;0),WORKDAY.INTL(B230,2,1,Utilidades!$B$3:$B$11),WORKDAY.INTL(B230,1,1,Utilidades!$B$3:$B$11)), B230)))</f>
        <v/>
      </c>
      <c r="C231" s="22" t="str" cm="1">
        <f t="array" ref="C231">IFERROR(_xlfn.IFS(NOT(ISBLANK($K231)),$K231,NOT(ISBLANK($L231)),$L231 + "1:00",NOT(ISBLANK($M231)),$M231),$D230)</f>
        <v/>
      </c>
      <c r="D231" s="22" t="str">
        <f t="shared" si="0"/>
        <v/>
      </c>
      <c r="E231" s="26">
        <f t="shared" si="9"/>
        <v>0</v>
      </c>
      <c r="I231" s="18">
        <f t="shared" si="10"/>
        <v>0</v>
      </c>
      <c r="J231" s="20" t="str">
        <f>IF(NOT(LEN(H231)=0),VLOOKUP("*"&amp;G231&amp;"*",Links_TW!B$2:C$107,2,0),"")</f>
        <v/>
      </c>
    </row>
    <row r="232" spans="2:10" x14ac:dyDescent="0.25">
      <c r="B232" s="21" t="str">
        <f>IF(C232 = "", "", IF(B231="Fecha",HistorialTareas!B276,IF( C232 &lt; C231, IF(OR(WORKDAY.INTL(B231,1,1,Utilidades!$B$3:$B$11)=B231,COUNTIF(Utilidades!$B$3:$B$11,B231)&gt;0),WORKDAY.INTL(B231,2,1,Utilidades!$B$3:$B$11),WORKDAY.INTL(B231,1,1,Utilidades!$B$3:$B$11)), B231)))</f>
        <v/>
      </c>
      <c r="C232" s="22" t="str" cm="1">
        <f t="array" ref="C232">IFERROR(_xlfn.IFS(NOT(ISBLANK($K232)),$K232,NOT(ISBLANK($L232)),$L232 + "1:00",NOT(ISBLANK($M232)),$M232),$D231)</f>
        <v/>
      </c>
      <c r="D232" s="22" t="str">
        <f t="shared" si="0"/>
        <v/>
      </c>
      <c r="E232" s="26">
        <f t="shared" si="9"/>
        <v>0</v>
      </c>
      <c r="I232" s="18">
        <f t="shared" si="10"/>
        <v>0</v>
      </c>
      <c r="J232" s="20" t="str">
        <f>IF(NOT(LEN(H232)=0),VLOOKUP("*"&amp;G232&amp;"*",Links_TW!B$2:C$107,2,0),"")</f>
        <v/>
      </c>
    </row>
    <row r="233" spans="2:10" x14ac:dyDescent="0.25">
      <c r="B233" s="21" t="str">
        <f>IF(C233 = "", "", IF(B232="Fecha",HistorialTareas!B277,IF( C233 &lt; C232, IF(OR(WORKDAY.INTL(B232,1,1,Utilidades!$B$3:$B$11)=B232,COUNTIF(Utilidades!$B$3:$B$11,B232)&gt;0),WORKDAY.INTL(B232,2,1,Utilidades!$B$3:$B$11),WORKDAY.INTL(B232,1,1,Utilidades!$B$3:$B$11)), B232)))</f>
        <v/>
      </c>
      <c r="C233" s="22" t="str" cm="1">
        <f t="array" ref="C233">IFERROR(_xlfn.IFS(NOT(ISBLANK($K233)),$K233,NOT(ISBLANK($L233)),$L233 + "1:00",NOT(ISBLANK($M233)),$M233),$D232)</f>
        <v/>
      </c>
      <c r="D233" s="22" t="str">
        <f t="shared" si="0"/>
        <v/>
      </c>
      <c r="E233" s="26">
        <f t="shared" si="9"/>
        <v>0</v>
      </c>
      <c r="I233" s="18">
        <f t="shared" si="10"/>
        <v>0</v>
      </c>
      <c r="J233" s="20" t="str">
        <f>IF(NOT(LEN(H233)=0),VLOOKUP("*"&amp;G233&amp;"*",Links_TW!B$2:C$107,2,0),"")</f>
        <v/>
      </c>
    </row>
    <row r="234" spans="2:10" x14ac:dyDescent="0.25">
      <c r="B234" s="21" t="str">
        <f>IF(C234 = "", "", IF(B233="Fecha",HistorialTareas!B278,IF( C234 &lt; C233, IF(OR(WORKDAY.INTL(B233,1,1,Utilidades!$B$3:$B$11)=B233,COUNTIF(Utilidades!$B$3:$B$11,B233)&gt;0),WORKDAY.INTL(B233,2,1,Utilidades!$B$3:$B$11),WORKDAY.INTL(B233,1,1,Utilidades!$B$3:$B$11)), B233)))</f>
        <v/>
      </c>
      <c r="C234" s="22" t="str" cm="1">
        <f t="array" ref="C234">IFERROR(_xlfn.IFS(NOT(ISBLANK($K234)),$K234,NOT(ISBLANK($L234)),$L234 + "1:00",NOT(ISBLANK($M234)),$M234),$D233)</f>
        <v/>
      </c>
      <c r="D234" s="22" t="str">
        <f t="shared" si="0"/>
        <v/>
      </c>
      <c r="E234" s="26">
        <f t="shared" si="9"/>
        <v>0</v>
      </c>
      <c r="I234" s="18">
        <f t="shared" si="10"/>
        <v>0</v>
      </c>
      <c r="J234" s="20" t="str">
        <f>IF(NOT(LEN(H234)=0),VLOOKUP("*"&amp;G234&amp;"*",Links_TW!B$2:C$107,2,0),"")</f>
        <v/>
      </c>
    </row>
    <row r="235" spans="2:10" x14ac:dyDescent="0.25">
      <c r="B235" s="21" t="str">
        <f>IF(C235 = "", "", IF(B234="Fecha",HistorialTareas!B279,IF( C235 &lt; C234, IF(OR(WORKDAY.INTL(B234,1,1,Utilidades!$B$3:$B$11)=B234,COUNTIF(Utilidades!$B$3:$B$11,B234)&gt;0),WORKDAY.INTL(B234,2,1,Utilidades!$B$3:$B$11),WORKDAY.INTL(B234,1,1,Utilidades!$B$3:$B$11)), B234)))</f>
        <v/>
      </c>
      <c r="C235" s="22" t="str" cm="1">
        <f t="array" ref="C235">IFERROR(_xlfn.IFS(NOT(ISBLANK($K235)),$K235,NOT(ISBLANK($L235)),$L235 + "1:00",NOT(ISBLANK($M235)),$M235),$D234)</f>
        <v/>
      </c>
      <c r="D235" s="22" t="str">
        <f t="shared" si="0"/>
        <v/>
      </c>
      <c r="E235" s="26">
        <f t="shared" si="9"/>
        <v>0</v>
      </c>
      <c r="I235" s="18">
        <f t="shared" si="10"/>
        <v>0</v>
      </c>
      <c r="J235" s="20" t="str">
        <f>IF(NOT(LEN(H235)=0),VLOOKUP("*"&amp;G235&amp;"*",Links_TW!B$2:C$107,2,0),"")</f>
        <v/>
      </c>
    </row>
    <row r="236" spans="2:10" x14ac:dyDescent="0.25">
      <c r="B236" s="21" t="str">
        <f>IF(C236 = "", "", IF(B235="Fecha",HistorialTareas!B280,IF( C236 &lt; C235, IF(OR(WORKDAY.INTL(B235,1,1,Utilidades!$B$3:$B$11)=B235,COUNTIF(Utilidades!$B$3:$B$11,B235)&gt;0),WORKDAY.INTL(B235,2,1,Utilidades!$B$3:$B$11),WORKDAY.INTL(B235,1,1,Utilidades!$B$3:$B$11)), B235)))</f>
        <v/>
      </c>
      <c r="C236" s="22" t="str" cm="1">
        <f t="array" ref="C236">IFERROR(_xlfn.IFS(NOT(ISBLANK($K236)),$K236,NOT(ISBLANK($L236)),$L236 + "1:00",NOT(ISBLANK($M236)),$M236),$D235)</f>
        <v/>
      </c>
      <c r="D236" s="22" t="str">
        <f t="shared" si="0"/>
        <v/>
      </c>
      <c r="E236" s="26">
        <f t="shared" si="9"/>
        <v>0</v>
      </c>
      <c r="I236" s="18">
        <f t="shared" si="10"/>
        <v>0</v>
      </c>
      <c r="J236" s="20" t="str">
        <f>IF(NOT(LEN(H236)=0),VLOOKUP("*"&amp;G236&amp;"*",Links_TW!B$2:C$107,2,0),"")</f>
        <v/>
      </c>
    </row>
    <row r="237" spans="2:10" x14ac:dyDescent="0.25">
      <c r="B237" s="21" t="str">
        <f>IF(C237 = "", "", IF(B236="Fecha",HistorialTareas!B281,IF( C237 &lt; C236, IF(OR(WORKDAY.INTL(B236,1,1,Utilidades!$B$3:$B$11)=B236,COUNTIF(Utilidades!$B$3:$B$11,B236)&gt;0),WORKDAY.INTL(B236,2,1,Utilidades!$B$3:$B$11),WORKDAY.INTL(B236,1,1,Utilidades!$B$3:$B$11)), B236)))</f>
        <v/>
      </c>
      <c r="C237" s="22" t="str" cm="1">
        <f t="array" ref="C237">IFERROR(_xlfn.IFS(NOT(ISBLANK($K237)),$K237,NOT(ISBLANK($L237)),$L237 + "1:00",NOT(ISBLANK($M237)),$M237),$D236)</f>
        <v/>
      </c>
      <c r="D237" s="22" t="str">
        <f t="shared" si="0"/>
        <v/>
      </c>
      <c r="E237" s="26">
        <f t="shared" si="9"/>
        <v>0</v>
      </c>
      <c r="I237" s="18">
        <f t="shared" si="10"/>
        <v>0</v>
      </c>
      <c r="J237" s="20" t="str">
        <f>IF(NOT(LEN(H237)=0),VLOOKUP("*"&amp;G237&amp;"*",Links_TW!B$2:C$107,2,0),"")</f>
        <v/>
      </c>
    </row>
    <row r="238" spans="2:10" x14ac:dyDescent="0.25">
      <c r="B238" s="21" t="str">
        <f>IF(C238 = "", "", IF(B237="Fecha",HistorialTareas!B282,IF( C238 &lt; C237, IF(OR(WORKDAY.INTL(B237,1,1,Utilidades!$B$3:$B$11)=B237,COUNTIF(Utilidades!$B$3:$B$11,B237)&gt;0),WORKDAY.INTL(B237,2,1,Utilidades!$B$3:$B$11),WORKDAY.INTL(B237,1,1,Utilidades!$B$3:$B$11)), B237)))</f>
        <v/>
      </c>
      <c r="C238" s="22" t="str" cm="1">
        <f t="array" ref="C238">IFERROR(_xlfn.IFS(NOT(ISBLANK($K238)),$K238,NOT(ISBLANK($L238)),$L238 + "1:00",NOT(ISBLANK($M238)),$M238),$D237)</f>
        <v/>
      </c>
      <c r="D238" s="22" t="str">
        <f t="shared" si="0"/>
        <v/>
      </c>
      <c r="E238" s="26">
        <f t="shared" si="9"/>
        <v>0</v>
      </c>
      <c r="I238" s="18">
        <f t="shared" si="10"/>
        <v>0</v>
      </c>
      <c r="J238" s="20" t="str">
        <f>IF(NOT(LEN(H238)=0),VLOOKUP("*"&amp;G238&amp;"*",Links_TW!B$2:C$107,2,0),"")</f>
        <v/>
      </c>
    </row>
    <row r="239" spans="2:10" x14ac:dyDescent="0.25">
      <c r="B239" s="21" t="str">
        <f>IF(C239 = "", "", IF(B238="Fecha",HistorialTareas!B283,IF( C239 &lt; C238, IF(OR(WORKDAY.INTL(B238,1,1,Utilidades!$B$3:$B$11)=B238,COUNTIF(Utilidades!$B$3:$B$11,B238)&gt;0),WORKDAY.INTL(B238,2,1,Utilidades!$B$3:$B$11),WORKDAY.INTL(B238,1,1,Utilidades!$B$3:$B$11)), B238)))</f>
        <v/>
      </c>
      <c r="C239" s="22" t="str" cm="1">
        <f t="array" ref="C239">IFERROR(_xlfn.IFS(NOT(ISBLANK($K239)),$K239,NOT(ISBLANK($L239)),$L239 + "1:00",NOT(ISBLANK($M239)),$M239),$D238)</f>
        <v/>
      </c>
      <c r="D239" s="22" t="str">
        <f t="shared" si="0"/>
        <v/>
      </c>
      <c r="E239" s="26">
        <f t="shared" si="9"/>
        <v>0</v>
      </c>
      <c r="I239" s="18">
        <f t="shared" si="10"/>
        <v>0</v>
      </c>
      <c r="J239" s="20" t="str">
        <f>IF(NOT(LEN(H239)=0),VLOOKUP("*"&amp;G239&amp;"*",Links_TW!B$2:C$107,2,0),"")</f>
        <v/>
      </c>
    </row>
    <row r="240" spans="2:10" x14ac:dyDescent="0.25">
      <c r="B240" s="21" t="str">
        <f>IF(C240 = "", "", IF(B239="Fecha",HistorialTareas!B284,IF( C240 &lt; C239, IF(OR(WORKDAY.INTL(B239,1,1,Utilidades!$B$3:$B$11)=B239,COUNTIF(Utilidades!$B$3:$B$11,B239)&gt;0),WORKDAY.INTL(B239,2,1,Utilidades!$B$3:$B$11),WORKDAY.INTL(B239,1,1,Utilidades!$B$3:$B$11)), B239)))</f>
        <v/>
      </c>
      <c r="C240" s="22" t="str" cm="1">
        <f t="array" ref="C240">IFERROR(_xlfn.IFS(NOT(ISBLANK($K240)),$K240,NOT(ISBLANK($L240)),$L240 + "1:00",NOT(ISBLANK($M240)),$M240),$D239)</f>
        <v/>
      </c>
      <c r="D240" s="22" t="str">
        <f t="shared" si="0"/>
        <v/>
      </c>
      <c r="E240" s="26">
        <f t="shared" si="9"/>
        <v>0</v>
      </c>
      <c r="I240" s="18">
        <f t="shared" si="10"/>
        <v>0</v>
      </c>
      <c r="J240" s="20" t="str">
        <f>IF(NOT(LEN(H240)=0),VLOOKUP("*"&amp;G240&amp;"*",Links_TW!B$2:C$107,2,0),"")</f>
        <v/>
      </c>
    </row>
    <row r="241" spans="2:10" x14ac:dyDescent="0.25">
      <c r="B241" s="21" t="str">
        <f>IF(C241 = "", "", IF(B240="Fecha",HistorialTareas!B285,IF( C241 &lt; C240, IF(OR(WORKDAY.INTL(B240,1,1,Utilidades!$B$3:$B$11)=B240,COUNTIF(Utilidades!$B$3:$B$11,B240)&gt;0),WORKDAY.INTL(B240,2,1,Utilidades!$B$3:$B$11),WORKDAY.INTL(B240,1,1,Utilidades!$B$3:$B$11)), B240)))</f>
        <v/>
      </c>
      <c r="C241" s="22" t="str" cm="1">
        <f t="array" ref="C241">IFERROR(_xlfn.IFS(NOT(ISBLANK($K241)),$K241,NOT(ISBLANK($L241)),$L241 + "1:00",NOT(ISBLANK($M241)),$M241),$D240)</f>
        <v/>
      </c>
      <c r="D241" s="22" t="str">
        <f t="shared" si="0"/>
        <v/>
      </c>
      <c r="E241" s="26">
        <f t="shared" si="9"/>
        <v>0</v>
      </c>
      <c r="I241" s="18">
        <f t="shared" si="10"/>
        <v>0</v>
      </c>
      <c r="J241" s="20" t="str">
        <f>IF(NOT(LEN(H241)=0),VLOOKUP("*"&amp;G241&amp;"*",Links_TW!B$2:C$107,2,0),"")</f>
        <v/>
      </c>
    </row>
    <row r="242" spans="2:10" x14ac:dyDescent="0.25">
      <c r="B242" s="21" t="str">
        <f>IF(C242 = "", "", IF(B241="Fecha",HistorialTareas!B286,IF( C242 &lt; C241, IF(OR(WORKDAY.INTL(B241,1,1,Utilidades!$B$3:$B$11)=B241,COUNTIF(Utilidades!$B$3:$B$11,B241)&gt;0),WORKDAY.INTL(B241,2,1,Utilidades!$B$3:$B$11),WORKDAY.INTL(B241,1,1,Utilidades!$B$3:$B$11)), B241)))</f>
        <v/>
      </c>
      <c r="C242" s="22" t="str" cm="1">
        <f t="array" ref="C242">IFERROR(_xlfn.IFS(NOT(ISBLANK($K242)),$K242,NOT(ISBLANK($L242)),$L242 + "1:00",NOT(ISBLANK($M242)),$M242),$D241)</f>
        <v/>
      </c>
      <c r="D242" s="22" t="str">
        <f t="shared" si="0"/>
        <v/>
      </c>
      <c r="E242" s="26">
        <f t="shared" si="9"/>
        <v>0</v>
      </c>
      <c r="I242" s="18">
        <f t="shared" si="10"/>
        <v>0</v>
      </c>
      <c r="J242" s="20" t="str">
        <f>IF(NOT(LEN(H242)=0),VLOOKUP("*"&amp;G242&amp;"*",Links_TW!B$2:C$107,2,0),"")</f>
        <v/>
      </c>
    </row>
    <row r="243" spans="2:10" x14ac:dyDescent="0.25">
      <c r="B243" s="21" t="str">
        <f>IF(C243 = "", "", IF(B242="Fecha",HistorialTareas!B287,IF( C243 &lt; C242, IF(OR(WORKDAY.INTL(B242,1,1,Utilidades!$B$3:$B$11)=B242,COUNTIF(Utilidades!$B$3:$B$11,B242)&gt;0),WORKDAY.INTL(B242,2,1,Utilidades!$B$3:$B$11),WORKDAY.INTL(B242,1,1,Utilidades!$B$3:$B$11)), B242)))</f>
        <v/>
      </c>
      <c r="C243" s="22" t="str" cm="1">
        <f t="array" ref="C243">IFERROR(_xlfn.IFS(NOT(ISBLANK($K243)),$K243,NOT(ISBLANK($L243)),$L243 + "1:00",NOT(ISBLANK($M243)),$M243),$D242)</f>
        <v/>
      </c>
      <c r="D243" s="22" t="str">
        <f t="shared" si="0"/>
        <v/>
      </c>
      <c r="E243" s="26">
        <f t="shared" si="9"/>
        <v>0</v>
      </c>
      <c r="I243" s="18">
        <f t="shared" si="10"/>
        <v>0</v>
      </c>
      <c r="J243" s="20" t="str">
        <f>IF(NOT(LEN(H243)=0),VLOOKUP("*"&amp;G243&amp;"*",Links_TW!B$2:C$107,2,0),"")</f>
        <v/>
      </c>
    </row>
    <row r="244" spans="2:10" x14ac:dyDescent="0.25">
      <c r="B244" s="21" t="str">
        <f>IF(C244 = "", "", IF(B243="Fecha",HistorialTareas!B288,IF( C244 &lt; C243, IF(OR(WORKDAY.INTL(B243,1,1,Utilidades!$B$3:$B$11)=B243,COUNTIF(Utilidades!$B$3:$B$11,B243)&gt;0),WORKDAY.INTL(B243,2,1,Utilidades!$B$3:$B$11),WORKDAY.INTL(B243,1,1,Utilidades!$B$3:$B$11)), B243)))</f>
        <v/>
      </c>
      <c r="C244" s="22" t="str" cm="1">
        <f t="array" ref="C244">IFERROR(_xlfn.IFS(NOT(ISBLANK($K244)),$K244,NOT(ISBLANK($L244)),$L244 + "1:00",NOT(ISBLANK($M244)),$M244),$D243)</f>
        <v/>
      </c>
      <c r="D244" s="22" t="str">
        <f t="shared" si="0"/>
        <v/>
      </c>
      <c r="E244" s="26">
        <f t="shared" si="9"/>
        <v>0</v>
      </c>
      <c r="I244" s="18">
        <f t="shared" si="10"/>
        <v>0</v>
      </c>
      <c r="J244" s="20" t="str">
        <f>IF(NOT(LEN(H244)=0),VLOOKUP("*"&amp;G244&amp;"*",Links_TW!B$2:C$107,2,0),"")</f>
        <v/>
      </c>
    </row>
    <row r="245" spans="2:10" x14ac:dyDescent="0.25">
      <c r="B245" s="21" t="str">
        <f>IF(C245 = "", "", IF(B244="Fecha",HistorialTareas!B289,IF( C245 &lt; C244, IF(OR(WORKDAY.INTL(B244,1,1,Utilidades!$B$3:$B$11)=B244,COUNTIF(Utilidades!$B$3:$B$11,B244)&gt;0),WORKDAY.INTL(B244,2,1,Utilidades!$B$3:$B$11),WORKDAY.INTL(B244,1,1,Utilidades!$B$3:$B$11)), B244)))</f>
        <v/>
      </c>
      <c r="C245" s="22" t="str" cm="1">
        <f t="array" ref="C245">IFERROR(_xlfn.IFS(NOT(ISBLANK($K245)),$K245,NOT(ISBLANK($L245)),$L245 + "1:00",NOT(ISBLANK($M245)),$M245),$D244)</f>
        <v/>
      </c>
      <c r="D245" s="22" t="str">
        <f t="shared" si="0"/>
        <v/>
      </c>
      <c r="E245" s="26">
        <f t="shared" si="9"/>
        <v>0</v>
      </c>
      <c r="I245" s="18">
        <f t="shared" si="10"/>
        <v>0</v>
      </c>
      <c r="J245" s="20" t="str">
        <f>IF(NOT(LEN(H245)=0),VLOOKUP("*"&amp;G245&amp;"*",Links_TW!B$2:C$107,2,0),"")</f>
        <v/>
      </c>
    </row>
    <row r="246" spans="2:10" x14ac:dyDescent="0.25">
      <c r="B246" s="21" t="str">
        <f>IF(C246 = "", "", IF(B245="Fecha",HistorialTareas!B290,IF( C246 &lt; C245, IF(OR(WORKDAY.INTL(B245,1,1,Utilidades!$B$3:$B$11)=B245,COUNTIF(Utilidades!$B$3:$B$11,B245)&gt;0),WORKDAY.INTL(B245,2,1,Utilidades!$B$3:$B$11),WORKDAY.INTL(B245,1,1,Utilidades!$B$3:$B$11)), B245)))</f>
        <v/>
      </c>
      <c r="C246" s="22" t="str" cm="1">
        <f t="array" ref="C246">IFERROR(_xlfn.IFS(NOT(ISBLANK($K246)),$K246,NOT(ISBLANK($L246)),$L246 + "1:00",NOT(ISBLANK($M246)),$M246),$D245)</f>
        <v/>
      </c>
      <c r="D246" s="22" t="str">
        <f t="shared" si="0"/>
        <v/>
      </c>
      <c r="E246" s="26">
        <f t="shared" si="9"/>
        <v>0</v>
      </c>
      <c r="I246" s="18">
        <f t="shared" si="10"/>
        <v>0</v>
      </c>
      <c r="J246" s="20" t="str">
        <f>IF(NOT(LEN(H246)=0),VLOOKUP("*"&amp;G246&amp;"*",Links_TW!B$2:C$107,2,0),"")</f>
        <v/>
      </c>
    </row>
    <row r="247" spans="2:10" x14ac:dyDescent="0.25">
      <c r="B247" s="21" t="str">
        <f>IF(C247 = "", "", IF(B246="Fecha",HistorialTareas!B291,IF( C247 &lt; C246, IF(OR(WORKDAY.INTL(B246,1,1,Utilidades!$B$3:$B$11)=B246,COUNTIF(Utilidades!$B$3:$B$11,B246)&gt;0),WORKDAY.INTL(B246,2,1,Utilidades!$B$3:$B$11),WORKDAY.INTL(B246,1,1,Utilidades!$B$3:$B$11)), B246)))</f>
        <v/>
      </c>
      <c r="C247" s="22" t="str" cm="1">
        <f t="array" ref="C247">IFERROR(_xlfn.IFS(NOT(ISBLANK($K247)),$K247,NOT(ISBLANK($L247)),$L247 + "1:00",NOT(ISBLANK($M247)),$M247),$D246)</f>
        <v/>
      </c>
      <c r="D247" s="22" t="str">
        <f t="shared" si="0"/>
        <v/>
      </c>
      <c r="E247" s="26">
        <f t="shared" si="9"/>
        <v>0</v>
      </c>
      <c r="I247" s="18">
        <f t="shared" si="10"/>
        <v>0</v>
      </c>
      <c r="J247" s="20" t="str">
        <f>IF(NOT(LEN(H247)=0),VLOOKUP("*"&amp;G247&amp;"*",Links_TW!B$2:C$107,2,0),"")</f>
        <v/>
      </c>
    </row>
    <row r="248" spans="2:10" x14ac:dyDescent="0.25">
      <c r="B248" s="21" t="str">
        <f>IF(C248 = "", "", IF(B247="Fecha",HistorialTareas!B292,IF( C248 &lt; C247, IF(OR(WORKDAY.INTL(B247,1,1,Utilidades!$B$3:$B$11)=B247,COUNTIF(Utilidades!$B$3:$B$11,B247)&gt;0),WORKDAY.INTL(B247,2,1,Utilidades!$B$3:$B$11),WORKDAY.INTL(B247,1,1,Utilidades!$B$3:$B$11)), B247)))</f>
        <v/>
      </c>
      <c r="C248" s="22" t="str" cm="1">
        <f t="array" ref="C248">IFERROR(_xlfn.IFS(NOT(ISBLANK($K248)),$K248,NOT(ISBLANK($L248)),$L248 + "1:00",NOT(ISBLANK($M248)),$M248),$D247)</f>
        <v/>
      </c>
      <c r="D248" s="22" t="str">
        <f t="shared" si="0"/>
        <v/>
      </c>
      <c r="E248" s="26">
        <f t="shared" si="9"/>
        <v>0</v>
      </c>
      <c r="I248" s="18">
        <f t="shared" si="10"/>
        <v>0</v>
      </c>
      <c r="J248" s="20" t="str">
        <f>IF(NOT(LEN(H248)=0),VLOOKUP("*"&amp;G248&amp;"*",Links_TW!B$2:C$107,2,0),"")</f>
        <v/>
      </c>
    </row>
    <row r="249" spans="2:10" x14ac:dyDescent="0.25">
      <c r="B249" s="21" t="str">
        <f>IF(C249 = "", "", IF(B248="Fecha",HistorialTareas!B293,IF( C249 &lt; C248, IF(OR(WORKDAY.INTL(B248,1,1,Utilidades!$B$3:$B$11)=B248,COUNTIF(Utilidades!$B$3:$B$11,B248)&gt;0),WORKDAY.INTL(B248,2,1,Utilidades!$B$3:$B$11),WORKDAY.INTL(B248,1,1,Utilidades!$B$3:$B$11)), B248)))</f>
        <v/>
      </c>
      <c r="C249" s="22" t="str" cm="1">
        <f t="array" ref="C249">IFERROR(_xlfn.IFS(NOT(ISBLANK($K249)),$K249,NOT(ISBLANK($L249)),$L249 + "1:00",NOT(ISBLANK($M249)),$M249),$D248)</f>
        <v/>
      </c>
      <c r="D249" s="22" t="str">
        <f t="shared" si="0"/>
        <v/>
      </c>
      <c r="E249" s="26">
        <f t="shared" si="9"/>
        <v>0</v>
      </c>
      <c r="I249" s="18">
        <f t="shared" si="10"/>
        <v>0</v>
      </c>
      <c r="J249" s="20" t="str">
        <f>IF(NOT(LEN(H249)=0),VLOOKUP("*"&amp;G249&amp;"*",Links_TW!B$2:C$107,2,0),"")</f>
        <v/>
      </c>
    </row>
    <row r="250" spans="2:10" x14ac:dyDescent="0.25">
      <c r="B250" s="21" t="str">
        <f>IF(C250 = "", "", IF(B249="Fecha",HistorialTareas!B294,IF( C250 &lt; C249, IF(OR(WORKDAY.INTL(B249,1,1,Utilidades!$B$3:$B$11)=B249,COUNTIF(Utilidades!$B$3:$B$11,B249)&gt;0),WORKDAY.INTL(B249,2,1,Utilidades!$B$3:$B$11),WORKDAY.INTL(B249,1,1,Utilidades!$B$3:$B$11)), B249)))</f>
        <v/>
      </c>
      <c r="C250" s="22" t="str" cm="1">
        <f t="array" ref="C250">IFERROR(_xlfn.IFS(NOT(ISBLANK($K250)),$K250,NOT(ISBLANK($L250)),$L250 + "1:00",NOT(ISBLANK($M250)),$M250),$D249)</f>
        <v/>
      </c>
      <c r="D250" s="22" t="str">
        <f t="shared" si="0"/>
        <v/>
      </c>
      <c r="E250" s="26">
        <f t="shared" si="9"/>
        <v>0</v>
      </c>
      <c r="I250" s="18">
        <f t="shared" si="10"/>
        <v>0</v>
      </c>
      <c r="J250" s="20" t="str">
        <f>IF(NOT(LEN(H250)=0),VLOOKUP("*"&amp;G250&amp;"*",Links_TW!B$2:C$107,2,0),"")</f>
        <v/>
      </c>
    </row>
    <row r="251" spans="2:10" x14ac:dyDescent="0.25">
      <c r="B251" s="21" t="str">
        <f>IF(C251 = "", "", IF(B250="Fecha",HistorialTareas!B295,IF( C251 &lt; C250, IF(OR(WORKDAY.INTL(B250,1,1,Utilidades!$B$3:$B$11)=B250,COUNTIF(Utilidades!$B$3:$B$11,B250)&gt;0),WORKDAY.INTL(B250,2,1,Utilidades!$B$3:$B$11),WORKDAY.INTL(B250,1,1,Utilidades!$B$3:$B$11)), B250)))</f>
        <v/>
      </c>
      <c r="C251" s="22" t="str" cm="1">
        <f t="array" ref="C251">IFERROR(_xlfn.IFS(NOT(ISBLANK($K251)),$K251,NOT(ISBLANK($L251)),$L251 + "1:00",NOT(ISBLANK($M251)),$M251),$D250)</f>
        <v/>
      </c>
      <c r="D251" s="22" t="str">
        <f t="shared" si="0"/>
        <v/>
      </c>
      <c r="E251" s="26">
        <f t="shared" si="9"/>
        <v>0</v>
      </c>
      <c r="I251" s="18">
        <f t="shared" si="10"/>
        <v>0</v>
      </c>
      <c r="J251" s="20" t="str">
        <f>IF(NOT(LEN(H251)=0),VLOOKUP("*"&amp;G251&amp;"*",Links_TW!B$2:C$107,2,0),"")</f>
        <v/>
      </c>
    </row>
    <row r="252" spans="2:10" x14ac:dyDescent="0.25">
      <c r="B252" s="21" t="str">
        <f>IF(C252 = "", "", IF(B251="Fecha",HistorialTareas!B296,IF( C252 &lt; C251, IF(OR(WORKDAY.INTL(B251,1,1,Utilidades!$B$3:$B$11)=B251,COUNTIF(Utilidades!$B$3:$B$11,B251)&gt;0),WORKDAY.INTL(B251,2,1,Utilidades!$B$3:$B$11),WORKDAY.INTL(B251,1,1,Utilidades!$B$3:$B$11)), B251)))</f>
        <v/>
      </c>
      <c r="C252" s="22" t="str" cm="1">
        <f t="array" ref="C252">IFERROR(_xlfn.IFS(NOT(ISBLANK($K252)),$K252,NOT(ISBLANK($L252)),$L252 + "1:00",NOT(ISBLANK($M252)),$M252),$D251)</f>
        <v/>
      </c>
      <c r="D252" s="22" t="str">
        <f t="shared" si="0"/>
        <v/>
      </c>
      <c r="E252" s="26">
        <f t="shared" si="9"/>
        <v>0</v>
      </c>
      <c r="I252" s="18">
        <f t="shared" si="10"/>
        <v>0</v>
      </c>
      <c r="J252" s="20" t="str">
        <f>IF(NOT(LEN(H252)=0),VLOOKUP("*"&amp;G252&amp;"*",Links_TW!B$2:C$107,2,0),"")</f>
        <v/>
      </c>
    </row>
    <row r="253" spans="2:10" x14ac:dyDescent="0.25">
      <c r="B253" s="21" t="str">
        <f>IF(C253 = "", "", IF(B252="Fecha",HistorialTareas!B297,IF( C253 &lt; C252, IF(OR(WORKDAY.INTL(B252,1,1,Utilidades!$B$3:$B$11)=B252,COUNTIF(Utilidades!$B$3:$B$11,B252)&gt;0),WORKDAY.INTL(B252,2,1,Utilidades!$B$3:$B$11),WORKDAY.INTL(B252,1,1,Utilidades!$B$3:$B$11)), B252)))</f>
        <v/>
      </c>
      <c r="C253" s="22" t="str" cm="1">
        <f t="array" ref="C253">IFERROR(_xlfn.IFS(NOT(ISBLANK($K253)),$K253,NOT(ISBLANK($L253)),$L253 + "1:00",NOT(ISBLANK($M253)),$M253),$D252)</f>
        <v/>
      </c>
      <c r="D253" s="22" t="str">
        <f t="shared" si="0"/>
        <v/>
      </c>
      <c r="E253" s="26">
        <f t="shared" si="9"/>
        <v>0</v>
      </c>
      <c r="I253" s="18">
        <f t="shared" si="10"/>
        <v>0</v>
      </c>
      <c r="J253" s="20" t="str">
        <f>IF(NOT(LEN(H253)=0),VLOOKUP("*"&amp;G253&amp;"*",Links_TW!B$2:C$107,2,0),"")</f>
        <v/>
      </c>
    </row>
    <row r="254" spans="2:10" x14ac:dyDescent="0.25">
      <c r="B254" s="21" t="str">
        <f>IF(C254 = "", "", IF(B253="Fecha",HistorialTareas!B298,IF( C254 &lt; C253, IF(OR(WORKDAY.INTL(B253,1,1,Utilidades!$B$3:$B$11)=B253,COUNTIF(Utilidades!$B$3:$B$11,B253)&gt;0),WORKDAY.INTL(B253,2,1,Utilidades!$B$3:$B$11),WORKDAY.INTL(B253,1,1,Utilidades!$B$3:$B$11)), B253)))</f>
        <v/>
      </c>
      <c r="C254" s="22" t="str" cm="1">
        <f t="array" ref="C254">IFERROR(_xlfn.IFS(NOT(ISBLANK($K254)),$K254,NOT(ISBLANK($L254)),$L254 + "1:00",NOT(ISBLANK($M254)),$M254),$D253)</f>
        <v/>
      </c>
      <c r="D254" s="22" t="str">
        <f t="shared" si="0"/>
        <v/>
      </c>
      <c r="E254" s="26">
        <f t="shared" si="9"/>
        <v>0</v>
      </c>
      <c r="I254" s="18">
        <f t="shared" si="10"/>
        <v>0</v>
      </c>
      <c r="J254" s="20" t="str">
        <f>IF(NOT(LEN(H254)=0),VLOOKUP("*"&amp;G254&amp;"*",Links_TW!B$2:C$107,2,0),"")</f>
        <v/>
      </c>
    </row>
    <row r="255" spans="2:10" x14ac:dyDescent="0.25">
      <c r="B255" s="21" t="str">
        <f>IF(C255 = "", "", IF(B254="Fecha",HistorialTareas!B299,IF( C255 &lt; C254, IF(OR(WORKDAY.INTL(B254,1,1,Utilidades!$B$3:$B$11)=B254,COUNTIF(Utilidades!$B$3:$B$11,B254)&gt;0),WORKDAY.INTL(B254,2,1,Utilidades!$B$3:$B$11),WORKDAY.INTL(B254,1,1,Utilidades!$B$3:$B$11)), B254)))</f>
        <v/>
      </c>
      <c r="C255" s="22" t="str" cm="1">
        <f t="array" ref="C255">IFERROR(_xlfn.IFS(NOT(ISBLANK($K255)),$K255,NOT(ISBLANK($L255)),$L255 + "1:00",NOT(ISBLANK($M255)),$M255),$D254)</f>
        <v/>
      </c>
      <c r="D255" s="22" t="str">
        <f t="shared" si="0"/>
        <v/>
      </c>
      <c r="E255" s="26">
        <f t="shared" si="9"/>
        <v>0</v>
      </c>
      <c r="I255" s="18">
        <f t="shared" si="10"/>
        <v>0</v>
      </c>
      <c r="J255" s="20" t="str">
        <f>IF(NOT(LEN(H255)=0),VLOOKUP("*"&amp;G255&amp;"*",Links_TW!B$2:C$107,2,0),"")</f>
        <v/>
      </c>
    </row>
    <row r="256" spans="2:10" x14ac:dyDescent="0.25">
      <c r="B256" s="21" t="str">
        <f>IF(C256 = "", "", IF(B255="Fecha",HistorialTareas!B300,IF( C256 &lt; C255, IF(OR(WORKDAY.INTL(B255,1,1,Utilidades!$B$3:$B$11)=B255,COUNTIF(Utilidades!$B$3:$B$11,B255)&gt;0),WORKDAY.INTL(B255,2,1,Utilidades!$B$3:$B$11),WORKDAY.INTL(B255,1,1,Utilidades!$B$3:$B$11)), B255)))</f>
        <v/>
      </c>
      <c r="C256" s="22" t="str" cm="1">
        <f t="array" ref="C256">IFERROR(_xlfn.IFS(NOT(ISBLANK($K256)),$K256,NOT(ISBLANK($L256)),$L256 + "1:00",NOT(ISBLANK($M256)),$M256),$D255)</f>
        <v/>
      </c>
      <c r="D256" s="22" t="str">
        <f t="shared" si="0"/>
        <v/>
      </c>
      <c r="E256" s="26">
        <f t="shared" si="9"/>
        <v>0</v>
      </c>
      <c r="I256" s="18">
        <f t="shared" si="10"/>
        <v>0</v>
      </c>
      <c r="J256" s="20" t="str">
        <f>IF(NOT(LEN(H256)=0),VLOOKUP("*"&amp;G256&amp;"*",Links_TW!B$2:C$107,2,0),"")</f>
        <v/>
      </c>
    </row>
    <row r="257" spans="2:10" x14ac:dyDescent="0.25">
      <c r="B257" s="21" t="str">
        <f>IF(C257 = "", "", IF(B256="Fecha",HistorialTareas!B301,IF( C257 &lt; C256, IF(OR(WORKDAY.INTL(B256,1,1,Utilidades!$B$3:$B$11)=B256,COUNTIF(Utilidades!$B$3:$B$11,B256)&gt;0),WORKDAY.INTL(B256,2,1,Utilidades!$B$3:$B$11),WORKDAY.INTL(B256,1,1,Utilidades!$B$3:$B$11)), B256)))</f>
        <v/>
      </c>
      <c r="C257" s="22" t="str" cm="1">
        <f t="array" ref="C257">IFERROR(_xlfn.IFS(NOT(ISBLANK($K257)),$K257,NOT(ISBLANK($L257)),$L257 + "1:00",NOT(ISBLANK($M257)),$M257),$D256)</f>
        <v/>
      </c>
      <c r="D257" s="22" t="str">
        <f t="shared" ref="D257:D320" si="11">IF($H257 = 0,"",$C257+$H257)</f>
        <v/>
      </c>
      <c r="E257" s="26">
        <f t="shared" ref="E257:E320" si="12">SUMIF($B$2:$B$108,B257,$H$2:$H$108)</f>
        <v>0</v>
      </c>
      <c r="I257" s="18">
        <f t="shared" ref="I257:I320" si="13">SUMIF($G$2:$G$108,G257,$H$2:$H$108)</f>
        <v>0</v>
      </c>
      <c r="J257" s="20" t="str">
        <f>IF(NOT(LEN(H257)=0),VLOOKUP("*"&amp;G257&amp;"*",Links_TW!B$2:C$107,2,0),"")</f>
        <v/>
      </c>
    </row>
    <row r="258" spans="2:10" x14ac:dyDescent="0.25">
      <c r="B258" s="21" t="str">
        <f>IF(C258 = "", "", IF(B257="Fecha",HistorialTareas!B302,IF( C258 &lt; C257, IF(OR(WORKDAY.INTL(B257,1,1,Utilidades!$B$3:$B$11)=B257,COUNTIF(Utilidades!$B$3:$B$11,B257)&gt;0),WORKDAY.INTL(B257,2,1,Utilidades!$B$3:$B$11),WORKDAY.INTL(B257,1,1,Utilidades!$B$3:$B$11)), B257)))</f>
        <v/>
      </c>
      <c r="C258" s="22" t="str" cm="1">
        <f t="array" ref="C258">IFERROR(_xlfn.IFS(NOT(ISBLANK($K258)),$K258,NOT(ISBLANK($L258)),$L258 + "1:00",NOT(ISBLANK($M258)),$M258),$D257)</f>
        <v/>
      </c>
      <c r="D258" s="22" t="str">
        <f t="shared" si="11"/>
        <v/>
      </c>
      <c r="E258" s="26">
        <f t="shared" si="12"/>
        <v>0</v>
      </c>
      <c r="I258" s="18">
        <f t="shared" si="13"/>
        <v>0</v>
      </c>
      <c r="J258" s="20" t="str">
        <f>IF(NOT(LEN(H258)=0),VLOOKUP("*"&amp;G258&amp;"*",Links_TW!B$2:C$107,2,0),"")</f>
        <v/>
      </c>
    </row>
    <row r="259" spans="2:10" x14ac:dyDescent="0.25">
      <c r="B259" s="21" t="str">
        <f>IF(C259 = "", "", IF(B258="Fecha",HistorialTareas!B303,IF( C259 &lt; C258, IF(OR(WORKDAY.INTL(B258,1,1,Utilidades!$B$3:$B$11)=B258,COUNTIF(Utilidades!$B$3:$B$11,B258)&gt;0),WORKDAY.INTL(B258,2,1,Utilidades!$B$3:$B$11),WORKDAY.INTL(B258,1,1,Utilidades!$B$3:$B$11)), B258)))</f>
        <v/>
      </c>
      <c r="C259" s="22" t="str" cm="1">
        <f t="array" ref="C259">IFERROR(_xlfn.IFS(NOT(ISBLANK($K259)),$K259,NOT(ISBLANK($L259)),$L259 + "1:00",NOT(ISBLANK($M259)),$M259),$D258)</f>
        <v/>
      </c>
      <c r="D259" s="22" t="str">
        <f t="shared" si="11"/>
        <v/>
      </c>
      <c r="E259" s="26">
        <f t="shared" si="12"/>
        <v>0</v>
      </c>
      <c r="I259" s="18">
        <f t="shared" si="13"/>
        <v>0</v>
      </c>
      <c r="J259" s="20" t="str">
        <f>IF(NOT(LEN(H259)=0),VLOOKUP("*"&amp;G259&amp;"*",Links_TW!B$2:C$107,2,0),"")</f>
        <v/>
      </c>
    </row>
    <row r="260" spans="2:10" x14ac:dyDescent="0.25">
      <c r="B260" s="21" t="str">
        <f>IF(C260 = "", "", IF(B259="Fecha",HistorialTareas!B304,IF( C260 &lt; C259, IF(OR(WORKDAY.INTL(B259,1,1,Utilidades!$B$3:$B$11)=B259,COUNTIF(Utilidades!$B$3:$B$11,B259)&gt;0),WORKDAY.INTL(B259,2,1,Utilidades!$B$3:$B$11),WORKDAY.INTL(B259,1,1,Utilidades!$B$3:$B$11)), B259)))</f>
        <v/>
      </c>
      <c r="C260" s="22" t="str" cm="1">
        <f t="array" ref="C260">IFERROR(_xlfn.IFS(NOT(ISBLANK($K260)),$K260,NOT(ISBLANK($L260)),$L260 + "1:00",NOT(ISBLANK($M260)),$M260),$D259)</f>
        <v/>
      </c>
      <c r="D260" s="22" t="str">
        <f t="shared" si="11"/>
        <v/>
      </c>
      <c r="E260" s="26">
        <f t="shared" si="12"/>
        <v>0</v>
      </c>
      <c r="I260" s="18">
        <f t="shared" si="13"/>
        <v>0</v>
      </c>
      <c r="J260" s="20" t="str">
        <f>IF(NOT(LEN(H260)=0),VLOOKUP("*"&amp;G260&amp;"*",Links_TW!B$2:C$107,2,0),"")</f>
        <v/>
      </c>
    </row>
    <row r="261" spans="2:10" x14ac:dyDescent="0.25">
      <c r="B261" s="21" t="str">
        <f>IF(C261 = "", "", IF(B260="Fecha",HistorialTareas!B305,IF( C261 &lt; C260, IF(OR(WORKDAY.INTL(B260,1,1,Utilidades!$B$3:$B$11)=B260,COUNTIF(Utilidades!$B$3:$B$11,B260)&gt;0),WORKDAY.INTL(B260,2,1,Utilidades!$B$3:$B$11),WORKDAY.INTL(B260,1,1,Utilidades!$B$3:$B$11)), B260)))</f>
        <v/>
      </c>
      <c r="C261" s="22" t="str" cm="1">
        <f t="array" ref="C261">IFERROR(_xlfn.IFS(NOT(ISBLANK($K261)),$K261,NOT(ISBLANK($L261)),$L261 + "1:00",NOT(ISBLANK($M261)),$M261),$D260)</f>
        <v/>
      </c>
      <c r="D261" s="22" t="str">
        <f t="shared" si="11"/>
        <v/>
      </c>
      <c r="E261" s="26">
        <f t="shared" si="12"/>
        <v>0</v>
      </c>
      <c r="I261" s="18">
        <f t="shared" si="13"/>
        <v>0</v>
      </c>
      <c r="J261" s="20" t="str">
        <f>IF(NOT(LEN(H261)=0),VLOOKUP("*"&amp;G261&amp;"*",Links_TW!B$2:C$107,2,0),"")</f>
        <v/>
      </c>
    </row>
    <row r="262" spans="2:10" x14ac:dyDescent="0.25">
      <c r="B262" s="21" t="str">
        <f>IF(C262 = "", "", IF(B261="Fecha",HistorialTareas!B306,IF( C262 &lt; C261, IF(OR(WORKDAY.INTL(B261,1,1,Utilidades!$B$3:$B$11)=B261,COUNTIF(Utilidades!$B$3:$B$11,B261)&gt;0),WORKDAY.INTL(B261,2,1,Utilidades!$B$3:$B$11),WORKDAY.INTL(B261,1,1,Utilidades!$B$3:$B$11)), B261)))</f>
        <v/>
      </c>
      <c r="C262" s="22" t="str" cm="1">
        <f t="array" ref="C262">IFERROR(_xlfn.IFS(NOT(ISBLANK($K262)),$K262,NOT(ISBLANK($L262)),$L262 + "1:00",NOT(ISBLANK($M262)),$M262),$D261)</f>
        <v/>
      </c>
      <c r="D262" s="22" t="str">
        <f t="shared" si="11"/>
        <v/>
      </c>
      <c r="E262" s="26">
        <f t="shared" si="12"/>
        <v>0</v>
      </c>
      <c r="I262" s="18">
        <f t="shared" si="13"/>
        <v>0</v>
      </c>
      <c r="J262" s="20" t="str">
        <f>IF(NOT(LEN(H262)=0),VLOOKUP("*"&amp;G262&amp;"*",Links_TW!B$2:C$107,2,0),"")</f>
        <v/>
      </c>
    </row>
    <row r="263" spans="2:10" x14ac:dyDescent="0.25">
      <c r="B263" s="21" t="str">
        <f>IF(C263 = "", "", IF(B262="Fecha",HistorialTareas!B307,IF( C263 &lt; C262, IF(OR(WORKDAY.INTL(B262,1,1,Utilidades!$B$3:$B$11)=B262,COUNTIF(Utilidades!$B$3:$B$11,B262)&gt;0),WORKDAY.INTL(B262,2,1,Utilidades!$B$3:$B$11),WORKDAY.INTL(B262,1,1,Utilidades!$B$3:$B$11)), B262)))</f>
        <v/>
      </c>
      <c r="C263" s="22" t="str" cm="1">
        <f t="array" ref="C263">IFERROR(_xlfn.IFS(NOT(ISBLANK($K263)),$K263,NOT(ISBLANK($L263)),$L263 + "1:00",NOT(ISBLANK($M263)),$M263),$D262)</f>
        <v/>
      </c>
      <c r="D263" s="22" t="str">
        <f t="shared" si="11"/>
        <v/>
      </c>
      <c r="E263" s="26">
        <f t="shared" si="12"/>
        <v>0</v>
      </c>
      <c r="I263" s="18">
        <f t="shared" si="13"/>
        <v>0</v>
      </c>
      <c r="J263" s="20" t="str">
        <f>IF(NOT(LEN(H263)=0),VLOOKUP("*"&amp;G263&amp;"*",Links_TW!B$2:C$107,2,0),"")</f>
        <v/>
      </c>
    </row>
    <row r="264" spans="2:10" x14ac:dyDescent="0.25">
      <c r="B264" s="21" t="str">
        <f>IF(C264 = "", "", IF(B263="Fecha",HistorialTareas!B308,IF( C264 &lt; C263, IF(OR(WORKDAY.INTL(B263,1,1,Utilidades!$B$3:$B$11)=B263,COUNTIF(Utilidades!$B$3:$B$11,B263)&gt;0),WORKDAY.INTL(B263,2,1,Utilidades!$B$3:$B$11),WORKDAY.INTL(B263,1,1,Utilidades!$B$3:$B$11)), B263)))</f>
        <v/>
      </c>
      <c r="C264" s="22" t="str" cm="1">
        <f t="array" ref="C264">IFERROR(_xlfn.IFS(NOT(ISBLANK($K264)),$K264,NOT(ISBLANK($L264)),$L264 + "1:00",NOT(ISBLANK($M264)),$M264),$D263)</f>
        <v/>
      </c>
      <c r="D264" s="22" t="str">
        <f t="shared" si="11"/>
        <v/>
      </c>
      <c r="E264" s="26">
        <f t="shared" si="12"/>
        <v>0</v>
      </c>
      <c r="I264" s="18">
        <f t="shared" si="13"/>
        <v>0</v>
      </c>
      <c r="J264" s="20" t="str">
        <f>IF(NOT(LEN(H264)=0),VLOOKUP("*"&amp;G264&amp;"*",Links_TW!B$2:C$107,2,0),"")</f>
        <v/>
      </c>
    </row>
    <row r="265" spans="2:10" x14ac:dyDescent="0.25">
      <c r="B265" s="21" t="str">
        <f>IF(C265 = "", "", IF(B264="Fecha",HistorialTareas!B309,IF( C265 &lt; C264, IF(OR(WORKDAY.INTL(B264,1,1,Utilidades!$B$3:$B$11)=B264,COUNTIF(Utilidades!$B$3:$B$11,B264)&gt;0),WORKDAY.INTL(B264,2,1,Utilidades!$B$3:$B$11),WORKDAY.INTL(B264,1,1,Utilidades!$B$3:$B$11)), B264)))</f>
        <v/>
      </c>
      <c r="C265" s="22" t="str" cm="1">
        <f t="array" ref="C265">IFERROR(_xlfn.IFS(NOT(ISBLANK($K265)),$K265,NOT(ISBLANK($L265)),$L265 + "1:00",NOT(ISBLANK($M265)),$M265),$D264)</f>
        <v/>
      </c>
      <c r="D265" s="22" t="str">
        <f t="shared" si="11"/>
        <v/>
      </c>
      <c r="E265" s="26">
        <f t="shared" si="12"/>
        <v>0</v>
      </c>
      <c r="I265" s="18">
        <f t="shared" si="13"/>
        <v>0</v>
      </c>
      <c r="J265" s="20" t="str">
        <f>IF(NOT(LEN(H265)=0),VLOOKUP("*"&amp;G265&amp;"*",Links_TW!B$2:C$107,2,0),"")</f>
        <v/>
      </c>
    </row>
    <row r="266" spans="2:10" x14ac:dyDescent="0.25">
      <c r="B266" s="21" t="str">
        <f>IF(C266 = "", "", IF(B265="Fecha",HistorialTareas!B310,IF( C266 &lt; C265, IF(OR(WORKDAY.INTL(B265,1,1,Utilidades!$B$3:$B$11)=B265,COUNTIF(Utilidades!$B$3:$B$11,B265)&gt;0),WORKDAY.INTL(B265,2,1,Utilidades!$B$3:$B$11),WORKDAY.INTL(B265,1,1,Utilidades!$B$3:$B$11)), B265)))</f>
        <v/>
      </c>
      <c r="C266" s="22" t="str" cm="1">
        <f t="array" ref="C266">IFERROR(_xlfn.IFS(NOT(ISBLANK($K266)),$K266,NOT(ISBLANK($L266)),$L266 + "1:00",NOT(ISBLANK($M266)),$M266),$D265)</f>
        <v/>
      </c>
      <c r="D266" s="22" t="str">
        <f t="shared" si="11"/>
        <v/>
      </c>
      <c r="E266" s="26">
        <f t="shared" si="12"/>
        <v>0</v>
      </c>
      <c r="I266" s="18">
        <f t="shared" si="13"/>
        <v>0</v>
      </c>
      <c r="J266" s="20" t="str">
        <f>IF(NOT(LEN(H266)=0),VLOOKUP("*"&amp;G266&amp;"*",Links_TW!B$2:C$107,2,0),"")</f>
        <v/>
      </c>
    </row>
    <row r="267" spans="2:10" x14ac:dyDescent="0.25">
      <c r="B267" s="21" t="str">
        <f>IF(C267 = "", "", IF(B266="Fecha",HistorialTareas!B311,IF( C267 &lt; C266, IF(OR(WORKDAY.INTL(B266,1,1,Utilidades!$B$3:$B$11)=B266,COUNTIF(Utilidades!$B$3:$B$11,B266)&gt;0),WORKDAY.INTL(B266,2,1,Utilidades!$B$3:$B$11),WORKDAY.INTL(B266,1,1,Utilidades!$B$3:$B$11)), B266)))</f>
        <v/>
      </c>
      <c r="C267" s="22" t="str" cm="1">
        <f t="array" ref="C267">IFERROR(_xlfn.IFS(NOT(ISBLANK($K267)),$K267,NOT(ISBLANK($L267)),$L267 + "1:00",NOT(ISBLANK($M267)),$M267),$D266)</f>
        <v/>
      </c>
      <c r="D267" s="22" t="str">
        <f t="shared" si="11"/>
        <v/>
      </c>
      <c r="E267" s="26">
        <f t="shared" si="12"/>
        <v>0</v>
      </c>
      <c r="I267" s="18">
        <f t="shared" si="13"/>
        <v>0</v>
      </c>
      <c r="J267" s="20" t="str">
        <f>IF(NOT(LEN(H267)=0),VLOOKUP("*"&amp;G267&amp;"*",Links_TW!B$2:C$107,2,0),"")</f>
        <v/>
      </c>
    </row>
    <row r="268" spans="2:10" x14ac:dyDescent="0.25">
      <c r="B268" s="21" t="str">
        <f>IF(C268 = "", "", IF(B267="Fecha",HistorialTareas!B312,IF( C268 &lt; C267, IF(OR(WORKDAY.INTL(B267,1,1,Utilidades!$B$3:$B$11)=B267,COUNTIF(Utilidades!$B$3:$B$11,B267)&gt;0),WORKDAY.INTL(B267,2,1,Utilidades!$B$3:$B$11),WORKDAY.INTL(B267,1,1,Utilidades!$B$3:$B$11)), B267)))</f>
        <v/>
      </c>
      <c r="C268" s="22" t="str" cm="1">
        <f t="array" ref="C268">IFERROR(_xlfn.IFS(NOT(ISBLANK($K268)),$K268,NOT(ISBLANK($L268)),$L268 + "1:00",NOT(ISBLANK($M268)),$M268),$D267)</f>
        <v/>
      </c>
      <c r="D268" s="22" t="str">
        <f t="shared" si="11"/>
        <v/>
      </c>
      <c r="E268" s="26">
        <f t="shared" si="12"/>
        <v>0</v>
      </c>
      <c r="I268" s="18">
        <f t="shared" si="13"/>
        <v>0</v>
      </c>
      <c r="J268" s="20" t="str">
        <f>IF(NOT(LEN(H268)=0),VLOOKUP("*"&amp;G268&amp;"*",Links_TW!B$2:C$107,2,0),"")</f>
        <v/>
      </c>
    </row>
    <row r="269" spans="2:10" x14ac:dyDescent="0.25">
      <c r="B269" s="21" t="str">
        <f>IF(C269 = "", "", IF(B268="Fecha",HistorialTareas!B313,IF( C269 &lt; C268, IF(OR(WORKDAY.INTL(B268,1,1,Utilidades!$B$3:$B$11)=B268,COUNTIF(Utilidades!$B$3:$B$11,B268)&gt;0),WORKDAY.INTL(B268,2,1,Utilidades!$B$3:$B$11),WORKDAY.INTL(B268,1,1,Utilidades!$B$3:$B$11)), B268)))</f>
        <v/>
      </c>
      <c r="C269" s="22" t="str" cm="1">
        <f t="array" ref="C269">IFERROR(_xlfn.IFS(NOT(ISBLANK($K269)),$K269,NOT(ISBLANK($L269)),$L269 + "1:00",NOT(ISBLANK($M269)),$M269),$D268)</f>
        <v/>
      </c>
      <c r="D269" s="22" t="str">
        <f t="shared" si="11"/>
        <v/>
      </c>
      <c r="E269" s="26">
        <f t="shared" si="12"/>
        <v>0</v>
      </c>
      <c r="I269" s="18">
        <f t="shared" si="13"/>
        <v>0</v>
      </c>
      <c r="J269" s="20" t="str">
        <f>IF(NOT(LEN(H269)=0),VLOOKUP("*"&amp;G269&amp;"*",Links_TW!B$2:C$107,2,0),"")</f>
        <v/>
      </c>
    </row>
    <row r="270" spans="2:10" x14ac:dyDescent="0.25">
      <c r="B270" s="21" t="str">
        <f>IF(C270 = "", "", IF(B269="Fecha",HistorialTareas!B314,IF( C270 &lt; C269, IF(OR(WORKDAY.INTL(B269,1,1,Utilidades!$B$3:$B$11)=B269,COUNTIF(Utilidades!$B$3:$B$11,B269)&gt;0),WORKDAY.INTL(B269,2,1,Utilidades!$B$3:$B$11),WORKDAY.INTL(B269,1,1,Utilidades!$B$3:$B$11)), B269)))</f>
        <v/>
      </c>
      <c r="C270" s="22" t="str" cm="1">
        <f t="array" ref="C270">IFERROR(_xlfn.IFS(NOT(ISBLANK($K270)),$K270,NOT(ISBLANK($L270)),$L270 + "1:00",NOT(ISBLANK($M270)),$M270),$D269)</f>
        <v/>
      </c>
      <c r="D270" s="22" t="str">
        <f t="shared" si="11"/>
        <v/>
      </c>
      <c r="E270" s="26">
        <f t="shared" si="12"/>
        <v>0</v>
      </c>
      <c r="I270" s="18">
        <f t="shared" si="13"/>
        <v>0</v>
      </c>
      <c r="J270" s="20" t="str">
        <f>IF(NOT(LEN(H270)=0),VLOOKUP("*"&amp;G270&amp;"*",Links_TW!B$2:C$107,2,0),"")</f>
        <v/>
      </c>
    </row>
    <row r="271" spans="2:10" x14ac:dyDescent="0.25">
      <c r="B271" s="21" t="str">
        <f>IF(C271 = "", "", IF(B270="Fecha",HistorialTareas!B315,IF( C271 &lt; C270, IF(OR(WORKDAY.INTL(B270,1,1,Utilidades!$B$3:$B$11)=B270,COUNTIF(Utilidades!$B$3:$B$11,B270)&gt;0),WORKDAY.INTL(B270,2,1,Utilidades!$B$3:$B$11),WORKDAY.INTL(B270,1,1,Utilidades!$B$3:$B$11)), B270)))</f>
        <v/>
      </c>
      <c r="C271" s="22" t="str" cm="1">
        <f t="array" ref="C271">IFERROR(_xlfn.IFS(NOT(ISBLANK($K271)),$K271,NOT(ISBLANK($L271)),$L271 + "1:00",NOT(ISBLANK($M271)),$M271),$D270)</f>
        <v/>
      </c>
      <c r="D271" s="22" t="str">
        <f t="shared" si="11"/>
        <v/>
      </c>
      <c r="E271" s="26">
        <f t="shared" si="12"/>
        <v>0</v>
      </c>
      <c r="I271" s="18">
        <f t="shared" si="13"/>
        <v>0</v>
      </c>
      <c r="J271" s="20" t="str">
        <f>IF(NOT(LEN(H271)=0),VLOOKUP("*"&amp;G271&amp;"*",Links_TW!B$2:C$107,2,0),"")</f>
        <v/>
      </c>
    </row>
    <row r="272" spans="2:10" x14ac:dyDescent="0.25">
      <c r="B272" s="21" t="str">
        <f>IF(C272 = "", "", IF(B271="Fecha",HistorialTareas!B316,IF( C272 &lt; C271, IF(OR(WORKDAY.INTL(B271,1,1,Utilidades!$B$3:$B$11)=B271,COUNTIF(Utilidades!$B$3:$B$11,B271)&gt;0),WORKDAY.INTL(B271,2,1,Utilidades!$B$3:$B$11),WORKDAY.INTL(B271,1,1,Utilidades!$B$3:$B$11)), B271)))</f>
        <v/>
      </c>
      <c r="C272" s="22" t="str" cm="1">
        <f t="array" ref="C272">IFERROR(_xlfn.IFS(NOT(ISBLANK($K272)),$K272,NOT(ISBLANK($L272)),$L272 + "1:00",NOT(ISBLANK($M272)),$M272),$D271)</f>
        <v/>
      </c>
      <c r="D272" s="22" t="str">
        <f t="shared" si="11"/>
        <v/>
      </c>
      <c r="E272" s="26">
        <f t="shared" si="12"/>
        <v>0</v>
      </c>
      <c r="I272" s="18">
        <f t="shared" si="13"/>
        <v>0</v>
      </c>
      <c r="J272" s="20" t="str">
        <f>IF(NOT(LEN(H272)=0),VLOOKUP("*"&amp;G272&amp;"*",Links_TW!B$2:C$107,2,0),"")</f>
        <v/>
      </c>
    </row>
    <row r="273" spans="2:10" x14ac:dyDescent="0.25">
      <c r="B273" s="21" t="str">
        <f>IF(C273 = "", "", IF(B272="Fecha",HistorialTareas!B317,IF( C273 &lt; C272, IF(OR(WORKDAY.INTL(B272,1,1,Utilidades!$B$3:$B$11)=B272,COUNTIF(Utilidades!$B$3:$B$11,B272)&gt;0),WORKDAY.INTL(B272,2,1,Utilidades!$B$3:$B$11),WORKDAY.INTL(B272,1,1,Utilidades!$B$3:$B$11)), B272)))</f>
        <v/>
      </c>
      <c r="C273" s="22" t="str" cm="1">
        <f t="array" ref="C273">IFERROR(_xlfn.IFS(NOT(ISBLANK($K273)),$K273,NOT(ISBLANK($L273)),$L273 + "1:00",NOT(ISBLANK($M273)),$M273),$D272)</f>
        <v/>
      </c>
      <c r="D273" s="22" t="str">
        <f t="shared" si="11"/>
        <v/>
      </c>
      <c r="E273" s="26">
        <f t="shared" si="12"/>
        <v>0</v>
      </c>
      <c r="I273" s="18">
        <f t="shared" si="13"/>
        <v>0</v>
      </c>
      <c r="J273" s="20" t="str">
        <f>IF(NOT(LEN(H273)=0),VLOOKUP("*"&amp;G273&amp;"*",Links_TW!B$2:C$107,2,0),"")</f>
        <v/>
      </c>
    </row>
    <row r="274" spans="2:10" x14ac:dyDescent="0.25">
      <c r="B274" s="21" t="str">
        <f>IF(C274 = "", "", IF(B273="Fecha",HistorialTareas!B318,IF( C274 &lt; C273, IF(OR(WORKDAY.INTL(B273,1,1,Utilidades!$B$3:$B$11)=B273,COUNTIF(Utilidades!$B$3:$B$11,B273)&gt;0),WORKDAY.INTL(B273,2,1,Utilidades!$B$3:$B$11),WORKDAY.INTL(B273,1,1,Utilidades!$B$3:$B$11)), B273)))</f>
        <v/>
      </c>
      <c r="C274" s="22" t="str" cm="1">
        <f t="array" ref="C274">IFERROR(_xlfn.IFS(NOT(ISBLANK($K274)),$K274,NOT(ISBLANK($L274)),$L274 + "1:00",NOT(ISBLANK($M274)),$M274),$D273)</f>
        <v/>
      </c>
      <c r="D274" s="22" t="str">
        <f t="shared" si="11"/>
        <v/>
      </c>
      <c r="E274" s="26">
        <f t="shared" si="12"/>
        <v>0</v>
      </c>
      <c r="I274" s="18">
        <f t="shared" si="13"/>
        <v>0</v>
      </c>
      <c r="J274" s="20" t="str">
        <f>IF(NOT(LEN(H274)=0),VLOOKUP("*"&amp;G274&amp;"*",Links_TW!B$2:C$107,2,0),"")</f>
        <v/>
      </c>
    </row>
    <row r="275" spans="2:10" x14ac:dyDescent="0.25">
      <c r="B275" s="21" t="str">
        <f>IF(C275 = "", "", IF(B274="Fecha",HistorialTareas!B319,IF( C275 &lt; C274, IF(OR(WORKDAY.INTL(B274,1,1,Utilidades!$B$3:$B$11)=B274,COUNTIF(Utilidades!$B$3:$B$11,B274)&gt;0),WORKDAY.INTL(B274,2,1,Utilidades!$B$3:$B$11),WORKDAY.INTL(B274,1,1,Utilidades!$B$3:$B$11)), B274)))</f>
        <v/>
      </c>
      <c r="C275" s="22" t="str" cm="1">
        <f t="array" ref="C275">IFERROR(_xlfn.IFS(NOT(ISBLANK($K275)),$K275,NOT(ISBLANK($L275)),$L275 + "1:00",NOT(ISBLANK($M275)),$M275),$D274)</f>
        <v/>
      </c>
      <c r="D275" s="22" t="str">
        <f t="shared" si="11"/>
        <v/>
      </c>
      <c r="E275" s="26">
        <f t="shared" si="12"/>
        <v>0</v>
      </c>
      <c r="I275" s="18">
        <f t="shared" si="13"/>
        <v>0</v>
      </c>
      <c r="J275" s="20" t="str">
        <f>IF(NOT(LEN(H275)=0),VLOOKUP("*"&amp;G275&amp;"*",Links_TW!B$2:C$107,2,0),"")</f>
        <v/>
      </c>
    </row>
    <row r="276" spans="2:10" x14ac:dyDescent="0.25">
      <c r="B276" s="21" t="str">
        <f>IF(C276 = "", "", IF(B275="Fecha",HistorialTareas!B320,IF( C276 &lt; C275, IF(OR(WORKDAY.INTL(B275,1,1,Utilidades!$B$3:$B$11)=B275,COUNTIF(Utilidades!$B$3:$B$11,B275)&gt;0),WORKDAY.INTL(B275,2,1,Utilidades!$B$3:$B$11),WORKDAY.INTL(B275,1,1,Utilidades!$B$3:$B$11)), B275)))</f>
        <v/>
      </c>
      <c r="C276" s="22" t="str" cm="1">
        <f t="array" ref="C276">IFERROR(_xlfn.IFS(NOT(ISBLANK($K276)),$K276,NOT(ISBLANK($L276)),$L276 + "1:00",NOT(ISBLANK($M276)),$M276),$D275)</f>
        <v/>
      </c>
      <c r="D276" s="22" t="str">
        <f t="shared" si="11"/>
        <v/>
      </c>
      <c r="E276" s="26">
        <f t="shared" si="12"/>
        <v>0</v>
      </c>
      <c r="I276" s="18">
        <f t="shared" si="13"/>
        <v>0</v>
      </c>
      <c r="J276" s="20" t="str">
        <f>IF(NOT(LEN(H276)=0),VLOOKUP("*"&amp;G276&amp;"*",Links_TW!B$2:C$107,2,0),"")</f>
        <v/>
      </c>
    </row>
    <row r="277" spans="2:10" x14ac:dyDescent="0.25">
      <c r="B277" s="21" t="str">
        <f>IF(C277 = "", "", IF(B276="Fecha",HistorialTareas!B321,IF( C277 &lt; C276, IF(OR(WORKDAY.INTL(B276,1,1,Utilidades!$B$3:$B$11)=B276,COUNTIF(Utilidades!$B$3:$B$11,B276)&gt;0),WORKDAY.INTL(B276,2,1,Utilidades!$B$3:$B$11),WORKDAY.INTL(B276,1,1,Utilidades!$B$3:$B$11)), B276)))</f>
        <v/>
      </c>
      <c r="C277" s="22" t="str" cm="1">
        <f t="array" ref="C277">IFERROR(_xlfn.IFS(NOT(ISBLANK($K277)),$K277,NOT(ISBLANK($L277)),$L277 + "1:00",NOT(ISBLANK($M277)),$M277),$D276)</f>
        <v/>
      </c>
      <c r="D277" s="22" t="str">
        <f t="shared" si="11"/>
        <v/>
      </c>
      <c r="E277" s="26">
        <f t="shared" si="12"/>
        <v>0</v>
      </c>
      <c r="I277" s="18">
        <f t="shared" si="13"/>
        <v>0</v>
      </c>
      <c r="J277" s="20" t="str">
        <f>IF(NOT(LEN(H277)=0),VLOOKUP("*"&amp;G277&amp;"*",Links_TW!B$2:C$107,2,0),"")</f>
        <v/>
      </c>
    </row>
    <row r="278" spans="2:10" x14ac:dyDescent="0.25">
      <c r="B278" s="21" t="str">
        <f>IF(C278 = "", "", IF(B277="Fecha",HistorialTareas!B322,IF( C278 &lt; C277, IF(OR(WORKDAY.INTL(B277,1,1,Utilidades!$B$3:$B$11)=B277,COUNTIF(Utilidades!$B$3:$B$11,B277)&gt;0),WORKDAY.INTL(B277,2,1,Utilidades!$B$3:$B$11),WORKDAY.INTL(B277,1,1,Utilidades!$B$3:$B$11)), B277)))</f>
        <v/>
      </c>
      <c r="C278" s="22" t="str" cm="1">
        <f t="array" ref="C278">IFERROR(_xlfn.IFS(NOT(ISBLANK($K278)),$K278,NOT(ISBLANK($L278)),$L278 + "1:00",NOT(ISBLANK($M278)),$M278),$D277)</f>
        <v/>
      </c>
      <c r="D278" s="22" t="str">
        <f t="shared" si="11"/>
        <v/>
      </c>
      <c r="E278" s="26">
        <f t="shared" si="12"/>
        <v>0</v>
      </c>
      <c r="I278" s="18">
        <f t="shared" si="13"/>
        <v>0</v>
      </c>
      <c r="J278" s="20" t="str">
        <f>IF(NOT(LEN(H278)=0),VLOOKUP("*"&amp;G278&amp;"*",Links_TW!B$2:C$107,2,0),"")</f>
        <v/>
      </c>
    </row>
    <row r="279" spans="2:10" x14ac:dyDescent="0.25">
      <c r="B279" s="21" t="str">
        <f>IF(C279 = "", "", IF(B278="Fecha",HistorialTareas!B323,IF( C279 &lt; C278, IF(OR(WORKDAY.INTL(B278,1,1,Utilidades!$B$3:$B$11)=B278,COUNTIF(Utilidades!$B$3:$B$11,B278)&gt;0),WORKDAY.INTL(B278,2,1,Utilidades!$B$3:$B$11),WORKDAY.INTL(B278,1,1,Utilidades!$B$3:$B$11)), B278)))</f>
        <v/>
      </c>
      <c r="C279" s="22" t="str" cm="1">
        <f t="array" ref="C279">IFERROR(_xlfn.IFS(NOT(ISBLANK($K279)),$K279,NOT(ISBLANK($L279)),$L279 + "1:00",NOT(ISBLANK($M279)),$M279),$D278)</f>
        <v/>
      </c>
      <c r="D279" s="22" t="str">
        <f t="shared" si="11"/>
        <v/>
      </c>
      <c r="E279" s="26">
        <f t="shared" si="12"/>
        <v>0</v>
      </c>
      <c r="I279" s="18">
        <f t="shared" si="13"/>
        <v>0</v>
      </c>
      <c r="J279" s="20" t="str">
        <f>IF(NOT(LEN(H279)=0),VLOOKUP("*"&amp;G279&amp;"*",Links_TW!B$2:C$107,2,0),"")</f>
        <v/>
      </c>
    </row>
    <row r="280" spans="2:10" x14ac:dyDescent="0.25">
      <c r="B280" s="21" t="str">
        <f>IF(C280 = "", "", IF(B279="Fecha",HistorialTareas!B324,IF( C280 &lt; C279, IF(OR(WORKDAY.INTL(B279,1,1,Utilidades!$B$3:$B$11)=B279,COUNTIF(Utilidades!$B$3:$B$11,B279)&gt;0),WORKDAY.INTL(B279,2,1,Utilidades!$B$3:$B$11),WORKDAY.INTL(B279,1,1,Utilidades!$B$3:$B$11)), B279)))</f>
        <v/>
      </c>
      <c r="C280" s="22" t="str" cm="1">
        <f t="array" ref="C280">IFERROR(_xlfn.IFS(NOT(ISBLANK($K280)),$K280,NOT(ISBLANK($L280)),$L280 + "1:00",NOT(ISBLANK($M280)),$M280),$D279)</f>
        <v/>
      </c>
      <c r="D280" s="22" t="str">
        <f t="shared" si="11"/>
        <v/>
      </c>
      <c r="E280" s="26">
        <f t="shared" si="12"/>
        <v>0</v>
      </c>
      <c r="I280" s="18">
        <f t="shared" si="13"/>
        <v>0</v>
      </c>
      <c r="J280" s="20" t="str">
        <f>IF(NOT(LEN(H280)=0),VLOOKUP("*"&amp;G280&amp;"*",Links_TW!B$2:C$107,2,0),"")</f>
        <v/>
      </c>
    </row>
    <row r="281" spans="2:10" x14ac:dyDescent="0.25">
      <c r="B281" s="21" t="str">
        <f>IF(C281 = "", "", IF(B280="Fecha",HistorialTareas!B325,IF( C281 &lt; C280, IF(OR(WORKDAY.INTL(B280,1,1,Utilidades!$B$3:$B$11)=B280,COUNTIF(Utilidades!$B$3:$B$11,B280)&gt;0),WORKDAY.INTL(B280,2,1,Utilidades!$B$3:$B$11),WORKDAY.INTL(B280,1,1,Utilidades!$B$3:$B$11)), B280)))</f>
        <v/>
      </c>
      <c r="C281" s="22" t="str" cm="1">
        <f t="array" ref="C281">IFERROR(_xlfn.IFS(NOT(ISBLANK($K281)),$K281,NOT(ISBLANK($L281)),$L281 + "1:00",NOT(ISBLANK($M281)),$M281),$D280)</f>
        <v/>
      </c>
      <c r="D281" s="22" t="str">
        <f t="shared" si="11"/>
        <v/>
      </c>
      <c r="E281" s="26">
        <f t="shared" si="12"/>
        <v>0</v>
      </c>
      <c r="I281" s="18">
        <f t="shared" si="13"/>
        <v>0</v>
      </c>
      <c r="J281" s="20" t="str">
        <f>IF(NOT(LEN(H281)=0),VLOOKUP("*"&amp;G281&amp;"*",Links_TW!B$2:C$107,2,0),"")</f>
        <v/>
      </c>
    </row>
    <row r="282" spans="2:10" x14ac:dyDescent="0.25">
      <c r="B282" s="21" t="str">
        <f>IF(C282 = "", "", IF(B281="Fecha",HistorialTareas!B326,IF( C282 &lt; C281, IF(OR(WORKDAY.INTL(B281,1,1,Utilidades!$B$3:$B$11)=B281,COUNTIF(Utilidades!$B$3:$B$11,B281)&gt;0),WORKDAY.INTL(B281,2,1,Utilidades!$B$3:$B$11),WORKDAY.INTL(B281,1,1,Utilidades!$B$3:$B$11)), B281)))</f>
        <v/>
      </c>
      <c r="C282" s="22" t="str" cm="1">
        <f t="array" ref="C282">IFERROR(_xlfn.IFS(NOT(ISBLANK($K282)),$K282,NOT(ISBLANK($L282)),$L282 + "1:00",NOT(ISBLANK($M282)),$M282),$D281)</f>
        <v/>
      </c>
      <c r="D282" s="22" t="str">
        <f t="shared" si="11"/>
        <v/>
      </c>
      <c r="E282" s="26">
        <f t="shared" si="12"/>
        <v>0</v>
      </c>
      <c r="I282" s="18">
        <f t="shared" si="13"/>
        <v>0</v>
      </c>
      <c r="J282" s="20" t="str">
        <f>IF(NOT(LEN(H282)=0),VLOOKUP("*"&amp;G282&amp;"*",Links_TW!B$2:C$107,2,0),"")</f>
        <v/>
      </c>
    </row>
    <row r="283" spans="2:10" x14ac:dyDescent="0.25">
      <c r="B283" s="21" t="str">
        <f>IF(C283 = "", "", IF(B282="Fecha",HistorialTareas!B327,IF( C283 &lt; C282, IF(OR(WORKDAY.INTL(B282,1,1,Utilidades!$B$3:$B$11)=B282,COUNTIF(Utilidades!$B$3:$B$11,B282)&gt;0),WORKDAY.INTL(B282,2,1,Utilidades!$B$3:$B$11),WORKDAY.INTL(B282,1,1,Utilidades!$B$3:$B$11)), B282)))</f>
        <v/>
      </c>
      <c r="C283" s="22" t="str" cm="1">
        <f t="array" ref="C283">IFERROR(_xlfn.IFS(NOT(ISBLANK($K283)),$K283,NOT(ISBLANK($L283)),$L283 + "1:00",NOT(ISBLANK($M283)),$M283),$D282)</f>
        <v/>
      </c>
      <c r="D283" s="22" t="str">
        <f t="shared" si="11"/>
        <v/>
      </c>
      <c r="E283" s="26">
        <f t="shared" si="12"/>
        <v>0</v>
      </c>
      <c r="I283" s="18">
        <f t="shared" si="13"/>
        <v>0</v>
      </c>
      <c r="J283" s="20" t="str">
        <f>IF(NOT(LEN(H283)=0),VLOOKUP("*"&amp;G283&amp;"*",Links_TW!B$2:C$107,2,0),"")</f>
        <v/>
      </c>
    </row>
    <row r="284" spans="2:10" x14ac:dyDescent="0.25">
      <c r="B284" s="21" t="str">
        <f>IF(C284 = "", "", IF(B283="Fecha",HistorialTareas!B328,IF( C284 &lt; C283, IF(OR(WORKDAY.INTL(B283,1,1,Utilidades!$B$3:$B$11)=B283,COUNTIF(Utilidades!$B$3:$B$11,B283)&gt;0),WORKDAY.INTL(B283,2,1,Utilidades!$B$3:$B$11),WORKDAY.INTL(B283,1,1,Utilidades!$B$3:$B$11)), B283)))</f>
        <v/>
      </c>
      <c r="C284" s="22" t="str" cm="1">
        <f t="array" ref="C284">IFERROR(_xlfn.IFS(NOT(ISBLANK($K284)),$K284,NOT(ISBLANK($L284)),$L284 + "1:00",NOT(ISBLANK($M284)),$M284),$D283)</f>
        <v/>
      </c>
      <c r="D284" s="22" t="str">
        <f t="shared" si="11"/>
        <v/>
      </c>
      <c r="E284" s="26">
        <f t="shared" si="12"/>
        <v>0</v>
      </c>
      <c r="I284" s="18">
        <f t="shared" si="13"/>
        <v>0</v>
      </c>
      <c r="J284" s="20" t="str">
        <f>IF(NOT(LEN(H284)=0),VLOOKUP("*"&amp;G284&amp;"*",Links_TW!B$2:C$107,2,0),"")</f>
        <v/>
      </c>
    </row>
    <row r="285" spans="2:10" x14ac:dyDescent="0.25">
      <c r="B285" s="21" t="str">
        <f>IF(C285 = "", "", IF(B284="Fecha",HistorialTareas!B329,IF( C285 &lt; C284, IF(OR(WORKDAY.INTL(B284,1,1,Utilidades!$B$3:$B$11)=B284,COUNTIF(Utilidades!$B$3:$B$11,B284)&gt;0),WORKDAY.INTL(B284,2,1,Utilidades!$B$3:$B$11),WORKDAY.INTL(B284,1,1,Utilidades!$B$3:$B$11)), B284)))</f>
        <v/>
      </c>
      <c r="C285" s="22" t="str" cm="1">
        <f t="array" ref="C285">IFERROR(_xlfn.IFS(NOT(ISBLANK($K285)),$K285,NOT(ISBLANK($L285)),$L285 + "1:00",NOT(ISBLANK($M285)),$M285),$D284)</f>
        <v/>
      </c>
      <c r="D285" s="22" t="str">
        <f t="shared" si="11"/>
        <v/>
      </c>
      <c r="E285" s="26">
        <f t="shared" si="12"/>
        <v>0</v>
      </c>
      <c r="I285" s="18">
        <f t="shared" si="13"/>
        <v>0</v>
      </c>
      <c r="J285" s="20" t="str">
        <f>IF(NOT(LEN(H285)=0),VLOOKUP("*"&amp;G285&amp;"*",Links_TW!B$2:C$107,2,0),"")</f>
        <v/>
      </c>
    </row>
    <row r="286" spans="2:10" x14ac:dyDescent="0.25">
      <c r="B286" s="21" t="str">
        <f>IF(C286 = "", "", IF(B285="Fecha",HistorialTareas!B330,IF( C286 &lt; C285, IF(OR(WORKDAY.INTL(B285,1,1,Utilidades!$B$3:$B$11)=B285,COUNTIF(Utilidades!$B$3:$B$11,B285)&gt;0),WORKDAY.INTL(B285,2,1,Utilidades!$B$3:$B$11),WORKDAY.INTL(B285,1,1,Utilidades!$B$3:$B$11)), B285)))</f>
        <v/>
      </c>
      <c r="C286" s="22" t="str" cm="1">
        <f t="array" ref="C286">IFERROR(_xlfn.IFS(NOT(ISBLANK($K286)),$K286,NOT(ISBLANK($L286)),$L286 + "1:00",NOT(ISBLANK($M286)),$M286),$D285)</f>
        <v/>
      </c>
      <c r="D286" s="22" t="str">
        <f t="shared" si="11"/>
        <v/>
      </c>
      <c r="E286" s="26">
        <f t="shared" si="12"/>
        <v>0</v>
      </c>
      <c r="I286" s="18">
        <f t="shared" si="13"/>
        <v>0</v>
      </c>
      <c r="J286" s="20" t="str">
        <f>IF(NOT(LEN(H286)=0),VLOOKUP("*"&amp;G286&amp;"*",Links_TW!B$2:C$107,2,0),"")</f>
        <v/>
      </c>
    </row>
    <row r="287" spans="2:10" x14ac:dyDescent="0.25">
      <c r="B287" s="21" t="str">
        <f>IF(C287 = "", "", IF(B286="Fecha",HistorialTareas!B331,IF( C287 &lt; C286, IF(OR(WORKDAY.INTL(B286,1,1,Utilidades!$B$3:$B$11)=B286,COUNTIF(Utilidades!$B$3:$B$11,B286)&gt;0),WORKDAY.INTL(B286,2,1,Utilidades!$B$3:$B$11),WORKDAY.INTL(B286,1,1,Utilidades!$B$3:$B$11)), B286)))</f>
        <v/>
      </c>
      <c r="C287" s="22" t="str" cm="1">
        <f t="array" ref="C287">IFERROR(_xlfn.IFS(NOT(ISBLANK($K287)),$K287,NOT(ISBLANK($L287)),$L287 + "1:00",NOT(ISBLANK($M287)),$M287),$D286)</f>
        <v/>
      </c>
      <c r="D287" s="22" t="str">
        <f t="shared" si="11"/>
        <v/>
      </c>
      <c r="E287" s="26">
        <f t="shared" si="12"/>
        <v>0</v>
      </c>
      <c r="I287" s="18">
        <f t="shared" si="13"/>
        <v>0</v>
      </c>
      <c r="J287" s="20" t="str">
        <f>IF(NOT(LEN(H287)=0),VLOOKUP("*"&amp;G287&amp;"*",Links_TW!B$2:C$107,2,0),"")</f>
        <v/>
      </c>
    </row>
    <row r="288" spans="2:10" x14ac:dyDescent="0.25">
      <c r="B288" s="21" t="str">
        <f>IF(C288 = "", "", IF(B287="Fecha",HistorialTareas!B332,IF( C288 &lt; C287, IF(OR(WORKDAY.INTL(B287,1,1,Utilidades!$B$3:$B$11)=B287,COUNTIF(Utilidades!$B$3:$B$11,B287)&gt;0),WORKDAY.INTL(B287,2,1,Utilidades!$B$3:$B$11),WORKDAY.INTL(B287,1,1,Utilidades!$B$3:$B$11)), B287)))</f>
        <v/>
      </c>
      <c r="C288" s="22" t="str" cm="1">
        <f t="array" ref="C288">IFERROR(_xlfn.IFS(NOT(ISBLANK($K288)),$K288,NOT(ISBLANK($L288)),$L288 + "1:00",NOT(ISBLANK($M288)),$M288),$D287)</f>
        <v/>
      </c>
      <c r="D288" s="22" t="str">
        <f t="shared" si="11"/>
        <v/>
      </c>
      <c r="E288" s="26">
        <f t="shared" si="12"/>
        <v>0</v>
      </c>
      <c r="I288" s="18">
        <f t="shared" si="13"/>
        <v>0</v>
      </c>
      <c r="J288" s="20" t="str">
        <f>IF(NOT(LEN(H288)=0),VLOOKUP("*"&amp;G288&amp;"*",Links_TW!B$2:C$107,2,0),"")</f>
        <v/>
      </c>
    </row>
    <row r="289" spans="2:10" x14ac:dyDescent="0.25">
      <c r="B289" s="21" t="str">
        <f>IF(C289 = "", "", IF(B288="Fecha",HistorialTareas!B333,IF( C289 &lt; C288, IF(OR(WORKDAY.INTL(B288,1,1,Utilidades!$B$3:$B$11)=B288,COUNTIF(Utilidades!$B$3:$B$11,B288)&gt;0),WORKDAY.INTL(B288,2,1,Utilidades!$B$3:$B$11),WORKDAY.INTL(B288,1,1,Utilidades!$B$3:$B$11)), B288)))</f>
        <v/>
      </c>
      <c r="C289" s="22" t="str" cm="1">
        <f t="array" ref="C289">IFERROR(_xlfn.IFS(NOT(ISBLANK($K289)),$K289,NOT(ISBLANK($L289)),$L289 + "1:00",NOT(ISBLANK($M289)),$M289),$D288)</f>
        <v/>
      </c>
      <c r="D289" s="22" t="str">
        <f t="shared" si="11"/>
        <v/>
      </c>
      <c r="E289" s="26">
        <f t="shared" si="12"/>
        <v>0</v>
      </c>
      <c r="I289" s="18">
        <f t="shared" si="13"/>
        <v>0</v>
      </c>
      <c r="J289" s="20" t="str">
        <f>IF(NOT(LEN(H289)=0),VLOOKUP("*"&amp;G289&amp;"*",Links_TW!B$2:C$107,2,0),"")</f>
        <v/>
      </c>
    </row>
    <row r="290" spans="2:10" x14ac:dyDescent="0.25">
      <c r="B290" s="21" t="str">
        <f>IF(C290 = "", "", IF(B289="Fecha",HistorialTareas!B334,IF( C290 &lt; C289, IF(OR(WORKDAY.INTL(B289,1,1,Utilidades!$B$3:$B$11)=B289,COUNTIF(Utilidades!$B$3:$B$11,B289)&gt;0),WORKDAY.INTL(B289,2,1,Utilidades!$B$3:$B$11),WORKDAY.INTL(B289,1,1,Utilidades!$B$3:$B$11)), B289)))</f>
        <v/>
      </c>
      <c r="C290" s="22" t="str" cm="1">
        <f t="array" ref="C290">IFERROR(_xlfn.IFS(NOT(ISBLANK($K290)),$K290,NOT(ISBLANK($L290)),$L290 + "1:00",NOT(ISBLANK($M290)),$M290),$D289)</f>
        <v/>
      </c>
      <c r="D290" s="22" t="str">
        <f t="shared" si="11"/>
        <v/>
      </c>
      <c r="E290" s="26">
        <f t="shared" si="12"/>
        <v>0</v>
      </c>
      <c r="I290" s="18">
        <f t="shared" si="13"/>
        <v>0</v>
      </c>
      <c r="J290" s="20" t="str">
        <f>IF(NOT(LEN(H290)=0),VLOOKUP("*"&amp;G290&amp;"*",Links_TW!B$2:C$107,2,0),"")</f>
        <v/>
      </c>
    </row>
    <row r="291" spans="2:10" x14ac:dyDescent="0.25">
      <c r="B291" s="21" t="str">
        <f>IF(C291 = "", "", IF(B290="Fecha",HistorialTareas!B335,IF( C291 &lt; C290, IF(OR(WORKDAY.INTL(B290,1,1,Utilidades!$B$3:$B$11)=B290,COUNTIF(Utilidades!$B$3:$B$11,B290)&gt;0),WORKDAY.INTL(B290,2,1,Utilidades!$B$3:$B$11),WORKDAY.INTL(B290,1,1,Utilidades!$B$3:$B$11)), B290)))</f>
        <v/>
      </c>
      <c r="C291" s="22" t="str" cm="1">
        <f t="array" ref="C291">IFERROR(_xlfn.IFS(NOT(ISBLANK($K291)),$K291,NOT(ISBLANK($L291)),$L291 + "1:00",NOT(ISBLANK($M291)),$M291),$D290)</f>
        <v/>
      </c>
      <c r="D291" s="22" t="str">
        <f t="shared" si="11"/>
        <v/>
      </c>
      <c r="E291" s="26">
        <f t="shared" si="12"/>
        <v>0</v>
      </c>
      <c r="I291" s="18">
        <f t="shared" si="13"/>
        <v>0</v>
      </c>
      <c r="J291" s="20" t="str">
        <f>IF(NOT(LEN(H291)=0),VLOOKUP("*"&amp;G291&amp;"*",Links_TW!B$2:C$107,2,0),"")</f>
        <v/>
      </c>
    </row>
    <row r="292" spans="2:10" x14ac:dyDescent="0.25">
      <c r="B292" s="21" t="str">
        <f>IF(C292 = "", "", IF(B291="Fecha",HistorialTareas!B336,IF( C292 &lt; C291, IF(OR(WORKDAY.INTL(B291,1,1,Utilidades!$B$3:$B$11)=B291,COUNTIF(Utilidades!$B$3:$B$11,B291)&gt;0),WORKDAY.INTL(B291,2,1,Utilidades!$B$3:$B$11),WORKDAY.INTL(B291,1,1,Utilidades!$B$3:$B$11)), B291)))</f>
        <v/>
      </c>
      <c r="C292" s="22" t="str" cm="1">
        <f t="array" ref="C292">IFERROR(_xlfn.IFS(NOT(ISBLANK($K292)),$K292,NOT(ISBLANK($L292)),$L292 + "1:00",NOT(ISBLANK($M292)),$M292),$D291)</f>
        <v/>
      </c>
      <c r="D292" s="22" t="str">
        <f t="shared" si="11"/>
        <v/>
      </c>
      <c r="E292" s="26">
        <f t="shared" si="12"/>
        <v>0</v>
      </c>
      <c r="I292" s="18">
        <f t="shared" si="13"/>
        <v>0</v>
      </c>
      <c r="J292" s="20" t="str">
        <f>IF(NOT(LEN(H292)=0),VLOOKUP("*"&amp;G292&amp;"*",Links_TW!B$2:C$107,2,0),"")</f>
        <v/>
      </c>
    </row>
    <row r="293" spans="2:10" x14ac:dyDescent="0.25">
      <c r="B293" s="21" t="str">
        <f>IF(C293 = "", "", IF(B292="Fecha",HistorialTareas!B337,IF( C293 &lt; C292, IF(OR(WORKDAY.INTL(B292,1,1,Utilidades!$B$3:$B$11)=B292,COUNTIF(Utilidades!$B$3:$B$11,B292)&gt;0),WORKDAY.INTL(B292,2,1,Utilidades!$B$3:$B$11),WORKDAY.INTL(B292,1,1,Utilidades!$B$3:$B$11)), B292)))</f>
        <v/>
      </c>
      <c r="C293" s="22" t="str" cm="1">
        <f t="array" ref="C293">IFERROR(_xlfn.IFS(NOT(ISBLANK($K293)),$K293,NOT(ISBLANK($L293)),$L293 + "1:00",NOT(ISBLANK($M293)),$M293),$D292)</f>
        <v/>
      </c>
      <c r="D293" s="22" t="str">
        <f t="shared" si="11"/>
        <v/>
      </c>
      <c r="E293" s="26">
        <f t="shared" si="12"/>
        <v>0</v>
      </c>
      <c r="I293" s="18">
        <f t="shared" si="13"/>
        <v>0</v>
      </c>
      <c r="J293" s="20" t="str">
        <f>IF(NOT(LEN(H293)=0),VLOOKUP("*"&amp;G293&amp;"*",Links_TW!B$2:C$107,2,0),"")</f>
        <v/>
      </c>
    </row>
    <row r="294" spans="2:10" x14ac:dyDescent="0.25">
      <c r="B294" s="21" t="str">
        <f>IF(C294 = "", "", IF(B293="Fecha",HistorialTareas!B338,IF( C294 &lt; C293, IF(OR(WORKDAY.INTL(B293,1,1,Utilidades!$B$3:$B$11)=B293,COUNTIF(Utilidades!$B$3:$B$11,B293)&gt;0),WORKDAY.INTL(B293,2,1,Utilidades!$B$3:$B$11),WORKDAY.INTL(B293,1,1,Utilidades!$B$3:$B$11)), B293)))</f>
        <v/>
      </c>
      <c r="C294" s="22" t="str" cm="1">
        <f t="array" ref="C294">IFERROR(_xlfn.IFS(NOT(ISBLANK($K294)),$K294,NOT(ISBLANK($L294)),$L294 + "1:00",NOT(ISBLANK($M294)),$M294),$D293)</f>
        <v/>
      </c>
      <c r="D294" s="22" t="str">
        <f t="shared" si="11"/>
        <v/>
      </c>
      <c r="E294" s="26">
        <f t="shared" si="12"/>
        <v>0</v>
      </c>
      <c r="I294" s="18">
        <f t="shared" si="13"/>
        <v>0</v>
      </c>
      <c r="J294" s="20" t="str">
        <f>IF(NOT(LEN(H294)=0),VLOOKUP("*"&amp;G294&amp;"*",Links_TW!B$2:C$107,2,0),"")</f>
        <v/>
      </c>
    </row>
    <row r="295" spans="2:10" x14ac:dyDescent="0.25">
      <c r="B295" s="21" t="str">
        <f>IF(C295 = "", "", IF(B294="Fecha",HistorialTareas!B339,IF( C295 &lt; C294, IF(OR(WORKDAY.INTL(B294,1,1,Utilidades!$B$3:$B$11)=B294,COUNTIF(Utilidades!$B$3:$B$11,B294)&gt;0),WORKDAY.INTL(B294,2,1,Utilidades!$B$3:$B$11),WORKDAY.INTL(B294,1,1,Utilidades!$B$3:$B$11)), B294)))</f>
        <v/>
      </c>
      <c r="C295" s="22" t="str" cm="1">
        <f t="array" ref="C295">IFERROR(_xlfn.IFS(NOT(ISBLANK($K295)),$K295,NOT(ISBLANK($L295)),$L295 + "1:00",NOT(ISBLANK($M295)),$M295),$D294)</f>
        <v/>
      </c>
      <c r="D295" s="22" t="str">
        <f t="shared" si="11"/>
        <v/>
      </c>
      <c r="E295" s="26">
        <f t="shared" si="12"/>
        <v>0</v>
      </c>
      <c r="I295" s="18">
        <f t="shared" si="13"/>
        <v>0</v>
      </c>
      <c r="J295" s="20" t="str">
        <f>IF(NOT(LEN(H295)=0),VLOOKUP("*"&amp;G295&amp;"*",Links_TW!B$2:C$107,2,0),"")</f>
        <v/>
      </c>
    </row>
    <row r="296" spans="2:10" x14ac:dyDescent="0.25">
      <c r="B296" s="21" t="str">
        <f>IF(C296 = "", "", IF(B295="Fecha",HistorialTareas!B340,IF( C296 &lt; C295, IF(OR(WORKDAY.INTL(B295,1,1,Utilidades!$B$3:$B$11)=B295,COUNTIF(Utilidades!$B$3:$B$11,B295)&gt;0),WORKDAY.INTL(B295,2,1,Utilidades!$B$3:$B$11),WORKDAY.INTL(B295,1,1,Utilidades!$B$3:$B$11)), B295)))</f>
        <v/>
      </c>
      <c r="C296" s="22" t="str" cm="1">
        <f t="array" ref="C296">IFERROR(_xlfn.IFS(NOT(ISBLANK($K296)),$K296,NOT(ISBLANK($L296)),$L296 + "1:00",NOT(ISBLANK($M296)),$M296),$D295)</f>
        <v/>
      </c>
      <c r="D296" s="22" t="str">
        <f t="shared" si="11"/>
        <v/>
      </c>
      <c r="E296" s="26">
        <f t="shared" si="12"/>
        <v>0</v>
      </c>
      <c r="I296" s="18">
        <f t="shared" si="13"/>
        <v>0</v>
      </c>
      <c r="J296" s="20" t="str">
        <f>IF(NOT(LEN(H296)=0),VLOOKUP("*"&amp;G296&amp;"*",Links_TW!B$2:C$107,2,0),"")</f>
        <v/>
      </c>
    </row>
    <row r="297" spans="2:10" x14ac:dyDescent="0.25">
      <c r="B297" s="21" t="str">
        <f>IF(C297 = "", "", IF(B296="Fecha",HistorialTareas!B341,IF( C297 &lt; C296, IF(OR(WORKDAY.INTL(B296,1,1,Utilidades!$B$3:$B$11)=B296,COUNTIF(Utilidades!$B$3:$B$11,B296)&gt;0),WORKDAY.INTL(B296,2,1,Utilidades!$B$3:$B$11),WORKDAY.INTL(B296,1,1,Utilidades!$B$3:$B$11)), B296)))</f>
        <v/>
      </c>
      <c r="C297" s="22" t="str" cm="1">
        <f t="array" ref="C297">IFERROR(_xlfn.IFS(NOT(ISBLANK($K297)),$K297,NOT(ISBLANK($L297)),$L297 + "1:00",NOT(ISBLANK($M297)),$M297),$D296)</f>
        <v/>
      </c>
      <c r="D297" s="22" t="str">
        <f t="shared" si="11"/>
        <v/>
      </c>
      <c r="E297" s="26">
        <f t="shared" si="12"/>
        <v>0</v>
      </c>
      <c r="I297" s="18">
        <f t="shared" si="13"/>
        <v>0</v>
      </c>
      <c r="J297" s="20" t="str">
        <f>IF(NOT(LEN(H297)=0),VLOOKUP("*"&amp;G297&amp;"*",Links_TW!B$2:C$107,2,0),"")</f>
        <v/>
      </c>
    </row>
    <row r="298" spans="2:10" x14ac:dyDescent="0.25">
      <c r="B298" s="21" t="str">
        <f>IF(C298 = "", "", IF(B297="Fecha",HistorialTareas!B342,IF( C298 &lt; C297, IF(OR(WORKDAY.INTL(B297,1,1,Utilidades!$B$3:$B$11)=B297,COUNTIF(Utilidades!$B$3:$B$11,B297)&gt;0),WORKDAY.INTL(B297,2,1,Utilidades!$B$3:$B$11),WORKDAY.INTL(B297,1,1,Utilidades!$B$3:$B$11)), B297)))</f>
        <v/>
      </c>
      <c r="C298" s="22" t="str" cm="1">
        <f t="array" ref="C298">IFERROR(_xlfn.IFS(NOT(ISBLANK($K298)),$K298,NOT(ISBLANK($L298)),$L298 + "1:00",NOT(ISBLANK($M298)),$M298),$D297)</f>
        <v/>
      </c>
      <c r="D298" s="22" t="str">
        <f t="shared" si="11"/>
        <v/>
      </c>
      <c r="E298" s="26">
        <f t="shared" si="12"/>
        <v>0</v>
      </c>
      <c r="I298" s="18">
        <f t="shared" si="13"/>
        <v>0</v>
      </c>
      <c r="J298" s="20" t="str">
        <f>IF(NOT(LEN(H298)=0),VLOOKUP("*"&amp;G298&amp;"*",Links_TW!B$2:C$107,2,0),"")</f>
        <v/>
      </c>
    </row>
    <row r="299" spans="2:10" x14ac:dyDescent="0.25">
      <c r="B299" s="21" t="str">
        <f>IF(C299 = "", "", IF(B298="Fecha",HistorialTareas!B343,IF( C299 &lt; C298, IF(OR(WORKDAY.INTL(B298,1,1,Utilidades!$B$3:$B$11)=B298,COUNTIF(Utilidades!$B$3:$B$11,B298)&gt;0),WORKDAY.INTL(B298,2,1,Utilidades!$B$3:$B$11),WORKDAY.INTL(B298,1,1,Utilidades!$B$3:$B$11)), B298)))</f>
        <v/>
      </c>
      <c r="C299" s="22" t="str" cm="1">
        <f t="array" ref="C299">IFERROR(_xlfn.IFS(NOT(ISBLANK($K299)),$K299,NOT(ISBLANK($L299)),$L299 + "1:00",NOT(ISBLANK($M299)),$M299),$D298)</f>
        <v/>
      </c>
      <c r="D299" s="22" t="str">
        <f t="shared" si="11"/>
        <v/>
      </c>
      <c r="E299" s="26">
        <f t="shared" si="12"/>
        <v>0</v>
      </c>
      <c r="I299" s="18">
        <f t="shared" si="13"/>
        <v>0</v>
      </c>
      <c r="J299" s="20" t="str">
        <f>IF(NOT(LEN(H299)=0),VLOOKUP("*"&amp;G299&amp;"*",Links_TW!B$2:C$107,2,0),"")</f>
        <v/>
      </c>
    </row>
    <row r="300" spans="2:10" x14ac:dyDescent="0.25">
      <c r="B300" s="21" t="str">
        <f>IF(C300 = "", "", IF(B299="Fecha",HistorialTareas!B344,IF( C300 &lt; C299, IF(OR(WORKDAY.INTL(B299,1,1,Utilidades!$B$3:$B$11)=B299,COUNTIF(Utilidades!$B$3:$B$11,B299)&gt;0),WORKDAY.INTL(B299,2,1,Utilidades!$B$3:$B$11),WORKDAY.INTL(B299,1,1,Utilidades!$B$3:$B$11)), B299)))</f>
        <v/>
      </c>
      <c r="C300" s="22" t="str" cm="1">
        <f t="array" ref="C300">IFERROR(_xlfn.IFS(NOT(ISBLANK($K300)),$K300,NOT(ISBLANK($L300)),$L300 + "1:00",NOT(ISBLANK($M300)),$M300),$D299)</f>
        <v/>
      </c>
      <c r="D300" s="22" t="str">
        <f t="shared" si="11"/>
        <v/>
      </c>
      <c r="E300" s="26">
        <f t="shared" si="12"/>
        <v>0</v>
      </c>
      <c r="I300" s="18">
        <f t="shared" si="13"/>
        <v>0</v>
      </c>
      <c r="J300" s="20" t="str">
        <f>IF(NOT(LEN(H300)=0),VLOOKUP("*"&amp;G300&amp;"*",Links_TW!B$2:C$107,2,0),"")</f>
        <v/>
      </c>
    </row>
    <row r="301" spans="2:10" x14ac:dyDescent="0.25">
      <c r="B301" s="21" t="str">
        <f>IF(C301 = "", "", IF(B300="Fecha",HistorialTareas!B345,IF( C301 &lt; C300, IF(OR(WORKDAY.INTL(B300,1,1,Utilidades!$B$3:$B$11)=B300,COUNTIF(Utilidades!$B$3:$B$11,B300)&gt;0),WORKDAY.INTL(B300,2,1,Utilidades!$B$3:$B$11),WORKDAY.INTL(B300,1,1,Utilidades!$B$3:$B$11)), B300)))</f>
        <v/>
      </c>
      <c r="C301" s="22" t="str" cm="1">
        <f t="array" ref="C301">IFERROR(_xlfn.IFS(NOT(ISBLANK($K301)),$K301,NOT(ISBLANK($L301)),$L301 + "1:00",NOT(ISBLANK($M301)),$M301),$D300)</f>
        <v/>
      </c>
      <c r="D301" s="22" t="str">
        <f t="shared" si="11"/>
        <v/>
      </c>
      <c r="E301" s="26">
        <f t="shared" si="12"/>
        <v>0</v>
      </c>
      <c r="I301" s="18">
        <f t="shared" si="13"/>
        <v>0</v>
      </c>
      <c r="J301" s="20" t="str">
        <f>IF(NOT(LEN(H301)=0),VLOOKUP("*"&amp;G301&amp;"*",Links_TW!B$2:C$107,2,0),"")</f>
        <v/>
      </c>
    </row>
    <row r="302" spans="2:10" x14ac:dyDescent="0.25">
      <c r="B302" s="21" t="str">
        <f>IF(C302 = "", "", IF(B301="Fecha",HistorialTareas!B346,IF( C302 &lt; C301, IF(OR(WORKDAY.INTL(B301,1,1,Utilidades!$B$3:$B$11)=B301,COUNTIF(Utilidades!$B$3:$B$11,B301)&gt;0),WORKDAY.INTL(B301,2,1,Utilidades!$B$3:$B$11),WORKDAY.INTL(B301,1,1,Utilidades!$B$3:$B$11)), B301)))</f>
        <v/>
      </c>
      <c r="C302" s="22" t="str" cm="1">
        <f t="array" ref="C302">IFERROR(_xlfn.IFS(NOT(ISBLANK($K302)),$K302,NOT(ISBLANK($L302)),$L302 + "1:00",NOT(ISBLANK($M302)),$M302),$D301)</f>
        <v/>
      </c>
      <c r="D302" s="22" t="str">
        <f t="shared" si="11"/>
        <v/>
      </c>
      <c r="E302" s="26">
        <f t="shared" si="12"/>
        <v>0</v>
      </c>
      <c r="I302" s="18">
        <f t="shared" si="13"/>
        <v>0</v>
      </c>
      <c r="J302" s="20" t="str">
        <f>IF(NOT(LEN(H302)=0),VLOOKUP("*"&amp;G302&amp;"*",Links_TW!B$2:C$107,2,0),"")</f>
        <v/>
      </c>
    </row>
    <row r="303" spans="2:10" x14ac:dyDescent="0.25">
      <c r="B303" s="21" t="str">
        <f>IF(C303 = "", "", IF(B302="Fecha",HistorialTareas!B347,IF( C303 &lt; C302, IF(OR(WORKDAY.INTL(B302,1,1,Utilidades!$B$3:$B$11)=B302,COUNTIF(Utilidades!$B$3:$B$11,B302)&gt;0),WORKDAY.INTL(B302,2,1,Utilidades!$B$3:$B$11),WORKDAY.INTL(B302,1,1,Utilidades!$B$3:$B$11)), B302)))</f>
        <v/>
      </c>
      <c r="C303" s="22" t="str" cm="1">
        <f t="array" ref="C303">IFERROR(_xlfn.IFS(NOT(ISBLANK($K303)),$K303,NOT(ISBLANK($L303)),$L303 + "1:00",NOT(ISBLANK($M303)),$M303),$D302)</f>
        <v/>
      </c>
      <c r="D303" s="22" t="str">
        <f t="shared" si="11"/>
        <v/>
      </c>
      <c r="E303" s="26">
        <f t="shared" si="12"/>
        <v>0</v>
      </c>
      <c r="I303" s="18">
        <f t="shared" si="13"/>
        <v>0</v>
      </c>
      <c r="J303" s="20" t="str">
        <f>IF(NOT(LEN(H303)=0),VLOOKUP("*"&amp;G303&amp;"*",Links_TW!B$2:C$107,2,0),"")</f>
        <v/>
      </c>
    </row>
    <row r="304" spans="2:10" x14ac:dyDescent="0.25">
      <c r="B304" s="21" t="str">
        <f>IF(C304 = "", "", IF(B303="Fecha",HistorialTareas!B348,IF( C304 &lt; C303, IF(OR(WORKDAY.INTL(B303,1,1,Utilidades!$B$3:$B$11)=B303,COUNTIF(Utilidades!$B$3:$B$11,B303)&gt;0),WORKDAY.INTL(B303,2,1,Utilidades!$B$3:$B$11),WORKDAY.INTL(B303,1,1,Utilidades!$B$3:$B$11)), B303)))</f>
        <v/>
      </c>
      <c r="C304" s="22" t="str" cm="1">
        <f t="array" ref="C304">IFERROR(_xlfn.IFS(NOT(ISBLANK($K304)),$K304,NOT(ISBLANK($L304)),$L304 + "1:00",NOT(ISBLANK($M304)),$M304),$D303)</f>
        <v/>
      </c>
      <c r="D304" s="22" t="str">
        <f t="shared" si="11"/>
        <v/>
      </c>
      <c r="E304" s="26">
        <f t="shared" si="12"/>
        <v>0</v>
      </c>
      <c r="I304" s="18">
        <f t="shared" si="13"/>
        <v>0</v>
      </c>
      <c r="J304" s="20" t="str">
        <f>IF(NOT(LEN(H304)=0),VLOOKUP("*"&amp;G304&amp;"*",Links_TW!B$2:C$107,2,0),"")</f>
        <v/>
      </c>
    </row>
    <row r="305" spans="2:10" x14ac:dyDescent="0.25">
      <c r="B305" s="21" t="str">
        <f>IF(C305 = "", "", IF(B304="Fecha",HistorialTareas!B349,IF( C305 &lt; C304, IF(OR(WORKDAY.INTL(B304,1,1,Utilidades!$B$3:$B$11)=B304,COUNTIF(Utilidades!$B$3:$B$11,B304)&gt;0),WORKDAY.INTL(B304,2,1,Utilidades!$B$3:$B$11),WORKDAY.INTL(B304,1,1,Utilidades!$B$3:$B$11)), B304)))</f>
        <v/>
      </c>
      <c r="C305" s="22" t="str" cm="1">
        <f t="array" ref="C305">IFERROR(_xlfn.IFS(NOT(ISBLANK($K305)),$K305,NOT(ISBLANK($L305)),$L305 + "1:00",NOT(ISBLANK($M305)),$M305),$D304)</f>
        <v/>
      </c>
      <c r="D305" s="22" t="str">
        <f t="shared" si="11"/>
        <v/>
      </c>
      <c r="E305" s="26">
        <f t="shared" si="12"/>
        <v>0</v>
      </c>
      <c r="I305" s="18">
        <f t="shared" si="13"/>
        <v>0</v>
      </c>
      <c r="J305" s="20" t="str">
        <f>IF(NOT(LEN(H305)=0),VLOOKUP("*"&amp;G305&amp;"*",Links_TW!B$2:C$107,2,0),"")</f>
        <v/>
      </c>
    </row>
    <row r="306" spans="2:10" x14ac:dyDescent="0.25">
      <c r="B306" s="21" t="str">
        <f>IF(C306 = "", "", IF(B305="Fecha",HistorialTareas!B350,IF( C306 &lt; C305, IF(OR(WORKDAY.INTL(B305,1,1,Utilidades!$B$3:$B$11)=B305,COUNTIF(Utilidades!$B$3:$B$11,B305)&gt;0),WORKDAY.INTL(B305,2,1,Utilidades!$B$3:$B$11),WORKDAY.INTL(B305,1,1,Utilidades!$B$3:$B$11)), B305)))</f>
        <v/>
      </c>
      <c r="C306" s="22" t="str" cm="1">
        <f t="array" ref="C306">IFERROR(_xlfn.IFS(NOT(ISBLANK($K306)),$K306,NOT(ISBLANK($L306)),$L306 + "1:00",NOT(ISBLANK($M306)),$M306),$D305)</f>
        <v/>
      </c>
      <c r="D306" s="22" t="str">
        <f t="shared" si="11"/>
        <v/>
      </c>
      <c r="E306" s="26">
        <f t="shared" si="12"/>
        <v>0</v>
      </c>
      <c r="I306" s="18">
        <f t="shared" si="13"/>
        <v>0</v>
      </c>
      <c r="J306" s="20" t="str">
        <f>IF(NOT(LEN(H306)=0),VLOOKUP("*"&amp;G306&amp;"*",Links_TW!B$2:C$107,2,0),"")</f>
        <v/>
      </c>
    </row>
    <row r="307" spans="2:10" x14ac:dyDescent="0.25">
      <c r="B307" s="21" t="str">
        <f>IF(C307 = "", "", IF(B306="Fecha",HistorialTareas!B351,IF( C307 &lt; C306, IF(OR(WORKDAY.INTL(B306,1,1,Utilidades!$B$3:$B$11)=B306,COUNTIF(Utilidades!$B$3:$B$11,B306)&gt;0),WORKDAY.INTL(B306,2,1,Utilidades!$B$3:$B$11),WORKDAY.INTL(B306,1,1,Utilidades!$B$3:$B$11)), B306)))</f>
        <v/>
      </c>
      <c r="C307" s="22" t="str" cm="1">
        <f t="array" ref="C307">IFERROR(_xlfn.IFS(NOT(ISBLANK($K307)),$K307,NOT(ISBLANK($L307)),$L307 + "1:00",NOT(ISBLANK($M307)),$M307),$D306)</f>
        <v/>
      </c>
      <c r="D307" s="22" t="str">
        <f t="shared" si="11"/>
        <v/>
      </c>
      <c r="E307" s="26">
        <f t="shared" si="12"/>
        <v>0</v>
      </c>
      <c r="I307" s="18">
        <f t="shared" si="13"/>
        <v>0</v>
      </c>
      <c r="J307" s="20" t="str">
        <f>IF(NOT(LEN(H307)=0),VLOOKUP("*"&amp;G307&amp;"*",Links_TW!B$2:C$107,2,0),"")</f>
        <v/>
      </c>
    </row>
    <row r="308" spans="2:10" x14ac:dyDescent="0.25">
      <c r="B308" s="21" t="str">
        <f>IF(C308 = "", "", IF(B307="Fecha",HistorialTareas!B352,IF( C308 &lt; C307, IF(OR(WORKDAY.INTL(B307,1,1,Utilidades!$B$3:$B$11)=B307,COUNTIF(Utilidades!$B$3:$B$11,B307)&gt;0),WORKDAY.INTL(B307,2,1,Utilidades!$B$3:$B$11),WORKDAY.INTL(B307,1,1,Utilidades!$B$3:$B$11)), B307)))</f>
        <v/>
      </c>
      <c r="C308" s="22" t="str" cm="1">
        <f t="array" ref="C308">IFERROR(_xlfn.IFS(NOT(ISBLANK($K308)),$K308,NOT(ISBLANK($L308)),$L308 + "1:00",NOT(ISBLANK($M308)),$M308),$D307)</f>
        <v/>
      </c>
      <c r="D308" s="22" t="str">
        <f t="shared" si="11"/>
        <v/>
      </c>
      <c r="E308" s="26">
        <f t="shared" si="12"/>
        <v>0</v>
      </c>
      <c r="I308" s="18">
        <f t="shared" si="13"/>
        <v>0</v>
      </c>
      <c r="J308" s="20" t="str">
        <f>IF(NOT(LEN(H308)=0),VLOOKUP("*"&amp;G308&amp;"*",Links_TW!B$2:C$107,2,0),"")</f>
        <v/>
      </c>
    </row>
    <row r="309" spans="2:10" x14ac:dyDescent="0.25">
      <c r="B309" s="21" t="str">
        <f>IF(C309 = "", "", IF(B308="Fecha",HistorialTareas!B353,IF( C309 &lt; C308, IF(OR(WORKDAY.INTL(B308,1,1,Utilidades!$B$3:$B$11)=B308,COUNTIF(Utilidades!$B$3:$B$11,B308)&gt;0),WORKDAY.INTL(B308,2,1,Utilidades!$B$3:$B$11),WORKDAY.INTL(B308,1,1,Utilidades!$B$3:$B$11)), B308)))</f>
        <v/>
      </c>
      <c r="C309" s="22" t="str" cm="1">
        <f t="array" ref="C309">IFERROR(_xlfn.IFS(NOT(ISBLANK($K309)),$K309,NOT(ISBLANK($L309)),$L309 + "1:00",NOT(ISBLANK($M309)),$M309),$D308)</f>
        <v/>
      </c>
      <c r="D309" s="22" t="str">
        <f t="shared" si="11"/>
        <v/>
      </c>
      <c r="E309" s="26">
        <f t="shared" si="12"/>
        <v>0</v>
      </c>
      <c r="I309" s="18">
        <f t="shared" si="13"/>
        <v>0</v>
      </c>
      <c r="J309" s="20" t="str">
        <f>IF(NOT(LEN(H309)=0),VLOOKUP("*"&amp;G309&amp;"*",Links_TW!B$2:C$107,2,0),"")</f>
        <v/>
      </c>
    </row>
    <row r="310" spans="2:10" x14ac:dyDescent="0.25">
      <c r="B310" s="21" t="str">
        <f>IF(C310 = "", "", IF(B309="Fecha",HistorialTareas!B354,IF( C310 &lt; C309, IF(OR(WORKDAY.INTL(B309,1,1,Utilidades!$B$3:$B$11)=B309,COUNTIF(Utilidades!$B$3:$B$11,B309)&gt;0),WORKDAY.INTL(B309,2,1,Utilidades!$B$3:$B$11),WORKDAY.INTL(B309,1,1,Utilidades!$B$3:$B$11)), B309)))</f>
        <v/>
      </c>
      <c r="C310" s="22" t="str" cm="1">
        <f t="array" ref="C310">IFERROR(_xlfn.IFS(NOT(ISBLANK($K310)),$K310,NOT(ISBLANK($L310)),$L310 + "1:00",NOT(ISBLANK($M310)),$M310),$D309)</f>
        <v/>
      </c>
      <c r="D310" s="22" t="str">
        <f t="shared" si="11"/>
        <v/>
      </c>
      <c r="E310" s="26">
        <f t="shared" si="12"/>
        <v>0</v>
      </c>
      <c r="I310" s="18">
        <f t="shared" si="13"/>
        <v>0</v>
      </c>
      <c r="J310" s="20" t="str">
        <f>IF(NOT(LEN(H310)=0),VLOOKUP("*"&amp;G310&amp;"*",Links_TW!B$2:C$107,2,0),"")</f>
        <v/>
      </c>
    </row>
    <row r="311" spans="2:10" x14ac:dyDescent="0.25">
      <c r="B311" s="21" t="str">
        <f>IF(C311 = "", "", IF(B310="Fecha",HistorialTareas!B355,IF( C311 &lt; C310, IF(OR(WORKDAY.INTL(B310,1,1,Utilidades!$B$3:$B$11)=B310,COUNTIF(Utilidades!$B$3:$B$11,B310)&gt;0),WORKDAY.INTL(B310,2,1,Utilidades!$B$3:$B$11),WORKDAY.INTL(B310,1,1,Utilidades!$B$3:$B$11)), B310)))</f>
        <v/>
      </c>
      <c r="C311" s="22" t="str" cm="1">
        <f t="array" ref="C311">IFERROR(_xlfn.IFS(NOT(ISBLANK($K311)),$K311,NOT(ISBLANK($L311)),$L311 + "1:00",NOT(ISBLANK($M311)),$M311),$D310)</f>
        <v/>
      </c>
      <c r="D311" s="22" t="str">
        <f t="shared" si="11"/>
        <v/>
      </c>
      <c r="E311" s="26">
        <f t="shared" si="12"/>
        <v>0</v>
      </c>
      <c r="I311" s="18">
        <f t="shared" si="13"/>
        <v>0</v>
      </c>
      <c r="J311" s="20" t="str">
        <f>IF(NOT(LEN(H311)=0),VLOOKUP("*"&amp;G311&amp;"*",Links_TW!B$2:C$107,2,0),"")</f>
        <v/>
      </c>
    </row>
    <row r="312" spans="2:10" x14ac:dyDescent="0.25">
      <c r="B312" s="21" t="str">
        <f>IF(C312 = "", "", IF(B311="Fecha",HistorialTareas!B356,IF( C312 &lt; C311, IF(OR(WORKDAY.INTL(B311,1,1,Utilidades!$B$3:$B$11)=B311,COUNTIF(Utilidades!$B$3:$B$11,B311)&gt;0),WORKDAY.INTL(B311,2,1,Utilidades!$B$3:$B$11),WORKDAY.INTL(B311,1,1,Utilidades!$B$3:$B$11)), B311)))</f>
        <v/>
      </c>
      <c r="C312" s="22" t="str" cm="1">
        <f t="array" ref="C312">IFERROR(_xlfn.IFS(NOT(ISBLANK($K312)),$K312,NOT(ISBLANK($L312)),$L312 + "1:00",NOT(ISBLANK($M312)),$M312),$D311)</f>
        <v/>
      </c>
      <c r="D312" s="22" t="str">
        <f t="shared" si="11"/>
        <v/>
      </c>
      <c r="E312" s="26">
        <f t="shared" si="12"/>
        <v>0</v>
      </c>
      <c r="I312" s="18">
        <f t="shared" si="13"/>
        <v>0</v>
      </c>
      <c r="J312" s="20" t="str">
        <f>IF(NOT(LEN(H312)=0),VLOOKUP("*"&amp;G312&amp;"*",Links_TW!B$2:C$107,2,0),"")</f>
        <v/>
      </c>
    </row>
    <row r="313" spans="2:10" x14ac:dyDescent="0.25">
      <c r="B313" s="21" t="str">
        <f>IF(C313 = "", "", IF(B312="Fecha",HistorialTareas!B357,IF( C313 &lt; C312, IF(OR(WORKDAY.INTL(B312,1,1,Utilidades!$B$3:$B$11)=B312,COUNTIF(Utilidades!$B$3:$B$11,B312)&gt;0),WORKDAY.INTL(B312,2,1,Utilidades!$B$3:$B$11),WORKDAY.INTL(B312,1,1,Utilidades!$B$3:$B$11)), B312)))</f>
        <v/>
      </c>
      <c r="C313" s="22" t="str" cm="1">
        <f t="array" ref="C313">IFERROR(_xlfn.IFS(NOT(ISBLANK($K313)),$K313,NOT(ISBLANK($L313)),$L313 + "1:00",NOT(ISBLANK($M313)),$M313),$D312)</f>
        <v/>
      </c>
      <c r="D313" s="22" t="str">
        <f t="shared" si="11"/>
        <v/>
      </c>
      <c r="E313" s="26">
        <f t="shared" si="12"/>
        <v>0</v>
      </c>
      <c r="I313" s="18">
        <f t="shared" si="13"/>
        <v>0</v>
      </c>
      <c r="J313" s="20" t="str">
        <f>IF(NOT(LEN(H313)=0),VLOOKUP("*"&amp;G313&amp;"*",Links_TW!B$2:C$107,2,0),"")</f>
        <v/>
      </c>
    </row>
    <row r="314" spans="2:10" x14ac:dyDescent="0.25">
      <c r="B314" s="21" t="str">
        <f>IF(C314 = "", "", IF(B313="Fecha",HistorialTareas!B358,IF( C314 &lt; C313, IF(OR(WORKDAY.INTL(B313,1,1,Utilidades!$B$3:$B$11)=B313,COUNTIF(Utilidades!$B$3:$B$11,B313)&gt;0),WORKDAY.INTL(B313,2,1,Utilidades!$B$3:$B$11),WORKDAY.INTL(B313,1,1,Utilidades!$B$3:$B$11)), B313)))</f>
        <v/>
      </c>
      <c r="C314" s="22" t="str" cm="1">
        <f t="array" ref="C314">IFERROR(_xlfn.IFS(NOT(ISBLANK($K314)),$K314,NOT(ISBLANK($L314)),$L314 + "1:00",NOT(ISBLANK($M314)),$M314),$D313)</f>
        <v/>
      </c>
      <c r="D314" s="22" t="str">
        <f t="shared" si="11"/>
        <v/>
      </c>
      <c r="E314" s="26">
        <f t="shared" si="12"/>
        <v>0</v>
      </c>
      <c r="I314" s="18">
        <f t="shared" si="13"/>
        <v>0</v>
      </c>
      <c r="J314" s="20" t="str">
        <f>IF(NOT(LEN(H314)=0),VLOOKUP("*"&amp;G314&amp;"*",Links_TW!B$2:C$107,2,0),"")</f>
        <v/>
      </c>
    </row>
    <row r="315" spans="2:10" x14ac:dyDescent="0.25">
      <c r="B315" s="21" t="str">
        <f>IF(C315 = "", "", IF(B314="Fecha",HistorialTareas!B359,IF( C315 &lt; C314, IF(OR(WORKDAY.INTL(B314,1,1,Utilidades!$B$3:$B$11)=B314,COUNTIF(Utilidades!$B$3:$B$11,B314)&gt;0),WORKDAY.INTL(B314,2,1,Utilidades!$B$3:$B$11),WORKDAY.INTL(B314,1,1,Utilidades!$B$3:$B$11)), B314)))</f>
        <v/>
      </c>
      <c r="C315" s="22" t="str" cm="1">
        <f t="array" ref="C315">IFERROR(_xlfn.IFS(NOT(ISBLANK($K315)),$K315,NOT(ISBLANK($L315)),$L315 + "1:00",NOT(ISBLANK($M315)),$M315),$D314)</f>
        <v/>
      </c>
      <c r="D315" s="22" t="str">
        <f t="shared" si="11"/>
        <v/>
      </c>
      <c r="E315" s="26">
        <f t="shared" si="12"/>
        <v>0</v>
      </c>
      <c r="I315" s="18">
        <f t="shared" si="13"/>
        <v>0</v>
      </c>
      <c r="J315" s="20" t="str">
        <f>IF(NOT(LEN(H315)=0),VLOOKUP("*"&amp;G315&amp;"*",Links_TW!B$2:C$107,2,0),"")</f>
        <v/>
      </c>
    </row>
    <row r="316" spans="2:10" x14ac:dyDescent="0.25">
      <c r="B316" s="21" t="str">
        <f>IF(C316 = "", "", IF(B315="Fecha",HistorialTareas!B360,IF( C316 &lt; C315, IF(OR(WORKDAY.INTL(B315,1,1,Utilidades!$B$3:$B$11)=B315,COUNTIF(Utilidades!$B$3:$B$11,B315)&gt;0),WORKDAY.INTL(B315,2,1,Utilidades!$B$3:$B$11),WORKDAY.INTL(B315,1,1,Utilidades!$B$3:$B$11)), B315)))</f>
        <v/>
      </c>
      <c r="C316" s="22" t="str" cm="1">
        <f t="array" ref="C316">IFERROR(_xlfn.IFS(NOT(ISBLANK($K316)),$K316,NOT(ISBLANK($L316)),$L316 + "1:00",NOT(ISBLANK($M316)),$M316),$D315)</f>
        <v/>
      </c>
      <c r="D316" s="22" t="str">
        <f t="shared" si="11"/>
        <v/>
      </c>
      <c r="E316" s="26">
        <f t="shared" si="12"/>
        <v>0</v>
      </c>
      <c r="I316" s="18">
        <f t="shared" si="13"/>
        <v>0</v>
      </c>
      <c r="J316" s="20" t="str">
        <f>IF(NOT(LEN(H316)=0),VLOOKUP("*"&amp;G316&amp;"*",Links_TW!B$2:C$107,2,0),"")</f>
        <v/>
      </c>
    </row>
    <row r="317" spans="2:10" x14ac:dyDescent="0.25">
      <c r="B317" s="21" t="str">
        <f>IF(C317 = "", "", IF(B316="Fecha",HistorialTareas!B361,IF( C317 &lt; C316, IF(OR(WORKDAY.INTL(B316,1,1,Utilidades!$B$3:$B$11)=B316,COUNTIF(Utilidades!$B$3:$B$11,B316)&gt;0),WORKDAY.INTL(B316,2,1,Utilidades!$B$3:$B$11),WORKDAY.INTL(B316,1,1,Utilidades!$B$3:$B$11)), B316)))</f>
        <v/>
      </c>
      <c r="C317" s="22" t="str" cm="1">
        <f t="array" ref="C317">IFERROR(_xlfn.IFS(NOT(ISBLANK($K317)),$K317,NOT(ISBLANK($L317)),$L317 + "1:00",NOT(ISBLANK($M317)),$M317),$D316)</f>
        <v/>
      </c>
      <c r="D317" s="22" t="str">
        <f t="shared" si="11"/>
        <v/>
      </c>
      <c r="E317" s="26">
        <f t="shared" si="12"/>
        <v>0</v>
      </c>
      <c r="I317" s="18">
        <f t="shared" si="13"/>
        <v>0</v>
      </c>
      <c r="J317" s="20" t="str">
        <f>IF(NOT(LEN(H317)=0),VLOOKUP("*"&amp;G317&amp;"*",Links_TW!B$2:C$107,2,0),"")</f>
        <v/>
      </c>
    </row>
    <row r="318" spans="2:10" x14ac:dyDescent="0.25">
      <c r="B318" s="21" t="str">
        <f>IF(C318 = "", "", IF(B317="Fecha",HistorialTareas!B362,IF( C318 &lt; C317, IF(OR(WORKDAY.INTL(B317,1,1,Utilidades!$B$3:$B$11)=B317,COUNTIF(Utilidades!$B$3:$B$11,B317)&gt;0),WORKDAY.INTL(B317,2,1,Utilidades!$B$3:$B$11),WORKDAY.INTL(B317,1,1,Utilidades!$B$3:$B$11)), B317)))</f>
        <v/>
      </c>
      <c r="C318" s="22" t="str" cm="1">
        <f t="array" ref="C318">IFERROR(_xlfn.IFS(NOT(ISBLANK($K318)),$K318,NOT(ISBLANK($L318)),$L318 + "1:00",NOT(ISBLANK($M318)),$M318),$D317)</f>
        <v/>
      </c>
      <c r="D318" s="22" t="str">
        <f t="shared" si="11"/>
        <v/>
      </c>
      <c r="E318" s="26">
        <f t="shared" si="12"/>
        <v>0</v>
      </c>
      <c r="I318" s="18">
        <f t="shared" si="13"/>
        <v>0</v>
      </c>
      <c r="J318" s="20" t="str">
        <f>IF(NOT(LEN(H318)=0),VLOOKUP("*"&amp;G318&amp;"*",Links_TW!B$2:C$107,2,0),"")</f>
        <v/>
      </c>
    </row>
    <row r="319" spans="2:10" x14ac:dyDescent="0.25">
      <c r="B319" s="21" t="str">
        <f>IF(C319 = "", "", IF(B318="Fecha",HistorialTareas!B363,IF( C319 &lt; C318, IF(OR(WORKDAY.INTL(B318,1,1,Utilidades!$B$3:$B$11)=B318,COUNTIF(Utilidades!$B$3:$B$11,B318)&gt;0),WORKDAY.INTL(B318,2,1,Utilidades!$B$3:$B$11),WORKDAY.INTL(B318,1,1,Utilidades!$B$3:$B$11)), B318)))</f>
        <v/>
      </c>
      <c r="C319" s="22" t="str" cm="1">
        <f t="array" ref="C319">IFERROR(_xlfn.IFS(NOT(ISBLANK($K319)),$K319,NOT(ISBLANK($L319)),$L319 + "1:00",NOT(ISBLANK($M319)),$M319),$D318)</f>
        <v/>
      </c>
      <c r="D319" s="22" t="str">
        <f t="shared" si="11"/>
        <v/>
      </c>
      <c r="E319" s="26">
        <f t="shared" si="12"/>
        <v>0</v>
      </c>
      <c r="I319" s="18">
        <f t="shared" si="13"/>
        <v>0</v>
      </c>
      <c r="J319" s="20" t="str">
        <f>IF(NOT(LEN(H319)=0),VLOOKUP("*"&amp;G319&amp;"*",Links_TW!B$2:C$107,2,0),"")</f>
        <v/>
      </c>
    </row>
    <row r="320" spans="2:10" x14ac:dyDescent="0.25">
      <c r="B320" s="21" t="str">
        <f>IF(C320 = "", "", IF(B319="Fecha",HistorialTareas!B364,IF( C320 &lt; C319, IF(OR(WORKDAY.INTL(B319,1,1,Utilidades!$B$3:$B$11)=B319,COUNTIF(Utilidades!$B$3:$B$11,B319)&gt;0),WORKDAY.INTL(B319,2,1,Utilidades!$B$3:$B$11),WORKDAY.INTL(B319,1,1,Utilidades!$B$3:$B$11)), B319)))</f>
        <v/>
      </c>
      <c r="C320" s="22" t="str" cm="1">
        <f t="array" ref="C320">IFERROR(_xlfn.IFS(NOT(ISBLANK($K320)),$K320,NOT(ISBLANK($L320)),$L320 + "1:00",NOT(ISBLANK($M320)),$M320),$D319)</f>
        <v/>
      </c>
      <c r="D320" s="22" t="str">
        <f t="shared" si="11"/>
        <v/>
      </c>
      <c r="E320" s="26">
        <f t="shared" si="12"/>
        <v>0</v>
      </c>
      <c r="I320" s="18">
        <f t="shared" si="13"/>
        <v>0</v>
      </c>
      <c r="J320" s="20" t="str">
        <f>IF(NOT(LEN(H320)=0),VLOOKUP("*"&amp;G320&amp;"*",Links_TW!B$2:C$107,2,0),"")</f>
        <v/>
      </c>
    </row>
    <row r="321" spans="2:10" x14ac:dyDescent="0.25">
      <c r="B321" s="21" t="str">
        <f>IF(C321 = "", "", IF(B320="Fecha",HistorialTareas!B365,IF( C321 &lt; C320, IF(OR(WORKDAY.INTL(B320,1,1,Utilidades!$B$3:$B$11)=B320,COUNTIF(Utilidades!$B$3:$B$11,B320)&gt;0),WORKDAY.INTL(B320,2,1,Utilidades!$B$3:$B$11),WORKDAY.INTL(B320,1,1,Utilidades!$B$3:$B$11)), B320)))</f>
        <v/>
      </c>
      <c r="C321" s="22" t="str" cm="1">
        <f t="array" ref="C321">IFERROR(_xlfn.IFS(NOT(ISBLANK($K321)),$K321,NOT(ISBLANK($L321)),$L321 + "1:00",NOT(ISBLANK($M321)),$M321),$D320)</f>
        <v/>
      </c>
      <c r="D321" s="22" t="str">
        <f t="shared" ref="D321:D346" si="14">IF($H321 = 0,"",$C321+$H321)</f>
        <v/>
      </c>
      <c r="E321" s="26">
        <f t="shared" ref="E321:E346" si="15">SUMIF($B$2:$B$108,B321,$H$2:$H$108)</f>
        <v>0</v>
      </c>
      <c r="I321" s="18">
        <f t="shared" ref="I321:I346" si="16">SUMIF($G$2:$G$108,G321,$H$2:$H$108)</f>
        <v>0</v>
      </c>
      <c r="J321" s="20" t="str">
        <f>IF(NOT(LEN(H321)=0),VLOOKUP("*"&amp;G321&amp;"*",Links_TW!B$2:C$107,2,0),"")</f>
        <v/>
      </c>
    </row>
    <row r="322" spans="2:10" x14ac:dyDescent="0.25">
      <c r="B322" s="21" t="str">
        <f>IF(C322 = "", "", IF(B321="Fecha",HistorialTareas!B366,IF( C322 &lt; C321, IF(OR(WORKDAY.INTL(B321,1,1,Utilidades!$B$3:$B$11)=B321,COUNTIF(Utilidades!$B$3:$B$11,B321)&gt;0),WORKDAY.INTL(B321,2,1,Utilidades!$B$3:$B$11),WORKDAY.INTL(B321,1,1,Utilidades!$B$3:$B$11)), B321)))</f>
        <v/>
      </c>
      <c r="C322" s="22" t="str" cm="1">
        <f t="array" ref="C322">IFERROR(_xlfn.IFS(NOT(ISBLANK($K322)),$K322,NOT(ISBLANK($L322)),$L322 + "1:00",NOT(ISBLANK($M322)),$M322),$D321)</f>
        <v/>
      </c>
      <c r="D322" s="22" t="str">
        <f t="shared" si="14"/>
        <v/>
      </c>
      <c r="E322" s="26">
        <f t="shared" si="15"/>
        <v>0</v>
      </c>
      <c r="I322" s="18">
        <f t="shared" si="16"/>
        <v>0</v>
      </c>
      <c r="J322" s="20" t="str">
        <f>IF(NOT(LEN(H322)=0),VLOOKUP("*"&amp;G322&amp;"*",Links_TW!B$2:C$107,2,0),"")</f>
        <v/>
      </c>
    </row>
    <row r="323" spans="2:10" x14ac:dyDescent="0.25">
      <c r="B323" s="21" t="str">
        <f>IF(C323 = "", "", IF(B322="Fecha",HistorialTareas!B367,IF( C323 &lt; C322, IF(OR(WORKDAY.INTL(B322,1,1,Utilidades!$B$3:$B$11)=B322,COUNTIF(Utilidades!$B$3:$B$11,B322)&gt;0),WORKDAY.INTL(B322,2,1,Utilidades!$B$3:$B$11),WORKDAY.INTL(B322,1,1,Utilidades!$B$3:$B$11)), B322)))</f>
        <v/>
      </c>
      <c r="C323" s="22" t="str" cm="1">
        <f t="array" ref="C323">IFERROR(_xlfn.IFS(NOT(ISBLANK($K323)),$K323,NOT(ISBLANK($L323)),$L323 + "1:00",NOT(ISBLANK($M323)),$M323),$D322)</f>
        <v/>
      </c>
      <c r="D323" s="22" t="str">
        <f t="shared" si="14"/>
        <v/>
      </c>
      <c r="E323" s="26">
        <f t="shared" si="15"/>
        <v>0</v>
      </c>
      <c r="I323" s="18">
        <f t="shared" si="16"/>
        <v>0</v>
      </c>
      <c r="J323" s="20" t="str">
        <f>IF(NOT(LEN(H323)=0),VLOOKUP("*"&amp;G323&amp;"*",Links_TW!B$2:C$107,2,0),"")</f>
        <v/>
      </c>
    </row>
    <row r="324" spans="2:10" x14ac:dyDescent="0.25">
      <c r="B324" s="21" t="str">
        <f>IF(C324 = "", "", IF(B323="Fecha",HistorialTareas!B368,IF( C324 &lt; C323, IF(OR(WORKDAY.INTL(B323,1,1,Utilidades!$B$3:$B$11)=B323,COUNTIF(Utilidades!$B$3:$B$11,B323)&gt;0),WORKDAY.INTL(B323,2,1,Utilidades!$B$3:$B$11),WORKDAY.INTL(B323,1,1,Utilidades!$B$3:$B$11)), B323)))</f>
        <v/>
      </c>
      <c r="C324" s="22" t="str" cm="1">
        <f t="array" ref="C324">IFERROR(_xlfn.IFS(NOT(ISBLANK($K324)),$K324,NOT(ISBLANK($L324)),$L324 + "1:00",NOT(ISBLANK($M324)),$M324),$D323)</f>
        <v/>
      </c>
      <c r="D324" s="22" t="str">
        <f t="shared" si="14"/>
        <v/>
      </c>
      <c r="E324" s="26">
        <f t="shared" si="15"/>
        <v>0</v>
      </c>
      <c r="I324" s="18">
        <f t="shared" si="16"/>
        <v>0</v>
      </c>
      <c r="J324" s="20" t="str">
        <f>IF(NOT(LEN(H324)=0),VLOOKUP("*"&amp;G324&amp;"*",Links_TW!B$2:C$107,2,0),"")</f>
        <v/>
      </c>
    </row>
    <row r="325" spans="2:10" x14ac:dyDescent="0.25">
      <c r="B325" s="21" t="str">
        <f>IF(C325 = "", "", IF(B324="Fecha",HistorialTareas!B369,IF( C325 &lt; C324, IF(OR(WORKDAY.INTL(B324,1,1,Utilidades!$B$3:$B$11)=B324,COUNTIF(Utilidades!$B$3:$B$11,B324)&gt;0),WORKDAY.INTL(B324,2,1,Utilidades!$B$3:$B$11),WORKDAY.INTL(B324,1,1,Utilidades!$B$3:$B$11)), B324)))</f>
        <v/>
      </c>
      <c r="C325" s="22" t="str" cm="1">
        <f t="array" ref="C325">IFERROR(_xlfn.IFS(NOT(ISBLANK($K325)),$K325,NOT(ISBLANK($L325)),$L325 + "1:00",NOT(ISBLANK($M325)),$M325),$D324)</f>
        <v/>
      </c>
      <c r="D325" s="22" t="str">
        <f t="shared" si="14"/>
        <v/>
      </c>
      <c r="E325" s="26">
        <f t="shared" si="15"/>
        <v>0</v>
      </c>
      <c r="I325" s="18">
        <f t="shared" si="16"/>
        <v>0</v>
      </c>
      <c r="J325" s="20" t="str">
        <f>IF(NOT(LEN(H325)=0),VLOOKUP("*"&amp;G325&amp;"*",Links_TW!B$2:C$107,2,0),"")</f>
        <v/>
      </c>
    </row>
    <row r="326" spans="2:10" x14ac:dyDescent="0.25">
      <c r="B326" s="21" t="str">
        <f>IF(C326 = "", "", IF(B325="Fecha",HistorialTareas!B370,IF( C326 &lt; C325, IF(OR(WORKDAY.INTL(B325,1,1,Utilidades!$B$3:$B$11)=B325,COUNTIF(Utilidades!$B$3:$B$11,B325)&gt;0),WORKDAY.INTL(B325,2,1,Utilidades!$B$3:$B$11),WORKDAY.INTL(B325,1,1,Utilidades!$B$3:$B$11)), B325)))</f>
        <v/>
      </c>
      <c r="C326" s="22" t="str" cm="1">
        <f t="array" ref="C326">IFERROR(_xlfn.IFS(NOT(ISBLANK($K326)),$K326,NOT(ISBLANK($L326)),$L326 + "1:00",NOT(ISBLANK($M326)),$M326),$D325)</f>
        <v/>
      </c>
      <c r="D326" s="22" t="str">
        <f t="shared" si="14"/>
        <v/>
      </c>
      <c r="E326" s="26">
        <f t="shared" si="15"/>
        <v>0</v>
      </c>
      <c r="I326" s="18">
        <f t="shared" si="16"/>
        <v>0</v>
      </c>
      <c r="J326" s="20" t="str">
        <f>IF(NOT(LEN(H326)=0),VLOOKUP("*"&amp;G326&amp;"*",Links_TW!B$2:C$107,2,0),"")</f>
        <v/>
      </c>
    </row>
    <row r="327" spans="2:10" x14ac:dyDescent="0.25">
      <c r="B327" s="21" t="str">
        <f>IF(C327 = "", "", IF(B326="Fecha",HistorialTareas!B371,IF( C327 &lt; C326, IF(OR(WORKDAY.INTL(B326,1,1,Utilidades!$B$3:$B$11)=B326,COUNTIF(Utilidades!$B$3:$B$11,B326)&gt;0),WORKDAY.INTL(B326,2,1,Utilidades!$B$3:$B$11),WORKDAY.INTL(B326,1,1,Utilidades!$B$3:$B$11)), B326)))</f>
        <v/>
      </c>
      <c r="C327" s="22" t="str" cm="1">
        <f t="array" ref="C327">IFERROR(_xlfn.IFS(NOT(ISBLANK($K327)),$K327,NOT(ISBLANK($L327)),$L327 + "1:00",NOT(ISBLANK($M327)),$M327),$D326)</f>
        <v/>
      </c>
      <c r="D327" s="22" t="str">
        <f t="shared" si="14"/>
        <v/>
      </c>
      <c r="E327" s="26">
        <f t="shared" si="15"/>
        <v>0</v>
      </c>
      <c r="I327" s="18">
        <f t="shared" si="16"/>
        <v>0</v>
      </c>
      <c r="J327" s="20" t="str">
        <f>IF(NOT(LEN(H327)=0),VLOOKUP("*"&amp;G327&amp;"*",Links_TW!B$2:C$107,2,0),"")</f>
        <v/>
      </c>
    </row>
    <row r="328" spans="2:10" x14ac:dyDescent="0.25">
      <c r="B328" s="21" t="str">
        <f>IF(C328 = "", "", IF(B327="Fecha",HistorialTareas!B372,IF( C328 &lt; C327, IF(OR(WORKDAY.INTL(B327,1,1,Utilidades!$B$3:$B$11)=B327,COUNTIF(Utilidades!$B$3:$B$11,B327)&gt;0),WORKDAY.INTL(B327,2,1,Utilidades!$B$3:$B$11),WORKDAY.INTL(B327,1,1,Utilidades!$B$3:$B$11)), B327)))</f>
        <v/>
      </c>
      <c r="C328" s="22" t="str" cm="1">
        <f t="array" ref="C328">IFERROR(_xlfn.IFS(NOT(ISBLANK($K328)),$K328,NOT(ISBLANK($L328)),$L328 + "1:00",NOT(ISBLANK($M328)),$M328),$D327)</f>
        <v/>
      </c>
      <c r="D328" s="22" t="str">
        <f t="shared" si="14"/>
        <v/>
      </c>
      <c r="E328" s="26">
        <f t="shared" si="15"/>
        <v>0</v>
      </c>
      <c r="I328" s="18">
        <f t="shared" si="16"/>
        <v>0</v>
      </c>
      <c r="J328" s="20" t="str">
        <f>IF(NOT(LEN(H328)=0),VLOOKUP("*"&amp;G328&amp;"*",Links_TW!B$2:C$107,2,0),"")</f>
        <v/>
      </c>
    </row>
    <row r="329" spans="2:10" x14ac:dyDescent="0.25">
      <c r="B329" s="21" t="str">
        <f>IF(C329 = "", "", IF(B328="Fecha",HistorialTareas!B373,IF( C329 &lt; C328, IF(OR(WORKDAY.INTL(B328,1,1,Utilidades!$B$3:$B$11)=B328,COUNTIF(Utilidades!$B$3:$B$11,B328)&gt;0),WORKDAY.INTL(B328,2,1,Utilidades!$B$3:$B$11),WORKDAY.INTL(B328,1,1,Utilidades!$B$3:$B$11)), B328)))</f>
        <v/>
      </c>
      <c r="C329" s="22" t="str" cm="1">
        <f t="array" ref="C329">IFERROR(_xlfn.IFS(NOT(ISBLANK($K329)),$K329,NOT(ISBLANK($L329)),$L329 + "1:00",NOT(ISBLANK($M329)),$M329),$D328)</f>
        <v/>
      </c>
      <c r="D329" s="22" t="str">
        <f t="shared" si="14"/>
        <v/>
      </c>
      <c r="E329" s="26">
        <f t="shared" si="15"/>
        <v>0</v>
      </c>
      <c r="I329" s="18">
        <f t="shared" si="16"/>
        <v>0</v>
      </c>
      <c r="J329" s="20" t="str">
        <f>IF(NOT(LEN(H329)=0),VLOOKUP("*"&amp;G329&amp;"*",Links_TW!B$2:C$107,2,0),"")</f>
        <v/>
      </c>
    </row>
    <row r="330" spans="2:10" x14ac:dyDescent="0.25">
      <c r="B330" s="21" t="str">
        <f>IF(C330 = "", "", IF(B329="Fecha",HistorialTareas!B374,IF( C330 &lt; C329, IF(OR(WORKDAY.INTL(B329,1,1,Utilidades!$B$3:$B$11)=B329,COUNTIF(Utilidades!$B$3:$B$11,B329)&gt;0),WORKDAY.INTL(B329,2,1,Utilidades!$B$3:$B$11),WORKDAY.INTL(B329,1,1,Utilidades!$B$3:$B$11)), B329)))</f>
        <v/>
      </c>
      <c r="C330" s="22" t="str" cm="1">
        <f t="array" ref="C330">IFERROR(_xlfn.IFS(NOT(ISBLANK($K330)),$K330,NOT(ISBLANK($L330)),$L330 + "1:00",NOT(ISBLANK($M330)),$M330),$D329)</f>
        <v/>
      </c>
      <c r="D330" s="22" t="str">
        <f t="shared" si="14"/>
        <v/>
      </c>
      <c r="E330" s="26">
        <f t="shared" si="15"/>
        <v>0</v>
      </c>
      <c r="I330" s="18">
        <f t="shared" si="16"/>
        <v>0</v>
      </c>
      <c r="J330" s="20" t="str">
        <f>IF(NOT(LEN(H330)=0),VLOOKUP("*"&amp;G330&amp;"*",Links_TW!B$2:C$107,2,0),"")</f>
        <v/>
      </c>
    </row>
    <row r="331" spans="2:10" x14ac:dyDescent="0.25">
      <c r="B331" s="21" t="str">
        <f>IF(C331 = "", "", IF(B330="Fecha",HistorialTareas!B375,IF( C331 &lt; C330, IF(OR(WORKDAY.INTL(B330,1,1,Utilidades!$B$3:$B$11)=B330,COUNTIF(Utilidades!$B$3:$B$11,B330)&gt;0),WORKDAY.INTL(B330,2,1,Utilidades!$B$3:$B$11),WORKDAY.INTL(B330,1,1,Utilidades!$B$3:$B$11)), B330)))</f>
        <v/>
      </c>
      <c r="C331" s="22" t="str" cm="1">
        <f t="array" ref="C331">IFERROR(_xlfn.IFS(NOT(ISBLANK($K331)),$K331,NOT(ISBLANK($L331)),$L331 + "1:00",NOT(ISBLANK($M331)),$M331),$D330)</f>
        <v/>
      </c>
      <c r="D331" s="22" t="str">
        <f t="shared" si="14"/>
        <v/>
      </c>
      <c r="E331" s="26">
        <f t="shared" si="15"/>
        <v>0</v>
      </c>
      <c r="I331" s="18">
        <f t="shared" si="16"/>
        <v>0</v>
      </c>
      <c r="J331" s="20" t="str">
        <f>IF(NOT(LEN(H331)=0),VLOOKUP("*"&amp;G331&amp;"*",Links_TW!B$2:C$107,2,0),"")</f>
        <v/>
      </c>
    </row>
    <row r="332" spans="2:10" x14ac:dyDescent="0.25">
      <c r="B332" s="21" t="str">
        <f>IF(C332 = "", "", IF(B331="Fecha",HistorialTareas!B376,IF( C332 &lt; C331, IF(OR(WORKDAY.INTL(B331,1,1,Utilidades!$B$3:$B$11)=B331,COUNTIF(Utilidades!$B$3:$B$11,B331)&gt;0),WORKDAY.INTL(B331,2,1,Utilidades!$B$3:$B$11),WORKDAY.INTL(B331,1,1,Utilidades!$B$3:$B$11)), B331)))</f>
        <v/>
      </c>
      <c r="C332" s="22" t="str" cm="1">
        <f t="array" ref="C332">IFERROR(_xlfn.IFS(NOT(ISBLANK($K332)),$K332,NOT(ISBLANK($L332)),$L332 + "1:00",NOT(ISBLANK($M332)),$M332),$D331)</f>
        <v/>
      </c>
      <c r="D332" s="22" t="str">
        <f t="shared" si="14"/>
        <v/>
      </c>
      <c r="E332" s="26">
        <f t="shared" si="15"/>
        <v>0</v>
      </c>
      <c r="I332" s="18">
        <f t="shared" si="16"/>
        <v>0</v>
      </c>
      <c r="J332" s="20" t="str">
        <f>IF(NOT(LEN(H332)=0),VLOOKUP("*"&amp;G332&amp;"*",Links_TW!B$2:C$107,2,0),"")</f>
        <v/>
      </c>
    </row>
    <row r="333" spans="2:10" x14ac:dyDescent="0.25">
      <c r="B333" s="21" t="str">
        <f>IF(C333 = "", "", IF(B332="Fecha",HistorialTareas!B377,IF( C333 &lt; C332, IF(OR(WORKDAY.INTL(B332,1,1,Utilidades!$B$3:$B$11)=B332,COUNTIF(Utilidades!$B$3:$B$11,B332)&gt;0),WORKDAY.INTL(B332,2,1,Utilidades!$B$3:$B$11),WORKDAY.INTL(B332,1,1,Utilidades!$B$3:$B$11)), B332)))</f>
        <v/>
      </c>
      <c r="C333" s="22" t="str" cm="1">
        <f t="array" ref="C333">IFERROR(_xlfn.IFS(NOT(ISBLANK($K333)),$K333,NOT(ISBLANK($L333)),$L333 + "1:00",NOT(ISBLANK($M333)),$M333),$D332)</f>
        <v/>
      </c>
      <c r="D333" s="22" t="str">
        <f t="shared" si="14"/>
        <v/>
      </c>
      <c r="E333" s="26">
        <f t="shared" si="15"/>
        <v>0</v>
      </c>
      <c r="I333" s="18">
        <f t="shared" si="16"/>
        <v>0</v>
      </c>
      <c r="J333" s="20" t="str">
        <f>IF(NOT(LEN(H333)=0),VLOOKUP("*"&amp;G333&amp;"*",Links_TW!B$2:C$107,2,0),"")</f>
        <v/>
      </c>
    </row>
    <row r="334" spans="2:10" x14ac:dyDescent="0.25">
      <c r="B334" s="21" t="str">
        <f>IF(C334 = "", "", IF(B333="Fecha",HistorialTareas!B378,IF( C334 &lt; C333, IF(OR(WORKDAY.INTL(B333,1,1,Utilidades!$B$3:$B$11)=B333,COUNTIF(Utilidades!$B$3:$B$11,B333)&gt;0),WORKDAY.INTL(B333,2,1,Utilidades!$B$3:$B$11),WORKDAY.INTL(B333,1,1,Utilidades!$B$3:$B$11)), B333)))</f>
        <v/>
      </c>
      <c r="C334" s="22" t="str" cm="1">
        <f t="array" ref="C334">IFERROR(_xlfn.IFS(NOT(ISBLANK($K334)),$K334,NOT(ISBLANK($L334)),$L334 + "1:00",NOT(ISBLANK($M334)),$M334),$D333)</f>
        <v/>
      </c>
      <c r="D334" s="22" t="str">
        <f t="shared" si="14"/>
        <v/>
      </c>
      <c r="E334" s="26">
        <f t="shared" si="15"/>
        <v>0</v>
      </c>
      <c r="I334" s="18">
        <f t="shared" si="16"/>
        <v>0</v>
      </c>
      <c r="J334" s="20" t="str">
        <f>IF(NOT(LEN(H334)=0),VLOOKUP("*"&amp;G334&amp;"*",Links_TW!B$2:C$107,2,0),"")</f>
        <v/>
      </c>
    </row>
    <row r="335" spans="2:10" x14ac:dyDescent="0.25">
      <c r="B335" s="21" t="str">
        <f>IF(C335 = "", "", IF(B334="Fecha",HistorialTareas!B379,IF( C335 &lt; C334, IF(OR(WORKDAY.INTL(B334,1,1,Utilidades!$B$3:$B$11)=B334,COUNTIF(Utilidades!$B$3:$B$11,B334)&gt;0),WORKDAY.INTL(B334,2,1,Utilidades!$B$3:$B$11),WORKDAY.INTL(B334,1,1,Utilidades!$B$3:$B$11)), B334)))</f>
        <v/>
      </c>
      <c r="C335" s="22" t="str" cm="1">
        <f t="array" ref="C335">IFERROR(_xlfn.IFS(NOT(ISBLANK($K335)),$K335,NOT(ISBLANK($L335)),$L335 + "1:00",NOT(ISBLANK($M335)),$M335),$D334)</f>
        <v/>
      </c>
      <c r="D335" s="22" t="str">
        <f t="shared" si="14"/>
        <v/>
      </c>
      <c r="E335" s="26">
        <f t="shared" si="15"/>
        <v>0</v>
      </c>
      <c r="I335" s="18">
        <f t="shared" si="16"/>
        <v>0</v>
      </c>
      <c r="J335" s="20" t="str">
        <f>IF(NOT(LEN(H335)=0),VLOOKUP("*"&amp;G335&amp;"*",Links_TW!B$2:C$107,2,0),"")</f>
        <v/>
      </c>
    </row>
    <row r="336" spans="2:10" x14ac:dyDescent="0.25">
      <c r="B336" s="21" t="str">
        <f>IF(C336 = "", "", IF(B335="Fecha",HistorialTareas!B380,IF( C336 &lt; C335, IF(OR(WORKDAY.INTL(B335,1,1,Utilidades!$B$3:$B$11)=B335,COUNTIF(Utilidades!$B$3:$B$11,B335)&gt;0),WORKDAY.INTL(B335,2,1,Utilidades!$B$3:$B$11),WORKDAY.INTL(B335,1,1,Utilidades!$B$3:$B$11)), B335)))</f>
        <v/>
      </c>
      <c r="C336" s="22" t="str" cm="1">
        <f t="array" ref="C336">IFERROR(_xlfn.IFS(NOT(ISBLANK($K336)),$K336,NOT(ISBLANK($L336)),$L336 + "1:00",NOT(ISBLANK($M336)),$M336),$D335)</f>
        <v/>
      </c>
      <c r="D336" s="22" t="str">
        <f t="shared" si="14"/>
        <v/>
      </c>
      <c r="E336" s="26">
        <f t="shared" si="15"/>
        <v>0</v>
      </c>
      <c r="I336" s="18">
        <f t="shared" si="16"/>
        <v>0</v>
      </c>
      <c r="J336" s="20" t="str">
        <f>IF(NOT(LEN(H336)=0),VLOOKUP("*"&amp;G336&amp;"*",Links_TW!B$2:C$107,2,0),"")</f>
        <v/>
      </c>
    </row>
    <row r="337" spans="2:10" x14ac:dyDescent="0.25">
      <c r="B337" s="21" t="str">
        <f>IF(C337 = "", "", IF(B336="Fecha",HistorialTareas!B381,IF( C337 &lt; C336, IF(OR(WORKDAY.INTL(B336,1,1,Utilidades!$B$3:$B$11)=B336,COUNTIF(Utilidades!$B$3:$B$11,B336)&gt;0),WORKDAY.INTL(B336,2,1,Utilidades!$B$3:$B$11),WORKDAY.INTL(B336,1,1,Utilidades!$B$3:$B$11)), B336)))</f>
        <v/>
      </c>
      <c r="C337" s="22" t="str" cm="1">
        <f t="array" ref="C337">IFERROR(_xlfn.IFS(NOT(ISBLANK($K337)),$K337,NOT(ISBLANK($L337)),$L337 + "1:00",NOT(ISBLANK($M337)),$M337),$D336)</f>
        <v/>
      </c>
      <c r="D337" s="22" t="str">
        <f t="shared" si="14"/>
        <v/>
      </c>
      <c r="E337" s="26">
        <f t="shared" si="15"/>
        <v>0</v>
      </c>
      <c r="I337" s="18">
        <f t="shared" si="16"/>
        <v>0</v>
      </c>
      <c r="J337" s="20" t="str">
        <f>IF(NOT(LEN(H337)=0),VLOOKUP("*"&amp;G337&amp;"*",Links_TW!B$2:C$107,2,0),"")</f>
        <v/>
      </c>
    </row>
    <row r="338" spans="2:10" x14ac:dyDescent="0.25">
      <c r="B338" s="21" t="str">
        <f>IF(C338 = "", "", IF(B337="Fecha",HistorialTareas!B382,IF( C338 &lt; C337, IF(OR(WORKDAY.INTL(B337,1,1,Utilidades!$B$3:$B$11)=B337,COUNTIF(Utilidades!$B$3:$B$11,B337)&gt;0),WORKDAY.INTL(B337,2,1,Utilidades!$B$3:$B$11),WORKDAY.INTL(B337,1,1,Utilidades!$B$3:$B$11)), B337)))</f>
        <v/>
      </c>
      <c r="C338" s="22" t="str" cm="1">
        <f t="array" ref="C338">IFERROR(_xlfn.IFS(NOT(ISBLANK($K338)),$K338,NOT(ISBLANK($L338)),$L338 + "1:00",NOT(ISBLANK($M338)),$M338),$D337)</f>
        <v/>
      </c>
      <c r="D338" s="22" t="str">
        <f t="shared" si="14"/>
        <v/>
      </c>
      <c r="E338" s="26">
        <f t="shared" si="15"/>
        <v>0</v>
      </c>
      <c r="I338" s="18">
        <f t="shared" si="16"/>
        <v>0</v>
      </c>
      <c r="J338" s="20" t="str">
        <f>IF(NOT(LEN(H338)=0),VLOOKUP("*"&amp;G338&amp;"*",Links_TW!B$2:C$107,2,0),"")</f>
        <v/>
      </c>
    </row>
    <row r="339" spans="2:10" x14ac:dyDescent="0.25">
      <c r="B339" s="21" t="str">
        <f>IF(C339 = "", "", IF(B338="Fecha",HistorialTareas!B383,IF( C339 &lt; C338, IF(OR(WORKDAY.INTL(B338,1,1,Utilidades!$B$3:$B$11)=B338,COUNTIF(Utilidades!$B$3:$B$11,B338)&gt;0),WORKDAY.INTL(B338,2,1,Utilidades!$B$3:$B$11),WORKDAY.INTL(B338,1,1,Utilidades!$B$3:$B$11)), B338)))</f>
        <v/>
      </c>
      <c r="C339" s="22" t="str" cm="1">
        <f t="array" ref="C339">IFERROR(_xlfn.IFS(NOT(ISBLANK($K339)),$K339,NOT(ISBLANK($L339)),$L339 + "1:00",NOT(ISBLANK($M339)),$M339),$D338)</f>
        <v/>
      </c>
      <c r="D339" s="22" t="str">
        <f t="shared" si="14"/>
        <v/>
      </c>
      <c r="E339" s="26">
        <f t="shared" si="15"/>
        <v>0</v>
      </c>
      <c r="I339" s="18">
        <f t="shared" si="16"/>
        <v>0</v>
      </c>
      <c r="J339" s="20" t="str">
        <f>IF(NOT(LEN(H339)=0),VLOOKUP("*"&amp;G339&amp;"*",Links_TW!B$2:C$107,2,0),"")</f>
        <v/>
      </c>
    </row>
    <row r="340" spans="2:10" x14ac:dyDescent="0.25">
      <c r="B340" s="21" t="str">
        <f>IF(C340 = "", "", IF(B339="Fecha",HistorialTareas!B384,IF( C340 &lt; C339, IF(OR(WORKDAY.INTL(B339,1,1,Utilidades!$B$3:$B$11)=B339,COUNTIF(Utilidades!$B$3:$B$11,B339)&gt;0),WORKDAY.INTL(B339,2,1,Utilidades!$B$3:$B$11),WORKDAY.INTL(B339,1,1,Utilidades!$B$3:$B$11)), B339)))</f>
        <v/>
      </c>
      <c r="C340" s="22" t="str" cm="1">
        <f t="array" ref="C340">IFERROR(_xlfn.IFS(NOT(ISBLANK($K340)),$K340,NOT(ISBLANK($L340)),$L340 + "1:00",NOT(ISBLANK($M340)),$M340),$D339)</f>
        <v/>
      </c>
      <c r="D340" s="22" t="str">
        <f t="shared" si="14"/>
        <v/>
      </c>
      <c r="E340" s="26">
        <f t="shared" si="15"/>
        <v>0</v>
      </c>
      <c r="I340" s="18">
        <f t="shared" si="16"/>
        <v>0</v>
      </c>
      <c r="J340" s="20" t="str">
        <f>IF(NOT(LEN(H340)=0),VLOOKUP("*"&amp;G340&amp;"*",Links_TW!B$2:C$107,2,0),"")</f>
        <v/>
      </c>
    </row>
    <row r="341" spans="2:10" x14ac:dyDescent="0.25">
      <c r="B341" s="21" t="str">
        <f>IF(C341 = "", "", IF(B340="Fecha",HistorialTareas!B385,IF( C341 &lt; C340, IF(OR(WORKDAY.INTL(B340,1,1,Utilidades!$B$3:$B$11)=B340,COUNTIF(Utilidades!$B$3:$B$11,B340)&gt;0),WORKDAY.INTL(B340,2,1,Utilidades!$B$3:$B$11),WORKDAY.INTL(B340,1,1,Utilidades!$B$3:$B$11)), B340)))</f>
        <v/>
      </c>
      <c r="C341" s="22" t="str" cm="1">
        <f t="array" ref="C341">IFERROR(_xlfn.IFS(NOT(ISBLANK($K341)),$K341,NOT(ISBLANK($L341)),$L341 + "1:00",NOT(ISBLANK($M341)),$M341),$D340)</f>
        <v/>
      </c>
      <c r="D341" s="22" t="str">
        <f t="shared" si="14"/>
        <v/>
      </c>
      <c r="E341" s="26">
        <f t="shared" si="15"/>
        <v>0</v>
      </c>
      <c r="I341" s="18">
        <f t="shared" si="16"/>
        <v>0</v>
      </c>
      <c r="J341" s="20" t="str">
        <f>IF(NOT(LEN(H341)=0),VLOOKUP("*"&amp;G341&amp;"*",Links_TW!B$2:C$107,2,0),"")</f>
        <v/>
      </c>
    </row>
    <row r="342" spans="2:10" x14ac:dyDescent="0.25">
      <c r="B342" s="21" t="str">
        <f>IF(C342 = "", "", IF(B341="Fecha",HistorialTareas!B386,IF( C342 &lt; C341, IF(OR(WORKDAY.INTL(B341,1,1,Utilidades!$B$3:$B$11)=B341,COUNTIF(Utilidades!$B$3:$B$11,B341)&gt;0),WORKDAY.INTL(B341,2,1,Utilidades!$B$3:$B$11),WORKDAY.INTL(B341,1,1,Utilidades!$B$3:$B$11)), B341)))</f>
        <v/>
      </c>
      <c r="C342" s="22" t="str" cm="1">
        <f t="array" ref="C342">IFERROR(_xlfn.IFS(NOT(ISBLANK($K342)),$K342,NOT(ISBLANK($L342)),$L342 + "1:00",NOT(ISBLANK($M342)),$M342),$D341)</f>
        <v/>
      </c>
      <c r="D342" s="22" t="str">
        <f t="shared" si="14"/>
        <v/>
      </c>
      <c r="E342" s="26">
        <f t="shared" si="15"/>
        <v>0</v>
      </c>
      <c r="I342" s="18">
        <f t="shared" si="16"/>
        <v>0</v>
      </c>
      <c r="J342" s="20" t="str">
        <f>IF(NOT(LEN(H342)=0),VLOOKUP("*"&amp;G342&amp;"*",Links_TW!B$2:C$107,2,0),"")</f>
        <v/>
      </c>
    </row>
    <row r="343" spans="2:10" x14ac:dyDescent="0.25">
      <c r="B343" s="21" t="str">
        <f>IF(C343 = "", "", IF(B342="Fecha",HistorialTareas!B387,IF( C343 &lt; C342, IF(OR(WORKDAY.INTL(B342,1,1,Utilidades!$B$3:$B$11)=B342,COUNTIF(Utilidades!$B$3:$B$11,B342)&gt;0),WORKDAY.INTL(B342,2,1,Utilidades!$B$3:$B$11),WORKDAY.INTL(B342,1,1,Utilidades!$B$3:$B$11)), B342)))</f>
        <v/>
      </c>
      <c r="C343" s="22" t="str" cm="1">
        <f t="array" ref="C343">IFERROR(_xlfn.IFS(NOT(ISBLANK($K343)),$K343,NOT(ISBLANK($L343)),$L343 + "1:00",NOT(ISBLANK($M343)),$M343),$D342)</f>
        <v/>
      </c>
      <c r="D343" s="22" t="str">
        <f t="shared" si="14"/>
        <v/>
      </c>
      <c r="E343" s="26">
        <f t="shared" si="15"/>
        <v>0</v>
      </c>
      <c r="I343" s="18">
        <f t="shared" si="16"/>
        <v>0</v>
      </c>
      <c r="J343" s="20" t="str">
        <f>IF(NOT(LEN(H343)=0),VLOOKUP("*"&amp;G343&amp;"*",Links_TW!B$2:C$107,2,0),"")</f>
        <v/>
      </c>
    </row>
    <row r="344" spans="2:10" x14ac:dyDescent="0.25">
      <c r="B344" s="21" t="str">
        <f>IF(C344 = "", "", IF(B343="Fecha",HistorialTareas!B388,IF( C344 &lt; C343, IF(OR(WORKDAY.INTL(B343,1,1,Utilidades!$B$3:$B$11)=B343,COUNTIF(Utilidades!$B$3:$B$11,B343)&gt;0),WORKDAY.INTL(B343,2,1,Utilidades!$B$3:$B$11),WORKDAY.INTL(B343,1,1,Utilidades!$B$3:$B$11)), B343)))</f>
        <v/>
      </c>
      <c r="C344" s="22" t="str" cm="1">
        <f t="array" ref="C344">IFERROR(_xlfn.IFS(NOT(ISBLANK($K344)),$K344,NOT(ISBLANK($L344)),$L344 + "1:00",NOT(ISBLANK($M344)),$M344),$D343)</f>
        <v/>
      </c>
      <c r="D344" s="22" t="str">
        <f t="shared" si="14"/>
        <v/>
      </c>
      <c r="E344" s="26">
        <f t="shared" si="15"/>
        <v>0</v>
      </c>
      <c r="I344" s="18">
        <f t="shared" si="16"/>
        <v>0</v>
      </c>
      <c r="J344" s="20" t="str">
        <f>IF(NOT(LEN(H344)=0),VLOOKUP("*"&amp;G344&amp;"*",Links_TW!B$2:C$107,2,0),"")</f>
        <v/>
      </c>
    </row>
    <row r="345" spans="2:10" x14ac:dyDescent="0.25">
      <c r="B345" s="21" t="str">
        <f>IF(C345 = "", "", IF(B344="Fecha",HistorialTareas!B389,IF( C345 &lt; C344, IF(OR(WORKDAY.INTL(B344,1,1,Utilidades!$B$3:$B$11)=B344,COUNTIF(Utilidades!$B$3:$B$11,B344)&gt;0),WORKDAY.INTL(B344,2,1,Utilidades!$B$3:$B$11),WORKDAY.INTL(B344,1,1,Utilidades!$B$3:$B$11)), B344)))</f>
        <v/>
      </c>
      <c r="C345" s="22" t="str" cm="1">
        <f t="array" ref="C345">IFERROR(_xlfn.IFS(NOT(ISBLANK($K345)),$K345,NOT(ISBLANK($L345)),$L345 + "1:00",NOT(ISBLANK($M345)),$M345),$D344)</f>
        <v/>
      </c>
      <c r="D345" s="22" t="str">
        <f t="shared" si="14"/>
        <v/>
      </c>
      <c r="E345" s="26">
        <f t="shared" si="15"/>
        <v>0</v>
      </c>
      <c r="I345" s="18">
        <f t="shared" si="16"/>
        <v>0</v>
      </c>
      <c r="J345" s="20" t="str">
        <f>IF(NOT(LEN(H345)=0),VLOOKUP("*"&amp;G345&amp;"*",Links_TW!B$2:C$107,2,0),"")</f>
        <v/>
      </c>
    </row>
    <row r="346" spans="2:10" x14ac:dyDescent="0.25">
      <c r="B346" s="21" t="str">
        <f>IF(C346 = "", "", IF(B345="Fecha",HistorialTareas!B390,IF( C346 &lt; C345, IF(OR(WORKDAY.INTL(B345,1,1,Utilidades!$B$3:$B$11)=B345,COUNTIF(Utilidades!$B$3:$B$11,B345)&gt;0),WORKDAY.INTL(B345,2,1,Utilidades!$B$3:$B$11),WORKDAY.INTL(B345,1,1,Utilidades!$B$3:$B$11)), B345)))</f>
        <v/>
      </c>
      <c r="C346" s="22" t="str" cm="1">
        <f t="array" ref="C346">IFERROR(_xlfn.IFS(NOT(ISBLANK($K346)),$K346,NOT(ISBLANK($L346)),$L346 + "1:00",NOT(ISBLANK($M346)),$M346),$D345)</f>
        <v/>
      </c>
      <c r="D346" s="22" t="str">
        <f t="shared" si="14"/>
        <v/>
      </c>
      <c r="E346" s="26">
        <f t="shared" si="15"/>
        <v>0</v>
      </c>
      <c r="I346" s="18">
        <f t="shared" si="16"/>
        <v>0</v>
      </c>
      <c r="J346" s="20" t="str">
        <f>IF(NOT(LEN(H346)=0),VLOOKUP("*"&amp;G346&amp;"*",Links_TW!B$2:C$107,2,0),"")</f>
        <v/>
      </c>
    </row>
  </sheetData>
  <phoneticPr fontId="1" type="noConversion"/>
  <conditionalFormatting sqref="C36:D36 F35 D3:D35 G32:G35 H4:H35 F32 F36:H36 F3:G31 B2:C13 C14:C35 C49:D346 B14:B346">
    <cfRule type="expression" dxfId="39" priority="120">
      <formula>IF(EXACT($B2,$B1),0,1)</formula>
    </cfRule>
    <cfRule type="expression" dxfId="38" priority="121">
      <formula>AND(IF(EXACT($B2,$B1),0,1),EXACT(B2,0))</formula>
    </cfRule>
    <cfRule type="cellIs" dxfId="37" priority="122" operator="equal">
      <formula>0</formula>
    </cfRule>
  </conditionalFormatting>
  <conditionalFormatting sqref="D2 H3 F2:H2 J2:M36 J50:M53 J49 L49:M49 J54:J346">
    <cfRule type="expression" dxfId="144" priority="113">
      <formula>IF(EXACT($B2,$B1),0,1)</formula>
    </cfRule>
  </conditionalFormatting>
  <conditionalFormatting sqref="D2 H3 F2:H2 J2:M36 J50:M53 J49 L49:M49 J54:J346">
    <cfRule type="expression" dxfId="143" priority="117">
      <formula>AND(IF(EXACT($B2,$B1),0,1),EXACT(D2,0))</formula>
    </cfRule>
    <cfRule type="cellIs" dxfId="142" priority="118" operator="equal">
      <formula>0</formula>
    </cfRule>
  </conditionalFormatting>
  <conditionalFormatting sqref="F2:F36">
    <cfRule type="expression" dxfId="140" priority="114">
      <formula>AND(EXACT($F2,""),NOT(EXACT($B2,"")))</formula>
    </cfRule>
  </conditionalFormatting>
  <conditionalFormatting sqref="G2:G36">
    <cfRule type="expression" dxfId="139" priority="116">
      <formula>AND(EXACT($G2,""),NOT(EXACT($B2,"")))</formula>
    </cfRule>
  </conditionalFormatting>
  <conditionalFormatting sqref="H2:H36 K2:M36 K50:M53 L49:M49">
    <cfRule type="expression" dxfId="138" priority="115">
      <formula>AND(EXACT($H2,""),NOT(EXACT($B2,"")))</formula>
    </cfRule>
  </conditionalFormatting>
  <conditionalFormatting sqref="J2:J36 J49:J346">
    <cfRule type="containsText" priority="109" operator="containsText" text="&quot;&quot;">
      <formula>NOT(ISERROR(SEARCH("""""",J2)))</formula>
    </cfRule>
    <cfRule type="containsText" dxfId="136" priority="110" operator="containsText" text="Sin asignar tarea">
      <formula>NOT(ISERROR(SEARCH("Sin asignar tarea",J2)))</formula>
    </cfRule>
    <cfRule type="containsText" dxfId="135" priority="111" operator="containsText" text="https://">
      <formula>NOT(ISERROR(SEARCH("https://",J2)))</formula>
    </cfRule>
    <cfRule type="containsErrors" dxfId="134" priority="112">
      <formula>ISERROR(J2)</formula>
    </cfRule>
  </conditionalFormatting>
  <conditionalFormatting sqref="F33:F34">
    <cfRule type="expression" dxfId="115" priority="84">
      <formula>IF(EXACT($B33,$B32),0,1)</formula>
    </cfRule>
    <cfRule type="expression" dxfId="114" priority="85">
      <formula>AND(IF(EXACT($B33,$B32),0,1),EXACT(F33,0))</formula>
    </cfRule>
    <cfRule type="cellIs" dxfId="113" priority="86" operator="equal">
      <formula>0</formula>
    </cfRule>
  </conditionalFormatting>
  <conditionalFormatting sqref="C37:D37 F37:H37 J37:M37">
    <cfRule type="expression" dxfId="109" priority="74">
      <formula>IF(EXACT($B37,$B36),0,1)</formula>
    </cfRule>
    <cfRule type="expression" dxfId="108" priority="78">
      <formula>AND(IF(EXACT($B37,$B36),0,1),EXACT(C37,0))</formula>
    </cfRule>
    <cfRule type="cellIs" dxfId="107" priority="79" operator="equal">
      <formula>0</formula>
    </cfRule>
  </conditionalFormatting>
  <conditionalFormatting sqref="F37">
    <cfRule type="expression" dxfId="105" priority="75">
      <formula>AND(EXACT($F37,""),NOT(EXACT($B37,"")))</formula>
    </cfRule>
  </conditionalFormatting>
  <conditionalFormatting sqref="G37">
    <cfRule type="expression" dxfId="104" priority="77">
      <formula>AND(EXACT($G37,""),NOT(EXACT($B37,"")))</formula>
    </cfRule>
  </conditionalFormatting>
  <conditionalFormatting sqref="J37">
    <cfRule type="containsText" priority="70" operator="containsText" text="&quot;&quot;">
      <formula>NOT(ISERROR(SEARCH("""""",J37)))</formula>
    </cfRule>
    <cfRule type="containsText" dxfId="103" priority="71" operator="containsText" text="Sin asignar tarea">
      <formula>NOT(ISERROR(SEARCH("Sin asignar tarea",J37)))</formula>
    </cfRule>
    <cfRule type="containsText" dxfId="102" priority="72" operator="containsText" text="https://">
      <formula>NOT(ISERROR(SEARCH("https://",J37)))</formula>
    </cfRule>
    <cfRule type="containsErrors" dxfId="101" priority="73">
      <formula>ISERROR(J37)</formula>
    </cfRule>
  </conditionalFormatting>
  <conditionalFormatting sqref="K37:M37 H37">
    <cfRule type="expression" dxfId="99" priority="76">
      <formula>AND(EXACT($H37,""),NOT(EXACT($B37,"")))</formula>
    </cfRule>
  </conditionalFormatting>
  <conditionalFormatting sqref="E2:E37 E49:E346">
    <cfRule type="expression" dxfId="98" priority="65">
      <formula>IF(EXACT($B2,$B1),0,1)</formula>
    </cfRule>
    <cfRule type="expression" dxfId="97" priority="66">
      <formula>AND(IF(EXACT($B2,$B1),0,1),EXACT(E2,0))</formula>
    </cfRule>
    <cfRule type="cellIs" dxfId="96" priority="67" operator="equal">
      <formula>0</formula>
    </cfRule>
  </conditionalFormatting>
  <conditionalFormatting sqref="E2:E37 E49:E346">
    <cfRule type="cellIs" dxfId="95" priority="68" operator="notEqual">
      <formula>0</formula>
    </cfRule>
  </conditionalFormatting>
  <conditionalFormatting sqref="I2:I37 I49:I346">
    <cfRule type="expression" dxfId="94" priority="62">
      <formula>IF(EXACT($B2,$B1),0,1)</formula>
    </cfRule>
    <cfRule type="expression" dxfId="93" priority="63">
      <formula>AND(IF(EXACT($B2,$B1),0,1),EXACT(I2,0))</formula>
    </cfRule>
    <cfRule type="cellIs" dxfId="92" priority="64" operator="equal">
      <formula>0</formula>
    </cfRule>
  </conditionalFormatting>
  <conditionalFormatting sqref="C38:M42">
    <cfRule type="expression" dxfId="91" priority="55">
      <formula>IF(EXACT($B38,$B37),0,1)</formula>
    </cfRule>
    <cfRule type="expression" dxfId="90" priority="59">
      <formula>AND(IF(EXACT($B38,$B37),0,1),EXACT(C38,0))</formula>
    </cfRule>
    <cfRule type="cellIs" dxfId="89" priority="60" operator="equal">
      <formula>0</formula>
    </cfRule>
  </conditionalFormatting>
  <conditionalFormatting sqref="E38:E42">
    <cfRule type="cellIs" dxfId="88" priority="61" operator="notEqual">
      <formula>0</formula>
    </cfRule>
  </conditionalFormatting>
  <conditionalFormatting sqref="F38:F42">
    <cfRule type="expression" dxfId="87" priority="56">
      <formula>AND(EXACT($F38,""),NOT(EXACT($B38,"")))</formula>
    </cfRule>
  </conditionalFormatting>
  <conditionalFormatting sqref="G38:G42">
    <cfRule type="expression" dxfId="86" priority="58">
      <formula>AND(EXACT($G38,""),NOT(EXACT($B38,"")))</formula>
    </cfRule>
  </conditionalFormatting>
  <conditionalFormatting sqref="J38:J42">
    <cfRule type="containsText" priority="51" operator="containsText" text="&quot;&quot;">
      <formula>NOT(ISERROR(SEARCH("""""",J38)))</formula>
    </cfRule>
    <cfRule type="containsText" dxfId="85" priority="52" operator="containsText" text="Sin asignar tarea">
      <formula>NOT(ISERROR(SEARCH("Sin asignar tarea",J38)))</formula>
    </cfRule>
    <cfRule type="containsText" dxfId="84" priority="53" operator="containsText" text="https://">
      <formula>NOT(ISERROR(SEARCH("https://",J38)))</formula>
    </cfRule>
    <cfRule type="containsErrors" dxfId="83" priority="54">
      <formula>ISERROR(J38)</formula>
    </cfRule>
  </conditionalFormatting>
  <conditionalFormatting sqref="K38:M42 H38:H42">
    <cfRule type="expression" dxfId="81" priority="57">
      <formula>AND(EXACT($H38,""),NOT(EXACT($B38,"")))</formula>
    </cfRule>
  </conditionalFormatting>
  <conditionalFormatting sqref="C43:M48">
    <cfRule type="expression" dxfId="80" priority="47">
      <formula>IF(EXACT($B43,$B42),0,1)</formula>
    </cfRule>
    <cfRule type="expression" dxfId="79" priority="47">
      <formula>AND(IF(EXACT($B43,$B42),0,1),EXACT(C43,0))</formula>
    </cfRule>
    <cfRule type="cellIs" dxfId="78" priority="48" operator="equal">
      <formula>0</formula>
    </cfRule>
  </conditionalFormatting>
  <conditionalFormatting sqref="E43:E48">
    <cfRule type="cellIs" dxfId="77" priority="49" operator="notEqual">
      <formula>0</formula>
    </cfRule>
  </conditionalFormatting>
  <conditionalFormatting sqref="F43:F48">
    <cfRule type="expression" dxfId="76" priority="45">
      <formula>AND(EXACT($F43,""),NOT(EXACT($B43,"")))</formula>
    </cfRule>
  </conditionalFormatting>
  <conditionalFormatting sqref="G43:G48">
    <cfRule type="expression" dxfId="75" priority="46">
      <formula>AND(EXACT($G43,""),NOT(EXACT($B43,"")))</formula>
    </cfRule>
  </conditionalFormatting>
  <conditionalFormatting sqref="J43:J48">
    <cfRule type="containsText" priority="40" operator="containsText" text="&quot;&quot;">
      <formula>NOT(ISERROR(SEARCH("""""",J43)))</formula>
    </cfRule>
    <cfRule type="containsText" dxfId="74" priority="40" operator="containsText" text="Sin asignar tarea">
      <formula>NOT(ISERROR(SEARCH("Sin asignar tarea",J43)))</formula>
    </cfRule>
    <cfRule type="containsText" dxfId="73" priority="41" operator="containsText" text="https://">
      <formula>NOT(ISERROR(SEARCH("https://",J43)))</formula>
    </cfRule>
    <cfRule type="containsErrors" dxfId="72" priority="42">
      <formula>ISERROR(J43)</formula>
    </cfRule>
  </conditionalFormatting>
  <conditionalFormatting sqref="K43:M48 H43:H48">
    <cfRule type="expression" dxfId="70" priority="45">
      <formula>AND(EXACT($H43,""),NOT(EXACT($B43,"")))</formula>
    </cfRule>
  </conditionalFormatting>
  <conditionalFormatting sqref="F49:H51">
    <cfRule type="expression" dxfId="36" priority="32">
      <formula>IF(EXACT($B49,$B48),0,1)</formula>
    </cfRule>
    <cfRule type="expression" dxfId="35" priority="36">
      <formula>AND(IF(EXACT($B49,$B48),0,1),EXACT(F49,0))</formula>
    </cfRule>
    <cfRule type="cellIs" dxfId="34" priority="37" operator="equal">
      <formula>0</formula>
    </cfRule>
  </conditionalFormatting>
  <conditionalFormatting sqref="F49:F51">
    <cfRule type="expression" dxfId="33" priority="33">
      <formula>AND(EXACT($F49,""),NOT(EXACT($B49,"")))</formula>
    </cfRule>
  </conditionalFormatting>
  <conditionalFormatting sqref="G49:G51">
    <cfRule type="expression" dxfId="32" priority="35">
      <formula>AND(EXACT($G49,""),NOT(EXACT($B49,"")))</formula>
    </cfRule>
  </conditionalFormatting>
  <conditionalFormatting sqref="H49:H51">
    <cfRule type="expression" dxfId="31" priority="34">
      <formula>AND(EXACT($H49,""),NOT(EXACT($B49,"")))</formula>
    </cfRule>
  </conditionalFormatting>
  <conditionalFormatting sqref="K49">
    <cfRule type="expression" dxfId="30" priority="28">
      <formula>IF(EXACT($B49,$B48),0,1)</formula>
    </cfRule>
    <cfRule type="expression" dxfId="29" priority="30">
      <formula>AND(IF(EXACT($B49,$B48),0,1),EXACT(K49,0))</formula>
    </cfRule>
    <cfRule type="cellIs" dxfId="28" priority="31" operator="equal">
      <formula>0</formula>
    </cfRule>
  </conditionalFormatting>
  <conditionalFormatting sqref="K49">
    <cfRule type="expression" dxfId="26" priority="29">
      <formula>AND(EXACT($H49,""),NOT(EXACT($B49,"")))</formula>
    </cfRule>
  </conditionalFormatting>
  <conditionalFormatting sqref="F52:H53">
    <cfRule type="expression" dxfId="25" priority="20">
      <formula>IF(EXACT($B52,$B51),0,1)</formula>
    </cfRule>
    <cfRule type="expression" dxfId="24" priority="24">
      <formula>AND(IF(EXACT($B52,$B51),0,1),EXACT(F52,0))</formula>
    </cfRule>
    <cfRule type="cellIs" dxfId="23" priority="25" operator="equal">
      <formula>0</formula>
    </cfRule>
  </conditionalFormatting>
  <conditionalFormatting sqref="F52:F53">
    <cfRule type="expression" dxfId="22" priority="21">
      <formula>AND(EXACT($F52,""),NOT(EXACT($B52,"")))</formula>
    </cfRule>
  </conditionalFormatting>
  <conditionalFormatting sqref="G52:G53">
    <cfRule type="expression" dxfId="21" priority="23">
      <formula>AND(EXACT($G52,""),NOT(EXACT($B52,"")))</formula>
    </cfRule>
  </conditionalFormatting>
  <conditionalFormatting sqref="H52:H53">
    <cfRule type="expression" dxfId="20" priority="22">
      <formula>AND(EXACT($H52,""),NOT(EXACT($B52,"")))</formula>
    </cfRule>
  </conditionalFormatting>
  <conditionalFormatting sqref="G52:H52">
    <cfRule type="expression" dxfId="19" priority="17">
      <formula>IF(EXACT($B52,$B51),0,1)</formula>
    </cfRule>
    <cfRule type="expression" dxfId="18" priority="18">
      <formula>AND(IF(EXACT($B52,$B51),0,1),EXACT(G52,0))</formula>
    </cfRule>
    <cfRule type="cellIs" dxfId="17" priority="19" operator="equal">
      <formula>0</formula>
    </cfRule>
  </conditionalFormatting>
  <conditionalFormatting sqref="F52">
    <cfRule type="expression" dxfId="16" priority="15">
      <formula>AND(EXACT($F52,""),NOT(EXACT($B52,"")))</formula>
    </cfRule>
  </conditionalFormatting>
  <conditionalFormatting sqref="G52">
    <cfRule type="expression" dxfId="15" priority="16">
      <formula>AND(EXACT($G52,""),NOT(EXACT($B52,"")))</formula>
    </cfRule>
  </conditionalFormatting>
  <conditionalFormatting sqref="H52">
    <cfRule type="expression" dxfId="14" priority="-1">
      <formula>AND(EXACT($H52,""),NOT(EXACT($B52,"")))</formula>
    </cfRule>
  </conditionalFormatting>
  <conditionalFormatting sqref="F52">
    <cfRule type="expression" dxfId="13" priority="12">
      <formula>IF(EXACT($B52,$B51),0,1)</formula>
    </cfRule>
    <cfRule type="expression" dxfId="12" priority="13">
      <formula>AND(IF(EXACT($B52,$B51),0,1),EXACT(F52,0))</formula>
    </cfRule>
    <cfRule type="cellIs" dxfId="11" priority="14" operator="equal">
      <formula>0</formula>
    </cfRule>
  </conditionalFormatting>
  <conditionalFormatting sqref="K54:M66">
    <cfRule type="expression" dxfId="10" priority="8">
      <formula>IF(EXACT($B54,$B53),0,1)</formula>
    </cfRule>
    <cfRule type="expression" dxfId="9" priority="10">
      <formula>AND(IF(EXACT($B54,$B53),0,1),EXACT(K54,0))</formula>
    </cfRule>
    <cfRule type="cellIs" dxfId="8" priority="11" operator="equal">
      <formula>0</formula>
    </cfRule>
  </conditionalFormatting>
  <conditionalFormatting sqref="K54:M66">
    <cfRule type="expression" dxfId="6" priority="9">
      <formula>AND(EXACT($H54,""),NOT(EXACT($B54,"")))</formula>
    </cfRule>
  </conditionalFormatting>
  <conditionalFormatting sqref="F54:H64">
    <cfRule type="expression" dxfId="5" priority="1">
      <formula>IF(EXACT($B54,$B53),0,1)</formula>
    </cfRule>
    <cfRule type="expression" dxfId="4" priority="5">
      <formula>AND(IF(EXACT($B54,$B53),0,1),EXACT(F54,0))</formula>
    </cfRule>
    <cfRule type="cellIs" dxfId="3" priority="6" operator="equal">
      <formula>0</formula>
    </cfRule>
  </conditionalFormatting>
  <conditionalFormatting sqref="F54:F64">
    <cfRule type="expression" dxfId="2" priority="2">
      <formula>AND(EXACT($F54,""),NOT(EXACT($B54,"")))</formula>
    </cfRule>
  </conditionalFormatting>
  <conditionalFormatting sqref="G54:G64">
    <cfRule type="expression" dxfId="1" priority="4">
      <formula>AND(EXACT($G54,""),NOT(EXACT($B54,"")))</formula>
    </cfRule>
  </conditionalFormatting>
  <conditionalFormatting sqref="H54:H64">
    <cfRule type="expression" dxfId="0" priority="3">
      <formula>AND(EXACT($H54,""),NOT(EXACT($B54,"")))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8" operator="containsText" id="{C5295C74-BF21-47A1-AC25-DC4275C2D19C}">
            <xm:f>NOT(ISERROR(SEARCH($A$1,K2)))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K2:M36 K50:M53 L49:M49</xm:sqref>
        </x14:conditionalFormatting>
        <x14:conditionalFormatting xmlns:xm="http://schemas.microsoft.com/office/excel/2006/main">
          <x14:cfRule type="containsText" priority="69" operator="containsText" id="{82247407-AC4D-46DD-8368-F5739F2D3BB4}">
            <xm:f>NOT(ISERROR(SEARCH($A$1,K37)))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K37:M37</xm:sqref>
        </x14:conditionalFormatting>
        <x14:conditionalFormatting xmlns:xm="http://schemas.microsoft.com/office/excel/2006/main">
          <x14:cfRule type="containsText" priority="50" operator="containsText" id="{53E828D5-8C87-4182-906E-D6F53330210C}">
            <xm:f>NOT(ISERROR(SEARCH($A$1,K38)))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K38:M42</xm:sqref>
        </x14:conditionalFormatting>
        <x14:conditionalFormatting xmlns:xm="http://schemas.microsoft.com/office/excel/2006/main">
          <x14:cfRule type="containsText" priority="39" operator="containsText" id="{AAC656D0-D5D3-4A69-8C8A-7E2FFC785D00}">
            <xm:f>NOT(ISERROR(SEARCH($A$1,K43)))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K43:M48</xm:sqref>
        </x14:conditionalFormatting>
        <x14:conditionalFormatting xmlns:xm="http://schemas.microsoft.com/office/excel/2006/main">
          <x14:cfRule type="containsText" priority="27" operator="containsText" id="{C9412E96-8403-434C-A0A7-6F9F5095E3FC}">
            <xm:f>NOT(ISERROR(SEARCH($A$1,K49)))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</xm:sqref>
        </x14:conditionalFormatting>
        <x14:conditionalFormatting xmlns:xm="http://schemas.microsoft.com/office/excel/2006/main">
          <x14:cfRule type="containsText" priority="7" operator="containsText" id="{00E0631D-90E7-451A-A612-AE40E6DDA648}">
            <xm:f>NOT(ISERROR(SEARCH($A$1,K54)))</xm:f>
            <xm:f>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K54:M66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45E-DD30-4A17-B6D7-DC972E46239F}">
  <dimension ref="B1:C33"/>
  <sheetViews>
    <sheetView topLeftCell="A9" workbookViewId="0">
      <selection activeCell="C39" sqref="C39"/>
    </sheetView>
  </sheetViews>
  <sheetFormatPr baseColWidth="10" defaultRowHeight="15.75" x14ac:dyDescent="0.25"/>
  <cols>
    <col min="1" max="1" width="4.625" customWidth="1"/>
    <col min="2" max="2" width="56" bestFit="1" customWidth="1"/>
    <col min="3" max="3" width="48.25" bestFit="1" customWidth="1"/>
  </cols>
  <sheetData>
    <row r="1" spans="2:3" s="2" customFormat="1" ht="16.5" thickBot="1" x14ac:dyDescent="0.3">
      <c r="B1" s="3" t="s">
        <v>9</v>
      </c>
      <c r="C1" s="4" t="s">
        <v>10</v>
      </c>
    </row>
    <row r="2" spans="2:3" s="2" customFormat="1" x14ac:dyDescent="0.25">
      <c r="B2" s="5" t="s">
        <v>27</v>
      </c>
      <c r="C2" s="5" t="s">
        <v>28</v>
      </c>
    </row>
    <row r="3" spans="2:3" x14ac:dyDescent="0.25">
      <c r="B3" t="s">
        <v>7</v>
      </c>
      <c r="C3" t="s">
        <v>11</v>
      </c>
    </row>
    <row r="4" spans="2:3" x14ac:dyDescent="0.25">
      <c r="B4" t="s">
        <v>8</v>
      </c>
      <c r="C4" t="s">
        <v>12</v>
      </c>
    </row>
    <row r="5" spans="2:3" x14ac:dyDescent="0.25">
      <c r="B5" t="s">
        <v>13</v>
      </c>
      <c r="C5" t="s">
        <v>14</v>
      </c>
    </row>
    <row r="6" spans="2:3" x14ac:dyDescent="0.25">
      <c r="B6" t="s">
        <v>48</v>
      </c>
      <c r="C6" t="s">
        <v>49</v>
      </c>
    </row>
    <row r="7" spans="2:3" x14ac:dyDescent="0.25">
      <c r="B7" t="s">
        <v>17</v>
      </c>
      <c r="C7" t="s">
        <v>18</v>
      </c>
    </row>
    <row r="8" spans="2:3" x14ac:dyDescent="0.25">
      <c r="B8" t="s">
        <v>19</v>
      </c>
      <c r="C8" t="s">
        <v>20</v>
      </c>
    </row>
    <row r="9" spans="2:3" x14ac:dyDescent="0.25">
      <c r="B9" t="s">
        <v>21</v>
      </c>
      <c r="C9" t="s">
        <v>22</v>
      </c>
    </row>
    <row r="10" spans="2:3" x14ac:dyDescent="0.25">
      <c r="B10" t="s">
        <v>23</v>
      </c>
      <c r="C10" t="s">
        <v>24</v>
      </c>
    </row>
    <row r="11" spans="2:3" x14ac:dyDescent="0.25">
      <c r="B11" t="s">
        <v>25</v>
      </c>
      <c r="C11" t="s">
        <v>6</v>
      </c>
    </row>
    <row r="12" spans="2:3" x14ac:dyDescent="0.25">
      <c r="B12" t="s">
        <v>42</v>
      </c>
      <c r="C12" t="s">
        <v>46</v>
      </c>
    </row>
    <row r="13" spans="2:3" x14ac:dyDescent="0.25">
      <c r="B13" t="s">
        <v>43</v>
      </c>
      <c r="C13" t="s">
        <v>45</v>
      </c>
    </row>
    <row r="14" spans="2:3" x14ac:dyDescent="0.25">
      <c r="B14" t="s">
        <v>80</v>
      </c>
      <c r="C14" t="s">
        <v>81</v>
      </c>
    </row>
    <row r="15" spans="2:3" x14ac:dyDescent="0.25">
      <c r="B15" t="s">
        <v>70</v>
      </c>
      <c r="C15" t="s">
        <v>71</v>
      </c>
    </row>
    <row r="16" spans="2:3" x14ac:dyDescent="0.25">
      <c r="B16" t="s">
        <v>44</v>
      </c>
      <c r="C16" t="s">
        <v>47</v>
      </c>
    </row>
    <row r="17" spans="2:3" x14ac:dyDescent="0.25">
      <c r="B17" t="s">
        <v>50</v>
      </c>
      <c r="C17" t="s">
        <v>51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30</v>
      </c>
      <c r="C20" t="s">
        <v>39</v>
      </c>
    </row>
    <row r="21" spans="2:3" x14ac:dyDescent="0.25">
      <c r="B21" t="s">
        <v>88</v>
      </c>
      <c r="C21" t="s">
        <v>109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31</v>
      </c>
      <c r="C23" t="s">
        <v>32</v>
      </c>
    </row>
    <row r="24" spans="2:3" x14ac:dyDescent="0.25">
      <c r="B24" t="s">
        <v>56</v>
      </c>
      <c r="C24" t="s">
        <v>57</v>
      </c>
    </row>
    <row r="25" spans="2:3" x14ac:dyDescent="0.25">
      <c r="B25" t="s">
        <v>65</v>
      </c>
      <c r="C25" t="s">
        <v>68</v>
      </c>
    </row>
    <row r="26" spans="2:3" x14ac:dyDescent="0.25">
      <c r="B26" t="s">
        <v>64</v>
      </c>
      <c r="C26" t="s">
        <v>69</v>
      </c>
    </row>
    <row r="27" spans="2:3" x14ac:dyDescent="0.25">
      <c r="B27" t="s">
        <v>72</v>
      </c>
      <c r="C27" t="s">
        <v>73</v>
      </c>
    </row>
    <row r="28" spans="2:3" x14ac:dyDescent="0.25">
      <c r="B28" t="s">
        <v>76</v>
      </c>
      <c r="C28" t="s">
        <v>106</v>
      </c>
    </row>
    <row r="29" spans="2:3" x14ac:dyDescent="0.25">
      <c r="B29" t="s">
        <v>115</v>
      </c>
      <c r="C29" t="s">
        <v>116</v>
      </c>
    </row>
    <row r="30" spans="2:3" x14ac:dyDescent="0.25">
      <c r="B30" t="s">
        <v>131</v>
      </c>
      <c r="C30" s="28" t="s">
        <v>132</v>
      </c>
    </row>
    <row r="31" spans="2:3" x14ac:dyDescent="0.25">
      <c r="B31" t="s">
        <v>89</v>
      </c>
      <c r="C31" s="28" t="s">
        <v>133</v>
      </c>
    </row>
    <row r="32" spans="2:3" x14ac:dyDescent="0.25">
      <c r="B32" t="s">
        <v>92</v>
      </c>
      <c r="C32" s="9" t="s">
        <v>134</v>
      </c>
    </row>
    <row r="33" spans="2:3" x14ac:dyDescent="0.25">
      <c r="B33" t="s">
        <v>94</v>
      </c>
      <c r="C33" s="9" t="s">
        <v>135</v>
      </c>
    </row>
  </sheetData>
  <phoneticPr fontId="1" type="noConversion"/>
  <hyperlinks>
    <hyperlink ref="C29" r:id="rId1" xr:uid="{EA2FF85C-B265-4E0E-AFB1-F8CD69DD994A}"/>
    <hyperlink ref="C30" r:id="rId2" xr:uid="{6130E92A-DA88-4427-BC42-19278FA0047E}"/>
    <hyperlink ref="C31" r:id="rId3" xr:uid="{06DCBC40-BC91-442C-9475-41647C51CF28}"/>
    <hyperlink ref="C32" r:id="rId4" xr:uid="{75A92782-767A-42D1-B453-E0518E9303AF}"/>
    <hyperlink ref="C33" r:id="rId5" xr:uid="{607E0F94-B7D7-40AA-B5BF-1A9842492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8C36-8CFB-42D5-8255-E5175FAFA1CA}">
  <dimension ref="B2:F12"/>
  <sheetViews>
    <sheetView workbookViewId="0">
      <selection activeCell="E8" sqref="E8"/>
    </sheetView>
  </sheetViews>
  <sheetFormatPr baseColWidth="10" defaultRowHeight="15.75" x14ac:dyDescent="0.25"/>
  <cols>
    <col min="2" max="2" width="14.625" bestFit="1" customWidth="1"/>
  </cols>
  <sheetData>
    <row r="2" spans="2:6" x14ac:dyDescent="0.25">
      <c r="B2" s="12" t="s">
        <v>126</v>
      </c>
      <c r="F2" s="11"/>
    </row>
    <row r="3" spans="2:6" x14ac:dyDescent="0.25">
      <c r="B3" s="13">
        <v>45292</v>
      </c>
      <c r="F3" s="11"/>
    </row>
    <row r="4" spans="2:6" x14ac:dyDescent="0.25">
      <c r="B4" s="13">
        <v>45299</v>
      </c>
      <c r="F4" s="11"/>
    </row>
    <row r="5" spans="2:6" x14ac:dyDescent="0.25">
      <c r="B5" s="13"/>
      <c r="F5" s="11"/>
    </row>
    <row r="6" spans="2:6" x14ac:dyDescent="0.25">
      <c r="B6" s="13"/>
      <c r="F6" s="11"/>
    </row>
    <row r="7" spans="2:6" x14ac:dyDescent="0.25">
      <c r="B7" s="13"/>
      <c r="F7" s="11"/>
    </row>
    <row r="8" spans="2:6" x14ac:dyDescent="0.25">
      <c r="B8" s="13"/>
      <c r="F8" s="11"/>
    </row>
    <row r="9" spans="2:6" x14ac:dyDescent="0.25">
      <c r="B9" s="13"/>
      <c r="F9" s="11"/>
    </row>
    <row r="10" spans="2:6" x14ac:dyDescent="0.25">
      <c r="B10" s="13"/>
      <c r="F10" s="11"/>
    </row>
    <row r="11" spans="2:6" x14ac:dyDescent="0.25">
      <c r="B11" s="13"/>
      <c r="F11" s="11"/>
    </row>
    <row r="12" spans="2:6" x14ac:dyDescent="0.25">
      <c r="B12" s="14"/>
      <c r="F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HistorialTareas</vt:lpstr>
      <vt:lpstr>Links_TW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Parra</dc:creator>
  <cp:lastModifiedBy>Luis Alfredo Parra</cp:lastModifiedBy>
  <cp:lastPrinted>2023-12-29T13:55:29Z</cp:lastPrinted>
  <dcterms:created xsi:type="dcterms:W3CDTF">2023-12-14T02:47:57Z</dcterms:created>
  <dcterms:modified xsi:type="dcterms:W3CDTF">2024-01-08T00:39:23Z</dcterms:modified>
</cp:coreProperties>
</file>