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ga\Books\Non Fiction Collection\Analytics\Forecasting Principles and Practice (3rd edition)\"/>
    </mc:Choice>
  </mc:AlternateContent>
  <xr:revisionPtr revIDLastSave="0" documentId="13_ncr:1_{D3F1F4AD-81C1-407D-8F4C-893CC0651F8A}" xr6:coauthVersionLast="46" xr6:coauthVersionMax="46" xr10:uidLastSave="{00000000-0000-0000-0000-000000000000}"/>
  <bookViews>
    <workbookView xWindow="-120" yWindow="-120" windowWidth="29040" windowHeight="15840" xr2:uid="{FF69F641-94A5-4505-83C2-568ECD9C95BD}"/>
  </bookViews>
  <sheets>
    <sheet name="Holt Winters - Additive" sheetId="1" r:id="rId1"/>
    <sheet name="Holt Winters - Multiplicativ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C4" i="2"/>
  <c r="O17" i="2"/>
  <c r="P17" i="2" s="1"/>
  <c r="O16" i="2"/>
  <c r="P16" i="2" s="1"/>
  <c r="P15" i="2"/>
  <c r="O15" i="2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J6" i="2"/>
  <c r="I6" i="2"/>
  <c r="H6" i="2"/>
  <c r="J7" i="2" s="1"/>
  <c r="J5" i="2"/>
  <c r="J4" i="2"/>
  <c r="P8" i="1"/>
  <c r="P9" i="1"/>
  <c r="P11" i="1"/>
  <c r="P12" i="1"/>
  <c r="P14" i="1"/>
  <c r="P15" i="1"/>
  <c r="P17" i="1"/>
  <c r="P7" i="1"/>
  <c r="O8" i="1"/>
  <c r="O9" i="1"/>
  <c r="O10" i="1"/>
  <c r="P10" i="1" s="1"/>
  <c r="O11" i="1"/>
  <c r="O12" i="1"/>
  <c r="O13" i="1"/>
  <c r="P13" i="1" s="1"/>
  <c r="O14" i="1"/>
  <c r="O15" i="1"/>
  <c r="O16" i="1"/>
  <c r="P16" i="1" s="1"/>
  <c r="O17" i="1"/>
  <c r="O7" i="1"/>
  <c r="C4" i="1"/>
  <c r="J3" i="1"/>
  <c r="I6" i="1"/>
  <c r="H6" i="1"/>
  <c r="J6" i="1"/>
  <c r="J5" i="1"/>
  <c r="J4" i="1"/>
  <c r="K7" i="2" l="1"/>
  <c r="H7" i="2"/>
  <c r="L7" i="2"/>
  <c r="M7" i="2" s="1"/>
  <c r="K7" i="1"/>
  <c r="L7" i="1" s="1"/>
  <c r="M7" i="1" s="1"/>
  <c r="J7" i="1"/>
  <c r="H7" i="1"/>
  <c r="J8" i="2" l="1"/>
  <c r="I7" i="2"/>
  <c r="K8" i="2" s="1"/>
  <c r="L8" i="2" s="1"/>
  <c r="M8" i="2" s="1"/>
  <c r="H8" i="2"/>
  <c r="J8" i="1"/>
  <c r="I7" i="1"/>
  <c r="H8" i="1" s="1"/>
  <c r="K9" i="2" l="1"/>
  <c r="L9" i="2" s="1"/>
  <c r="M9" i="2" s="1"/>
  <c r="I8" i="2"/>
  <c r="J9" i="2" s="1"/>
  <c r="H9" i="2"/>
  <c r="I9" i="2" s="1"/>
  <c r="K10" i="2" s="1"/>
  <c r="L10" i="2" s="1"/>
  <c r="M10" i="2" s="1"/>
  <c r="I8" i="1"/>
  <c r="H9" i="1" s="1"/>
  <c r="K8" i="1"/>
  <c r="L8" i="1" s="1"/>
  <c r="M8" i="1" s="1"/>
  <c r="J10" i="2" l="1"/>
  <c r="H10" i="2"/>
  <c r="I10" i="2"/>
  <c r="H11" i="2" s="1"/>
  <c r="J11" i="2"/>
  <c r="I9" i="1"/>
  <c r="H10" i="1" s="1"/>
  <c r="J9" i="1"/>
  <c r="K9" i="1"/>
  <c r="L9" i="1" s="1"/>
  <c r="M9" i="1" s="1"/>
  <c r="I11" i="2" l="1"/>
  <c r="J12" i="2" s="1"/>
  <c r="K11" i="2"/>
  <c r="L11" i="2" s="1"/>
  <c r="M11" i="2" s="1"/>
  <c r="K10" i="1"/>
  <c r="L10" i="1" s="1"/>
  <c r="M10" i="1" s="1"/>
  <c r="J10" i="1"/>
  <c r="I10" i="1"/>
  <c r="H11" i="1" s="1"/>
  <c r="H12" i="2" l="1"/>
  <c r="K12" i="2"/>
  <c r="L12" i="2" s="1"/>
  <c r="M12" i="2" s="1"/>
  <c r="I11" i="1"/>
  <c r="J12" i="1" s="1"/>
  <c r="H12" i="1"/>
  <c r="K12" i="1"/>
  <c r="L12" i="1" s="1"/>
  <c r="M12" i="1" s="1"/>
  <c r="J11" i="1"/>
  <c r="K11" i="1"/>
  <c r="L11" i="1" s="1"/>
  <c r="M11" i="1" s="1"/>
  <c r="I12" i="2" l="1"/>
  <c r="K13" i="2"/>
  <c r="L13" i="2" s="1"/>
  <c r="M13" i="2" s="1"/>
  <c r="J13" i="2"/>
  <c r="H13" i="2"/>
  <c r="I12" i="1"/>
  <c r="K13" i="1" s="1"/>
  <c r="L13" i="1" s="1"/>
  <c r="M13" i="1" s="1"/>
  <c r="I13" i="2" l="1"/>
  <c r="J14" i="2"/>
  <c r="K14" i="2"/>
  <c r="L14" i="2" s="1"/>
  <c r="M14" i="2" s="1"/>
  <c r="H14" i="2"/>
  <c r="H13" i="1"/>
  <c r="J13" i="1"/>
  <c r="I14" i="2" l="1"/>
  <c r="J15" i="2" s="1"/>
  <c r="H15" i="2"/>
  <c r="I13" i="1"/>
  <c r="H14" i="1" s="1"/>
  <c r="J14" i="1"/>
  <c r="K14" i="1"/>
  <c r="L14" i="1" s="1"/>
  <c r="M14" i="1" s="1"/>
  <c r="I15" i="2" l="1"/>
  <c r="K16" i="2"/>
  <c r="L16" i="2" s="1"/>
  <c r="M16" i="2" s="1"/>
  <c r="J16" i="2"/>
  <c r="H16" i="2"/>
  <c r="K15" i="2"/>
  <c r="L15" i="2" s="1"/>
  <c r="M15" i="2" s="1"/>
  <c r="I14" i="1"/>
  <c r="J15" i="1" s="1"/>
  <c r="K15" i="1"/>
  <c r="L15" i="1" s="1"/>
  <c r="M15" i="1" s="1"/>
  <c r="H15" i="1"/>
  <c r="I16" i="2" l="1"/>
  <c r="J17" i="2"/>
  <c r="K17" i="2"/>
  <c r="L17" i="2" s="1"/>
  <c r="M17" i="2" s="1"/>
  <c r="H17" i="2"/>
  <c r="I15" i="1"/>
  <c r="J16" i="1" s="1"/>
  <c r="H16" i="1"/>
  <c r="K16" i="1"/>
  <c r="L16" i="1" s="1"/>
  <c r="M16" i="1" s="1"/>
  <c r="I17" i="2" l="1"/>
  <c r="J18" i="2" s="1"/>
  <c r="I16" i="1"/>
  <c r="K17" i="1" s="1"/>
  <c r="L17" i="1" s="1"/>
  <c r="M17" i="1" s="1"/>
  <c r="J17" i="1"/>
  <c r="H17" i="1"/>
  <c r="H18" i="2" l="1"/>
  <c r="I18" i="2" s="1"/>
  <c r="K18" i="2"/>
  <c r="L18" i="2" s="1"/>
  <c r="M18" i="2" s="1"/>
  <c r="I17" i="1"/>
  <c r="K18" i="1"/>
  <c r="L18" i="1" s="1"/>
  <c r="M18" i="1" s="1"/>
  <c r="J18" i="1"/>
  <c r="H18" i="1"/>
  <c r="H19" i="2" l="1"/>
  <c r="I19" i="2" s="1"/>
  <c r="H20" i="2" s="1"/>
  <c r="J19" i="2"/>
  <c r="K19" i="2"/>
  <c r="L19" i="2" s="1"/>
  <c r="M19" i="2" s="1"/>
  <c r="I18" i="1"/>
  <c r="J19" i="1" s="1"/>
  <c r="K19" i="1"/>
  <c r="L19" i="1" s="1"/>
  <c r="M19" i="1" s="1"/>
  <c r="H19" i="1"/>
  <c r="K20" i="2" l="1"/>
  <c r="L20" i="2" s="1"/>
  <c r="M20" i="2" s="1"/>
  <c r="J20" i="2"/>
  <c r="I20" i="2"/>
  <c r="J21" i="2" s="1"/>
  <c r="I19" i="1"/>
  <c r="J20" i="1" s="1"/>
  <c r="H21" i="2" l="1"/>
  <c r="K21" i="2"/>
  <c r="L21" i="2" s="1"/>
  <c r="M21" i="2" s="1"/>
  <c r="K20" i="1"/>
  <c r="L20" i="1" s="1"/>
  <c r="M20" i="1" s="1"/>
  <c r="H20" i="1"/>
  <c r="I21" i="2" l="1"/>
  <c r="K22" i="2"/>
  <c r="L22" i="2" s="1"/>
  <c r="M22" i="2" s="1"/>
  <c r="J22" i="2"/>
  <c r="H22" i="2"/>
  <c r="I20" i="1"/>
  <c r="J21" i="1" s="1"/>
  <c r="H21" i="1"/>
  <c r="K21" i="1"/>
  <c r="L21" i="1" s="1"/>
  <c r="M21" i="1" s="1"/>
  <c r="I22" i="2" l="1"/>
  <c r="J23" i="2" s="1"/>
  <c r="H23" i="2"/>
  <c r="I21" i="1"/>
  <c r="J22" i="1" s="1"/>
  <c r="K23" i="2" l="1"/>
  <c r="L23" i="2" s="1"/>
  <c r="M23" i="2" s="1"/>
  <c r="I23" i="2"/>
  <c r="J24" i="2" s="1"/>
  <c r="H24" i="2"/>
  <c r="K22" i="1"/>
  <c r="L22" i="1" s="1"/>
  <c r="M22" i="1" s="1"/>
  <c r="H22" i="1"/>
  <c r="K24" i="2" l="1"/>
  <c r="L24" i="2" s="1"/>
  <c r="M24" i="2" s="1"/>
  <c r="I24" i="2"/>
  <c r="K25" i="2" s="1"/>
  <c r="L25" i="2" s="1"/>
  <c r="M25" i="2" s="1"/>
  <c r="H25" i="2"/>
  <c r="I22" i="1"/>
  <c r="J23" i="1" s="1"/>
  <c r="H23" i="1"/>
  <c r="K23" i="1"/>
  <c r="L23" i="1" s="1"/>
  <c r="M23" i="1" s="1"/>
  <c r="I25" i="2" l="1"/>
  <c r="J26" i="2"/>
  <c r="K26" i="2"/>
  <c r="L26" i="2" s="1"/>
  <c r="M26" i="2" s="1"/>
  <c r="H26" i="2"/>
  <c r="J25" i="2"/>
  <c r="I23" i="1"/>
  <c r="K24" i="1" s="1"/>
  <c r="L24" i="1" s="1"/>
  <c r="M24" i="1" s="1"/>
  <c r="H24" i="1"/>
  <c r="J24" i="1"/>
  <c r="I26" i="2" l="1"/>
  <c r="J27" i="2" s="1"/>
  <c r="H27" i="2"/>
  <c r="I24" i="1"/>
  <c r="K25" i="1" s="1"/>
  <c r="L25" i="1" s="1"/>
  <c r="M25" i="1" s="1"/>
  <c r="H25" i="1"/>
  <c r="J25" i="1"/>
  <c r="I27" i="2" l="1"/>
  <c r="K28" i="2"/>
  <c r="L28" i="2" s="1"/>
  <c r="M28" i="2" s="1"/>
  <c r="J28" i="2"/>
  <c r="H28" i="2"/>
  <c r="K27" i="2"/>
  <c r="L27" i="2" s="1"/>
  <c r="M27" i="2" s="1"/>
  <c r="I25" i="1"/>
  <c r="J26" i="1" s="1"/>
  <c r="I28" i="2" l="1"/>
  <c r="J29" i="2"/>
  <c r="K29" i="2"/>
  <c r="L29" i="2" s="1"/>
  <c r="M29" i="2" s="1"/>
  <c r="H29" i="2"/>
  <c r="K26" i="1"/>
  <c r="L26" i="1" s="1"/>
  <c r="M26" i="1" s="1"/>
  <c r="H26" i="1"/>
  <c r="I29" i="2" l="1"/>
  <c r="J30" i="2" s="1"/>
  <c r="H30" i="2"/>
  <c r="I26" i="1"/>
  <c r="K27" i="1" s="1"/>
  <c r="L27" i="1" s="1"/>
  <c r="M27" i="1" s="1"/>
  <c r="I30" i="2" l="1"/>
  <c r="K31" i="2"/>
  <c r="L31" i="2" s="1"/>
  <c r="M31" i="2" s="1"/>
  <c r="J31" i="2"/>
  <c r="H31" i="2"/>
  <c r="K30" i="2"/>
  <c r="L30" i="2" s="1"/>
  <c r="M30" i="2" s="1"/>
  <c r="H27" i="1"/>
  <c r="J27" i="1"/>
  <c r="I31" i="2" l="1"/>
  <c r="K32" i="2" s="1"/>
  <c r="L32" i="2" s="1"/>
  <c r="M32" i="2" s="1"/>
  <c r="J32" i="2"/>
  <c r="H32" i="2"/>
  <c r="I27" i="1"/>
  <c r="J28" i="1"/>
  <c r="K28" i="1"/>
  <c r="L28" i="1" s="1"/>
  <c r="M28" i="1" s="1"/>
  <c r="H28" i="1"/>
  <c r="I32" i="2" l="1"/>
  <c r="J33" i="2" s="1"/>
  <c r="I28" i="1"/>
  <c r="J29" i="1"/>
  <c r="K29" i="1"/>
  <c r="L29" i="1" s="1"/>
  <c r="M29" i="1" s="1"/>
  <c r="H29" i="1"/>
  <c r="H33" i="2" l="1"/>
  <c r="I33" i="2" s="1"/>
  <c r="K33" i="2"/>
  <c r="L33" i="2" s="1"/>
  <c r="M33" i="2" s="1"/>
  <c r="I29" i="1"/>
  <c r="J30" i="1" s="1"/>
  <c r="H30" i="1"/>
  <c r="H34" i="2" l="1"/>
  <c r="K34" i="2"/>
  <c r="L34" i="2" s="1"/>
  <c r="M34" i="2" s="1"/>
  <c r="J34" i="2"/>
  <c r="I34" i="2"/>
  <c r="J35" i="2" s="1"/>
  <c r="I30" i="1"/>
  <c r="J31" i="1" s="1"/>
  <c r="K31" i="1"/>
  <c r="L31" i="1" s="1"/>
  <c r="M31" i="1" s="1"/>
  <c r="H31" i="1"/>
  <c r="K30" i="1"/>
  <c r="L30" i="1" s="1"/>
  <c r="M30" i="1" s="1"/>
  <c r="H35" i="2" l="1"/>
  <c r="K35" i="2"/>
  <c r="L35" i="2" s="1"/>
  <c r="M35" i="2" s="1"/>
  <c r="I31" i="1"/>
  <c r="J32" i="1" s="1"/>
  <c r="K32" i="1"/>
  <c r="L32" i="1" s="1"/>
  <c r="M32" i="1" s="1"/>
  <c r="H32" i="1"/>
  <c r="I35" i="2" l="1"/>
  <c r="J36" i="2" s="1"/>
  <c r="K36" i="2"/>
  <c r="L36" i="2" s="1"/>
  <c r="M36" i="2" s="1"/>
  <c r="H36" i="2"/>
  <c r="I32" i="1"/>
  <c r="K33" i="1"/>
  <c r="L33" i="1" s="1"/>
  <c r="M33" i="1" s="1"/>
  <c r="J33" i="1"/>
  <c r="H33" i="1"/>
  <c r="I36" i="2" l="1"/>
  <c r="K37" i="2" s="1"/>
  <c r="L37" i="2" s="1"/>
  <c r="M37" i="2" s="1"/>
  <c r="H37" i="2"/>
  <c r="I33" i="1"/>
  <c r="J34" i="1" s="1"/>
  <c r="H34" i="1"/>
  <c r="I37" i="2" l="1"/>
  <c r="J38" i="2" s="1"/>
  <c r="H38" i="2"/>
  <c r="J37" i="2"/>
  <c r="I34" i="1"/>
  <c r="J35" i="1" s="1"/>
  <c r="K35" i="1"/>
  <c r="L35" i="1" s="1"/>
  <c r="M35" i="1" s="1"/>
  <c r="H35" i="1"/>
  <c r="K34" i="1"/>
  <c r="L34" i="1" s="1"/>
  <c r="M34" i="1" s="1"/>
  <c r="I38" i="2" l="1"/>
  <c r="J39" i="2" s="1"/>
  <c r="K38" i="2"/>
  <c r="L38" i="2" s="1"/>
  <c r="M38" i="2" s="1"/>
  <c r="I35" i="1"/>
  <c r="J36" i="1" s="1"/>
  <c r="K36" i="1"/>
  <c r="L36" i="1" s="1"/>
  <c r="M36" i="1" s="1"/>
  <c r="H36" i="1"/>
  <c r="K39" i="2" l="1"/>
  <c r="L39" i="2" s="1"/>
  <c r="M39" i="2" s="1"/>
  <c r="H39" i="2"/>
  <c r="I39" i="2" s="1"/>
  <c r="I36" i="1"/>
  <c r="J37" i="1" s="1"/>
  <c r="K37" i="1"/>
  <c r="L37" i="1" s="1"/>
  <c r="M37" i="1" s="1"/>
  <c r="H37" i="1"/>
  <c r="J40" i="2" l="1"/>
  <c r="H40" i="2"/>
  <c r="K40" i="2"/>
  <c r="L40" i="2" s="1"/>
  <c r="M40" i="2" s="1"/>
  <c r="I40" i="2"/>
  <c r="H41" i="2" s="1"/>
  <c r="K41" i="2"/>
  <c r="L41" i="2" s="1"/>
  <c r="M41" i="2" s="1"/>
  <c r="I37" i="1"/>
  <c r="J38" i="1" s="1"/>
  <c r="H38" i="1"/>
  <c r="J41" i="2" l="1"/>
  <c r="I41" i="2"/>
  <c r="J42" i="2" s="1"/>
  <c r="H42" i="2"/>
  <c r="I38" i="1"/>
  <c r="J39" i="1" s="1"/>
  <c r="K39" i="1"/>
  <c r="L39" i="1" s="1"/>
  <c r="M39" i="1" s="1"/>
  <c r="H39" i="1"/>
  <c r="K38" i="1"/>
  <c r="L38" i="1" s="1"/>
  <c r="M38" i="1" s="1"/>
  <c r="K42" i="2" l="1"/>
  <c r="L42" i="2" s="1"/>
  <c r="M42" i="2" s="1"/>
  <c r="I42" i="2"/>
  <c r="K43" i="2" s="1"/>
  <c r="L43" i="2" s="1"/>
  <c r="M43" i="2" s="1"/>
  <c r="H43" i="2"/>
  <c r="I39" i="1"/>
  <c r="K40" i="1" s="1"/>
  <c r="L40" i="1" s="1"/>
  <c r="M40" i="1" s="1"/>
  <c r="H40" i="1"/>
  <c r="J40" i="1"/>
  <c r="J43" i="2" l="1"/>
  <c r="I43" i="2"/>
  <c r="K44" i="2" s="1"/>
  <c r="L44" i="2" s="1"/>
  <c r="M44" i="2" s="1"/>
  <c r="J44" i="2"/>
  <c r="H44" i="2"/>
  <c r="I40" i="1"/>
  <c r="H41" i="1" s="1"/>
  <c r="J41" i="1"/>
  <c r="K41" i="1"/>
  <c r="L41" i="1" s="1"/>
  <c r="M41" i="1" s="1"/>
  <c r="I44" i="2" l="1"/>
  <c r="J45" i="2" s="1"/>
  <c r="I41" i="1"/>
  <c r="J42" i="1" s="1"/>
  <c r="K42" i="1"/>
  <c r="L42" i="1" s="1"/>
  <c r="M42" i="1" s="1"/>
  <c r="H42" i="1"/>
  <c r="H45" i="2" l="1"/>
  <c r="K45" i="2"/>
  <c r="L45" i="2" s="1"/>
  <c r="M45" i="2" s="1"/>
  <c r="I42" i="1"/>
  <c r="H43" i="1" s="1"/>
  <c r="K43" i="1"/>
  <c r="L43" i="1" s="1"/>
  <c r="M43" i="1" s="1"/>
  <c r="J43" i="1"/>
  <c r="I45" i="2" l="1"/>
  <c r="J46" i="2"/>
  <c r="K46" i="2"/>
  <c r="L46" i="2" s="1"/>
  <c r="M46" i="2" s="1"/>
  <c r="H46" i="2"/>
  <c r="I43" i="1"/>
  <c r="J44" i="1" s="1"/>
  <c r="K44" i="1"/>
  <c r="L44" i="1" s="1"/>
  <c r="M44" i="1" s="1"/>
  <c r="H44" i="1"/>
  <c r="I46" i="2" l="1"/>
  <c r="J47" i="2"/>
  <c r="K47" i="2"/>
  <c r="L47" i="2" s="1"/>
  <c r="M47" i="2" s="1"/>
  <c r="H47" i="2"/>
  <c r="I44" i="1"/>
  <c r="H45" i="1" s="1"/>
  <c r="J45" i="1"/>
  <c r="K45" i="1"/>
  <c r="L45" i="1" s="1"/>
  <c r="M45" i="1" s="1"/>
  <c r="I47" i="2" l="1"/>
  <c r="J48" i="2"/>
  <c r="K48" i="2"/>
  <c r="L48" i="2" s="1"/>
  <c r="M48" i="2" s="1"/>
  <c r="H48" i="2"/>
  <c r="I45" i="1"/>
  <c r="K46" i="1" s="1"/>
  <c r="L46" i="1" s="1"/>
  <c r="M46" i="1" s="1"/>
  <c r="J46" i="1"/>
  <c r="H46" i="1"/>
  <c r="I48" i="2" l="1"/>
  <c r="K49" i="2" s="1"/>
  <c r="L49" i="2" s="1"/>
  <c r="M49" i="2" s="1"/>
  <c r="H49" i="2"/>
  <c r="I46" i="1"/>
  <c r="J47" i="1" s="1"/>
  <c r="H47" i="1"/>
  <c r="K47" i="1"/>
  <c r="L47" i="1" s="1"/>
  <c r="M47" i="1" s="1"/>
  <c r="I49" i="2" l="1"/>
  <c r="J50" i="2" s="1"/>
  <c r="J49" i="2"/>
  <c r="I47" i="1"/>
  <c r="J48" i="1" s="1"/>
  <c r="K48" i="1"/>
  <c r="L48" i="1" s="1"/>
  <c r="M48" i="1" s="1"/>
  <c r="H48" i="1"/>
  <c r="I48" i="1" s="1"/>
  <c r="K49" i="1" s="1"/>
  <c r="L49" i="1" s="1"/>
  <c r="M49" i="1" s="1"/>
  <c r="H50" i="2" l="1"/>
  <c r="I50" i="2" s="1"/>
  <c r="J51" i="2" s="1"/>
  <c r="K50" i="2"/>
  <c r="L50" i="2" s="1"/>
  <c r="M50" i="2" s="1"/>
  <c r="J49" i="1"/>
  <c r="H49" i="1"/>
  <c r="H51" i="2" l="1"/>
  <c r="I51" i="2" s="1"/>
  <c r="K51" i="2"/>
  <c r="L51" i="2" s="1"/>
  <c r="M51" i="2" s="1"/>
  <c r="I49" i="1"/>
  <c r="H50" i="1"/>
  <c r="K50" i="1"/>
  <c r="L50" i="1" s="1"/>
  <c r="M50" i="1" s="1"/>
  <c r="J50" i="1"/>
  <c r="K52" i="2" l="1"/>
  <c r="L52" i="2" s="1"/>
  <c r="M52" i="2" s="1"/>
  <c r="J52" i="2"/>
  <c r="H52" i="2"/>
  <c r="H53" i="2" s="1"/>
  <c r="I52" i="2"/>
  <c r="J53" i="2" s="1"/>
  <c r="I50" i="1"/>
  <c r="H51" i="1"/>
  <c r="K53" i="2" l="1"/>
  <c r="L53" i="2" s="1"/>
  <c r="M53" i="2" s="1"/>
  <c r="I53" i="2"/>
  <c r="J54" i="2" s="1"/>
  <c r="I51" i="1"/>
  <c r="K52" i="1"/>
  <c r="L52" i="1" s="1"/>
  <c r="M52" i="1" s="1"/>
  <c r="H52" i="1"/>
  <c r="I52" i="1" s="1"/>
  <c r="K53" i="1" s="1"/>
  <c r="L53" i="1" s="1"/>
  <c r="M53" i="1" s="1"/>
  <c r="J52" i="1"/>
  <c r="J51" i="1"/>
  <c r="K51" i="1"/>
  <c r="L51" i="1" s="1"/>
  <c r="M51" i="1" s="1"/>
  <c r="H53" i="1"/>
  <c r="H54" i="2" l="1"/>
  <c r="K54" i="2"/>
  <c r="L54" i="2" s="1"/>
  <c r="M54" i="2" s="1"/>
  <c r="I54" i="2"/>
  <c r="K55" i="2" s="1"/>
  <c r="L55" i="2" s="1"/>
  <c r="M55" i="2" s="1"/>
  <c r="H55" i="2"/>
  <c r="J53" i="1"/>
  <c r="I53" i="1"/>
  <c r="J54" i="1" s="1"/>
  <c r="J55" i="2" l="1"/>
  <c r="I55" i="2"/>
  <c r="J56" i="2" s="1"/>
  <c r="H54" i="1"/>
  <c r="J55" i="1"/>
  <c r="I54" i="1"/>
  <c r="K55" i="1" s="1"/>
  <c r="L55" i="1" s="1"/>
  <c r="M55" i="1" s="1"/>
  <c r="H55" i="1"/>
  <c r="K54" i="1"/>
  <c r="L54" i="1" s="1"/>
  <c r="M54" i="1" s="1"/>
  <c r="K56" i="2" l="1"/>
  <c r="L56" i="2" s="1"/>
  <c r="M56" i="2" s="1"/>
  <c r="H56" i="2"/>
  <c r="I55" i="1"/>
  <c r="J56" i="1" s="1"/>
  <c r="I56" i="2" l="1"/>
  <c r="J57" i="2" s="1"/>
  <c r="H57" i="2"/>
  <c r="H56" i="1"/>
  <c r="K56" i="1"/>
  <c r="L56" i="1" s="1"/>
  <c r="M56" i="1" s="1"/>
  <c r="I57" i="2" l="1"/>
  <c r="J58" i="2"/>
  <c r="K58" i="2"/>
  <c r="L58" i="2" s="1"/>
  <c r="M58" i="2" s="1"/>
  <c r="H58" i="2"/>
  <c r="K57" i="2"/>
  <c r="L57" i="2" s="1"/>
  <c r="M57" i="2" s="1"/>
  <c r="I56" i="1"/>
  <c r="J57" i="1" s="1"/>
  <c r="H57" i="1"/>
  <c r="I58" i="2" l="1"/>
  <c r="J59" i="2"/>
  <c r="K59" i="2"/>
  <c r="L59" i="2" s="1"/>
  <c r="M59" i="2" s="1"/>
  <c r="H59" i="2"/>
  <c r="I57" i="1"/>
  <c r="K58" i="1" s="1"/>
  <c r="L58" i="1" s="1"/>
  <c r="M58" i="1" s="1"/>
  <c r="K57" i="1"/>
  <c r="L57" i="1" s="1"/>
  <c r="M57" i="1" s="1"/>
  <c r="I59" i="2" l="1"/>
  <c r="J60" i="2"/>
  <c r="K60" i="2"/>
  <c r="L60" i="2" s="1"/>
  <c r="M60" i="2" s="1"/>
  <c r="H60" i="2"/>
  <c r="J58" i="1"/>
  <c r="H58" i="1"/>
  <c r="I60" i="2" l="1"/>
  <c r="K61" i="2" s="1"/>
  <c r="L61" i="2" s="1"/>
  <c r="M61" i="2" s="1"/>
  <c r="H61" i="2"/>
  <c r="I58" i="1"/>
  <c r="K59" i="1" s="1"/>
  <c r="L59" i="1" s="1"/>
  <c r="M59" i="1" s="1"/>
  <c r="H59" i="1"/>
  <c r="I61" i="2" l="1"/>
  <c r="J62" i="2" s="1"/>
  <c r="H62" i="2"/>
  <c r="J61" i="2"/>
  <c r="J59" i="1"/>
  <c r="I59" i="1"/>
  <c r="J60" i="1" s="1"/>
  <c r="K60" i="1"/>
  <c r="L60" i="1" s="1"/>
  <c r="M60" i="1" s="1"/>
  <c r="H60" i="1"/>
  <c r="I62" i="2" l="1"/>
  <c r="J63" i="2" s="1"/>
  <c r="K62" i="2"/>
  <c r="L62" i="2" s="1"/>
  <c r="M62" i="2" s="1"/>
  <c r="I60" i="1"/>
  <c r="J61" i="1" s="1"/>
  <c r="H63" i="2" l="1"/>
  <c r="I63" i="2" s="1"/>
  <c r="K63" i="2"/>
  <c r="L63" i="2" s="1"/>
  <c r="M63" i="2" s="1"/>
  <c r="K61" i="1"/>
  <c r="L61" i="1" s="1"/>
  <c r="M61" i="1" s="1"/>
  <c r="H61" i="1"/>
  <c r="K64" i="2" l="1"/>
  <c r="L64" i="2" s="1"/>
  <c r="M64" i="2" s="1"/>
  <c r="J64" i="2"/>
  <c r="H64" i="2"/>
  <c r="H65" i="2" s="1"/>
  <c r="I64" i="2"/>
  <c r="J65" i="2" s="1"/>
  <c r="K65" i="2"/>
  <c r="L65" i="2" s="1"/>
  <c r="M65" i="2" s="1"/>
  <c r="I61" i="1"/>
  <c r="J62" i="1" s="1"/>
  <c r="H62" i="1"/>
  <c r="I65" i="2" l="1"/>
  <c r="J66" i="2"/>
  <c r="K66" i="2"/>
  <c r="L66" i="2" s="1"/>
  <c r="M66" i="2" s="1"/>
  <c r="H66" i="2"/>
  <c r="K62" i="1"/>
  <c r="L62" i="1" s="1"/>
  <c r="M62" i="1" s="1"/>
  <c r="I62" i="1"/>
  <c r="J63" i="1" s="1"/>
  <c r="I66" i="2" l="1"/>
  <c r="K67" i="2" s="1"/>
  <c r="L67" i="2" s="1"/>
  <c r="M67" i="2" s="1"/>
  <c r="J67" i="2"/>
  <c r="H67" i="2"/>
  <c r="H63" i="1"/>
  <c r="I63" i="1"/>
  <c r="H64" i="1" s="1"/>
  <c r="K63" i="1"/>
  <c r="L63" i="1" s="1"/>
  <c r="M63" i="1" s="1"/>
  <c r="I67" i="2" l="1"/>
  <c r="K68" i="2" s="1"/>
  <c r="L68" i="2" s="1"/>
  <c r="M68" i="2" s="1"/>
  <c r="H68" i="2"/>
  <c r="J64" i="1"/>
  <c r="I64" i="1"/>
  <c r="J65" i="1" s="1"/>
  <c r="K64" i="1"/>
  <c r="L64" i="1" s="1"/>
  <c r="M64" i="1" s="1"/>
  <c r="J68" i="2" l="1"/>
  <c r="I68" i="2"/>
  <c r="J69" i="2" s="1"/>
  <c r="H69" i="2"/>
  <c r="H65" i="1"/>
  <c r="K65" i="1"/>
  <c r="L65" i="1" s="1"/>
  <c r="M65" i="1" s="1"/>
  <c r="I69" i="2" l="1"/>
  <c r="K70" i="2" s="1"/>
  <c r="L70" i="2" s="1"/>
  <c r="M70" i="2" s="1"/>
  <c r="J70" i="2"/>
  <c r="H70" i="2"/>
  <c r="K69" i="2"/>
  <c r="L69" i="2" s="1"/>
  <c r="M69" i="2" s="1"/>
  <c r="I65" i="1"/>
  <c r="H66" i="1" s="1"/>
  <c r="I70" i="2" l="1"/>
  <c r="J71" i="2"/>
  <c r="K71" i="2"/>
  <c r="L71" i="2" s="1"/>
  <c r="M71" i="2" s="1"/>
  <c r="H71" i="2"/>
  <c r="J66" i="1"/>
  <c r="K66" i="1"/>
  <c r="L66" i="1" s="1"/>
  <c r="M66" i="1" s="1"/>
  <c r="I66" i="1"/>
  <c r="K67" i="1" s="1"/>
  <c r="L67" i="1" s="1"/>
  <c r="M67" i="1" s="1"/>
  <c r="H67" i="1"/>
  <c r="I71" i="2" l="1"/>
  <c r="J72" i="2"/>
  <c r="K72" i="2"/>
  <c r="L72" i="2" s="1"/>
  <c r="M72" i="2" s="1"/>
  <c r="H72" i="2"/>
  <c r="J67" i="1"/>
  <c r="I67" i="1"/>
  <c r="J68" i="1" s="1"/>
  <c r="K68" i="1"/>
  <c r="L68" i="1" s="1"/>
  <c r="M68" i="1" s="1"/>
  <c r="H68" i="1"/>
  <c r="I72" i="2" l="1"/>
  <c r="K73" i="2" s="1"/>
  <c r="L73" i="2" s="1"/>
  <c r="M73" i="2" s="1"/>
  <c r="H73" i="2"/>
  <c r="I68" i="1"/>
  <c r="J69" i="1" s="1"/>
  <c r="H69" i="1"/>
  <c r="I73" i="2" l="1"/>
  <c r="J74" i="2" s="1"/>
  <c r="H74" i="2"/>
  <c r="J73" i="2"/>
  <c r="I69" i="1"/>
  <c r="J70" i="1" s="1"/>
  <c r="K70" i="1"/>
  <c r="L70" i="1" s="1"/>
  <c r="M70" i="1" s="1"/>
  <c r="H70" i="1"/>
  <c r="K69" i="1"/>
  <c r="L69" i="1" s="1"/>
  <c r="M69" i="1" s="1"/>
  <c r="I74" i="2" l="1"/>
  <c r="K75" i="2" s="1"/>
  <c r="L75" i="2" s="1"/>
  <c r="M75" i="2" s="1"/>
  <c r="K74" i="2"/>
  <c r="L74" i="2" s="1"/>
  <c r="M74" i="2" s="1"/>
  <c r="I70" i="1"/>
  <c r="J71" i="1" s="1"/>
  <c r="J75" i="2" l="1"/>
  <c r="H75" i="2"/>
  <c r="H71" i="1"/>
  <c r="I71" i="1"/>
  <c r="H72" i="1" s="1"/>
  <c r="K71" i="1"/>
  <c r="L71" i="1" s="1"/>
  <c r="M71" i="1" s="1"/>
  <c r="I75" i="2" l="1"/>
  <c r="J76" i="2" s="1"/>
  <c r="H76" i="2"/>
  <c r="J72" i="1"/>
  <c r="K72" i="1"/>
  <c r="L72" i="1" s="1"/>
  <c r="M72" i="1" s="1"/>
  <c r="I72" i="1"/>
  <c r="K73" i="1" s="1"/>
  <c r="L73" i="1" s="1"/>
  <c r="M73" i="1" s="1"/>
  <c r="I76" i="2" l="1"/>
  <c r="J77" i="2"/>
  <c r="K77" i="2"/>
  <c r="L77" i="2" s="1"/>
  <c r="M77" i="2" s="1"/>
  <c r="H77" i="2"/>
  <c r="K76" i="2"/>
  <c r="L76" i="2" s="1"/>
  <c r="M76" i="2" s="1"/>
  <c r="H73" i="1"/>
  <c r="J73" i="1"/>
  <c r="I73" i="1"/>
  <c r="J74" i="1" s="1"/>
  <c r="I77" i="2" l="1"/>
  <c r="J78" i="2" s="1"/>
  <c r="K78" i="2"/>
  <c r="L78" i="2" s="1"/>
  <c r="M78" i="2" s="1"/>
  <c r="H78" i="2"/>
  <c r="H74" i="1"/>
  <c r="I74" i="1" s="1"/>
  <c r="K74" i="1"/>
  <c r="L74" i="1" s="1"/>
  <c r="M74" i="1" s="1"/>
  <c r="I78" i="2" l="1"/>
  <c r="K79" i="2" s="1"/>
  <c r="L79" i="2" s="1"/>
  <c r="M79" i="2" s="1"/>
  <c r="J79" i="2"/>
  <c r="H79" i="2"/>
  <c r="K75" i="1"/>
  <c r="L75" i="1" s="1"/>
  <c r="M75" i="1" s="1"/>
  <c r="H75" i="1"/>
  <c r="J75" i="1"/>
  <c r="I75" i="1"/>
  <c r="K76" i="1" s="1"/>
  <c r="L76" i="1" s="1"/>
  <c r="M76" i="1" s="1"/>
  <c r="I79" i="2" l="1"/>
  <c r="J80" i="2" s="1"/>
  <c r="H80" i="2"/>
  <c r="J76" i="1"/>
  <c r="H76" i="1"/>
  <c r="I80" i="2" l="1"/>
  <c r="J81" i="2" s="1"/>
  <c r="K80" i="2"/>
  <c r="L80" i="2" s="1"/>
  <c r="M80" i="2" s="1"/>
  <c r="I76" i="1"/>
  <c r="J77" i="1" s="1"/>
  <c r="H77" i="1"/>
  <c r="H81" i="2" l="1"/>
  <c r="K81" i="2"/>
  <c r="L81" i="2" s="1"/>
  <c r="M81" i="2" s="1"/>
  <c r="I77" i="1"/>
  <c r="J78" i="1" s="1"/>
  <c r="H78" i="1"/>
  <c r="K77" i="1"/>
  <c r="L77" i="1" s="1"/>
  <c r="M77" i="1" s="1"/>
  <c r="I81" i="2" l="1"/>
  <c r="J82" i="2" s="1"/>
  <c r="H82" i="2"/>
  <c r="K78" i="1"/>
  <c r="L78" i="1" s="1"/>
  <c r="M78" i="1" s="1"/>
  <c r="I78" i="1"/>
  <c r="J79" i="1" s="1"/>
  <c r="I82" i="2" l="1"/>
  <c r="J83" i="2"/>
  <c r="K83" i="2"/>
  <c r="L83" i="2" s="1"/>
  <c r="M83" i="2" s="1"/>
  <c r="H83" i="2"/>
  <c r="K82" i="2"/>
  <c r="L82" i="2" s="1"/>
  <c r="M82" i="2" s="1"/>
  <c r="K79" i="1"/>
  <c r="L79" i="1" s="1"/>
  <c r="M79" i="1" s="1"/>
  <c r="H79" i="1"/>
  <c r="I83" i="2" l="1"/>
  <c r="J84" i="2"/>
  <c r="K84" i="2"/>
  <c r="L84" i="2" s="1"/>
  <c r="M84" i="2" s="1"/>
  <c r="H84" i="2"/>
  <c r="I79" i="1"/>
  <c r="J80" i="1" s="1"/>
  <c r="I84" i="2" l="1"/>
  <c r="K85" i="2" s="1"/>
  <c r="L85" i="2" s="1"/>
  <c r="M85" i="2" s="1"/>
  <c r="H85" i="2"/>
  <c r="K80" i="1"/>
  <c r="L80" i="1" s="1"/>
  <c r="M80" i="1" s="1"/>
  <c r="H80" i="1"/>
  <c r="I85" i="2" l="1"/>
  <c r="K86" i="2" s="1"/>
  <c r="L86" i="2" s="1"/>
  <c r="M86" i="2" s="1"/>
  <c r="J86" i="2"/>
  <c r="H86" i="2"/>
  <c r="J85" i="2"/>
  <c r="I80" i="1"/>
  <c r="J81" i="1" s="1"/>
  <c r="I86" i="2" l="1"/>
  <c r="K94" i="2"/>
  <c r="K91" i="2"/>
  <c r="K95" i="2"/>
  <c r="K90" i="2"/>
  <c r="K96" i="2"/>
  <c r="K89" i="2"/>
  <c r="K97" i="2"/>
  <c r="K88" i="2"/>
  <c r="K92" i="2"/>
  <c r="K98" i="2"/>
  <c r="K93" i="2"/>
  <c r="K99" i="2"/>
  <c r="H81" i="1"/>
  <c r="K81" i="1"/>
  <c r="L81" i="1" s="1"/>
  <c r="M81" i="1" s="1"/>
  <c r="I81" i="1" l="1"/>
  <c r="J82" i="1" s="1"/>
  <c r="K82" i="1" l="1"/>
  <c r="L82" i="1" s="1"/>
  <c r="M82" i="1" s="1"/>
  <c r="H82" i="1"/>
  <c r="I82" i="1" l="1"/>
  <c r="J83" i="1" s="1"/>
  <c r="K83" i="1"/>
  <c r="L83" i="1" s="1"/>
  <c r="M83" i="1" s="1"/>
  <c r="H83" i="1"/>
  <c r="I83" i="1" l="1"/>
  <c r="J84" i="1" s="1"/>
  <c r="H84" i="1"/>
  <c r="K84" i="1"/>
  <c r="L84" i="1" s="1"/>
  <c r="M84" i="1" s="1"/>
  <c r="I84" i="1" l="1"/>
  <c r="K85" i="1" s="1"/>
  <c r="L85" i="1" s="1"/>
  <c r="M85" i="1" s="1"/>
  <c r="H85" i="1"/>
  <c r="J85" i="1"/>
  <c r="I85" i="1" l="1"/>
  <c r="J86" i="1" s="1"/>
  <c r="K86" i="1"/>
  <c r="L86" i="1" s="1"/>
  <c r="M86" i="1" s="1"/>
  <c r="P2" i="1" s="1"/>
  <c r="P3" i="1" s="1"/>
  <c r="H86" i="1"/>
  <c r="I86" i="1" l="1"/>
  <c r="K97" i="1" s="1"/>
  <c r="K91" i="1"/>
  <c r="K92" i="1"/>
  <c r="K98" i="1"/>
  <c r="K93" i="1"/>
  <c r="K99" i="1"/>
  <c r="K94" i="1"/>
  <c r="K90" i="1"/>
  <c r="K95" i="1"/>
  <c r="K89" i="1"/>
  <c r="K96" i="1"/>
  <c r="K88" i="1"/>
  <c r="P2" i="2" l="1"/>
  <c r="P3" i="2" s="1"/>
</calcChain>
</file>

<file path=xl/sharedStrings.xml><?xml version="1.0" encoding="utf-8"?>
<sst xmlns="http://schemas.openxmlformats.org/spreadsheetml/2006/main" count="250" uniqueCount="125">
  <si>
    <t>term</t>
  </si>
  <si>
    <t>estimate</t>
  </si>
  <si>
    <t>b</t>
  </si>
  <si>
    <t>s0</t>
  </si>
  <si>
    <t>s1</t>
  </si>
  <si>
    <t>s2</t>
  </si>
  <si>
    <t>Quarter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</si>
  <si>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</si>
  <si>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</si>
  <si>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</si>
  <si>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</si>
  <si>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</si>
  <si>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</si>
  <si>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</si>
  <si>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</si>
  <si>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</si>
  <si>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</si>
  <si>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</si>
  <si>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</si>
  <si>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</si>
  <si>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</si>
  <si>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</si>
  <si>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</si>
  <si>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</si>
  <si>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</si>
  <si>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</si>
  <si>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</si>
  <si>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</si>
  <si>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</si>
  <si>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</si>
  <si>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</si>
  <si>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</si>
  <si>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</si>
  <si>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</si>
  <si>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</si>
  <si>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</si>
  <si>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</si>
  <si>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</si>
  <si>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</si>
  <si>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</si>
  <si>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</si>
  <si>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</si>
  <si>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</si>
  <si>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</si>
  <si>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</si>
  <si>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</si>
  <si>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</si>
  <si>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</si>
  <si>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</si>
  <si>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</si>
  <si>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</si>
  <si>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</si>
  <si>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</si>
  <si>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</si>
  <si>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</si>
  <si>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</si>
  <si>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</si>
  <si>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</si>
  <si>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</si>
  <si>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</si>
  <si>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</si>
  <si>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</si>
  <si>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</si>
  <si>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</si>
  <si>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</si>
  <si>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</si>
  <si>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</si>
  <si>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</si>
  <si>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</si>
  <si>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</si>
  <si>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</si>
  <si>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</si>
  <si>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</si>
  <si>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</si>
  <si>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</si>
  <si>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</si>
  <si>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</si>
  <si>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</si>
  <si>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</si>
  <si>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</si>
  <si>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</si>
  <si>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</si>
  <si>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</si>
  <si>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</si>
  <si>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</si>
  <si>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</si>
  <si>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</si>
  <si>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Time</t>
  </si>
  <si>
    <t>2018 Q4</t>
  </si>
  <si>
    <t>2019 Q4</t>
  </si>
  <si>
    <t>2020 Q4</t>
  </si>
  <si>
    <t>2018 Q1</t>
  </si>
  <si>
    <t>2018 Q2</t>
  </si>
  <si>
    <t>2018 Q3</t>
  </si>
  <si>
    <t>2019 Q1</t>
  </si>
  <si>
    <t>2019 Q2</t>
  </si>
  <si>
    <t>2019 Q3</t>
  </si>
  <si>
    <t>2020 Q1</t>
  </si>
  <si>
    <t>2020 Q2</t>
  </si>
  <si>
    <t>2020 Q3</t>
  </si>
  <si>
    <t>h</t>
  </si>
  <si>
    <t>Forecast</t>
  </si>
  <si>
    <t xml:space="preserve">Observation </t>
  </si>
  <si>
    <t xml:space="preserve">Level </t>
  </si>
  <si>
    <t xml:space="preserve">Slope </t>
  </si>
  <si>
    <t xml:space="preserve">Season </t>
  </si>
  <si>
    <t>t</t>
  </si>
  <si>
    <r>
      <t>ℓ</t>
    </r>
    <r>
      <rPr>
        <sz val="7.75"/>
        <color theme="1"/>
        <rFont val="Calibri"/>
        <family val="2"/>
        <scheme val="minor"/>
      </rPr>
      <t>t</t>
    </r>
  </si>
  <si>
    <r>
      <t>b</t>
    </r>
    <r>
      <rPr>
        <sz val="7.75"/>
        <color theme="1"/>
        <rFont val="Calibri"/>
        <family val="2"/>
        <scheme val="minor"/>
      </rPr>
      <t>t</t>
    </r>
  </si>
  <si>
    <r>
      <t>s</t>
    </r>
    <r>
      <rPr>
        <sz val="7.75"/>
        <color theme="1"/>
        <rFont val="Calibri"/>
        <family val="2"/>
        <scheme val="minor"/>
      </rPr>
      <t>t</t>
    </r>
  </si>
  <si>
    <r>
      <t>^y</t>
    </r>
    <r>
      <rPr>
        <sz val="7.75"/>
        <color theme="1"/>
        <rFont val="Calibri"/>
        <family val="2"/>
        <scheme val="minor"/>
      </rPr>
      <t>t+1|t</t>
    </r>
  </si>
  <si>
    <r>
      <t>y</t>
    </r>
    <r>
      <rPr>
        <sz val="9"/>
        <color theme="1"/>
        <rFont val="Calibri"/>
        <family val="2"/>
        <scheme val="minor"/>
      </rPr>
      <t>t</t>
    </r>
  </si>
  <si>
    <t>α</t>
  </si>
  <si>
    <t>β</t>
  </si>
  <si>
    <r>
      <t>β</t>
    </r>
    <r>
      <rPr>
        <sz val="7.75"/>
        <color theme="1"/>
        <rFont val="Calibri"/>
        <family val="2"/>
        <scheme val="minor"/>
      </rPr>
      <t>∗</t>
    </r>
  </si>
  <si>
    <t>γ</t>
  </si>
  <si>
    <t>ℓ</t>
  </si>
  <si>
    <t>Residual</t>
  </si>
  <si>
    <t>SE</t>
  </si>
  <si>
    <t>MSE</t>
  </si>
  <si>
    <t>RMSE</t>
  </si>
  <si>
    <t>^yT+h|T</t>
  </si>
  <si>
    <t>m</t>
  </si>
  <si>
    <t>k</t>
  </si>
  <si>
    <t>t+h-m(k+1)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</si>
</sst>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0" formatCode="0.0000"/>
    <numFmt numFmtId="171" formatCode="0.000"/>
    <numFmt numFmtId="172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3.75"/>
      <color theme="1"/>
      <name val="Calibri"/>
      <family val="2"/>
      <scheme val="minor"/>
    </font>
    <font>
      <sz val="7.75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right" vertical="center" wrapText="1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BA1B-FAE1-42F2-AEE3-2E71EDAE5327}">
  <dimension ref="A1:P99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7" max="7" width="12.28515625" bestFit="1" customWidth="1"/>
    <col min="10" max="10" width="13.42578125" bestFit="1" customWidth="1"/>
    <col min="11" max="11" width="15.5703125" bestFit="1" customWidth="1"/>
    <col min="13" max="13" width="10.85546875" customWidth="1"/>
  </cols>
  <sheetData>
    <row r="1" spans="1:16" x14ac:dyDescent="0.25">
      <c r="A1" s="1"/>
      <c r="B1" s="1" t="s">
        <v>0</v>
      </c>
      <c r="C1" s="1" t="s">
        <v>1</v>
      </c>
      <c r="E1" s="1" t="s">
        <v>6</v>
      </c>
      <c r="F1" s="1" t="s">
        <v>87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101</v>
      </c>
      <c r="L1" s="1" t="s">
        <v>117</v>
      </c>
      <c r="M1" s="1" t="s">
        <v>118</v>
      </c>
    </row>
    <row r="2" spans="1:16" ht="18" x14ac:dyDescent="0.3">
      <c r="B2" s="2" t="s">
        <v>112</v>
      </c>
      <c r="C2">
        <v>0.26203817922545602</v>
      </c>
      <c r="E2" s="1"/>
      <c r="F2" s="2" t="s">
        <v>106</v>
      </c>
      <c r="G2" s="3" t="s">
        <v>111</v>
      </c>
      <c r="H2" s="3" t="s">
        <v>107</v>
      </c>
      <c r="I2" s="3" t="s">
        <v>108</v>
      </c>
      <c r="J2" s="3" t="s">
        <v>109</v>
      </c>
      <c r="K2" s="3" t="s">
        <v>110</v>
      </c>
      <c r="O2" s="1" t="s">
        <v>119</v>
      </c>
      <c r="P2" s="5">
        <f>AVERAGE(M7:M86)</f>
        <v>0.1737858054833574</v>
      </c>
    </row>
    <row r="3" spans="1:16" ht="18" x14ac:dyDescent="0.3">
      <c r="B3" s="2" t="s">
        <v>113</v>
      </c>
      <c r="C3">
        <v>4.3142658152291999E-2</v>
      </c>
      <c r="E3" s="1"/>
      <c r="F3">
        <v>-3</v>
      </c>
      <c r="G3" s="6"/>
      <c r="H3" s="6"/>
      <c r="I3" s="6"/>
      <c r="J3" s="6">
        <f>-SUM(C8:C10)</f>
        <v>1.4979543526489651</v>
      </c>
      <c r="K3" s="6"/>
      <c r="O3" s="1" t="s">
        <v>120</v>
      </c>
      <c r="P3" s="4">
        <f>SQRT(P2)</f>
        <v>0.41687624720455996</v>
      </c>
    </row>
    <row r="4" spans="1:16" ht="18" x14ac:dyDescent="0.3">
      <c r="B4" s="2" t="s">
        <v>114</v>
      </c>
      <c r="C4">
        <f>C3/C2</f>
        <v>0.16464264207534554</v>
      </c>
      <c r="E4" s="1"/>
      <c r="F4">
        <v>-2</v>
      </c>
      <c r="G4" s="6"/>
      <c r="H4" s="6"/>
      <c r="I4" s="6"/>
      <c r="J4" s="6">
        <f>C10</f>
        <v>-0.29378018445341902</v>
      </c>
      <c r="K4" s="6"/>
    </row>
    <row r="5" spans="1:16" ht="18" x14ac:dyDescent="0.3">
      <c r="B5" s="2" t="s">
        <v>115</v>
      </c>
      <c r="C5">
        <v>1.00031204920266E-4</v>
      </c>
      <c r="E5" s="1"/>
      <c r="F5">
        <v>-1</v>
      </c>
      <c r="G5" s="6"/>
      <c r="H5" s="6"/>
      <c r="I5" s="6"/>
      <c r="J5" s="6">
        <f>C9</f>
        <v>-0.66976621341676301</v>
      </c>
      <c r="K5" s="6"/>
      <c r="O5" s="1" t="s">
        <v>122</v>
      </c>
      <c r="P5">
        <v>4</v>
      </c>
    </row>
    <row r="6" spans="1:16" x14ac:dyDescent="0.25">
      <c r="B6" t="s">
        <v>116</v>
      </c>
      <c r="C6">
        <v>9.7913411603562803</v>
      </c>
      <c r="E6" s="1"/>
      <c r="F6">
        <v>0</v>
      </c>
      <c r="G6" s="6"/>
      <c r="H6" s="6">
        <f>C6</f>
        <v>9.7913411603562803</v>
      </c>
      <c r="I6" s="6">
        <f>C7</f>
        <v>2.10687538813282E-2</v>
      </c>
      <c r="J6" s="6">
        <f>C8</f>
        <v>-0.534407954778783</v>
      </c>
      <c r="K6" s="6"/>
      <c r="O6" s="1" t="s">
        <v>123</v>
      </c>
      <c r="P6" t="s">
        <v>124</v>
      </c>
    </row>
    <row r="7" spans="1:16" x14ac:dyDescent="0.25">
      <c r="B7" t="s">
        <v>2</v>
      </c>
      <c r="C7">
        <v>2.10687538813282E-2</v>
      </c>
      <c r="E7" t="s">
        <v>7</v>
      </c>
      <c r="F7">
        <v>1</v>
      </c>
      <c r="G7" s="6">
        <v>11.8060376221</v>
      </c>
      <c r="H7" s="6">
        <f xml:space="preserve"> ( $C$2 * (G7 - J3) ) + ( (1 - $C$2) * (H6 + I6) )</f>
        <v>9.9422952577283077</v>
      </c>
      <c r="I7" s="6">
        <f xml:space="preserve"> $C$4*(H7-H6) + (1-$C$4)*I6</f>
        <v>4.2453420000500695E-2</v>
      </c>
      <c r="J7" s="6">
        <f>$C$5*(G7-(H6+I6)) + (1-$C$5)*J3</f>
        <v>1.4980039354519339</v>
      </c>
      <c r="K7" s="6">
        <f>H6 + I6 + J3</f>
        <v>11.310364266886573</v>
      </c>
      <c r="L7" s="6">
        <f>G7-K7</f>
        <v>0.4956733552134267</v>
      </c>
      <c r="M7" s="5">
        <f>L7^2</f>
        <v>0.24569207506853588</v>
      </c>
      <c r="O7">
        <f>INT((F7-1)/$P$5)</f>
        <v>0</v>
      </c>
      <c r="P7">
        <f>F6 + 1- $P$5*(O7+1)</f>
        <v>-3</v>
      </c>
    </row>
    <row r="8" spans="1:16" x14ac:dyDescent="0.25">
      <c r="B8" t="s">
        <v>3</v>
      </c>
      <c r="C8">
        <v>-0.534407954778783</v>
      </c>
      <c r="E8" t="s">
        <v>8</v>
      </c>
      <c r="F8">
        <v>2</v>
      </c>
      <c r="G8" s="6">
        <v>9.2756620743999996</v>
      </c>
      <c r="H8" s="6">
        <f xml:space="preserve"> ( $C$2 * (G8 - J4) ) + ( (1 - $C$2) * (H7 + I7) )</f>
        <v>9.8759225399060568</v>
      </c>
      <c r="I8" s="6">
        <f xml:space="preserve"> $C$4*(H8-H7) + (1-$C$4)*I7</f>
        <v>2.4535997142507194E-2</v>
      </c>
      <c r="J8" s="6">
        <f>$C$5*(G8-(H7+I7)) + (1-$C$5)*J4</f>
        <v>-0.29382172805491025</v>
      </c>
      <c r="K8" s="6">
        <f t="shared" ref="K8:K10" si="0">H7 + I7 + J4</f>
        <v>9.6909684932753883</v>
      </c>
      <c r="L8" s="6">
        <f t="shared" ref="L8:L71" si="1">G8-K8</f>
        <v>-0.41530641887538877</v>
      </c>
      <c r="M8" s="5">
        <f t="shared" ref="M8:M71" si="2">L8^2</f>
        <v>0.17247942155909987</v>
      </c>
      <c r="O8">
        <f t="shared" ref="O8:O17" si="3">INT((F8-1)/$P$5)</f>
        <v>0</v>
      </c>
      <c r="P8">
        <f t="shared" ref="P8:P17" si="4">F7 + 1- $P$5*(O8+1)</f>
        <v>-2</v>
      </c>
    </row>
    <row r="9" spans="1:16" x14ac:dyDescent="0.25">
      <c r="B9" t="s">
        <v>4</v>
      </c>
      <c r="C9">
        <v>-0.66976621341676301</v>
      </c>
      <c r="E9" t="s">
        <v>9</v>
      </c>
      <c r="F9">
        <v>3</v>
      </c>
      <c r="G9" s="6">
        <v>8.6424885897999992</v>
      </c>
      <c r="H9" s="6">
        <f xml:space="preserve"> ( $C$2 * (G9 - J5) ) + ( (1 - $C$2) * (H8 + I8) )</f>
        <v>9.7463267016216637</v>
      </c>
      <c r="I9" s="6">
        <f xml:space="preserve"> $C$4*(H9-H8) + (1-$C$4)*I8</f>
        <v>-8.4067547010002047E-4</v>
      </c>
      <c r="J9" s="6">
        <f>$C$5*(G9-(H8+I8)) + (1-$C$5)*J5</f>
        <v>-0.66982505214499677</v>
      </c>
      <c r="K9" s="6">
        <f t="shared" si="0"/>
        <v>9.2306923236318017</v>
      </c>
      <c r="L9" s="6">
        <f t="shared" si="1"/>
        <v>-0.58820373383180247</v>
      </c>
      <c r="M9" s="5">
        <f t="shared" si="2"/>
        <v>0.34598363249367392</v>
      </c>
      <c r="O9">
        <f t="shared" si="3"/>
        <v>0</v>
      </c>
      <c r="P9">
        <f t="shared" si="4"/>
        <v>-1</v>
      </c>
    </row>
    <row r="10" spans="1:16" x14ac:dyDescent="0.25">
      <c r="B10" t="s">
        <v>5</v>
      </c>
      <c r="C10">
        <v>-0.29378018445341902</v>
      </c>
      <c r="E10" t="s">
        <v>10</v>
      </c>
      <c r="F10">
        <v>4</v>
      </c>
      <c r="G10" s="6">
        <v>9.2995237805999995</v>
      </c>
      <c r="H10" s="6">
        <f xml:space="preserve"> ( $C$2 * (G10 - J6) ) + ( (1 - $C$2) * (H9 + I9) )</f>
        <v>9.7686621787577685</v>
      </c>
      <c r="I10" s="6">
        <f xml:space="preserve"> $C$4*(H10-H9) + (1-$C$4)*I9</f>
        <v>2.9751075281269535E-3</v>
      </c>
      <c r="J10" s="6">
        <f>$C$5*(G10-(H9+I9)) + (1-$C$5)*J6</f>
        <v>-0.53439910744791896</v>
      </c>
      <c r="K10" s="6">
        <f t="shared" si="0"/>
        <v>9.211078071372782</v>
      </c>
      <c r="L10" s="6">
        <f t="shared" si="1"/>
        <v>8.8445709227217506E-2</v>
      </c>
      <c r="M10" s="5">
        <f t="shared" si="2"/>
        <v>7.8226434807055073E-3</v>
      </c>
      <c r="O10">
        <f t="shared" si="3"/>
        <v>0</v>
      </c>
      <c r="P10">
        <f t="shared" si="4"/>
        <v>0</v>
      </c>
    </row>
    <row r="11" spans="1:16" x14ac:dyDescent="0.25">
      <c r="E11" t="s">
        <v>11</v>
      </c>
      <c r="F11">
        <v>5</v>
      </c>
      <c r="G11" s="6">
        <v>11.172027056399999</v>
      </c>
      <c r="H11" s="6">
        <f xml:space="preserve"> ( $C$2 * (G11 - J7) ) + ( (1 - $C$2) * (H10 + I10) )</f>
        <v>9.7460586481341576</v>
      </c>
      <c r="I11" s="6">
        <f xml:space="preserve"> $C$4*(H11-H10) + (1-$C$4)*I10</f>
        <v>-1.2362270378644129E-3</v>
      </c>
      <c r="J11" s="6">
        <f>$C$5*(G11-(H10+I10)) + (1-$C$5)*J7</f>
        <v>1.4979941709893578</v>
      </c>
      <c r="K11" s="6">
        <f t="shared" ref="K11:K74" si="5">H10 + I10 + J7</f>
        <v>11.269641221737828</v>
      </c>
      <c r="L11" s="6">
        <f t="shared" si="1"/>
        <v>-9.7614165337828851E-2</v>
      </c>
      <c r="M11" s="5">
        <f t="shared" si="2"/>
        <v>9.5285252746009873E-3</v>
      </c>
      <c r="O11">
        <f t="shared" si="3"/>
        <v>1</v>
      </c>
      <c r="P11">
        <f t="shared" si="4"/>
        <v>-3</v>
      </c>
    </row>
    <row r="12" spans="1:16" x14ac:dyDescent="0.25">
      <c r="E12" t="s">
        <v>12</v>
      </c>
      <c r="F12">
        <v>6</v>
      </c>
      <c r="G12" s="6">
        <v>9.6076131866000001</v>
      </c>
      <c r="H12" s="6">
        <f xml:space="preserve"> ( $C$2 * (G12 - J8) ) + ( (1 - $C$2) * (H11 + I11) )</f>
        <v>9.7858608737523518</v>
      </c>
      <c r="I12" s="6">
        <f xml:space="preserve"> $C$4*(H12-H11) + (1-$C$4)*I11</f>
        <v>5.5204522341130661E-3</v>
      </c>
      <c r="J12" s="6">
        <f>$C$5*(G12-(H11+I11)) + (1-$C$5)*J8</f>
        <v>-0.29380606191847397</v>
      </c>
      <c r="K12" s="6">
        <f t="shared" si="5"/>
        <v>9.451000693041383</v>
      </c>
      <c r="L12" s="6">
        <f t="shared" si="1"/>
        <v>0.15661249355861706</v>
      </c>
      <c r="M12" s="5">
        <f t="shared" si="2"/>
        <v>2.4527473138647872E-2</v>
      </c>
      <c r="O12">
        <f t="shared" si="3"/>
        <v>1</v>
      </c>
      <c r="P12">
        <f t="shared" si="4"/>
        <v>-2</v>
      </c>
    </row>
    <row r="13" spans="1:16" x14ac:dyDescent="0.25">
      <c r="E13" t="s">
        <v>13</v>
      </c>
      <c r="F13">
        <v>7</v>
      </c>
      <c r="G13" s="6">
        <v>8.9138865198000001</v>
      </c>
      <c r="H13" s="6">
        <f xml:space="preserve"> ( $C$2 * (G13 - J9) ) + ( (1 - $C$2) * (H12 + I12) )</f>
        <v>9.7369639217572406</v>
      </c>
      <c r="I13" s="6">
        <f xml:space="preserve"> $C$4*(H13-H12) + (1-$C$4)*I12</f>
        <v>-3.4389729730685062E-3</v>
      </c>
      <c r="J13" s="6">
        <f>$C$5*(G13-(H12+I12)) + (1-$C$5)*J9</f>
        <v>-0.66984582560071892</v>
      </c>
      <c r="K13" s="6">
        <f t="shared" si="5"/>
        <v>9.1215562738414686</v>
      </c>
      <c r="L13" s="6">
        <f t="shared" si="1"/>
        <v>-0.20766975404146848</v>
      </c>
      <c r="M13" s="5">
        <f t="shared" si="2"/>
        <v>4.3126726743644012E-2</v>
      </c>
      <c r="O13">
        <f t="shared" si="3"/>
        <v>1</v>
      </c>
      <c r="P13">
        <f t="shared" si="4"/>
        <v>-1</v>
      </c>
    </row>
    <row r="14" spans="1:16" x14ac:dyDescent="0.25">
      <c r="E14" t="s">
        <v>14</v>
      </c>
      <c r="F14">
        <v>8</v>
      </c>
      <c r="G14" s="6">
        <v>9.0256883618000003</v>
      </c>
      <c r="H14" s="6">
        <f xml:space="preserve"> ( $C$2 * (G14 - J10) ) + ( (1 - $C$2) * (H13 + I13) )</f>
        <v>9.6880777074370403</v>
      </c>
      <c r="I14" s="6">
        <f xml:space="preserve"> $C$4*(H14-H13) + (1-$C$4)*I13</f>
        <v>-1.0921526863496161E-2</v>
      </c>
      <c r="J14" s="6">
        <f>$C$5*(G14-(H13+I13)) + (1-$C$5)*J10</f>
        <v>-0.53441645660797532</v>
      </c>
      <c r="K14" s="6">
        <f t="shared" si="5"/>
        <v>9.1991258413362527</v>
      </c>
      <c r="L14" s="6">
        <f t="shared" si="1"/>
        <v>-0.17343747953625233</v>
      </c>
      <c r="M14" s="5">
        <f t="shared" si="2"/>
        <v>3.0080559307887944E-2</v>
      </c>
      <c r="O14">
        <f t="shared" si="3"/>
        <v>1</v>
      </c>
      <c r="P14">
        <f t="shared" si="4"/>
        <v>0</v>
      </c>
    </row>
    <row r="15" spans="1:16" x14ac:dyDescent="0.25">
      <c r="E15" t="s">
        <v>15</v>
      </c>
      <c r="F15">
        <v>9</v>
      </c>
      <c r="G15" s="6">
        <v>11.070865789000001</v>
      </c>
      <c r="H15" s="6">
        <f xml:space="preserve"> ( $C$2 * (G15 - J11) ) + ( (1 - $C$2) * (H14 + I14) )</f>
        <v>9.6498296436782383</v>
      </c>
      <c r="I15" s="6">
        <f xml:space="preserve"> $C$4*(H15-H14) + (1-$C$4)*I14</f>
        <v>-1.5420640096708736E-2</v>
      </c>
      <c r="J15" s="6">
        <f>$C$5*(G15-(H14+I14)) + (1-$C$5)*J11</f>
        <v>1.4979837392789102</v>
      </c>
      <c r="K15" s="6">
        <f t="shared" si="5"/>
        <v>11.175150351562902</v>
      </c>
      <c r="L15" s="6">
        <f t="shared" si="1"/>
        <v>-0.10428456256290097</v>
      </c>
      <c r="M15" s="5">
        <f t="shared" si="2"/>
        <v>1.0875269988935607E-2</v>
      </c>
      <c r="O15">
        <f t="shared" si="3"/>
        <v>2</v>
      </c>
      <c r="P15">
        <f t="shared" si="4"/>
        <v>-3</v>
      </c>
    </row>
    <row r="16" spans="1:16" x14ac:dyDescent="0.25">
      <c r="E16" t="s">
        <v>16</v>
      </c>
      <c r="F16">
        <v>10</v>
      </c>
      <c r="G16" s="6">
        <v>9.1962623222000008</v>
      </c>
      <c r="H16" s="6">
        <f xml:space="preserve"> ( $C$2 * (G16 - J12) ) + ( (1 - $C$2) * (H15 + I15) )</f>
        <v>9.5965862504691568</v>
      </c>
      <c r="I16" s="6">
        <f xml:space="preserve"> $C$4*(H16-H15) + (1-$C$4)*I15</f>
        <v>-2.1647878099693277E-2</v>
      </c>
      <c r="J16" s="6">
        <f>$C$5*(G16-(H15+I15)) + (1-$C$5)*J12</f>
        <v>-0.29382050048455777</v>
      </c>
      <c r="K16" s="6">
        <f t="shared" si="5"/>
        <v>9.3406029416630556</v>
      </c>
      <c r="L16" s="6">
        <f t="shared" si="1"/>
        <v>-0.14434061946305476</v>
      </c>
      <c r="M16" s="5">
        <f t="shared" si="2"/>
        <v>2.0834214426978383E-2</v>
      </c>
      <c r="O16">
        <f t="shared" si="3"/>
        <v>2</v>
      </c>
      <c r="P16">
        <f t="shared" si="4"/>
        <v>-2</v>
      </c>
    </row>
    <row r="17" spans="5:16" x14ac:dyDescent="0.25">
      <c r="E17" t="s">
        <v>17</v>
      </c>
      <c r="F17">
        <v>11</v>
      </c>
      <c r="G17" s="6">
        <v>9.3475058063999992</v>
      </c>
      <c r="H17" s="6">
        <f xml:space="preserve"> ( $C$2 * (G17 - J13) ) + ( (1 - $C$2) * (H16 + I16) )</f>
        <v>9.690867537388435</v>
      </c>
      <c r="I17" s="6">
        <f xml:space="preserve"> $C$4*(H17-H16) + (1-$C$4)*I16</f>
        <v>-2.5609940773810916E-3</v>
      </c>
      <c r="J17" s="6">
        <f>$C$5*(G17-(H16+I16)) + (1-$C$5)*J13</f>
        <v>-0.66980157046928523</v>
      </c>
      <c r="K17" s="6">
        <f t="shared" si="5"/>
        <v>8.9050925467687438</v>
      </c>
      <c r="L17" s="6">
        <f t="shared" si="1"/>
        <v>0.44241325963125533</v>
      </c>
      <c r="M17" s="5">
        <f t="shared" si="2"/>
        <v>0.19572949229755254</v>
      </c>
      <c r="O17">
        <f t="shared" si="3"/>
        <v>2</v>
      </c>
      <c r="P17">
        <f t="shared" si="4"/>
        <v>-1</v>
      </c>
    </row>
    <row r="18" spans="5:16" x14ac:dyDescent="0.25">
      <c r="E18" t="s">
        <v>18</v>
      </c>
      <c r="F18">
        <v>12</v>
      </c>
      <c r="G18" s="6">
        <v>8.9840142166000003</v>
      </c>
      <c r="H18" s="6">
        <f xml:space="preserve"> ( $C$2 * (G18 - J14) ) + ( (1 - $C$2) * (H17 + I17) )</f>
        <v>9.6437925796149031</v>
      </c>
      <c r="I18" s="6">
        <f xml:space="preserve"> $C$4*(H18-H17) + (1-$C$4)*I17</f>
        <v>-9.8898906695613718E-3</v>
      </c>
      <c r="J18" s="6">
        <f>$C$5*(G18-(H17+I17)) + (1-$C$5)*J14</f>
        <v>-0.53443344949594862</v>
      </c>
      <c r="K18" s="6">
        <f t="shared" si="5"/>
        <v>9.153890086703079</v>
      </c>
      <c r="L18" s="6">
        <f t="shared" si="1"/>
        <v>-0.1698758701030787</v>
      </c>
      <c r="M18" s="5">
        <f t="shared" si="2"/>
        <v>2.8857811243278065E-2</v>
      </c>
    </row>
    <row r="19" spans="5:16" x14ac:dyDescent="0.25">
      <c r="E19" t="s">
        <v>19</v>
      </c>
      <c r="F19">
        <v>13</v>
      </c>
      <c r="G19" s="6">
        <v>10.6723143049</v>
      </c>
      <c r="H19" s="6">
        <f xml:space="preserve"> ( $C$2 * (G19 - J15) ) + ( (1 - $C$2) * (H18 + I18) )</f>
        <v>9.5134772465266799</v>
      </c>
      <c r="I19" s="6">
        <f xml:space="preserve"> $C$4*(H19-H18) + (1-$C$4)*I18</f>
        <v>-2.971705368246224E-2</v>
      </c>
      <c r="J19" s="6">
        <f>$C$5*(G19-(H18+I18)) + (1-$C$5)*J15</f>
        <v>1.4979377677256662</v>
      </c>
      <c r="K19" s="6">
        <f t="shared" si="5"/>
        <v>11.131886428224252</v>
      </c>
      <c r="L19" s="6">
        <f t="shared" si="1"/>
        <v>-0.45957212332425179</v>
      </c>
      <c r="M19" s="5">
        <f t="shared" si="2"/>
        <v>0.2112065365367613</v>
      </c>
    </row>
    <row r="20" spans="5:16" x14ac:dyDescent="0.25">
      <c r="E20" t="s">
        <v>20</v>
      </c>
      <c r="F20">
        <v>14</v>
      </c>
      <c r="G20" s="6">
        <v>9.5334921444000003</v>
      </c>
      <c r="H20" s="6">
        <f xml:space="preserve"> ( $C$2 * (G20 - J16) ) + ( (1 - $C$2) * (H19 + I19) )</f>
        <v>9.5737840518453083</v>
      </c>
      <c r="I20" s="6">
        <f xml:space="preserve"> $C$4*(H20-H19) + (1-$C$4)*I19</f>
        <v>-1.4895287686704298E-2</v>
      </c>
      <c r="J20" s="6">
        <f>$C$5*(G20-(H19+I19)) + (1-$C$5)*J16</f>
        <v>-0.29378613451882685</v>
      </c>
      <c r="K20" s="6">
        <f t="shared" si="5"/>
        <v>9.1899396923596601</v>
      </c>
      <c r="L20" s="6">
        <f t="shared" si="1"/>
        <v>0.34355245204034013</v>
      </c>
      <c r="M20" s="5">
        <f t="shared" si="2"/>
        <v>0.1180282873029302</v>
      </c>
    </row>
    <row r="21" spans="5:16" x14ac:dyDescent="0.25">
      <c r="E21" t="s">
        <v>21</v>
      </c>
      <c r="F21">
        <v>15</v>
      </c>
      <c r="G21" s="6">
        <v>8.8071590872000005</v>
      </c>
      <c r="H21" s="6">
        <f xml:space="preserve"> ( $C$2 * (G21 - J17) ) + ( (1 - $C$2) * (H20 + I20) )</f>
        <v>9.5374204723067546</v>
      </c>
      <c r="I21" s="6">
        <f xml:space="preserve"> $C$4*(H21-H20) + (1-$C$4)*I20</f>
        <v>-1.8429883978037402E-2</v>
      </c>
      <c r="J21" s="6">
        <f>$C$5*(G21-(H20+I20)) + (1-$C$5)*J17</f>
        <v>-0.6698097658364941</v>
      </c>
      <c r="K21" s="6">
        <f t="shared" si="5"/>
        <v>8.8890871936893188</v>
      </c>
      <c r="L21" s="6">
        <f t="shared" si="1"/>
        <v>-8.1928106489318253E-2</v>
      </c>
      <c r="M21" s="5">
        <f t="shared" si="2"/>
        <v>6.7122146329250719E-3</v>
      </c>
    </row>
    <row r="22" spans="5:16" x14ac:dyDescent="0.25">
      <c r="E22" t="s">
        <v>22</v>
      </c>
      <c r="F22">
        <v>16</v>
      </c>
      <c r="G22" s="6">
        <v>8.9769448476000004</v>
      </c>
      <c r="H22" s="6">
        <f xml:space="preserve"> ( $C$2 * (G22 - J18) ) + ( (1 - $C$2) * (H21 + I21) )</f>
        <v>9.5169958773943488</v>
      </c>
      <c r="I22" s="6">
        <f xml:space="preserve"> $C$4*(H22-H21) + (1-$C$4)*I21</f>
        <v>-1.8758298456448393E-2</v>
      </c>
      <c r="J22" s="6">
        <f>$C$5*(G22-(H21+I21)) + (1-$C$5)*J18</f>
        <v>-0.5344342109626129</v>
      </c>
      <c r="K22" s="6">
        <f t="shared" si="5"/>
        <v>8.9845571388327699</v>
      </c>
      <c r="L22" s="6">
        <f t="shared" si="1"/>
        <v>-7.6122912327694081E-3</v>
      </c>
      <c r="M22" s="5">
        <f t="shared" si="2"/>
        <v>5.7946977812497994E-5</v>
      </c>
    </row>
    <row r="23" spans="5:16" x14ac:dyDescent="0.25">
      <c r="E23" t="s">
        <v>23</v>
      </c>
      <c r="F23">
        <v>17</v>
      </c>
      <c r="G23" s="6">
        <v>10.8426194436</v>
      </c>
      <c r="H23" s="6">
        <f xml:space="preserve"> ( $C$2 * (G23 - J19) ) + ( (1 - $C$2) * (H22 + I22) )</f>
        <v>9.4580000696898026</v>
      </c>
      <c r="I23" s="6">
        <f xml:space="preserve"> $C$4*(H23-H22) + (1-$C$4)*I22</f>
        <v>-2.5383108289586377E-2</v>
      </c>
      <c r="J23" s="6">
        <f>$C$5*(G23-(H22+I22)) + (1-$C$5)*J19</f>
        <v>1.4979224073436601</v>
      </c>
      <c r="K23" s="6">
        <f t="shared" si="5"/>
        <v>10.996175346663566</v>
      </c>
      <c r="L23" s="6">
        <f t="shared" si="1"/>
        <v>-0.15355590306356603</v>
      </c>
      <c r="M23" s="5">
        <f t="shared" si="2"/>
        <v>2.3579415365667288E-2</v>
      </c>
    </row>
    <row r="24" spans="5:16" x14ac:dyDescent="0.25">
      <c r="E24" t="s">
        <v>24</v>
      </c>
      <c r="F24">
        <v>18</v>
      </c>
      <c r="G24" s="6">
        <v>9.2327454263999993</v>
      </c>
      <c r="H24" s="6">
        <f xml:space="preserve"> ( $C$2 * (G24 - J20) ) + ( (1 - $C$2) * (H23 + I23) )</f>
        <v>9.4572261720607607</v>
      </c>
      <c r="I24" s="6">
        <f xml:space="preserve"> $C$4*(H24-H23) + (1-$C$4)*I23</f>
        <v>-2.1331382827045574E-2</v>
      </c>
      <c r="J24" s="6">
        <f>$C$5*(G24-(H23+I23)) + (1-$C$5)*J20</f>
        <v>-0.29377674012827737</v>
      </c>
      <c r="K24" s="6">
        <f t="shared" si="5"/>
        <v>9.1388308268813887</v>
      </c>
      <c r="L24" s="6">
        <f t="shared" si="1"/>
        <v>9.3914599518610586E-2</v>
      </c>
      <c r="M24" s="5">
        <f t="shared" si="2"/>
        <v>8.8199520027410112E-3</v>
      </c>
    </row>
    <row r="25" spans="5:16" x14ac:dyDescent="0.25">
      <c r="E25" t="s">
        <v>25</v>
      </c>
      <c r="F25">
        <v>19</v>
      </c>
      <c r="G25" s="6">
        <v>8.8362141348000005</v>
      </c>
      <c r="H25" s="6">
        <f xml:space="preserve"> ( $C$2 * (G25 - J21) ) + ( (1 - $C$2) * (H24 + I24) )</f>
        <v>9.4542712938963991</v>
      </c>
      <c r="I25" s="6">
        <f xml:space="preserve"> $C$4*(H25-H24) + (1-$C$4)*I24</f>
        <v>-1.8305826547271375E-2</v>
      </c>
      <c r="J25" s="6">
        <f>$C$5*(G25-(H24+I24)) + (1-$C$5)*J21</f>
        <v>-0.66980275073698037</v>
      </c>
      <c r="K25" s="6">
        <f t="shared" si="5"/>
        <v>8.7660850233972223</v>
      </c>
      <c r="L25" s="6">
        <f t="shared" si="1"/>
        <v>7.0129111402778221E-2</v>
      </c>
      <c r="M25" s="5">
        <f t="shared" si="2"/>
        <v>4.9180922661432782E-3</v>
      </c>
    </row>
    <row r="26" spans="5:16" x14ac:dyDescent="0.25">
      <c r="E26" t="s">
        <v>26</v>
      </c>
      <c r="F26">
        <v>20</v>
      </c>
      <c r="G26" s="6">
        <v>9.2475412624000004</v>
      </c>
      <c r="H26" s="6">
        <f xml:space="preserve"> ( $C$2 * (G26 - J22) ) + ( (1 - $C$2) * (H25 + I25) )</f>
        <v>9.5266332993186911</v>
      </c>
      <c r="I26" s="6">
        <f xml:space="preserve"> $C$4*(H26-H25) + (1-$C$4)*I25</f>
        <v>-3.3780351405589826E-3</v>
      </c>
      <c r="J26" s="6">
        <f>$C$5*(G26-(H25+I25)) + (1-$C$5)*J22</f>
        <v>-0.53439959916479685</v>
      </c>
      <c r="K26" s="6">
        <f t="shared" si="5"/>
        <v>8.9015312563865141</v>
      </c>
      <c r="L26" s="6">
        <f t="shared" si="1"/>
        <v>0.3460100060134863</v>
      </c>
      <c r="M26" s="5">
        <f t="shared" si="2"/>
        <v>0.11972292426145283</v>
      </c>
    </row>
    <row r="27" spans="5:16" x14ac:dyDescent="0.25">
      <c r="E27" t="s">
        <v>27</v>
      </c>
      <c r="F27">
        <v>21</v>
      </c>
      <c r="G27" s="6">
        <v>10.5015589713</v>
      </c>
      <c r="H27" s="6">
        <f xml:space="preserve"> ( $C$2 * (G27 - J23) ) + ( (1 - $C$2) * (H26 + I26) )</f>
        <v>9.3870953260805159</v>
      </c>
      <c r="I27" s="6">
        <f xml:space="preserve"> $C$4*(H27-H26) + (1-$C$4)*I26</f>
        <v>-2.5795767093766013E-2</v>
      </c>
      <c r="J27" s="6">
        <f>$C$5*(G27-(H26+I26)) + (1-$C$5)*J23</f>
        <v>1.4978704292589777</v>
      </c>
      <c r="K27" s="6">
        <f t="shared" si="5"/>
        <v>11.021177671521793</v>
      </c>
      <c r="L27" s="6">
        <f t="shared" si="1"/>
        <v>-0.51961870022179291</v>
      </c>
      <c r="M27" s="5">
        <f t="shared" si="2"/>
        <v>0.2700035936201855</v>
      </c>
    </row>
    <row r="28" spans="5:16" x14ac:dyDescent="0.25">
      <c r="E28" t="s">
        <v>28</v>
      </c>
      <c r="F28">
        <v>22</v>
      </c>
      <c r="G28" s="6">
        <v>9.0935298810000003</v>
      </c>
      <c r="H28" s="6">
        <f xml:space="preserve"> ( $C$2 * (G28 - J24) ) + ( (1 - $C$2) * (H27 + I27) )</f>
        <v>9.3681144021973193</v>
      </c>
      <c r="I28" s="6">
        <f xml:space="preserve"> $C$4*(H28-H27) + (1-$C$4)*I27</f>
        <v>-2.4673753302248635E-2</v>
      </c>
      <c r="J28" s="6">
        <f>$C$5*(G28-(H27+I27)) + (1-$C$5)*J24</f>
        <v>-0.29377413861051488</v>
      </c>
      <c r="K28" s="6">
        <f t="shared" si="5"/>
        <v>9.0675228188584711</v>
      </c>
      <c r="L28" s="6">
        <f t="shared" si="1"/>
        <v>2.6007062141529147E-2</v>
      </c>
      <c r="M28" s="5">
        <f t="shared" si="2"/>
        <v>6.7636728123335863E-4</v>
      </c>
    </row>
    <row r="29" spans="5:16" x14ac:dyDescent="0.25">
      <c r="E29" t="s">
        <v>29</v>
      </c>
      <c r="F29">
        <v>23</v>
      </c>
      <c r="G29" s="6">
        <v>8.8405427455000005</v>
      </c>
      <c r="H29" s="6">
        <f xml:space="preserve"> ( $C$2 * (G29 - J25) ) + ( (1 - $C$2) * (H28 + I28) )</f>
        <v>9.3871760911964479</v>
      </c>
      <c r="I29" s="6">
        <f xml:space="preserve"> $C$4*(H29-H28) + (1-$C$4)*I28</f>
        <v>-1.7473034529416051E-2</v>
      </c>
      <c r="J29" s="6">
        <f>$C$5*(G29-(H28+I28)) + (1-$C$5)*J25</f>
        <v>-0.66978605504399369</v>
      </c>
      <c r="K29" s="6">
        <f t="shared" si="5"/>
        <v>8.6736378981580895</v>
      </c>
      <c r="L29" s="6">
        <f t="shared" si="1"/>
        <v>0.16690484734191102</v>
      </c>
      <c r="M29" s="5">
        <f t="shared" si="2"/>
        <v>2.7857228066226623E-2</v>
      </c>
    </row>
    <row r="30" spans="5:16" x14ac:dyDescent="0.25">
      <c r="E30" t="s">
        <v>30</v>
      </c>
      <c r="F30">
        <v>24</v>
      </c>
      <c r="G30" s="6">
        <v>8.8412606339999993</v>
      </c>
      <c r="H30" s="6">
        <f xml:space="preserve"> ( $C$2 * (G30 - J26) ) + ( (1 - $C$2) * (H29 + I29) )</f>
        <v>9.3712640643498304</v>
      </c>
      <c r="I30" s="6">
        <f xml:space="preserve"> $C$4*(H30-H29) + (1-$C$4)*I29</f>
        <v>-1.7216026100220189E-2</v>
      </c>
      <c r="J30" s="6">
        <f>$C$5*(G30-(H29+I29)) + (1-$C$5)*J26</f>
        <v>-0.53439900326125389</v>
      </c>
      <c r="K30" s="6">
        <f t="shared" si="5"/>
        <v>8.8353034575022349</v>
      </c>
      <c r="L30" s="6">
        <f t="shared" si="1"/>
        <v>5.9571764977643937E-3</v>
      </c>
      <c r="M30" s="5">
        <f t="shared" si="2"/>
        <v>3.5487951825516449E-5</v>
      </c>
    </row>
    <row r="31" spans="5:16" x14ac:dyDescent="0.25">
      <c r="E31" t="s">
        <v>31</v>
      </c>
      <c r="F31">
        <v>25</v>
      </c>
      <c r="G31" s="6">
        <v>10.701459552799999</v>
      </c>
      <c r="H31" s="6">
        <f xml:space="preserve"> ( $C$2 * (G31 - J27) ) + ( (1 - $C$2) * (H30 + I30) )</f>
        <v>9.3146220581911336</v>
      </c>
      <c r="I31" s="6">
        <f xml:space="preserve"> $C$4*(H31-H30) + (1-$C$4)*I30</f>
        <v>-2.3707223623457653E-2</v>
      </c>
      <c r="J31" s="6">
        <f>$C$5*(G31-(H30+I30)) + (1-$C$5)*J27</f>
        <v>1.4978553786724484</v>
      </c>
      <c r="K31" s="6">
        <f t="shared" si="5"/>
        <v>10.851918467508588</v>
      </c>
      <c r="L31" s="6">
        <f t="shared" si="1"/>
        <v>-0.15045891470858841</v>
      </c>
      <c r="M31" s="5">
        <f t="shared" si="2"/>
        <v>2.2637885015286283E-2</v>
      </c>
    </row>
    <row r="32" spans="5:16" x14ac:dyDescent="0.25">
      <c r="E32" t="s">
        <v>32</v>
      </c>
      <c r="F32">
        <v>26</v>
      </c>
      <c r="G32" s="6">
        <v>9.2112662671999992</v>
      </c>
      <c r="H32" s="6">
        <f xml:space="preserve"> ( $C$2 * (G32 - J28) ) + ( (1 - $C$2) * (H31 + I31) )</f>
        <v>9.3470239093817593</v>
      </c>
      <c r="I32" s="6">
        <f xml:space="preserve"> $C$4*(H32-H31) + (1-$C$4)*I31</f>
        <v>-1.4469277301663749E-2</v>
      </c>
      <c r="J32" s="6">
        <f>$C$5*(G32-(H31+I31)) + (1-$C$5)*J28</f>
        <v>-0.29375271937161923</v>
      </c>
      <c r="K32" s="6">
        <f t="shared" si="5"/>
        <v>8.997140695957162</v>
      </c>
      <c r="L32" s="6">
        <f t="shared" si="1"/>
        <v>0.21412557124283715</v>
      </c>
      <c r="M32" s="5">
        <f t="shared" si="2"/>
        <v>4.5849760260071329E-2</v>
      </c>
    </row>
    <row r="33" spans="5:13" x14ac:dyDescent="0.25">
      <c r="E33" t="s">
        <v>33</v>
      </c>
      <c r="F33">
        <v>27</v>
      </c>
      <c r="G33" s="6">
        <v>8.9244407030000001</v>
      </c>
      <c r="H33" s="6">
        <f xml:space="preserve"> ( $C$2 * (G33 - J29) ) + ( (1 - $C$2) * (H32 + I32) )</f>
        <v>9.4011227195217284</v>
      </c>
      <c r="I33" s="6">
        <f xml:space="preserve"> $C$4*(H33-H32) + (1-$C$4)*I32</f>
        <v>-3.1800462232199986E-3</v>
      </c>
      <c r="J33" s="6">
        <f>$C$5*(G33-(H32+I32)) + (1-$C$5)*J29</f>
        <v>-0.66975987966593942</v>
      </c>
      <c r="K33" s="6">
        <f t="shared" si="5"/>
        <v>8.6627685770361005</v>
      </c>
      <c r="L33" s="6">
        <f t="shared" si="1"/>
        <v>0.26167212596389966</v>
      </c>
      <c r="M33" s="5">
        <f t="shared" si="2"/>
        <v>6.8472301506466965E-2</v>
      </c>
    </row>
    <row r="34" spans="5:13" x14ac:dyDescent="0.25">
      <c r="E34" t="s">
        <v>34</v>
      </c>
      <c r="F34">
        <v>28</v>
      </c>
      <c r="G34" s="6">
        <v>8.3785842485999993</v>
      </c>
      <c r="H34" s="6">
        <f xml:space="preserve"> ( $C$2 * (G34 - J30) ) + ( (1 - $C$2) * (H33 + I33) )</f>
        <v>9.2708647895068594</v>
      </c>
      <c r="I34" s="6">
        <f xml:space="preserve"> $C$4*(H34-H33) + (1-$C$4)*I33</f>
        <v>-2.4102484760020811E-2</v>
      </c>
      <c r="J34" s="6">
        <f>$C$5*(G34-(H33+I33)) + (1-$C$5)*J30</f>
        <v>-0.5344475143365176</v>
      </c>
      <c r="K34" s="6">
        <f t="shared" si="5"/>
        <v>8.8635436700372559</v>
      </c>
      <c r="L34" s="6">
        <f t="shared" si="1"/>
        <v>-0.48495942143725657</v>
      </c>
      <c r="M34" s="5">
        <f t="shared" si="2"/>
        <v>0.23518564044075863</v>
      </c>
    </row>
    <row r="35" spans="5:13" x14ac:dyDescent="0.25">
      <c r="E35" t="s">
        <v>35</v>
      </c>
      <c r="F35">
        <v>29</v>
      </c>
      <c r="G35" s="6">
        <v>10.928984657799999</v>
      </c>
      <c r="H35" s="6">
        <f xml:space="preserve"> ( $C$2 * (G35 - J31) ) + ( (1 - $C$2) * (H34 + I34) )</f>
        <v>9.2950734910228654</v>
      </c>
      <c r="I35" s="6">
        <f xml:space="preserve"> $C$4*(H35-H34) + (1-$C$4)*I34</f>
        <v>-1.6148403409741587E-2</v>
      </c>
      <c r="J35" s="6">
        <f>$C$5*(G35-(H34+I34)) + (1-$C$5)*J31</f>
        <v>1.4978738211230433</v>
      </c>
      <c r="K35" s="6">
        <f t="shared" si="5"/>
        <v>10.744617683419285</v>
      </c>
      <c r="L35" s="6">
        <f t="shared" si="1"/>
        <v>0.1843669743807137</v>
      </c>
      <c r="M35" s="5">
        <f t="shared" si="2"/>
        <v>3.3991181242298739E-2</v>
      </c>
    </row>
    <row r="36" spans="5:13" x14ac:dyDescent="0.25">
      <c r="E36" t="s">
        <v>36</v>
      </c>
      <c r="F36">
        <v>30</v>
      </c>
      <c r="G36" s="6">
        <v>8.0662598024999994</v>
      </c>
      <c r="H36" s="6">
        <f xml:space="preserve"> ( $C$2 * (G36 - J32) ) + ( (1 - $C$2) * (H35 + I35) )</f>
        <v>9.0381349120188261</v>
      </c>
      <c r="I36" s="6">
        <f xml:space="preserve"> $C$4*(H36-H35) + (1-$C$4)*I35</f>
        <v>-5.5792734105373144E-2</v>
      </c>
      <c r="J36" s="6">
        <f>$C$5*(G36-(H35+I35)) + (1-$C$5)*J32</f>
        <v>-0.29384463930278676</v>
      </c>
      <c r="K36" s="6">
        <f t="shared" si="5"/>
        <v>8.9851723682415034</v>
      </c>
      <c r="L36" s="6">
        <f t="shared" si="1"/>
        <v>-0.91891256574150404</v>
      </c>
      <c r="M36" s="5">
        <f t="shared" si="2"/>
        <v>0.84440030347763395</v>
      </c>
    </row>
    <row r="37" spans="5:13" x14ac:dyDescent="0.25">
      <c r="E37" t="s">
        <v>37</v>
      </c>
      <c r="F37">
        <v>31</v>
      </c>
      <c r="G37" s="6">
        <v>8.1004925164999992</v>
      </c>
      <c r="H37" s="6">
        <f xml:space="preserve"> ( $C$2 * (G37 - J33) ) + ( (1 - $C$2) * (H36 + I36) )</f>
        <v>8.9267665576720105</v>
      </c>
      <c r="I37" s="6">
        <f xml:space="preserve"> $C$4*(H37-H36) + (1-$C$4)*I36</f>
        <v>-6.4942851056900286E-2</v>
      </c>
      <c r="J37" s="6">
        <f>$C$5*(G37-(H36+I36)) + (1-$C$5)*J33</f>
        <v>-0.66978109526235885</v>
      </c>
      <c r="K37" s="6">
        <f t="shared" si="5"/>
        <v>8.3125822982475146</v>
      </c>
      <c r="L37" s="6">
        <f t="shared" si="1"/>
        <v>-0.21208978174751536</v>
      </c>
      <c r="M37" s="5">
        <f t="shared" si="2"/>
        <v>4.49820755217087E-2</v>
      </c>
    </row>
    <row r="38" spans="5:13" x14ac:dyDescent="0.25">
      <c r="E38" t="s">
        <v>38</v>
      </c>
      <c r="F38">
        <v>32</v>
      </c>
      <c r="G38" s="6">
        <v>7.7370418715999998</v>
      </c>
      <c r="H38" s="6">
        <f xml:space="preserve"> ( $C$2 * (G38 - J34) ) + ( (1 - $C$2) * (H37 + I37) )</f>
        <v>8.7071335760901967</v>
      </c>
      <c r="I38" s="6">
        <f xml:space="preserve"> $C$4*(H38-H37) + (1-$C$4)*I37</f>
        <v>-9.0411442849502116E-2</v>
      </c>
      <c r="J38" s="6">
        <f>$C$5*(G38-(H37+I37)) + (1-$C$5)*J34</f>
        <v>-0.53450656618992076</v>
      </c>
      <c r="K38" s="6">
        <f t="shared" si="5"/>
        <v>8.3273761922785923</v>
      </c>
      <c r="L38" s="6">
        <f t="shared" si="1"/>
        <v>-0.59033432067859248</v>
      </c>
      <c r="M38" s="5">
        <f t="shared" si="2"/>
        <v>0.34849461017105526</v>
      </c>
    </row>
    <row r="39" spans="5:13" x14ac:dyDescent="0.25">
      <c r="E39" t="s">
        <v>39</v>
      </c>
      <c r="F39">
        <v>33</v>
      </c>
      <c r="G39" s="6">
        <v>11.219247032</v>
      </c>
      <c r="H39" s="6">
        <f xml:space="preserve"> ( $C$2 * (G39 - J35) ) + ( (1 - $C$2) * (H38 + I38) )</f>
        <v>8.9061828903039384</v>
      </c>
      <c r="I39" s="6">
        <f xml:space="preserve"> $C$4*(H39-H38) + (1-$C$4)*I38</f>
        <v>-4.2753859029479917E-2</v>
      </c>
      <c r="J39" s="6">
        <f>$C$5*(G39-(H38+I38)) + (1-$C$5)*J35</f>
        <v>1.4979843207013557</v>
      </c>
      <c r="K39" s="6">
        <f t="shared" si="5"/>
        <v>10.114595954363738</v>
      </c>
      <c r="L39" s="6">
        <f t="shared" si="1"/>
        <v>1.1046510776362624</v>
      </c>
      <c r="M39" s="5">
        <f t="shared" si="2"/>
        <v>1.2202540033229556</v>
      </c>
    </row>
    <row r="40" spans="5:13" x14ac:dyDescent="0.25">
      <c r="E40" t="s">
        <v>40</v>
      </c>
      <c r="F40">
        <v>34</v>
      </c>
      <c r="G40" s="6">
        <v>9.2740465160000003</v>
      </c>
      <c r="H40" s="6">
        <f xml:space="preserve"> ( $C$2 * (G40 - J36) ) + ( (1 - $C$2) * (H39 + I39) )</f>
        <v>9.0480250035881387</v>
      </c>
      <c r="I40" s="6">
        <f xml:space="preserve"> $C$4*(H40-H39) + (1-$C$4)*I39</f>
        <v>-1.2361490431288279E-2</v>
      </c>
      <c r="J40" s="6">
        <f>$C$5*(G40-(H39+I39)) + (1-$C$5)*J36</f>
        <v>-0.29377417110769949</v>
      </c>
      <c r="K40" s="6">
        <f t="shared" si="5"/>
        <v>8.5695843919716719</v>
      </c>
      <c r="L40" s="6">
        <f t="shared" si="1"/>
        <v>0.70446212402832842</v>
      </c>
      <c r="M40" s="5">
        <f t="shared" si="2"/>
        <v>0.49626688419050397</v>
      </c>
    </row>
    <row r="41" spans="5:13" x14ac:dyDescent="0.25">
      <c r="E41" t="s">
        <v>41</v>
      </c>
      <c r="F41">
        <v>35</v>
      </c>
      <c r="G41" s="6">
        <v>7.7962113449999997</v>
      </c>
      <c r="H41" s="6">
        <f xml:space="preserve"> ( $C$2 * (G41 - J37) ) + ( (1 - $C$2) * (H40 + I40) )</f>
        <v>8.8863879424581658</v>
      </c>
      <c r="I41" s="6">
        <f xml:space="preserve"> $C$4*(H41-H40) + (1-$C$4)*I40</f>
        <v>-3.6938614788424751E-2</v>
      </c>
      <c r="J41" s="6">
        <f>$C$5*(G41-(H40+I40)) + (1-$C$5)*J37</f>
        <v>-0.66983808014618862</v>
      </c>
      <c r="K41" s="6">
        <f t="shared" si="5"/>
        <v>8.3658824178944915</v>
      </c>
      <c r="L41" s="6">
        <f t="shared" si="1"/>
        <v>-0.56967107289449181</v>
      </c>
      <c r="M41" s="5">
        <f t="shared" si="2"/>
        <v>0.32452513129276139</v>
      </c>
    </row>
    <row r="42" spans="5:13" x14ac:dyDescent="0.25">
      <c r="E42" t="s">
        <v>42</v>
      </c>
      <c r="F42">
        <v>36</v>
      </c>
      <c r="G42" s="6">
        <v>8.9284028939999995</v>
      </c>
      <c r="H42" s="6">
        <f xml:space="preserve"> ( $C$2 * (G42 - J38) ) + ( (1 - $C$2) * (H41 + I41) )</f>
        <v>9.0101993038227359</v>
      </c>
      <c r="I42" s="6">
        <f xml:space="preserve"> $C$4*(H42-H41) + (1-$C$4)*I41</f>
        <v>-1.0472314001046881E-2</v>
      </c>
      <c r="J42" s="6">
        <f>$C$5*(G42-(H41+I41)) + (1-$C$5)*J38</f>
        <v>-0.53444520103369419</v>
      </c>
      <c r="K42" s="6">
        <f t="shared" si="5"/>
        <v>8.3149427614798217</v>
      </c>
      <c r="L42" s="6">
        <f t="shared" si="1"/>
        <v>0.61346013252017784</v>
      </c>
      <c r="M42" s="5">
        <f t="shared" si="2"/>
        <v>0.37633333419167414</v>
      </c>
    </row>
    <row r="43" spans="5:13" x14ac:dyDescent="0.25">
      <c r="E43" t="s">
        <v>43</v>
      </c>
      <c r="F43">
        <v>37</v>
      </c>
      <c r="G43" s="6">
        <v>10.9103053791</v>
      </c>
      <c r="H43" s="6">
        <f xml:space="preserve"> ( $C$2 * (G43 - J39) ) + ( (1 - $C$2) * (H42 + I42) )</f>
        <v>9.1078423883108179</v>
      </c>
      <c r="I43" s="6">
        <f xml:space="preserve"> $C$4*(H43-H42) + (1-$C$4)*I42</f>
        <v>7.3280908552321201E-3</v>
      </c>
      <c r="J43" s="6">
        <f>$C$5*(G43-(H42+I42)) + (1-$C$5)*J39</f>
        <v>1.4980255929831783</v>
      </c>
      <c r="K43" s="6">
        <f t="shared" si="5"/>
        <v>10.497711310523044</v>
      </c>
      <c r="L43" s="6">
        <f t="shared" si="1"/>
        <v>0.41259406857695602</v>
      </c>
      <c r="M43" s="5">
        <f t="shared" si="2"/>
        <v>0.17023386542488589</v>
      </c>
    </row>
    <row r="44" spans="5:13" x14ac:dyDescent="0.25">
      <c r="E44" t="s">
        <v>44</v>
      </c>
      <c r="F44">
        <v>38</v>
      </c>
      <c r="G44" s="6">
        <v>9.3564126837000003</v>
      </c>
      <c r="H44" s="6">
        <f xml:space="preserve"> ( $C$2 * (G44 - J40) ) + ( (1 - $C$2) * (H43 + I43) )</f>
        <v>9.2553651960949903</v>
      </c>
      <c r="I44" s="6">
        <f xml:space="preserve"> $C$4*(H44-H43) + (1-$C$4)*I43</f>
        <v>3.0410119455418015E-2</v>
      </c>
      <c r="J44" s="6">
        <f>$C$5*(G44-(H43+I43)) + (1-$C$5)*J40</f>
        <v>-0.29372065277499199</v>
      </c>
      <c r="K44" s="6">
        <f t="shared" si="5"/>
        <v>8.8213963080583504</v>
      </c>
      <c r="L44" s="6">
        <f t="shared" si="1"/>
        <v>0.53501637564164994</v>
      </c>
      <c r="M44" s="5">
        <f t="shared" si="2"/>
        <v>0.28624252220472707</v>
      </c>
    </row>
    <row r="45" spans="5:13" x14ac:dyDescent="0.25">
      <c r="E45" t="s">
        <v>45</v>
      </c>
      <c r="F45">
        <v>39</v>
      </c>
      <c r="G45" s="6">
        <v>8.6174603826999991</v>
      </c>
      <c r="H45" s="6">
        <f xml:space="preserve"> ( $C$2 * (G45 - J41) ) + ( (1 - $C$2) * (H44 + I44) )</f>
        <v>9.286174438294486</v>
      </c>
      <c r="I45" s="6">
        <f xml:space="preserve"> $C$4*(H45-H44) + (1-$C$4)*I44</f>
        <v>3.0475832078515321E-2</v>
      </c>
      <c r="J45" s="6">
        <f>$C$5*(G45-(H44+I44)) + (1-$C$5)*J41</f>
        <v>-0.66983792778392925</v>
      </c>
      <c r="K45" s="6">
        <f t="shared" si="5"/>
        <v>8.6159372354042194</v>
      </c>
      <c r="L45" s="6">
        <f t="shared" si="1"/>
        <v>1.5231472957797365E-3</v>
      </c>
      <c r="M45" s="5">
        <f t="shared" si="2"/>
        <v>2.3199776846411241E-6</v>
      </c>
    </row>
    <row r="46" spans="5:13" x14ac:dyDescent="0.25">
      <c r="E46" t="s">
        <v>46</v>
      </c>
      <c r="F46">
        <v>40</v>
      </c>
      <c r="G46" s="6">
        <v>8.7163509356999995</v>
      </c>
      <c r="H46" s="6">
        <f xml:space="preserve"> ( $C$2 * (G46 - J42) ) + ( (1 - $C$2) * (H45 + I45) )</f>
        <v>9.2993939730996864</v>
      </c>
      <c r="I46" s="6">
        <f xml:space="preserve"> $C$4*(H46-H45) + (1-$C$4)*I45</f>
        <v>2.763470970299918E-2</v>
      </c>
      <c r="J46" s="6">
        <f>$C$5*(G46-(H45+I45)) + (1-$C$5)*J42</f>
        <v>-0.53445178850203112</v>
      </c>
      <c r="K46" s="6">
        <f t="shared" si="5"/>
        <v>8.782205069339307</v>
      </c>
      <c r="L46" s="6">
        <f t="shared" si="1"/>
        <v>-6.5854133639307477E-2</v>
      </c>
      <c r="M46" s="5">
        <f t="shared" si="2"/>
        <v>4.3367669173837685E-3</v>
      </c>
    </row>
    <row r="47" spans="5:13" x14ac:dyDescent="0.25">
      <c r="E47" t="s">
        <v>47</v>
      </c>
      <c r="F47">
        <v>41</v>
      </c>
      <c r="G47" s="6">
        <v>11.9514914676</v>
      </c>
      <c r="H47" s="6">
        <f xml:space="preserve"> ( $C$2 * (G47 - J43) ) + ( (1 - $C$2) * (H46 + I46) )</f>
        <v>9.6221982335574978</v>
      </c>
      <c r="I47" s="6">
        <f xml:space="preserve"> $C$4*(H47-H46) + (1-$C$4)*I46</f>
        <v>7.6232204399464265E-2</v>
      </c>
      <c r="J47" s="6">
        <f>$C$5*(G47-(H46+I46)) + (1-$C$5)*J43</f>
        <v>1.4981382718527423</v>
      </c>
      <c r="K47" s="6">
        <f t="shared" si="5"/>
        <v>10.825054275785863</v>
      </c>
      <c r="L47" s="6">
        <f t="shared" si="1"/>
        <v>1.1264371918141372</v>
      </c>
      <c r="M47" s="5">
        <f t="shared" si="2"/>
        <v>1.2688607471021192</v>
      </c>
    </row>
    <row r="48" spans="5:13" x14ac:dyDescent="0.25">
      <c r="E48" t="s">
        <v>48</v>
      </c>
      <c r="F48">
        <v>42</v>
      </c>
      <c r="G48" s="6">
        <v>8.4994602312000005</v>
      </c>
      <c r="H48" s="6">
        <f xml:space="preserve"> ( $C$2 * (G48 - J44) ) + ( (1 - $C$2) * (H47 + I47) )</f>
        <v>9.46122049308687</v>
      </c>
      <c r="I48" s="6">
        <f xml:space="preserve"> $C$4*(H48-H47) + (1-$C$4)*I47</f>
        <v>3.7177332349505245E-2</v>
      </c>
      <c r="J48" s="6">
        <f>$C$5*(G48-(H47+I47)) + (1-$C$5)*J44</f>
        <v>-0.29381120597863036</v>
      </c>
      <c r="K48" s="6">
        <f t="shared" si="5"/>
        <v>9.4047097851819697</v>
      </c>
      <c r="L48" s="6">
        <f t="shared" si="1"/>
        <v>-0.90524955398196916</v>
      </c>
      <c r="M48" s="5">
        <f t="shared" si="2"/>
        <v>0.81947675498455408</v>
      </c>
    </row>
    <row r="49" spans="5:13" x14ac:dyDescent="0.25">
      <c r="E49" t="s">
        <v>49</v>
      </c>
      <c r="F49">
        <v>43</v>
      </c>
      <c r="G49" s="6">
        <v>8.4822356138000004</v>
      </c>
      <c r="H49" s="6">
        <f xml:space="preserve"> ( $C$2 * (G49 - J45) ) + ( (1 - $C$2) * (H48 + I48) )</f>
        <v>9.4076476406741207</v>
      </c>
      <c r="I49" s="6">
        <f xml:space="preserve"> $C$4*(H49-H48) + (1-$C$4)*I48</f>
        <v>2.2235982161421905E-2</v>
      </c>
      <c r="J49" s="6">
        <f>$C$5*(G49-(H48+I48)) + (1-$C$5)*J45</f>
        <v>-0.66987257101933617</v>
      </c>
      <c r="K49" s="6">
        <f t="shared" si="5"/>
        <v>8.8285598976524469</v>
      </c>
      <c r="L49" s="6">
        <f t="shared" si="1"/>
        <v>-0.34632428385244651</v>
      </c>
      <c r="M49" s="5">
        <f t="shared" si="2"/>
        <v>0.11994050958590995</v>
      </c>
    </row>
    <row r="50" spans="5:13" x14ac:dyDescent="0.25">
      <c r="E50" t="s">
        <v>50</v>
      </c>
      <c r="F50">
        <v>44</v>
      </c>
      <c r="G50" s="6">
        <v>8.3911066981999998</v>
      </c>
      <c r="H50" s="6">
        <f xml:space="preserve"> ( $C$2 * (G50 - J46) ) + ( (1 - $C$2) * (H49 + I49) )</f>
        <v>9.2977311824254869</v>
      </c>
      <c r="I50" s="6">
        <f xml:space="preserve"> $C$4*(H50-H49) + (1-$C$4)*I49</f>
        <v>4.7805521560567027E-4</v>
      </c>
      <c r="J50" s="6">
        <f>$C$5*(G50-(H49+I49)) + (1-$C$5)*J46</f>
        <v>-0.53450223675307007</v>
      </c>
      <c r="K50" s="6">
        <f t="shared" si="5"/>
        <v>8.8954318343335128</v>
      </c>
      <c r="L50" s="6">
        <f t="shared" si="1"/>
        <v>-0.50432513613351304</v>
      </c>
      <c r="M50" s="5">
        <f t="shared" si="2"/>
        <v>0.25434384293608647</v>
      </c>
    </row>
    <row r="51" spans="5:13" x14ac:dyDescent="0.25">
      <c r="E51" t="s">
        <v>51</v>
      </c>
      <c r="F51">
        <v>45</v>
      </c>
      <c r="G51" s="6">
        <v>10.1319747752</v>
      </c>
      <c r="H51" s="6">
        <f xml:space="preserve"> ( $C$2 * (G51 - J47) ) + ( (1 - $C$2) * (H50 + I50) )</f>
        <v>9.1241182160196992</v>
      </c>
      <c r="I51" s="6">
        <f xml:space="preserve"> $C$4*(H51-H50) + (1-$C$4)*I50</f>
        <v>-2.8184750545736641E-2</v>
      </c>
      <c r="J51" s="6">
        <f>$C$5*(G51-(H50+I50)) + (1-$C$5)*J47</f>
        <v>1.4980718138476146</v>
      </c>
      <c r="K51" s="6">
        <f t="shared" si="5"/>
        <v>10.796347509493835</v>
      </c>
      <c r="L51" s="6">
        <f t="shared" si="1"/>
        <v>-0.66437273429383481</v>
      </c>
      <c r="M51" s="5">
        <f t="shared" si="2"/>
        <v>0.44139113007306641</v>
      </c>
    </row>
    <row r="52" spans="5:13" x14ac:dyDescent="0.25">
      <c r="E52" t="s">
        <v>52</v>
      </c>
      <c r="F52">
        <v>46</v>
      </c>
      <c r="G52" s="6">
        <v>8.4004153107999997</v>
      </c>
      <c r="H52" s="6">
        <f xml:space="preserve"> ( $C$2 * (G52 - J48) ) + ( (1 - $C$2) * (H51 + I51) )</f>
        <v>8.9906709080556233</v>
      </c>
      <c r="I52" s="6">
        <f xml:space="preserve"> $C$4*(H52-H51) + (1-$C$4)*I51</f>
        <v>-4.5515456110699778E-2</v>
      </c>
      <c r="J52" s="6">
        <f>$C$5*(G52-(H51+I51)) + (1-$C$5)*J48</f>
        <v>-0.29385138920873316</v>
      </c>
      <c r="K52" s="6">
        <f t="shared" si="5"/>
        <v>8.8021222594953326</v>
      </c>
      <c r="L52" s="6">
        <f t="shared" si="1"/>
        <v>-0.40170694869533285</v>
      </c>
      <c r="M52" s="5">
        <f t="shared" si="2"/>
        <v>0.16136847263011478</v>
      </c>
    </row>
    <row r="53" spans="5:13" x14ac:dyDescent="0.25">
      <c r="E53" t="s">
        <v>53</v>
      </c>
      <c r="F53">
        <v>47</v>
      </c>
      <c r="G53" s="6">
        <v>8.6903039877000001</v>
      </c>
      <c r="H53" s="6">
        <f xml:space="preserve"> ( $C$2 * (G53 - J49) ) + ( (1 - $C$2) * (H52 + I52) )</f>
        <v>9.0539068271042247</v>
      </c>
      <c r="I53" s="6">
        <f xml:space="preserve"> $C$4*(H53-H52) + (1-$C$4)*I52</f>
        <v>-2.7610342375145334E-2</v>
      </c>
      <c r="J53" s="6">
        <f>$C$5*(G53-(H52+I52)) + (1-$C$5)*J49</f>
        <v>-0.66983105595795811</v>
      </c>
      <c r="K53" s="6">
        <f t="shared" si="5"/>
        <v>8.2752828809255874</v>
      </c>
      <c r="L53" s="6">
        <f t="shared" si="1"/>
        <v>0.41502110677441273</v>
      </c>
      <c r="M53" s="5">
        <f t="shared" si="2"/>
        <v>0.17224251906825849</v>
      </c>
    </row>
    <row r="54" spans="5:13" x14ac:dyDescent="0.25">
      <c r="E54" t="s">
        <v>54</v>
      </c>
      <c r="F54">
        <v>48</v>
      </c>
      <c r="G54" s="6">
        <v>8.2623477396999991</v>
      </c>
      <c r="H54" s="6">
        <f xml:space="preserve"> ( $C$2 * (G54 - J50) ) + ( (1 - $C$2) * (H53 + I53) )</f>
        <v>8.9661727394707942</v>
      </c>
      <c r="I54" s="6">
        <f xml:space="preserve"> $C$4*(H54-H53) + (1-$C$4)*I53</f>
        <v>-3.7509274645934433E-2</v>
      </c>
      <c r="J54" s="6">
        <f>$C$5*(G54-(H53+I53)) + (1-$C$5)*J50</f>
        <v>-0.53452518856375764</v>
      </c>
      <c r="K54" s="6">
        <f t="shared" si="5"/>
        <v>8.4917942479760082</v>
      </c>
      <c r="L54" s="6">
        <f t="shared" si="1"/>
        <v>-0.2294465082760091</v>
      </c>
      <c r="M54" s="5">
        <f t="shared" si="2"/>
        <v>5.2645700160052711E-2</v>
      </c>
    </row>
    <row r="55" spans="5:13" x14ac:dyDescent="0.25">
      <c r="E55" t="s">
        <v>55</v>
      </c>
      <c r="F55">
        <v>49</v>
      </c>
      <c r="G55" s="6">
        <v>10.1570168073</v>
      </c>
      <c r="H55" s="6">
        <f xml:space="preserve"> ( $C$2 * (G55 - J51) ) + ( (1 - $C$2) * (H54 + I54) )</f>
        <v>8.8579869276829424</v>
      </c>
      <c r="I55" s="6">
        <f xml:space="preserve"> $C$4*(H55-H54) + (1-$C$4)*I54</f>
        <v>-4.9145646453715996E-2</v>
      </c>
      <c r="J55" s="6">
        <f>$C$5*(G55-(H54+I54)) + (1-$C$5)*J51</f>
        <v>1.498044833583934</v>
      </c>
      <c r="K55" s="6">
        <f t="shared" si="5"/>
        <v>10.426735278672474</v>
      </c>
      <c r="L55" s="6">
        <f t="shared" si="1"/>
        <v>-0.26971847137247451</v>
      </c>
      <c r="M55" s="5">
        <f t="shared" si="2"/>
        <v>7.2748053799504359E-2</v>
      </c>
    </row>
    <row r="56" spans="5:13" x14ac:dyDescent="0.25">
      <c r="E56" t="s">
        <v>56</v>
      </c>
      <c r="F56">
        <v>50</v>
      </c>
      <c r="G56" s="6">
        <v>8.7339279789000006</v>
      </c>
      <c r="H56" s="6">
        <f xml:space="preserve"> ( $C$2 * (G56 - J52) ) + ( (1 - $C$2) * (H55 + I55) )</f>
        <v>8.8662114188782368</v>
      </c>
      <c r="I56" s="6">
        <f xml:space="preserve"> $C$4*(H56-H55) + (1-$C$4)*I55</f>
        <v>-3.9700075414956661E-2</v>
      </c>
      <c r="J56" s="6">
        <f>$C$5*(G56-(H55+I55)) + (1-$C$5)*J52</f>
        <v>-0.29382948856809965</v>
      </c>
      <c r="K56" s="6">
        <f t="shared" si="5"/>
        <v>8.5149898920204929</v>
      </c>
      <c r="L56" s="6">
        <f t="shared" si="1"/>
        <v>0.21893808687950767</v>
      </c>
      <c r="M56" s="5">
        <f t="shared" si="2"/>
        <v>4.7933885886458846E-2</v>
      </c>
    </row>
    <row r="57" spans="5:13" x14ac:dyDescent="0.25">
      <c r="E57" t="s">
        <v>57</v>
      </c>
      <c r="F57">
        <v>51</v>
      </c>
      <c r="G57" s="6">
        <v>8.6065129202000001</v>
      </c>
      <c r="H57" s="6">
        <f xml:space="preserve"> ( $C$2 * (G57 - J53) ) + ( (1 - $C$2) * (H56 + I56) )</f>
        <v>8.9443846674907874</v>
      </c>
      <c r="I57" s="6">
        <f xml:space="preserve"> $C$4*(H57-H56) + (1-$C$4)*I56</f>
        <v>-2.0293099916864558E-2</v>
      </c>
      <c r="J57" s="6">
        <f>$C$5*(G57-(H56+I56)) + (1-$C$5)*J53</f>
        <v>-0.66978605865769725</v>
      </c>
      <c r="K57" s="6">
        <f t="shared" si="5"/>
        <v>8.1566802875053224</v>
      </c>
      <c r="L57" s="6">
        <f t="shared" si="1"/>
        <v>0.44983263269467777</v>
      </c>
      <c r="M57" s="5">
        <f t="shared" si="2"/>
        <v>0.20234939743702487</v>
      </c>
    </row>
    <row r="58" spans="5:13" x14ac:dyDescent="0.25">
      <c r="E58" t="s">
        <v>58</v>
      </c>
      <c r="F58">
        <v>52</v>
      </c>
      <c r="G58" s="6">
        <v>8.5046833330999991</v>
      </c>
      <c r="H58" s="6">
        <f xml:space="preserve"> ( $C$2 * (G58 - J54) ) + ( (1 - $C$2) * (H57 + I57) )</f>
        <v>8.9542566046216034</v>
      </c>
      <c r="I58" s="6">
        <f xml:space="preserve"> $C$4*(H58-H57) + (1-$C$4)*I57</f>
        <v>-1.5326648519033745E-2</v>
      </c>
      <c r="J58" s="6">
        <f>$C$5*(G58-(H57+I57)) + (1-$C$5)*J54</f>
        <v>-0.53451367327613319</v>
      </c>
      <c r="K58" s="6">
        <f t="shared" si="5"/>
        <v>8.3895663790101658</v>
      </c>
      <c r="L58" s="6">
        <f t="shared" si="1"/>
        <v>0.11511695408983336</v>
      </c>
      <c r="M58" s="5">
        <f t="shared" si="2"/>
        <v>1.3251913118920801E-2</v>
      </c>
    </row>
    <row r="59" spans="5:13" x14ac:dyDescent="0.25">
      <c r="E59" t="s">
        <v>59</v>
      </c>
      <c r="F59">
        <v>53</v>
      </c>
      <c r="G59" s="6">
        <v>9.8464424492999996</v>
      </c>
      <c r="H59" s="6">
        <f xml:space="preserve"> ( $C$2 * (G59 - J55) ) + ( (1 - $C$2) * (H58 + I58) )</f>
        <v>8.7841879368539431</v>
      </c>
      <c r="I59" s="6">
        <f xml:space="preserve"> $C$4*(H59-H58) + (1-$C$4)*I58</f>
        <v>-4.0803783408201615E-2</v>
      </c>
      <c r="J59" s="6">
        <f>$C$5*(G59-(H58+I58)) + (1-$C$5)*J55</f>
        <v>1.4979857619223809</v>
      </c>
      <c r="K59" s="6">
        <f t="shared" si="5"/>
        <v>10.436974789686504</v>
      </c>
      <c r="L59" s="6">
        <f t="shared" si="1"/>
        <v>-0.59053234038650437</v>
      </c>
      <c r="M59" s="5">
        <f t="shared" si="2"/>
        <v>0.34872844504236228</v>
      </c>
    </row>
    <row r="60" spans="5:13" x14ac:dyDescent="0.25">
      <c r="E60" t="s">
        <v>60</v>
      </c>
      <c r="F60">
        <v>54</v>
      </c>
      <c r="G60" s="6">
        <v>9.0092215278999994</v>
      </c>
      <c r="H60" s="6">
        <f xml:space="preserve"> ( $C$2 * (G60 - J56) ) + ( (1 - $C$2) * (H59 + I59) )</f>
        <v>8.8900382392049444</v>
      </c>
      <c r="I60" s="6">
        <f xml:space="preserve"> $C$4*(H60-H59) + (1-$C$4)*I59</f>
        <v>-1.6658267257662132E-2</v>
      </c>
      <c r="J60" s="6">
        <f>$C$5*(G60-(H59+I59)) + (1-$C$5)*J56</f>
        <v>-0.29377350441743755</v>
      </c>
      <c r="K60" s="6">
        <f t="shared" si="5"/>
        <v>8.4495546648776418</v>
      </c>
      <c r="L60" s="6">
        <f t="shared" si="1"/>
        <v>0.55966686302235757</v>
      </c>
      <c r="M60" s="5">
        <f t="shared" si="2"/>
        <v>0.31322699756528638</v>
      </c>
    </row>
    <row r="61" spans="5:13" x14ac:dyDescent="0.25">
      <c r="E61" t="s">
        <v>61</v>
      </c>
      <c r="F61">
        <v>55</v>
      </c>
      <c r="G61" s="6">
        <v>8.4494986274000006</v>
      </c>
      <c r="H61" s="6">
        <f xml:space="preserve"> ( $C$2 * (G61 - J57) ) + ( (1 - $C$2) * (H60 + I60) )</f>
        <v>8.9378163954957319</v>
      </c>
      <c r="I61" s="6">
        <f xml:space="preserve"> $C$4*(H61-H60) + (1-$C$4)*I60</f>
        <v>-6.0492842387593702E-3</v>
      </c>
      <c r="J61" s="6">
        <f>$C$5*(G61-(H60+I60)) + (1-$C$5)*J57</f>
        <v>-0.66976146051284913</v>
      </c>
      <c r="K61" s="6">
        <f t="shared" si="5"/>
        <v>8.2035939132895841</v>
      </c>
      <c r="L61" s="6">
        <f t="shared" si="1"/>
        <v>0.24590471411041648</v>
      </c>
      <c r="M61" s="5">
        <f t="shared" si="2"/>
        <v>6.0469128421725658E-2</v>
      </c>
    </row>
    <row r="62" spans="5:13" x14ac:dyDescent="0.25">
      <c r="E62" t="s">
        <v>62</v>
      </c>
      <c r="F62">
        <v>56</v>
      </c>
      <c r="G62" s="6">
        <v>8.4886335158000001</v>
      </c>
      <c r="H62" s="6">
        <f xml:space="preserve"> ( $C$2 * (G62 - J58) ) + ( (1 - $C$2) * (H61 + I61) )</f>
        <v>8.9557121804661861</v>
      </c>
      <c r="I62" s="6">
        <f xml:space="preserve"> $C$4*(H62-H61) + (1-$C$4)*I61</f>
        <v>-2.1069047794774454E-3</v>
      </c>
      <c r="J62" s="6">
        <f>$C$5*(G62-(H61+I61)) + (1-$C$5)*J58</f>
        <v>-0.53450453241684326</v>
      </c>
      <c r="K62" s="6">
        <f t="shared" si="5"/>
        <v>8.3972534379808383</v>
      </c>
      <c r="L62" s="6">
        <f t="shared" si="1"/>
        <v>9.1380077819161798E-2</v>
      </c>
      <c r="M62" s="5">
        <f t="shared" si="2"/>
        <v>8.3503186222360654E-3</v>
      </c>
    </row>
    <row r="63" spans="5:13" x14ac:dyDescent="0.25">
      <c r="E63" t="s">
        <v>63</v>
      </c>
      <c r="F63">
        <v>57</v>
      </c>
      <c r="G63" s="6">
        <v>10.267920372100001</v>
      </c>
      <c r="H63" s="6">
        <f xml:space="preserve"> ( $C$2 * (G63 - J59) ) + ( (1 - $C$2) * (H62 + I62) )</f>
        <v>8.9054765489195802</v>
      </c>
      <c r="I63" s="6">
        <f xml:space="preserve"> $C$4*(H63-H62) + (1-$C$4)*I62</f>
        <v>-1.0030945514139883E-2</v>
      </c>
      <c r="J63" s="6">
        <f>$C$5*(G63-(H62+I62)) + (1-$C$5)*J59</f>
        <v>1.4979673891244014</v>
      </c>
      <c r="K63" s="6">
        <f t="shared" si="5"/>
        <v>10.45159103760909</v>
      </c>
      <c r="L63" s="6">
        <f t="shared" si="1"/>
        <v>-0.18367066550908895</v>
      </c>
      <c r="M63" s="5">
        <f t="shared" si="2"/>
        <v>3.3734913368551639E-2</v>
      </c>
    </row>
    <row r="64" spans="5:13" x14ac:dyDescent="0.25">
      <c r="E64" t="s">
        <v>64</v>
      </c>
      <c r="F64">
        <v>58</v>
      </c>
      <c r="G64" s="6">
        <v>8.6029121388000007</v>
      </c>
      <c r="H64" s="6">
        <f xml:space="preserve"> ( $C$2 * (G64 - J60) ) + ( (1 - $C$2) * (H63 + I63) )</f>
        <v>8.8957705411799424</v>
      </c>
      <c r="I64" s="6">
        <f xml:space="preserve"> $C$4*(H64-H63) + (1-$C$4)*I63</f>
        <v>-9.9774469004357789E-3</v>
      </c>
      <c r="J64" s="6">
        <f>$C$5*(G64-(H63+I63)) + (1-$C$5)*J60</f>
        <v>-0.29377338037476103</v>
      </c>
      <c r="K64" s="6">
        <f t="shared" si="5"/>
        <v>8.6016720989880024</v>
      </c>
      <c r="L64" s="6">
        <f t="shared" si="1"/>
        <v>1.2400398119982725E-3</v>
      </c>
      <c r="M64" s="5">
        <f t="shared" si="2"/>
        <v>1.537698735340711E-6</v>
      </c>
    </row>
    <row r="65" spans="5:13" x14ac:dyDescent="0.25">
      <c r="E65" t="s">
        <v>65</v>
      </c>
      <c r="F65">
        <v>59</v>
      </c>
      <c r="G65" s="6">
        <v>8.3503765221999995</v>
      </c>
      <c r="H65" s="6">
        <f xml:space="preserve"> ( $C$2 * (G65 - J61) ) + ( (1 - $C$2) * (H64 + I64) )</f>
        <v>8.9209965842328263</v>
      </c>
      <c r="I65" s="6">
        <f xml:space="preserve"> $C$4*(H65-H64) + (1-$C$4)*I64</f>
        <v>-4.1814513042483462E-3</v>
      </c>
      <c r="J65" s="6">
        <f>$C$5*(G65-(H64+I64)) + (1-$C$5)*J61</f>
        <v>-0.66974802183178428</v>
      </c>
      <c r="K65" s="6">
        <f t="shared" si="5"/>
        <v>8.2160316337666579</v>
      </c>
      <c r="L65" s="6">
        <f t="shared" si="1"/>
        <v>0.13434488843334158</v>
      </c>
      <c r="M65" s="5">
        <f t="shared" si="2"/>
        <v>1.8048549048166995E-2</v>
      </c>
    </row>
    <row r="66" spans="5:13" x14ac:dyDescent="0.25">
      <c r="E66" t="s">
        <v>66</v>
      </c>
      <c r="F66">
        <v>60</v>
      </c>
      <c r="G66" s="6">
        <v>9.2374914173999993</v>
      </c>
      <c r="H66" s="6">
        <f xml:space="preserve"> ( $C$2 * (G66 - J62) ) + ( (1 - $C$2) * (H65 + I65) )</f>
        <v>9.140905157094517</v>
      </c>
      <c r="I66" s="6">
        <f xml:space="preserve"> $C$4*(H66-H65) + (1-$C$4)*I65</f>
        <v>3.27133223371599E-2</v>
      </c>
      <c r="J66" s="6">
        <f>$C$5*(G66-(H65+I65)) + (1-$C$5)*J62</f>
        <v>-0.53441898764930518</v>
      </c>
      <c r="K66" s="6">
        <f t="shared" si="5"/>
        <v>8.3823106005117349</v>
      </c>
      <c r="L66" s="6">
        <f t="shared" si="1"/>
        <v>0.85518081688826442</v>
      </c>
      <c r="M66" s="5">
        <f t="shared" si="2"/>
        <v>0.73133422957367922</v>
      </c>
    </row>
    <row r="67" spans="5:13" x14ac:dyDescent="0.25">
      <c r="E67" t="s">
        <v>67</v>
      </c>
      <c r="F67">
        <v>61</v>
      </c>
      <c r="G67" s="6">
        <v>10.7866854306</v>
      </c>
      <c r="H67" s="6">
        <f xml:space="preserve"> ( $C$2 * (G67 - J63) ) + ( (1 - $C$2) * (H66 + I66) )</f>
        <v>9.2037789590993135</v>
      </c>
      <c r="I67" s="6">
        <f xml:space="preserve"> $C$4*(H67-H66) + (1-$C$4)*I66</f>
        <v>3.7679023395899333E-2</v>
      </c>
      <c r="J67" s="6">
        <f>$C$5*(G67-(H66+I66)) + (1-$C$5)*J63</f>
        <v>1.4979789026722783</v>
      </c>
      <c r="K67" s="6">
        <f t="shared" si="5"/>
        <v>10.671585868556079</v>
      </c>
      <c r="L67" s="6">
        <f t="shared" si="1"/>
        <v>0.11509956204392147</v>
      </c>
      <c r="M67" s="5">
        <f t="shared" si="2"/>
        <v>1.3247909182702527E-2</v>
      </c>
    </row>
    <row r="68" spans="5:13" x14ac:dyDescent="0.25">
      <c r="E68" t="s">
        <v>68</v>
      </c>
      <c r="F68">
        <v>62</v>
      </c>
      <c r="G68" s="6">
        <v>9.0333038231000007</v>
      </c>
      <c r="H68" s="6">
        <f xml:space="preserve"> ( $C$2 * (G68 - J64) ) + ( (1 - $C$2) * (H67 + I67) )</f>
        <v>9.2638934872673957</v>
      </c>
      <c r="I68" s="6">
        <f xml:space="preserve"> $C$4*(H68-H67) + (1-$C$4)*I67</f>
        <v>4.1372864177885535E-2</v>
      </c>
      <c r="J68" s="6">
        <f>$C$5*(G68-(H67+I67)) + (1-$C$5)*J64</f>
        <v>-0.29376481578092212</v>
      </c>
      <c r="K68" s="6">
        <f t="shared" si="5"/>
        <v>8.9476846021204519</v>
      </c>
      <c r="L68" s="6">
        <f t="shared" si="1"/>
        <v>8.5619220979548771E-2</v>
      </c>
      <c r="M68" s="5">
        <f t="shared" si="2"/>
        <v>7.3306510011448044E-3</v>
      </c>
    </row>
    <row r="69" spans="5:13" x14ac:dyDescent="0.25">
      <c r="E69" t="s">
        <v>69</v>
      </c>
      <c r="F69">
        <v>63</v>
      </c>
      <c r="G69" s="6">
        <v>8.7810029437000008</v>
      </c>
      <c r="H69" s="6">
        <f xml:space="preserve"> ( $C$2 * (G69 - J65) ) + ( (1 - $C$2) * (H68 + I68) )</f>
        <v>9.3433888748258269</v>
      </c>
      <c r="I69" s="6">
        <f xml:space="preserve"> $C$4*(H69-H68) + (1-$C$4)*I68</f>
        <v>4.7649457149837711E-2</v>
      </c>
      <c r="J69" s="6">
        <f>$C$5*(G69-(H68+I68)) + (1-$C$5)*J65</f>
        <v>-0.66973346883053986</v>
      </c>
      <c r="K69" s="6">
        <f t="shared" si="5"/>
        <v>8.6355183296134967</v>
      </c>
      <c r="L69" s="6">
        <f t="shared" si="1"/>
        <v>0.14548461408650404</v>
      </c>
      <c r="M69" s="5">
        <f t="shared" si="2"/>
        <v>2.116577293589901E-2</v>
      </c>
    </row>
    <row r="70" spans="5:13" x14ac:dyDescent="0.25">
      <c r="E70" t="s">
        <v>70</v>
      </c>
      <c r="F70">
        <v>64</v>
      </c>
      <c r="G70" s="6">
        <v>8.8768492855000005</v>
      </c>
      <c r="H70" s="6">
        <f xml:space="preserve"> ( $C$2 * (G70 - J66) ) + ( (1 - $C$2) * (H69 + I69) )</f>
        <v>9.3963393489266434</v>
      </c>
      <c r="I70" s="6">
        <f xml:space="preserve"> $C$4*(H70-H69) + (1-$C$4)*I69</f>
        <v>4.8522230586333037E-2</v>
      </c>
      <c r="J70" s="6">
        <f>$C$5*(G70-(H69+I69)) + (1-$C$5)*J66</f>
        <v>-0.53441696402391414</v>
      </c>
      <c r="K70" s="6">
        <f t="shared" si="5"/>
        <v>8.8566193443263597</v>
      </c>
      <c r="L70" s="6">
        <f t="shared" si="1"/>
        <v>2.0229941173640853E-2</v>
      </c>
      <c r="M70" s="5">
        <f t="shared" si="2"/>
        <v>4.0925051988896944E-4</v>
      </c>
    </row>
    <row r="71" spans="5:13" x14ac:dyDescent="0.25">
      <c r="E71" t="s">
        <v>71</v>
      </c>
      <c r="F71">
        <v>65</v>
      </c>
      <c r="G71" s="6">
        <v>11.3552935855</v>
      </c>
      <c r="H71" s="6">
        <f xml:space="preserve"> ( $C$2 * (G71 - J67) ) + ( (1 - $C$2) * (H70 + I70) )</f>
        <v>9.5529400397214612</v>
      </c>
      <c r="I71" s="6">
        <f xml:space="preserve"> $C$4*(H71-H70) + (1-$C$4)*I70</f>
        <v>6.6316553826493083E-2</v>
      </c>
      <c r="J71" s="6">
        <f>$C$5*(G71-(H70+I70)) + (1-$C$5)*J67</f>
        <v>1.4980201608531758</v>
      </c>
      <c r="K71" s="6">
        <f t="shared" si="5"/>
        <v>10.942840482185254</v>
      </c>
      <c r="L71" s="6">
        <f t="shared" si="1"/>
        <v>0.41245310331474627</v>
      </c>
      <c r="M71" s="5">
        <f t="shared" si="2"/>
        <v>0.17011756243396475</v>
      </c>
    </row>
    <row r="72" spans="5:13" x14ac:dyDescent="0.25">
      <c r="E72" t="s">
        <v>72</v>
      </c>
      <c r="F72">
        <v>66</v>
      </c>
      <c r="G72" s="6">
        <v>10.1989320946</v>
      </c>
      <c r="H72" s="6">
        <f xml:space="preserve"> ( $C$2 * (G72 - J68) ) + ( (1 - $C$2) * (H71 + I71) )</f>
        <v>9.8481313038329699</v>
      </c>
      <c r="I72" s="6">
        <f xml:space="preserve"> $C$4*(H72-H71) + (1-$C$4)*I71</f>
        <v>0.10399909083204731</v>
      </c>
      <c r="J72" s="6">
        <f>$C$5*(G72-(H71+I71)) + (1-$C$5)*J68</f>
        <v>-0.29367744449360339</v>
      </c>
      <c r="K72" s="6">
        <f t="shared" si="5"/>
        <v>9.3254917777670325</v>
      </c>
      <c r="L72" s="6">
        <f t="shared" ref="L72:L86" si="6">G72-K72</f>
        <v>0.87344031683296741</v>
      </c>
      <c r="M72" s="5">
        <f t="shared" ref="M72:M86" si="7">L72^2</f>
        <v>0.76289798706927447</v>
      </c>
    </row>
    <row r="73" spans="5:13" x14ac:dyDescent="0.25">
      <c r="E73" t="s">
        <v>73</v>
      </c>
      <c r="F73">
        <v>67</v>
      </c>
      <c r="G73" s="6">
        <v>8.9680363277000001</v>
      </c>
      <c r="H73" s="6">
        <f xml:space="preserve"> ( $C$2 * (G73 - J69) ) + ( (1 - $C$2) * (H72 + I72) )</f>
        <v>9.869755915909634</v>
      </c>
      <c r="I73" s="6">
        <f xml:space="preserve"> $C$4*(H73-H72) + (1-$C$4)*I72</f>
        <v>9.0436739010181594E-2</v>
      </c>
      <c r="J73" s="6">
        <f>$C$5*(G73-(H72+I72)) + (1-$C$5)*J69</f>
        <v>-0.6697649146999507</v>
      </c>
      <c r="K73" s="6">
        <f t="shared" si="5"/>
        <v>9.2823969258344778</v>
      </c>
      <c r="L73" s="6">
        <f t="shared" si="6"/>
        <v>-0.3143605981344777</v>
      </c>
      <c r="M73" s="5">
        <f t="shared" si="7"/>
        <v>9.8822585659466583E-2</v>
      </c>
    </row>
    <row r="74" spans="5:13" x14ac:dyDescent="0.25">
      <c r="E74" t="s">
        <v>74</v>
      </c>
      <c r="F74">
        <v>68</v>
      </c>
      <c r="G74" s="6">
        <v>9.4143273515000008</v>
      </c>
      <c r="H74" s="6">
        <f xml:space="preserve"> ( $C$2 * (G74 - J70) ) + ( (1 - $C$2) * (H73 + I73) )</f>
        <v>9.9571927529093571</v>
      </c>
      <c r="I74" s="6">
        <f xml:space="preserve"> $C$4*(H74-H73) + (1-$C$4)*I73</f>
        <v>8.9942827217212584E-2</v>
      </c>
      <c r="J74" s="6">
        <f>$C$5*(G74-(H73+I73)) + (1-$C$5)*J70</f>
        <v>-0.53441810921509814</v>
      </c>
      <c r="K74" s="6">
        <f t="shared" si="5"/>
        <v>9.4257756908959021</v>
      </c>
      <c r="L74" s="6">
        <f t="shared" si="6"/>
        <v>-1.1448339395901286E-2</v>
      </c>
      <c r="M74" s="5">
        <f t="shared" si="7"/>
        <v>1.3106447492374542E-4</v>
      </c>
    </row>
    <row r="75" spans="5:13" x14ac:dyDescent="0.25">
      <c r="E75" t="s">
        <v>75</v>
      </c>
      <c r="F75">
        <v>69</v>
      </c>
      <c r="G75" s="6">
        <v>11.6309335134</v>
      </c>
      <c r="H75" s="6">
        <f xml:space="preserve"> ( $C$2 * (G75 - J71) ) + ( (1 - $C$2) * (H74 + I74) )</f>
        <v>10.069612631429589</v>
      </c>
      <c r="I75" s="6">
        <f xml:space="preserve"> $C$4*(H75-H74) + (1-$C$4)*I74</f>
        <v>9.3643508329804753E-2</v>
      </c>
      <c r="J75" s="6">
        <f>$C$5*(G75-(H74+I74)) + (1-$C$5)*J71</f>
        <v>1.4980287413071063</v>
      </c>
      <c r="K75" s="6">
        <f t="shared" ref="K75:K86" si="8">H74 + I74 + J71</f>
        <v>11.545155740979746</v>
      </c>
      <c r="L75" s="6">
        <f t="shared" si="6"/>
        <v>8.5777772420254195E-2</v>
      </c>
      <c r="M75" s="5">
        <f t="shared" si="7"/>
        <v>7.3578262413809209E-3</v>
      </c>
    </row>
    <row r="76" spans="5:13" x14ac:dyDescent="0.25">
      <c r="E76" t="s">
        <v>76</v>
      </c>
      <c r="F76">
        <v>70</v>
      </c>
      <c r="G76" s="6">
        <v>9.7070475323000007</v>
      </c>
      <c r="H76" s="6">
        <f xml:space="preserve"> ( $C$2 * (G76 - J72) ) + ( (1 - $C$2) * (H75 + I75) )</f>
        <v>10.120666769748443</v>
      </c>
      <c r="I76" s="6">
        <f xml:space="preserve"> $C$4*(H76-H75) + (1-$C$4)*I75</f>
        <v>8.6631481926877307E-2</v>
      </c>
      <c r="J76" s="6">
        <f>$C$5*(G76-(H75+I75)) + (1-$C$5)*J72</f>
        <v>-0.29369370268167194</v>
      </c>
      <c r="K76" s="6">
        <f t="shared" si="8"/>
        <v>9.8695786952657905</v>
      </c>
      <c r="L76" s="6">
        <f t="shared" si="6"/>
        <v>-0.16253116296578973</v>
      </c>
      <c r="M76" s="5">
        <f t="shared" si="7"/>
        <v>2.64163789350121E-2</v>
      </c>
    </row>
    <row r="77" spans="5:13" x14ac:dyDescent="0.25">
      <c r="E77" t="s">
        <v>77</v>
      </c>
      <c r="F77">
        <v>71</v>
      </c>
      <c r="G77" s="6">
        <v>9.5459545704999993</v>
      </c>
      <c r="H77" s="6">
        <f xml:space="preserve"> ( $C$2 * (G77 - J73) ) + ( (1 - $C$2) * (H76 + I76) )</f>
        <v>10.209504936374946</v>
      </c>
      <c r="I77" s="6">
        <f xml:space="preserve"> $C$4*(H77-H76) + (1-$C$4)*I76</f>
        <v>8.6994796326051033E-2</v>
      </c>
      <c r="J77" s="6">
        <f>$C$5*(G77-(H76+I76)) + (1-$C$5)*J73</f>
        <v>-0.6697640723138143</v>
      </c>
      <c r="K77" s="6">
        <f t="shared" si="8"/>
        <v>9.5375333369753701</v>
      </c>
      <c r="L77" s="6">
        <f t="shared" si="6"/>
        <v>8.4212335246292014E-3</v>
      </c>
      <c r="M77" s="5">
        <f t="shared" si="7"/>
        <v>7.0917174076338765E-5</v>
      </c>
    </row>
    <row r="78" spans="5:13" x14ac:dyDescent="0.25">
      <c r="E78" t="s">
        <v>78</v>
      </c>
      <c r="F78">
        <v>72</v>
      </c>
      <c r="G78" s="6">
        <v>10.0461594153</v>
      </c>
      <c r="H78" s="6">
        <f xml:space="preserve"> ( $C$2 * (G78 - J74) ) + ( (1 - $C$2) * (H77 + I77) )</f>
        <v>10.370938960026352</v>
      </c>
      <c r="I78" s="6">
        <f xml:space="preserve"> $C$4*(H78-H77) + (1-$C$4)*I77</f>
        <v>9.9250667386944741E-2</v>
      </c>
      <c r="J78" s="6">
        <f>$C$5*(G78-(H77+I77)) + (1-$C$5)*J74</f>
        <v>-0.53438969257129187</v>
      </c>
      <c r="K78" s="6">
        <f t="shared" si="8"/>
        <v>9.7620816234858996</v>
      </c>
      <c r="L78" s="6">
        <f t="shared" si="6"/>
        <v>0.28407779181410042</v>
      </c>
      <c r="M78" s="5">
        <f t="shared" si="7"/>
        <v>8.0700191801975379E-2</v>
      </c>
    </row>
    <row r="79" spans="5:13" x14ac:dyDescent="0.25">
      <c r="E79" t="s">
        <v>79</v>
      </c>
      <c r="F79">
        <v>73</v>
      </c>
      <c r="G79" s="6">
        <v>12.5931781345</v>
      </c>
      <c r="H79" s="6">
        <f xml:space="preserve"> ( $C$2 * (G79 - J75) ) + ( (1 - $C$2) * (H78 + I78) )</f>
        <v>10.63395294652735</v>
      </c>
      <c r="I79" s="6">
        <f xml:space="preserve"> $C$4*(H79-H78) + (1-$C$4)*I78</f>
        <v>0.12621309292091029</v>
      </c>
      <c r="J79" s="6">
        <f>$C$5*(G79-(H78+I78)) + (1-$C$5)*J75</f>
        <v>1.498091256785504</v>
      </c>
      <c r="K79" s="6">
        <f t="shared" si="8"/>
        <v>11.968218368720404</v>
      </c>
      <c r="L79" s="6">
        <f t="shared" si="6"/>
        <v>0.62495976577959667</v>
      </c>
      <c r="M79" s="5">
        <f t="shared" si="7"/>
        <v>0.39057470884328832</v>
      </c>
    </row>
    <row r="80" spans="5:13" x14ac:dyDescent="0.25">
      <c r="E80" t="s">
        <v>80</v>
      </c>
      <c r="F80">
        <v>74</v>
      </c>
      <c r="G80" s="6">
        <v>9.9801987919999995</v>
      </c>
      <c r="H80" s="6">
        <f xml:space="preserve"> ( $C$2 * (G80 - J76) ) + ( (1 - $C$2) * (H79 + I79) )</f>
        <v>10.632743805172115</v>
      </c>
      <c r="I80" s="6">
        <f xml:space="preserve"> $C$4*(H80-H79) + (1-$C$4)*I79</f>
        <v>0.10523395961054217</v>
      </c>
      <c r="J80" s="6">
        <f>$C$5*(G80-(H79+I79)) + (1-$C$5)*J76</f>
        <v>-0.29374234521027576</v>
      </c>
      <c r="K80" s="6">
        <f t="shared" si="8"/>
        <v>10.466472336766588</v>
      </c>
      <c r="L80" s="6">
        <f t="shared" si="6"/>
        <v>-0.48627354476658802</v>
      </c>
      <c r="M80" s="5">
        <f t="shared" si="7"/>
        <v>0.23646196033986289</v>
      </c>
    </row>
    <row r="81" spans="5:13" x14ac:dyDescent="0.25">
      <c r="E81" t="s">
        <v>81</v>
      </c>
      <c r="F81">
        <v>75</v>
      </c>
      <c r="G81" s="6">
        <v>9.9396175664000008</v>
      </c>
      <c r="H81" s="6">
        <f xml:space="preserve"> ( $C$2 * (G81 - J77) ) + ( (1 - $C$2) * (H80 + I80) )</f>
        <v>10.704280670052132</v>
      </c>
      <c r="I81" s="6">
        <f xml:space="preserve"> $C$4*(H81-H80) + (1-$C$4)*I80</f>
        <v>9.9685980903845228E-2</v>
      </c>
      <c r="J81" s="6">
        <f>$C$5*(G81-(H80+I80)) + (1-$C$5)*J77</f>
        <v>-0.66977693593925303</v>
      </c>
      <c r="K81" s="6">
        <f t="shared" si="8"/>
        <v>10.068213692468843</v>
      </c>
      <c r="L81" s="6">
        <f t="shared" si="6"/>
        <v>-0.12859612606884241</v>
      </c>
      <c r="M81" s="5">
        <f t="shared" si="7"/>
        <v>1.653696363991361E-2</v>
      </c>
    </row>
    <row r="82" spans="5:13" x14ac:dyDescent="0.25">
      <c r="E82" t="s">
        <v>82</v>
      </c>
      <c r="F82">
        <v>76</v>
      </c>
      <c r="G82" s="6">
        <v>10.0849646705</v>
      </c>
      <c r="H82" s="6">
        <f xml:space="preserve"> ( $C$2 * (G82 - J78) ) + ( (1 - $C$2) * (H81 + I81) )</f>
        <v>10.755591183176028</v>
      </c>
      <c r="I82" s="6">
        <f xml:space="preserve"> $C$4*(H82-H81) + (1-$C$4)*I81</f>
        <v>9.1721316076923673E-2</v>
      </c>
      <c r="J82" s="6">
        <f>$C$5*(G82-(H81+I81)) + (1-$C$5)*J78</f>
        <v>-0.53440815956089205</v>
      </c>
      <c r="K82" s="6">
        <f t="shared" si="8"/>
        <v>10.269576958384684</v>
      </c>
      <c r="L82" s="6">
        <f t="shared" si="6"/>
        <v>-0.18461228788468453</v>
      </c>
      <c r="M82" s="5">
        <f t="shared" si="7"/>
        <v>3.4081696838017643E-2</v>
      </c>
    </row>
    <row r="83" spans="5:13" x14ac:dyDescent="0.25">
      <c r="E83" t="s">
        <v>83</v>
      </c>
      <c r="F83">
        <v>77</v>
      </c>
      <c r="G83" s="6">
        <v>12.406418863100001</v>
      </c>
      <c r="H83" s="6">
        <f xml:space="preserve"> ( $C$2 * (G83 - J79) ) + ( (1 - $C$2) * (H82 + I82) )</f>
        <v>10.863300786812605</v>
      </c>
      <c r="I83" s="6">
        <f xml:space="preserve"> $C$4*(H83-H82) + (1-$C$4)*I82</f>
        <v>9.4353669983005373E-2</v>
      </c>
      <c r="J83" s="6">
        <f>$C$5*(G83-(H82+I82)) + (1-$C$5)*J79</f>
        <v>1.4980973602001817</v>
      </c>
      <c r="K83" s="6">
        <f t="shared" si="8"/>
        <v>12.345403756038456</v>
      </c>
      <c r="L83" s="6">
        <f t="shared" si="6"/>
        <v>6.1015107061544782E-2</v>
      </c>
      <c r="M83" s="5">
        <f t="shared" si="7"/>
        <v>3.722843289731772E-3</v>
      </c>
    </row>
    <row r="84" spans="5:13" x14ac:dyDescent="0.25">
      <c r="E84" t="s">
        <v>84</v>
      </c>
      <c r="F84">
        <v>78</v>
      </c>
      <c r="G84" s="6">
        <v>10.4711972619</v>
      </c>
      <c r="H84" s="6">
        <f xml:space="preserve"> ( $C$2 * (G84 - J80) ) + ( (1 - $C$2) * (H83 + I83) )</f>
        <v>10.907155808474359</v>
      </c>
      <c r="I84" s="6">
        <f xml:space="preserve"> $C$4*(H84-H83) + (1-$C$4)*I83</f>
        <v>8.6039439102160831E-2</v>
      </c>
      <c r="J84" s="6">
        <f>$C$5*(G84-(H83+I83)) + (1-$C$5)*J80</f>
        <v>-0.29376162270889578</v>
      </c>
      <c r="K84" s="6">
        <f t="shared" si="8"/>
        <v>10.663912111585335</v>
      </c>
      <c r="L84" s="6">
        <f t="shared" si="6"/>
        <v>-0.19271484968533414</v>
      </c>
      <c r="M84" s="5">
        <f t="shared" si="7"/>
        <v>3.7139013289240935E-2</v>
      </c>
    </row>
    <row r="85" spans="5:13" x14ac:dyDescent="0.25">
      <c r="E85" t="s">
        <v>85</v>
      </c>
      <c r="F85">
        <v>79</v>
      </c>
      <c r="G85" s="6">
        <v>10.4991653699</v>
      </c>
      <c r="H85" s="6">
        <f xml:space="preserve"> ( $C$2 * (G85 - J81) ) + ( (1 - $C$2) * (H84 + I84) )</f>
        <v>11.039247686727915</v>
      </c>
      <c r="I85" s="6">
        <f xml:space="preserve"> $C$4*(H85-H84) + (1-$C$4)*I84</f>
        <v>9.3621634358060618E-2</v>
      </c>
      <c r="J85" s="6">
        <f>$C$5*(G85-(H84+I84)) + (1-$C$5)*J81</f>
        <v>-0.66975935574925383</v>
      </c>
      <c r="K85" s="6">
        <f t="shared" si="8"/>
        <v>10.323418311637266</v>
      </c>
      <c r="L85" s="6">
        <f t="shared" si="6"/>
        <v>0.17574705826273451</v>
      </c>
      <c r="M85" s="5">
        <f t="shared" si="7"/>
        <v>3.0887028488004998E-2</v>
      </c>
    </row>
    <row r="86" spans="5:13" x14ac:dyDescent="0.25">
      <c r="E86" t="s">
        <v>86</v>
      </c>
      <c r="F86">
        <v>80</v>
      </c>
      <c r="G86" s="6">
        <v>11.210817760199999</v>
      </c>
      <c r="H86" s="6">
        <f xml:space="preserve"> ( $C$2 * (G86 - J82) ) + ( (1 - $C$2) * (H85 + I85) )</f>
        <v>11.293330129239443</v>
      </c>
      <c r="I86" s="6">
        <f xml:space="preserve"> $C$4*(H86-H85) + (1-$C$4)*I85</f>
        <v>0.12004032576199267</v>
      </c>
      <c r="J86" s="6">
        <f>$C$5*(G86-(H85+I85)) + (1-$C$5)*J82</f>
        <v>-0.5343469047924857</v>
      </c>
      <c r="K86" s="6">
        <f t="shared" si="8"/>
        <v>10.598461161525083</v>
      </c>
      <c r="L86" s="6">
        <f t="shared" si="6"/>
        <v>0.61235659867491599</v>
      </c>
      <c r="M86" s="5">
        <f t="shared" si="7"/>
        <v>0.37498060394071214</v>
      </c>
    </row>
    <row r="87" spans="5:13" ht="18" x14ac:dyDescent="0.3">
      <c r="F87" s="2" t="s">
        <v>100</v>
      </c>
      <c r="K87" s="2" t="s">
        <v>121</v>
      </c>
      <c r="L87" s="6"/>
      <c r="M87" s="5"/>
    </row>
    <row r="88" spans="5:13" x14ac:dyDescent="0.25">
      <c r="E88" t="s">
        <v>91</v>
      </c>
      <c r="F88">
        <v>1</v>
      </c>
      <c r="K88" s="6">
        <f>$H$86 + F88*$I$86 + $J$83</f>
        <v>12.911467815201618</v>
      </c>
      <c r="L88" s="6"/>
      <c r="M88" s="5"/>
    </row>
    <row r="89" spans="5:13" x14ac:dyDescent="0.25">
      <c r="E89" t="s">
        <v>92</v>
      </c>
      <c r="F89">
        <v>2</v>
      </c>
      <c r="K89" s="6">
        <f>$H$86 + F89*$I$86 + $J$84</f>
        <v>11.239649158054533</v>
      </c>
      <c r="L89" s="6"/>
      <c r="M89" s="5"/>
    </row>
    <row r="90" spans="5:13" x14ac:dyDescent="0.25">
      <c r="E90" t="s">
        <v>93</v>
      </c>
      <c r="F90">
        <v>3</v>
      </c>
      <c r="K90" s="6">
        <f>$H$86 + F90*$I$86 + $J$85</f>
        <v>10.983691750776169</v>
      </c>
      <c r="L90" s="6"/>
      <c r="M90" s="5"/>
    </row>
    <row r="91" spans="5:13" x14ac:dyDescent="0.25">
      <c r="E91" t="s">
        <v>88</v>
      </c>
      <c r="F91">
        <v>4</v>
      </c>
      <c r="K91" s="6">
        <f t="shared" ref="K91:K99" si="9">$H$86 + F91*$I$86 + $J$86</f>
        <v>11.239144527494929</v>
      </c>
      <c r="L91" s="6"/>
      <c r="M91" s="5"/>
    </row>
    <row r="92" spans="5:13" x14ac:dyDescent="0.25">
      <c r="E92" t="s">
        <v>94</v>
      </c>
      <c r="F92">
        <v>5</v>
      </c>
      <c r="K92" s="6">
        <f t="shared" ref="K92:K99" si="10">$H$86 + F92*$I$86 + $J$83</f>
        <v>13.391629118249588</v>
      </c>
      <c r="L92" s="6"/>
      <c r="M92" s="5"/>
    </row>
    <row r="93" spans="5:13" x14ac:dyDescent="0.25">
      <c r="E93" t="s">
        <v>95</v>
      </c>
      <c r="F93">
        <v>6</v>
      </c>
      <c r="K93" s="6">
        <f t="shared" ref="K93:K99" si="11">$H$86 + F93*$I$86 + $J$84</f>
        <v>11.719810461102503</v>
      </c>
      <c r="L93" s="6"/>
      <c r="M93" s="5"/>
    </row>
    <row r="94" spans="5:13" x14ac:dyDescent="0.25">
      <c r="E94" t="s">
        <v>96</v>
      </c>
      <c r="F94">
        <v>7</v>
      </c>
      <c r="K94" s="6">
        <f t="shared" ref="K94:K99" si="12">$H$86 + F94*$I$86 + $J$85</f>
        <v>11.463853053824138</v>
      </c>
      <c r="L94" s="6"/>
      <c r="M94" s="5"/>
    </row>
    <row r="95" spans="5:13" x14ac:dyDescent="0.25">
      <c r="E95" t="s">
        <v>89</v>
      </c>
      <c r="F95">
        <v>8</v>
      </c>
      <c r="K95" s="6">
        <f t="shared" si="9"/>
        <v>11.719305830542899</v>
      </c>
      <c r="L95" s="6"/>
      <c r="M95" s="5"/>
    </row>
    <row r="96" spans="5:13" x14ac:dyDescent="0.25">
      <c r="E96" t="s">
        <v>97</v>
      </c>
      <c r="F96">
        <v>9</v>
      </c>
      <c r="K96" s="6">
        <f t="shared" ref="K96:K99" si="13">$H$86 + F96*$I$86 + $J$83</f>
        <v>13.871790421297559</v>
      </c>
      <c r="L96" s="6"/>
      <c r="M96" s="5"/>
    </row>
    <row r="97" spans="5:13" x14ac:dyDescent="0.25">
      <c r="E97" t="s">
        <v>98</v>
      </c>
      <c r="F97">
        <v>10</v>
      </c>
      <c r="K97" s="6">
        <f t="shared" ref="K97:K99" si="14">$H$86 + F97*$I$86 + $J$84</f>
        <v>12.199971764150474</v>
      </c>
      <c r="L97" s="6"/>
      <c r="M97" s="5"/>
    </row>
    <row r="98" spans="5:13" x14ac:dyDescent="0.25">
      <c r="E98" t="s">
        <v>99</v>
      </c>
      <c r="F98">
        <v>11</v>
      </c>
      <c r="K98" s="6">
        <f t="shared" ref="K98:K99" si="15">$H$86 + F98*$I$86 + $J$85</f>
        <v>11.94401435687211</v>
      </c>
      <c r="L98" s="6"/>
      <c r="M98" s="5"/>
    </row>
    <row r="99" spans="5:13" x14ac:dyDescent="0.25">
      <c r="E99" t="s">
        <v>90</v>
      </c>
      <c r="F99">
        <v>12</v>
      </c>
      <c r="K99" s="6">
        <f t="shared" si="9"/>
        <v>12.19946713359087</v>
      </c>
      <c r="L99" s="6"/>
      <c r="M99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4797A-7910-4395-8497-2F0DD929392F}">
  <dimension ref="A1:P99"/>
  <sheetViews>
    <sheetView zoomScale="115" zoomScaleNormal="115" workbookViewId="0">
      <pane ySplit="1" topLeftCell="A2" activePane="bottomLeft" state="frozen"/>
      <selection pane="bottomLeft"/>
    </sheetView>
  </sheetViews>
  <sheetFormatPr defaultRowHeight="15" x14ac:dyDescent="0.25"/>
  <cols>
    <col min="7" max="7" width="12.28515625" bestFit="1" customWidth="1"/>
    <col min="10" max="10" width="13.42578125" bestFit="1" customWidth="1"/>
    <col min="11" max="11" width="15.5703125" bestFit="1" customWidth="1"/>
    <col min="13" max="13" width="10.85546875" customWidth="1"/>
  </cols>
  <sheetData>
    <row r="1" spans="1:16" x14ac:dyDescent="0.25">
      <c r="A1" s="1"/>
      <c r="B1" s="1" t="s">
        <v>0</v>
      </c>
      <c r="C1" s="1" t="s">
        <v>1</v>
      </c>
      <c r="E1" s="1" t="s">
        <v>6</v>
      </c>
      <c r="F1" s="1" t="s">
        <v>87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101</v>
      </c>
      <c r="L1" s="1" t="s">
        <v>117</v>
      </c>
      <c r="M1" s="1" t="s">
        <v>118</v>
      </c>
    </row>
    <row r="2" spans="1:16" ht="18" x14ac:dyDescent="0.3">
      <c r="B2" s="2" t="s">
        <v>112</v>
      </c>
      <c r="C2">
        <v>0.22369256724563399</v>
      </c>
      <c r="E2" s="1"/>
      <c r="F2" s="2" t="s">
        <v>106</v>
      </c>
      <c r="G2" s="3" t="s">
        <v>111</v>
      </c>
      <c r="H2" s="3" t="s">
        <v>107</v>
      </c>
      <c r="I2" s="3" t="s">
        <v>108</v>
      </c>
      <c r="J2" s="3" t="s">
        <v>109</v>
      </c>
      <c r="K2" s="3" t="s">
        <v>110</v>
      </c>
      <c r="O2" s="1" t="s">
        <v>119</v>
      </c>
      <c r="P2" s="5">
        <f>AVERAGE(M7:M86)</f>
        <v>0.16988155123740231</v>
      </c>
    </row>
    <row r="3" spans="1:16" ht="18" x14ac:dyDescent="0.3">
      <c r="B3" s="2" t="s">
        <v>113</v>
      </c>
      <c r="C3">
        <v>3.0421242882492299E-2</v>
      </c>
      <c r="E3" s="1"/>
      <c r="F3">
        <v>-3</v>
      </c>
      <c r="G3" s="6"/>
      <c r="H3" s="6"/>
      <c r="I3" s="6"/>
      <c r="J3" s="6">
        <f>P5-SUM(C8:C10)</f>
        <v>1.1607305645641159</v>
      </c>
      <c r="K3" s="6"/>
      <c r="O3" s="1" t="s">
        <v>120</v>
      </c>
      <c r="P3" s="4">
        <f>SQRT(P2)</f>
        <v>0.41216689730909045</v>
      </c>
    </row>
    <row r="4" spans="1:16" ht="18" x14ac:dyDescent="0.3">
      <c r="B4" s="2" t="s">
        <v>114</v>
      </c>
      <c r="C4">
        <f>C3/C2</f>
        <v>0.13599576980618724</v>
      </c>
      <c r="E4" s="1"/>
      <c r="F4">
        <v>-2</v>
      </c>
      <c r="G4" s="6"/>
      <c r="H4" s="6"/>
      <c r="I4" s="6"/>
      <c r="J4" s="6">
        <f>C10</f>
        <v>0.96920791019663499</v>
      </c>
      <c r="K4" s="6"/>
    </row>
    <row r="5" spans="1:16" ht="18" x14ac:dyDescent="0.3">
      <c r="B5" s="2" t="s">
        <v>115</v>
      </c>
      <c r="C5">
        <v>1.00000858103232E-4</v>
      </c>
      <c r="E5" s="1"/>
      <c r="F5">
        <v>-1</v>
      </c>
      <c r="G5" s="6"/>
      <c r="H5" s="6"/>
      <c r="I5" s="6"/>
      <c r="J5" s="6">
        <f>C9</f>
        <v>0.92700429663714201</v>
      </c>
      <c r="K5" s="6"/>
      <c r="O5" s="1" t="s">
        <v>122</v>
      </c>
      <c r="P5">
        <v>4</v>
      </c>
    </row>
    <row r="6" spans="1:16" x14ac:dyDescent="0.25">
      <c r="B6" t="s">
        <v>116</v>
      </c>
      <c r="C6">
        <v>10.0135053892402</v>
      </c>
      <c r="E6" s="1"/>
      <c r="F6">
        <v>0</v>
      </c>
      <c r="G6" s="6"/>
      <c r="H6" s="6">
        <f>C6</f>
        <v>10.0135053892402</v>
      </c>
      <c r="I6" s="6">
        <f>C7</f>
        <v>-1.14164478227345E-2</v>
      </c>
      <c r="J6" s="6">
        <f>C8</f>
        <v>0.94305722860210695</v>
      </c>
      <c r="K6" s="6"/>
      <c r="O6" s="1" t="s">
        <v>123</v>
      </c>
      <c r="P6" t="s">
        <v>124</v>
      </c>
    </row>
    <row r="7" spans="1:16" x14ac:dyDescent="0.25">
      <c r="B7" t="s">
        <v>2</v>
      </c>
      <c r="C7">
        <v>-1.14164478227345E-2</v>
      </c>
      <c r="E7" t="s">
        <v>7</v>
      </c>
      <c r="F7">
        <v>1</v>
      </c>
      <c r="G7" s="6">
        <v>11.8060376221</v>
      </c>
      <c r="H7" s="6">
        <f xml:space="preserve"> ( $C$2 * (G7 / J3) ) + ( (1 - $C$2) * (H6 + I6) )</f>
        <v>10.039920700478804</v>
      </c>
      <c r="I7" s="6">
        <f xml:space="preserve"> $C$4*(H7-H6) + (1-$C$4)*I6</f>
        <v>-6.2714886260654707E-3</v>
      </c>
      <c r="J7" s="6">
        <f>$C$5*(G7/(H6+I6)) + (1-$C$5)*J3</f>
        <v>1.1607325272437519</v>
      </c>
      <c r="K7" s="6">
        <f>(H6 + I6) * J3</f>
        <v>11.609730343791995</v>
      </c>
      <c r="L7" s="6">
        <f>G7-K7</f>
        <v>0.1963072783080051</v>
      </c>
      <c r="M7" s="5">
        <f>L7^2</f>
        <v>3.8536547516696565E-2</v>
      </c>
      <c r="O7">
        <f>INT((F7-1)/$P$5)</f>
        <v>0</v>
      </c>
      <c r="P7">
        <f>F6 + 1- $P$5*(O7+1)</f>
        <v>-3</v>
      </c>
    </row>
    <row r="8" spans="1:16" x14ac:dyDescent="0.25">
      <c r="B8" t="s">
        <v>3</v>
      </c>
      <c r="C8">
        <v>0.94305722860210695</v>
      </c>
      <c r="E8" t="s">
        <v>8</v>
      </c>
      <c r="F8">
        <v>2</v>
      </c>
      <c r="G8" s="6">
        <v>9.2756620743999996</v>
      </c>
      <c r="H8" s="6">
        <f xml:space="preserve"> ( $C$2 * (G8 / J4) ) + ( (1 - $C$2) * (H7 + I7) )</f>
        <v>9.930013349010764</v>
      </c>
      <c r="I8" s="6">
        <f xml:space="preserve"> $C$4*(H8-H7) + (1-$C$4)*I7</f>
        <v>-2.0365527572788259E-2</v>
      </c>
      <c r="J8" s="6">
        <f>$C$5*(G8/(H7+I7)) + (1-$C$5)*J4</f>
        <v>0.96920343491597161</v>
      </c>
      <c r="K8" s="6">
        <f t="shared" ref="K8:K71" si="0">(H7 + I7) * J4</f>
        <v>9.7246921842659066</v>
      </c>
      <c r="L8" s="6">
        <f t="shared" ref="L8:L71" si="1">G8-K8</f>
        <v>-0.44903010986590708</v>
      </c>
      <c r="M8" s="5">
        <f t="shared" ref="M8:M71" si="2">L8^2</f>
        <v>0.20162803956618858</v>
      </c>
      <c r="O8">
        <f t="shared" ref="O8:O17" si="3">INT((F8-1)/$P$5)</f>
        <v>0</v>
      </c>
      <c r="P8">
        <f t="shared" ref="P8:P17" si="4">F7 + 1- $P$5*(O8+1)</f>
        <v>-2</v>
      </c>
    </row>
    <row r="9" spans="1:16" x14ac:dyDescent="0.25">
      <c r="B9" t="s">
        <v>4</v>
      </c>
      <c r="C9">
        <v>0.92700429663714201</v>
      </c>
      <c r="E9" t="s">
        <v>9</v>
      </c>
      <c r="F9">
        <v>3</v>
      </c>
      <c r="G9" s="6">
        <v>8.6424885897999992</v>
      </c>
      <c r="H9" s="6">
        <f xml:space="preserve"> ( $C$2 * (G9 / J5) ) + ( (1 - $C$2) * (H8 + I8) )</f>
        <v>9.7784257079148311</v>
      </c>
      <c r="I9" s="6">
        <f xml:space="preserve"> $C$4*(H9-H8) + (1-$C$4)*I8</f>
        <v>-3.8211179916963212E-2</v>
      </c>
      <c r="J9" s="6">
        <f>$C$5*(G9/(H8+I8)) + (1-$C$5)*J5</f>
        <v>0.92699880903359677</v>
      </c>
      <c r="K9" s="6">
        <f t="shared" si="0"/>
        <v>9.1862861086338974</v>
      </c>
      <c r="L9" s="6">
        <f t="shared" si="1"/>
        <v>-0.54379751883389815</v>
      </c>
      <c r="M9" s="5">
        <f t="shared" si="2"/>
        <v>0.29571574148990382</v>
      </c>
      <c r="O9">
        <f t="shared" si="3"/>
        <v>0</v>
      </c>
      <c r="P9">
        <f t="shared" si="4"/>
        <v>-1</v>
      </c>
    </row>
    <row r="10" spans="1:16" x14ac:dyDescent="0.25">
      <c r="B10" t="s">
        <v>5</v>
      </c>
      <c r="C10">
        <v>0.96920791019663499</v>
      </c>
      <c r="E10" t="s">
        <v>10</v>
      </c>
      <c r="F10">
        <v>4</v>
      </c>
      <c r="G10" s="6">
        <v>9.2995237805999995</v>
      </c>
      <c r="H10" s="6">
        <f xml:space="preserve"> ( $C$2 * (G10 / J6) ) + ( (1 - $C$2) * (H9 + I9) )</f>
        <v>9.7672419860794406</v>
      </c>
      <c r="I10" s="6">
        <f xml:space="preserve"> $C$4*(H10-H9) + (1-$C$4)*I9</f>
        <v>-3.4535559949255279E-2</v>
      </c>
      <c r="J10" s="6">
        <f>$C$5*(G10/(H9+I9)) + (1-$C$5)*J6</f>
        <v>0.94305839844327699</v>
      </c>
      <c r="K10" s="6">
        <f t="shared" si="0"/>
        <v>9.1855797187636483</v>
      </c>
      <c r="L10" s="6">
        <f t="shared" si="1"/>
        <v>0.1139440618363512</v>
      </c>
      <c r="M10" s="5">
        <f t="shared" si="2"/>
        <v>1.2983249227766225E-2</v>
      </c>
      <c r="O10">
        <f t="shared" si="3"/>
        <v>0</v>
      </c>
      <c r="P10">
        <f t="shared" si="4"/>
        <v>0</v>
      </c>
    </row>
    <row r="11" spans="1:16" ht="18" x14ac:dyDescent="0.3">
      <c r="B11" s="2"/>
      <c r="E11" t="s">
        <v>11</v>
      </c>
      <c r="F11">
        <v>5</v>
      </c>
      <c r="G11" s="6">
        <v>11.172027056399999</v>
      </c>
      <c r="H11" s="6">
        <f xml:space="preserve"> ( $C$2 * (G11 / J7) ) + ( (1 - $C$2) * (H10 + I10) )</f>
        <v>9.7086087667865311</v>
      </c>
      <c r="I11" s="6">
        <f xml:space="preserve"> $C$4*(H11-H10) + (1-$C$4)*I10</f>
        <v>-3.7812739682222804E-2</v>
      </c>
      <c r="J11" s="6">
        <f>$C$5*(G11/(H10+I10)) + (1-$C$5)*J7</f>
        <v>1.1607312424732261</v>
      </c>
      <c r="K11" s="6">
        <f t="shared" si="0"/>
        <v>11.297068926923595</v>
      </c>
      <c r="L11" s="6">
        <f t="shared" si="1"/>
        <v>-0.12504187052359583</v>
      </c>
      <c r="M11" s="5">
        <f t="shared" si="2"/>
        <v>1.5635469384039705E-2</v>
      </c>
      <c r="O11">
        <f t="shared" si="3"/>
        <v>1</v>
      </c>
      <c r="P11">
        <f t="shared" si="4"/>
        <v>-3</v>
      </c>
    </row>
    <row r="12" spans="1:16" ht="18" x14ac:dyDescent="0.3">
      <c r="B12" s="2"/>
      <c r="E12" t="s">
        <v>12</v>
      </c>
      <c r="F12">
        <v>6</v>
      </c>
      <c r="G12" s="6">
        <v>9.6076131866000001</v>
      </c>
      <c r="H12" s="6">
        <f xml:space="preserve"> ( $C$2 * (G12 / J8) ) + ( (1 - $C$2) * (H11 + I11) )</f>
        <v>9.724952068528431</v>
      </c>
      <c r="I12" s="6">
        <f xml:space="preserve"> $C$4*(H12-H11) + (1-$C$4)*I11</f>
        <v>-3.044774713909347E-2</v>
      </c>
      <c r="J12" s="6">
        <f>$C$5*(G12/(H11+I11)) + (1-$C$5)*J8</f>
        <v>0.96920586125679808</v>
      </c>
      <c r="K12" s="6">
        <f t="shared" si="0"/>
        <v>9.3729687278412257</v>
      </c>
      <c r="L12" s="6">
        <f t="shared" si="1"/>
        <v>0.23464445875877438</v>
      </c>
      <c r="M12" s="5">
        <f t="shared" si="2"/>
        <v>5.5058022026198167E-2</v>
      </c>
      <c r="O12">
        <f t="shared" si="3"/>
        <v>1</v>
      </c>
      <c r="P12">
        <f t="shared" si="4"/>
        <v>-2</v>
      </c>
    </row>
    <row r="13" spans="1:16" ht="18" x14ac:dyDescent="0.3">
      <c r="B13" s="2"/>
      <c r="E13" t="s">
        <v>13</v>
      </c>
      <c r="F13">
        <v>7</v>
      </c>
      <c r="G13" s="6">
        <v>8.9138865198000001</v>
      </c>
      <c r="H13" s="6">
        <f xml:space="preserve"> ( $C$2 * (G13 / J9) ) + ( (1 - $C$2) * (H12 + I12) )</f>
        <v>9.6769111461523725</v>
      </c>
      <c r="I13" s="6">
        <f xml:space="preserve"> $C$4*(H13-H12) + (1-$C$4)*I12</f>
        <v>-3.2840344548779682E-2</v>
      </c>
      <c r="J13" s="6">
        <f>$C$5*(G13/(H12+I12)) + (1-$C$5)*J9</f>
        <v>0.926998056977963</v>
      </c>
      <c r="K13" s="6">
        <f t="shared" si="0"/>
        <v>8.9867939600989732</v>
      </c>
      <c r="L13" s="6">
        <f t="shared" si="1"/>
        <v>-7.2907440298973114E-2</v>
      </c>
      <c r="M13" s="5">
        <f t="shared" si="2"/>
        <v>5.3154948509483288E-3</v>
      </c>
      <c r="O13">
        <f t="shared" si="3"/>
        <v>1</v>
      </c>
      <c r="P13">
        <f t="shared" si="4"/>
        <v>-1</v>
      </c>
    </row>
    <row r="14" spans="1:16" ht="18" x14ac:dyDescent="0.3">
      <c r="B14" s="2"/>
      <c r="E14" t="s">
        <v>14</v>
      </c>
      <c r="F14">
        <v>8</v>
      </c>
      <c r="G14" s="6">
        <v>9.0256883618000003</v>
      </c>
      <c r="H14" s="6">
        <f xml:space="preserve"> ( $C$2 * (G14 / J10) ) + ( (1 - $C$2) * (H13 + I13) )</f>
        <v>9.6276486559728092</v>
      </c>
      <c r="I14" s="6">
        <f xml:space="preserve"> $C$4*(H14-H13) + (1-$C$4)*I13</f>
        <v>-3.5073686885707417E-2</v>
      </c>
      <c r="J14" s="6">
        <f>$C$5*(G14/(H13+I13)) + (1-$C$5)*J10</f>
        <v>0.94305768054936723</v>
      </c>
      <c r="K14" s="6">
        <f t="shared" si="0"/>
        <v>9.0949219646338548</v>
      </c>
      <c r="L14" s="6">
        <f t="shared" si="1"/>
        <v>-6.9233602833854491E-2</v>
      </c>
      <c r="M14" s="5">
        <f t="shared" si="2"/>
        <v>4.7932917613559044E-3</v>
      </c>
      <c r="O14">
        <f t="shared" si="3"/>
        <v>1</v>
      </c>
      <c r="P14">
        <f t="shared" si="4"/>
        <v>0</v>
      </c>
    </row>
    <row r="15" spans="1:16" x14ac:dyDescent="0.25">
      <c r="E15" t="s">
        <v>15</v>
      </c>
      <c r="F15">
        <v>9</v>
      </c>
      <c r="G15" s="6">
        <v>11.070865789000001</v>
      </c>
      <c r="H15" s="6">
        <f xml:space="preserve"> ( $C$2 * (G15 / J11) ) + ( (1 - $C$2) * (H14 + I14) )</f>
        <v>9.5803305688578799</v>
      </c>
      <c r="I15" s="6">
        <f xml:space="preserve"> $C$4*(H15-H14) + (1-$C$4)*I14</f>
        <v>-3.6738873520695492E-2</v>
      </c>
      <c r="J15" s="6">
        <f>$C$5*(G15/(H14+I14)) + (1-$C$5)*J11</f>
        <v>1.1607305801253289</v>
      </c>
      <c r="K15" s="6">
        <f t="shared" si="0"/>
        <v>11.134401462386039</v>
      </c>
      <c r="L15" s="6">
        <f t="shared" si="1"/>
        <v>-6.3535673386038383E-2</v>
      </c>
      <c r="M15" s="5">
        <f t="shared" si="2"/>
        <v>4.0367817926173465E-3</v>
      </c>
      <c r="O15">
        <f t="shared" si="3"/>
        <v>2</v>
      </c>
      <c r="P15">
        <f t="shared" si="4"/>
        <v>-3</v>
      </c>
    </row>
    <row r="16" spans="1:16" x14ac:dyDescent="0.25">
      <c r="E16" t="s">
        <v>16</v>
      </c>
      <c r="F16">
        <v>10</v>
      </c>
      <c r="G16" s="6">
        <v>9.1962623222000008</v>
      </c>
      <c r="H16" s="6">
        <f xml:space="preserve"> ( $C$2 * (G16 / J12) ) + ( (1 - $C$2) * (H15 + I15) )</f>
        <v>9.5312571313494789</v>
      </c>
      <c r="I16" s="6">
        <f xml:space="preserve"> $C$4*(H16-H15) + (1-$C$4)*I15</f>
        <v>-3.8416322045427179E-2</v>
      </c>
      <c r="J16" s="6">
        <f>$C$5*(G16/(H15+I15)) + (1-$C$5)*J12</f>
        <v>0.9692053012669466</v>
      </c>
      <c r="K16" s="6">
        <f t="shared" si="0"/>
        <v>9.2497050085625023</v>
      </c>
      <c r="L16" s="6">
        <f t="shared" si="1"/>
        <v>-5.344268636250149E-2</v>
      </c>
      <c r="M16" s="5">
        <f t="shared" si="2"/>
        <v>2.8561207256407027E-3</v>
      </c>
      <c r="O16">
        <f t="shared" si="3"/>
        <v>2</v>
      </c>
      <c r="P16">
        <f t="shared" si="4"/>
        <v>-2</v>
      </c>
    </row>
    <row r="17" spans="5:16" x14ac:dyDescent="0.25">
      <c r="E17" t="s">
        <v>17</v>
      </c>
      <c r="F17">
        <v>11</v>
      </c>
      <c r="G17" s="6">
        <v>9.3475058063999992</v>
      </c>
      <c r="H17" s="6">
        <f xml:space="preserve"> ( $C$2 * (G17 / J13) ) + ( (1 - $C$2) * (H16 + I16) )</f>
        <v>9.624996053968653</v>
      </c>
      <c r="I17" s="6">
        <f xml:space="preserve"> $C$4*(H17-H16) + (1-$C$4)*I16</f>
        <v>-2.044376781333972E-2</v>
      </c>
      <c r="J17" s="6">
        <f>$C$5*(G17/(H16+I16)) + (1-$C$5)*J13</f>
        <v>0.92700382622587807</v>
      </c>
      <c r="K17" s="6">
        <f t="shared" si="0"/>
        <v>8.7998449854259704</v>
      </c>
      <c r="L17" s="6">
        <f t="shared" si="1"/>
        <v>0.54766082097402879</v>
      </c>
      <c r="M17" s="5">
        <f t="shared" si="2"/>
        <v>0.29993237482994722</v>
      </c>
      <c r="O17">
        <f t="shared" si="3"/>
        <v>2</v>
      </c>
      <c r="P17">
        <f t="shared" si="4"/>
        <v>-1</v>
      </c>
    </row>
    <row r="18" spans="5:16" x14ac:dyDescent="0.25">
      <c r="E18" t="s">
        <v>18</v>
      </c>
      <c r="F18">
        <v>12</v>
      </c>
      <c r="G18" s="6">
        <v>8.9840142166000003</v>
      </c>
      <c r="H18" s="6">
        <f xml:space="preserve"> ( $C$2 * (G18 / J14) ) + ( (1 - $C$2) * (H17 + I17) )</f>
        <v>9.5870866927637923</v>
      </c>
      <c r="I18" s="6">
        <f xml:space="preserve"> $C$4*(H18-H17) + (1-$C$4)*I17</f>
        <v>-2.2819014631741467E-2</v>
      </c>
      <c r="J18" s="6">
        <f>$C$5*(G18/(H17+I17)) + (1-$C$5)*J14</f>
        <v>0.94305691390023305</v>
      </c>
      <c r="K18" s="6">
        <f t="shared" si="0"/>
        <v>9.0576468016967517</v>
      </c>
      <c r="L18" s="6">
        <f t="shared" si="1"/>
        <v>-7.3632585096751413E-2</v>
      </c>
      <c r="M18" s="5">
        <f t="shared" si="2"/>
        <v>5.4217575880303381E-3</v>
      </c>
    </row>
    <row r="19" spans="5:16" x14ac:dyDescent="0.25">
      <c r="E19" t="s">
        <v>19</v>
      </c>
      <c r="F19">
        <v>13</v>
      </c>
      <c r="G19" s="6">
        <v>10.6723143049</v>
      </c>
      <c r="H19" s="6">
        <f xml:space="preserve"> ( $C$2 * (G19 / J15) ) + ( (1 - $C$2) * (H18 + I18) )</f>
        <v>9.4815489617241511</v>
      </c>
      <c r="I19" s="6">
        <f xml:space="preserve"> $C$4*(H19-H18) + (1-$C$4)*I18</f>
        <v>-3.4068410147013492E-2</v>
      </c>
      <c r="J19" s="6">
        <f>$C$5*(G19/(H18+I18)) + (1-$C$5)*J15</f>
        <v>1.1607260923029128</v>
      </c>
      <c r="K19" s="6">
        <f t="shared" si="0"/>
        <v>11.101537970512148</v>
      </c>
      <c r="L19" s="6">
        <f t="shared" si="1"/>
        <v>-0.42922366561214709</v>
      </c>
      <c r="M19" s="5">
        <f t="shared" si="2"/>
        <v>0.18423295512152826</v>
      </c>
    </row>
    <row r="20" spans="5:16" x14ac:dyDescent="0.25">
      <c r="E20" t="s">
        <v>20</v>
      </c>
      <c r="F20">
        <v>14</v>
      </c>
      <c r="G20" s="6">
        <v>9.5334921444000003</v>
      </c>
      <c r="H20" s="6">
        <f xml:space="preserve"> ( $C$2 * (G20 / J16) ) + ( (1 - $C$2) * (H19 + I19) )</f>
        <v>9.5344791997158964</v>
      </c>
      <c r="I20" s="6">
        <f xml:space="preserve"> $C$4*(H20-H19) + (1-$C$4)*I19</f>
        <v>-2.2236962021285365E-2</v>
      </c>
      <c r="J20" s="6">
        <f>$C$5*(G20/(H19+I19)) + (1-$C$5)*J16</f>
        <v>0.96920929118936772</v>
      </c>
      <c r="K20" s="6">
        <f t="shared" si="0"/>
        <v>9.1565482342049389</v>
      </c>
      <c r="L20" s="6">
        <f t="shared" si="1"/>
        <v>0.37694391019506135</v>
      </c>
      <c r="M20" s="5">
        <f t="shared" si="2"/>
        <v>0.14208671143314247</v>
      </c>
    </row>
    <row r="21" spans="5:16" x14ac:dyDescent="0.25">
      <c r="E21" t="s">
        <v>21</v>
      </c>
      <c r="F21">
        <v>15</v>
      </c>
      <c r="G21" s="6">
        <v>8.8071590872000005</v>
      </c>
      <c r="H21" s="6">
        <f xml:space="preserve"> ( $C$2 * (G21 / J17) ) + ( (1 - $C$2) * (H20 + I20) )</f>
        <v>9.5096540112044217</v>
      </c>
      <c r="I21" s="6">
        <f xml:space="preserve"> $C$4*(H21-H20) + (1-$C$4)*I20</f>
        <v>-2.2588949875251438E-2</v>
      </c>
      <c r="J21" s="6">
        <f>$C$5*(G21/(H20+I20)) + (1-$C$5)*J17</f>
        <v>0.9270037134663951</v>
      </c>
      <c r="K21" s="6">
        <f t="shared" si="0"/>
        <v>8.8178849503303134</v>
      </c>
      <c r="L21" s="6">
        <f t="shared" si="1"/>
        <v>-1.0725863130312874E-2</v>
      </c>
      <c r="M21" s="5">
        <f t="shared" si="2"/>
        <v>1.1504413989020508E-4</v>
      </c>
    </row>
    <row r="22" spans="5:16" x14ac:dyDescent="0.25">
      <c r="E22" t="s">
        <v>22</v>
      </c>
      <c r="F22">
        <v>16</v>
      </c>
      <c r="G22" s="6">
        <v>8.9769448476000004</v>
      </c>
      <c r="H22" s="6">
        <f xml:space="preserve"> ( $C$2 * (G22 / J18) ) + ( (1 - $C$2) * (H21 + I21) )</f>
        <v>9.4942053689215093</v>
      </c>
      <c r="I22" s="6">
        <f xml:space="preserve"> $C$4*(H22-H21) + (1-$C$4)*I21</f>
        <v>-2.1617898247578315E-2</v>
      </c>
      <c r="J22" s="6">
        <f>$C$5*(G22/(H21+I21)) + (1-$C$5)*J18</f>
        <v>0.94305723120391971</v>
      </c>
      <c r="K22" s="6">
        <f t="shared" si="0"/>
        <v>8.9468422987078124</v>
      </c>
      <c r="L22" s="6">
        <f t="shared" si="1"/>
        <v>3.0102548892187997E-2</v>
      </c>
      <c r="M22" s="5">
        <f t="shared" si="2"/>
        <v>9.0616344980656881E-4</v>
      </c>
    </row>
    <row r="23" spans="5:16" x14ac:dyDescent="0.25">
      <c r="E23" t="s">
        <v>23</v>
      </c>
      <c r="F23">
        <v>17</v>
      </c>
      <c r="G23" s="6">
        <v>10.8426194436</v>
      </c>
      <c r="H23" s="6">
        <f xml:space="preserve"> ( $C$2 * (G23 / J19) ) + ( (1 - $C$2) * (H22 + I22) )</f>
        <v>9.4432057173368982</v>
      </c>
      <c r="I23" s="6">
        <f xml:space="preserve"> $C$4*(H23-H22) + (1-$C$4)*I22</f>
        <v>-2.561369241090361E-2</v>
      </c>
      <c r="J23" s="6">
        <f>$C$5*(G23/(H22+I22)) + (1-$C$5)*J19</f>
        <v>1.1607244828028267</v>
      </c>
      <c r="K23" s="6">
        <f t="shared" si="0"/>
        <v>10.995079438832883</v>
      </c>
      <c r="L23" s="6">
        <f t="shared" si="1"/>
        <v>-0.15245999523288312</v>
      </c>
      <c r="M23" s="5">
        <f t="shared" si="2"/>
        <v>2.3244050146410743E-2</v>
      </c>
    </row>
    <row r="24" spans="5:16" x14ac:dyDescent="0.25">
      <c r="E24" t="s">
        <v>24</v>
      </c>
      <c r="F24">
        <v>18</v>
      </c>
      <c r="G24" s="6">
        <v>9.2327454263999993</v>
      </c>
      <c r="H24" s="6">
        <f xml:space="preserve"> ( $C$2 * (G24 / J20) ) + ( (1 - $C$2) * (H23 + I23) )</f>
        <v>9.4418554045611316</v>
      </c>
      <c r="I24" s="6">
        <f xml:space="preserve"> $C$4*(H24-H23) + (1-$C$4)*I23</f>
        <v>-2.2313975419323381E-2</v>
      </c>
      <c r="J24" s="6">
        <f>$C$5*(G24/(H23+I23)) + (1-$C$5)*J20</f>
        <v>0.96921040748997866</v>
      </c>
      <c r="K24" s="6">
        <f t="shared" si="0"/>
        <v>9.1276176911891653</v>
      </c>
      <c r="L24" s="6">
        <f t="shared" si="1"/>
        <v>0.10512773521083396</v>
      </c>
      <c r="M24" s="5">
        <f t="shared" si="2"/>
        <v>1.1051840710559219E-2</v>
      </c>
    </row>
    <row r="25" spans="5:16" x14ac:dyDescent="0.25">
      <c r="E25" t="s">
        <v>25</v>
      </c>
      <c r="F25">
        <v>19</v>
      </c>
      <c r="G25" s="6">
        <v>8.8362141348000005</v>
      </c>
      <c r="H25" s="6">
        <f xml:space="preserve"> ( $C$2 * (G25 / J21) ) + ( (1 - $C$2) * (H24 + I24) )</f>
        <v>9.444701131958972</v>
      </c>
      <c r="I25" s="6">
        <f xml:space="preserve"> $C$4*(H25-H24) + (1-$C$4)*I24</f>
        <v>-1.8892362266608297E-2</v>
      </c>
      <c r="J25" s="6">
        <f>$C$5*(G25/(H24+I24)) + (1-$C$5)*J21</f>
        <v>0.92700482036895848</v>
      </c>
      <c r="K25" s="6">
        <f t="shared" si="0"/>
        <v>8.7319498839650116</v>
      </c>
      <c r="L25" s="6">
        <f t="shared" si="1"/>
        <v>0.10426425083498891</v>
      </c>
      <c r="M25" s="5">
        <f t="shared" si="2"/>
        <v>1.0871034002181486E-2</v>
      </c>
    </row>
    <row r="26" spans="5:16" x14ac:dyDescent="0.25">
      <c r="E26" t="s">
        <v>26</v>
      </c>
      <c r="F26">
        <v>20</v>
      </c>
      <c r="G26" s="6">
        <v>9.2475412624000004</v>
      </c>
      <c r="H26" s="6">
        <f xml:space="preserve"> ( $C$2 * (G26 / J22) ) + ( (1 - $C$2) * (H25 + I25) )</f>
        <v>9.510836233116855</v>
      </c>
      <c r="I26" s="6">
        <f xml:space="preserve"> $C$4*(H26-H25) + (1-$C$4)*I25</f>
        <v>-7.3289869235271705E-3</v>
      </c>
      <c r="J26" s="6">
        <f>$C$5*(G26/(H25+I25)) + (1-$C$5)*J22</f>
        <v>0.94306103424328691</v>
      </c>
      <c r="K26" s="6">
        <f t="shared" si="0"/>
        <v>8.8890771202037051</v>
      </c>
      <c r="L26" s="6">
        <f t="shared" si="1"/>
        <v>0.3584641421962953</v>
      </c>
      <c r="M26" s="5">
        <f t="shared" si="2"/>
        <v>0.12849654124052581</v>
      </c>
    </row>
    <row r="27" spans="5:16" x14ac:dyDescent="0.25">
      <c r="E27" t="s">
        <v>27</v>
      </c>
      <c r="F27">
        <v>21</v>
      </c>
      <c r="G27" s="6">
        <v>10.5015589713</v>
      </c>
      <c r="H27" s="6">
        <f xml:space="preserve"> ( $C$2 * (G27 / J23) ) + ( (1 - $C$2) * (H26 + I26) )</f>
        <v>9.4014833547524432</v>
      </c>
      <c r="I27" s="6">
        <f xml:space="preserve"> $C$4*(H27-H26) + (1-$C$4)*I26</f>
        <v>-2.1203804578653149E-2</v>
      </c>
      <c r="J27" s="6">
        <f>$C$5*(G27/(H26+I26)) + (1-$C$5)*J23</f>
        <v>1.1607189122372357</v>
      </c>
      <c r="K27" s="6">
        <f t="shared" si="0"/>
        <v>11.030953533150667</v>
      </c>
      <c r="L27" s="6">
        <f t="shared" si="1"/>
        <v>-0.52939456185066724</v>
      </c>
      <c r="M27" s="5">
        <f t="shared" si="2"/>
        <v>0.28025860211705994</v>
      </c>
    </row>
    <row r="28" spans="5:16" x14ac:dyDescent="0.25">
      <c r="E28" t="s">
        <v>28</v>
      </c>
      <c r="F28">
        <v>22</v>
      </c>
      <c r="G28" s="6">
        <v>9.0935298810000003</v>
      </c>
      <c r="H28" s="6">
        <f xml:space="preserve"> ( $C$2 * (G28 / J24) ) + ( (1 - $C$2) * (H27 + I27) )</f>
        <v>9.3807562225158119</v>
      </c>
      <c r="I28" s="6">
        <f xml:space="preserve"> $C$4*(H28-H27) + (1-$C$4)*I27</f>
        <v>-2.1138979156554577E-2</v>
      </c>
      <c r="J28" s="6">
        <f>$C$5*(G28/(H27+I27)) + (1-$C$5)*J24</f>
        <v>0.96921042950780356</v>
      </c>
      <c r="K28" s="6">
        <f t="shared" si="0"/>
        <v>9.0914645651938528</v>
      </c>
      <c r="L28" s="6">
        <f t="shared" si="1"/>
        <v>2.0653158061474386E-3</v>
      </c>
      <c r="M28" s="5">
        <f t="shared" si="2"/>
        <v>4.2655293791224446E-6</v>
      </c>
    </row>
    <row r="29" spans="5:16" x14ac:dyDescent="0.25">
      <c r="E29" t="s">
        <v>29</v>
      </c>
      <c r="F29">
        <v>23</v>
      </c>
      <c r="G29" s="6">
        <v>8.8405427455000005</v>
      </c>
      <c r="H29" s="6">
        <f xml:space="preserve"> ( $C$2 * (G29 / J25) ) + ( (1 - $C$2) * (H28 + I28) )</f>
        <v>9.3992235183016764</v>
      </c>
      <c r="I29" s="6">
        <f xml:space="preserve"> $C$4*(H29-H28) + (1-$C$4)*I28</f>
        <v>-1.5752693306604792E-2</v>
      </c>
      <c r="J29" s="6">
        <f>$C$5*(G29/(H28+I28)) + (1-$C$5)*J25</f>
        <v>0.92700657400747011</v>
      </c>
      <c r="K29" s="6">
        <f t="shared" si="0"/>
        <v>8.6764103014024556</v>
      </c>
      <c r="L29" s="6">
        <f t="shared" si="1"/>
        <v>0.16413244409754491</v>
      </c>
      <c r="M29" s="5">
        <f t="shared" si="2"/>
        <v>2.6939459205433704E-2</v>
      </c>
    </row>
    <row r="30" spans="5:16" x14ac:dyDescent="0.25">
      <c r="E30" t="s">
        <v>30</v>
      </c>
      <c r="F30">
        <v>24</v>
      </c>
      <c r="G30" s="6">
        <v>8.8412606339999993</v>
      </c>
      <c r="H30" s="6">
        <f xml:space="preserve"> ( $C$2 * (G30 / J26) ) + ( (1 - $C$2) * (H29 + I29) )</f>
        <v>9.3815910117899453</v>
      </c>
      <c r="I30" s="6">
        <f xml:space="preserve"> $C$4*(H30-H29) + (1-$C$4)*I29</f>
        <v>-1.6008339950527781E-2</v>
      </c>
      <c r="J30" s="6">
        <f>$C$5*(G30/(H29+I29)) + (1-$C$5)*J26</f>
        <v>0.94306094978482624</v>
      </c>
      <c r="K30" s="6">
        <f t="shared" si="0"/>
        <v>8.849185701011562</v>
      </c>
      <c r="L30" s="6">
        <f t="shared" si="1"/>
        <v>-7.9250670115627031E-3</v>
      </c>
      <c r="M30" s="5">
        <f t="shared" si="2"/>
        <v>6.2806687137759393E-5</v>
      </c>
    </row>
    <row r="31" spans="5:16" x14ac:dyDescent="0.25">
      <c r="E31" t="s">
        <v>31</v>
      </c>
      <c r="F31">
        <v>25</v>
      </c>
      <c r="G31" s="6">
        <v>10.701459552799999</v>
      </c>
      <c r="H31" s="6">
        <f xml:space="preserve"> ( $C$2 * (G31 / J27) ) + ( (1 - $C$2) * (H30 + I30) )</f>
        <v>9.3329458319943832</v>
      </c>
      <c r="I31" s="6">
        <f xml:space="preserve"> $C$4*(H31-H30) + (1-$C$4)*I30</f>
        <v>-2.0446812109294461E-2</v>
      </c>
      <c r="J31" s="6">
        <f>$C$5*(G31/(H30+I30)) + (1-$C$5)*J27</f>
        <v>1.1607171040119746</v>
      </c>
      <c r="K31" s="6">
        <f t="shared" si="0"/>
        <v>10.870808931325353</v>
      </c>
      <c r="L31" s="6">
        <f t="shared" si="1"/>
        <v>-0.1693493785253537</v>
      </c>
      <c r="M31" s="5">
        <f t="shared" si="2"/>
        <v>2.867921200692353E-2</v>
      </c>
    </row>
    <row r="32" spans="5:16" x14ac:dyDescent="0.25">
      <c r="E32" t="s">
        <v>32</v>
      </c>
      <c r="F32">
        <v>26</v>
      </c>
      <c r="G32" s="6">
        <v>9.2112662671999992</v>
      </c>
      <c r="H32" s="6">
        <f xml:space="preserve"> ( $C$2 * (G32 / J28) ) + ( (1 - $C$2) * (H31 + I31) )</f>
        <v>9.3553110575552285</v>
      </c>
      <c r="I32" s="6">
        <f xml:space="preserve"> $C$4*(H32-H31) + (1-$C$4)*I31</f>
        <v>-1.4624556089372319E-2</v>
      </c>
      <c r="J32" s="6">
        <f>$C$5*(G32/(H31+I31)) + (1-$C$5)*J28</f>
        <v>0.96921242141871478</v>
      </c>
      <c r="K32" s="6">
        <f t="shared" si="0"/>
        <v>9.0257711748538263</v>
      </c>
      <c r="L32" s="6">
        <f t="shared" si="1"/>
        <v>0.1854950923461729</v>
      </c>
      <c r="M32" s="5">
        <f t="shared" si="2"/>
        <v>3.4408429284515207E-2</v>
      </c>
    </row>
    <row r="33" spans="5:13" x14ac:dyDescent="0.25">
      <c r="E33" t="s">
        <v>33</v>
      </c>
      <c r="F33">
        <v>27</v>
      </c>
      <c r="G33" s="6">
        <v>8.9244407030000001</v>
      </c>
      <c r="H33" s="6">
        <f xml:space="preserve"> ( $C$2 * (G33 / J29) ) + ( (1 - $C$2) * (H32 + I32) )</f>
        <v>9.4047685164783434</v>
      </c>
      <c r="I33" s="6">
        <f xml:space="preserve"> $C$4*(H33-H32) + (1-$C$4)*I32</f>
        <v>-5.9096731270174693E-3</v>
      </c>
      <c r="J33" s="6">
        <f>$C$5*(G33/(H32+I32)) + (1-$C$5)*J29</f>
        <v>0.92700941710887552</v>
      </c>
      <c r="K33" s="6">
        <f t="shared" si="0"/>
        <v>8.6588777926016842</v>
      </c>
      <c r="L33" s="6">
        <f t="shared" si="1"/>
        <v>0.26556291039831592</v>
      </c>
      <c r="M33" s="5">
        <f t="shared" si="2"/>
        <v>7.0523659379223974E-2</v>
      </c>
    </row>
    <row r="34" spans="5:13" x14ac:dyDescent="0.25">
      <c r="E34" t="s">
        <v>34</v>
      </c>
      <c r="F34">
        <v>28</v>
      </c>
      <c r="G34" s="6">
        <v>8.3785842485999993</v>
      </c>
      <c r="H34" s="6">
        <f xml:space="preserve"> ( $C$2 * (G34 / J30) ) + ( (1 - $C$2) * (H33 + I33) )</f>
        <v>9.2837909250451212</v>
      </c>
      <c r="I34" s="6">
        <f xml:space="preserve"> $C$4*(H34-H33) + (1-$C$4)*I33</f>
        <v>-2.1558423257065258E-2</v>
      </c>
      <c r="J34" s="6">
        <f>$C$5*(G34/(H33+I33)) + (1-$C$5)*J30</f>
        <v>0.94305578834267711</v>
      </c>
      <c r="K34" s="6">
        <f t="shared" si="0"/>
        <v>8.8636967477044148</v>
      </c>
      <c r="L34" s="6">
        <f t="shared" si="1"/>
        <v>-0.48511249910441556</v>
      </c>
      <c r="M34" s="5">
        <f t="shared" si="2"/>
        <v>0.23533413678733159</v>
      </c>
    </row>
    <row r="35" spans="5:13" x14ac:dyDescent="0.25">
      <c r="E35" t="s">
        <v>35</v>
      </c>
      <c r="F35">
        <v>29</v>
      </c>
      <c r="G35" s="6">
        <v>10.928984657799999</v>
      </c>
      <c r="H35" s="6">
        <f xml:space="preserve"> ( $C$2 * (G35 / J31) ) + ( (1 - $C$2) * (H34 + I34) )</f>
        <v>9.2965660146230231</v>
      </c>
      <c r="I35" s="6">
        <f xml:space="preserve"> $C$4*(H35-H34) + (1-$C$4)*I34</f>
        <v>-1.6889210748923283E-2</v>
      </c>
      <c r="J35" s="6">
        <f>$C$5*(G35/(H34+I34)) + (1-$C$5)*J31</f>
        <v>1.1607190274629391</v>
      </c>
      <c r="K35" s="6">
        <f t="shared" si="0"/>
        <v>10.750831686161018</v>
      </c>
      <c r="L35" s="6">
        <f t="shared" si="1"/>
        <v>0.17815297163898158</v>
      </c>
      <c r="M35" s="5">
        <f t="shared" si="2"/>
        <v>3.1738481303799776E-2</v>
      </c>
    </row>
    <row r="36" spans="5:13" x14ac:dyDescent="0.25">
      <c r="E36" t="s">
        <v>36</v>
      </c>
      <c r="F36">
        <v>30</v>
      </c>
      <c r="G36" s="6">
        <v>8.0662598024999994</v>
      </c>
      <c r="H36" s="6">
        <f xml:space="preserve"> ( $C$2 * (G36 / J32) ) + ( (1 - $C$2) * (H35 + I35) )</f>
        <v>9.0655610266716646</v>
      </c>
      <c r="I36" s="6">
        <f xml:space="preserve"> $C$4*(H36-H35) + (1-$C$4)*I35</f>
        <v>-4.6008050697218542E-2</v>
      </c>
      <c r="J36" s="6">
        <f>$C$5*(G36/(H35+I35)) + (1-$C$5)*J32</f>
        <v>0.9692024240211442</v>
      </c>
      <c r="K36" s="6">
        <f t="shared" si="0"/>
        <v>8.9939780250658963</v>
      </c>
      <c r="L36" s="6">
        <f t="shared" si="1"/>
        <v>-0.92771822256589687</v>
      </c>
      <c r="M36" s="5">
        <f t="shared" si="2"/>
        <v>0.860661100480827</v>
      </c>
    </row>
    <row r="37" spans="5:13" x14ac:dyDescent="0.25">
      <c r="E37" t="s">
        <v>37</v>
      </c>
      <c r="F37">
        <v>31</v>
      </c>
      <c r="G37" s="6">
        <v>8.1004925164999992</v>
      </c>
      <c r="H37" s="6">
        <f xml:space="preserve"> ( $C$2 * (G37 / J33) ) + ( (1 - $C$2) * (H36 + I36) )</f>
        <v>8.9566402542072563</v>
      </c>
      <c r="I37" s="6">
        <f xml:space="preserve"> $C$4*(H37-H36) + (1-$C$4)*I36</f>
        <v>-5.4563914724549994E-2</v>
      </c>
      <c r="J37" s="6">
        <f>$C$5*(G37/(H36+I36)) + (1-$C$5)*J33</f>
        <v>0.92700652649702076</v>
      </c>
      <c r="K37" s="6">
        <f t="shared" si="0"/>
        <v>8.3612105468406934</v>
      </c>
      <c r="L37" s="6">
        <f t="shared" si="1"/>
        <v>-0.26071803034069418</v>
      </c>
      <c r="M37" s="5">
        <f t="shared" si="2"/>
        <v>6.7973891344731127E-2</v>
      </c>
    </row>
    <row r="38" spans="5:13" x14ac:dyDescent="0.25">
      <c r="E38" t="s">
        <v>38</v>
      </c>
      <c r="F38">
        <v>32</v>
      </c>
      <c r="G38" s="6">
        <v>7.7370418715999998</v>
      </c>
      <c r="H38" s="6">
        <f xml:space="preserve"> ( $C$2 * (G38 / J34) ) + ( (1 - $C$2) * (H37 + I37) )</f>
        <v>8.7459721809640918</v>
      </c>
      <c r="I38" s="6">
        <f xml:space="preserve"> $C$4*(H38-H37) + (1-$C$4)*I37</f>
        <v>-7.5793419932236053E-2</v>
      </c>
      <c r="J38" s="6">
        <f>$C$5*(G38/(H37+I37)) + (1-$C$5)*J34</f>
        <v>0.94304839547868891</v>
      </c>
      <c r="K38" s="6">
        <f t="shared" si="0"/>
        <v>8.3951546202175571</v>
      </c>
      <c r="L38" s="6">
        <f t="shared" si="1"/>
        <v>-0.65811274861755731</v>
      </c>
      <c r="M38" s="5">
        <f t="shared" si="2"/>
        <v>0.4331123898929562</v>
      </c>
    </row>
    <row r="39" spans="5:13" x14ac:dyDescent="0.25">
      <c r="E39" t="s">
        <v>39</v>
      </c>
      <c r="F39">
        <v>33</v>
      </c>
      <c r="G39" s="6">
        <v>11.219247032</v>
      </c>
      <c r="H39" s="6">
        <f xml:space="preserve"> ( $C$2 * (G39 / J35) ) + ( (1 - $C$2) * (H38 + I38) )</f>
        <v>8.8928858685525345</v>
      </c>
      <c r="I39" s="6">
        <f xml:space="preserve"> $C$4*(H39-H38) + (1-$C$4)*I38</f>
        <v>-4.5506195403652042E-2</v>
      </c>
      <c r="J39" s="6">
        <f>$C$5*(G39/(H38+I38)) + (1-$C$5)*J35</f>
        <v>1.1607323560864971</v>
      </c>
      <c r="K39" s="6">
        <f t="shared" si="0"/>
        <v>10.063641459434725</v>
      </c>
      <c r="L39" s="6">
        <f t="shared" si="1"/>
        <v>1.1556055725652747</v>
      </c>
      <c r="M39" s="5">
        <f t="shared" si="2"/>
        <v>1.3354242393439164</v>
      </c>
    </row>
    <row r="40" spans="5:13" x14ac:dyDescent="0.25">
      <c r="E40" t="s">
        <v>40</v>
      </c>
      <c r="F40">
        <v>34</v>
      </c>
      <c r="G40" s="6">
        <v>9.2740465160000003</v>
      </c>
      <c r="H40" s="6">
        <f xml:space="preserve"> ( $C$2 * (G40 / J36) ) + ( (1 - $C$2) * (H39 + I39) )</f>
        <v>9.0087427350117792</v>
      </c>
      <c r="I40" s="6">
        <f xml:space="preserve"> $C$4*(H40-H39) + (1-$C$4)*I39</f>
        <v>-2.3561501587323976E-2</v>
      </c>
      <c r="J40" s="6">
        <f>$C$5*(G40/(H39+I39)) + (1-$C$5)*J36</f>
        <v>0.96921032636868387</v>
      </c>
      <c r="K40" s="6">
        <f t="shared" si="0"/>
        <v>8.5749018254512954</v>
      </c>
      <c r="L40" s="6">
        <f t="shared" si="1"/>
        <v>0.69914469054870487</v>
      </c>
      <c r="M40" s="5">
        <f t="shared" si="2"/>
        <v>0.48880329832244429</v>
      </c>
    </row>
    <row r="41" spans="5:13" x14ac:dyDescent="0.25">
      <c r="E41" t="s">
        <v>41</v>
      </c>
      <c r="F41">
        <v>35</v>
      </c>
      <c r="G41" s="6">
        <v>7.7962113449999997</v>
      </c>
      <c r="H41" s="6">
        <f xml:space="preserve"> ( $C$2 * (G41 / J37) ) + ( (1 - $C$2) * (H40 + I40) )</f>
        <v>8.8565383293505047</v>
      </c>
      <c r="I41" s="6">
        <f xml:space="preserve"> $C$4*(H41-H40) + (1-$C$4)*I40</f>
        <v>-4.1056392356964386E-2</v>
      </c>
      <c r="J41" s="6">
        <f>$C$5*(G41/(H40+I40)) + (1-$C$5)*J37</f>
        <v>0.92700059322911077</v>
      </c>
      <c r="K41" s="6">
        <f t="shared" si="0"/>
        <v>8.3293216451430219</v>
      </c>
      <c r="L41" s="6">
        <f t="shared" si="1"/>
        <v>-0.53311030014302219</v>
      </c>
      <c r="M41" s="5">
        <f t="shared" si="2"/>
        <v>0.28420659211858318</v>
      </c>
    </row>
    <row r="42" spans="5:13" x14ac:dyDescent="0.25">
      <c r="E42" t="s">
        <v>42</v>
      </c>
      <c r="F42">
        <v>36</v>
      </c>
      <c r="G42" s="6">
        <v>8.9284028939999995</v>
      </c>
      <c r="H42" s="6">
        <f xml:space="preserve"> ( $C$2 * (G42 / J38) ) + ( (1 - $C$2) * (H41 + I41) )</f>
        <v>8.9613554037093266</v>
      </c>
      <c r="I42" s="6">
        <f xml:space="preserve"> $C$4*(H42-H41) + (1-$C$4)*I41</f>
        <v>-2.1218217956653795E-2</v>
      </c>
      <c r="J42" s="6">
        <f>$C$5*(G42/(H41+I41)) + (1-$C$5)*J38</f>
        <v>0.94305537163812614</v>
      </c>
      <c r="K42" s="6">
        <f t="shared" si="0"/>
        <v>8.3134260960531225</v>
      </c>
      <c r="L42" s="6">
        <f t="shared" si="1"/>
        <v>0.61497679794687699</v>
      </c>
      <c r="M42" s="5">
        <f t="shared" si="2"/>
        <v>0.37819646201299395</v>
      </c>
    </row>
    <row r="43" spans="5:13" x14ac:dyDescent="0.25">
      <c r="E43" t="s">
        <v>43</v>
      </c>
      <c r="F43">
        <v>37</v>
      </c>
      <c r="G43" s="6">
        <v>10.9103053791</v>
      </c>
      <c r="H43" s="6">
        <f xml:space="preserve"> ( $C$2 * (G43 / J39) ) + ( (1 - $C$2) * (H42 + I42) )</f>
        <v>9.0428935409427247</v>
      </c>
      <c r="I43" s="6">
        <f xml:space="preserve"> $C$4*(H43-H42) + (1-$C$4)*I42</f>
        <v>-7.2437883301046876E-3</v>
      </c>
      <c r="J43" s="6">
        <f>$C$5*(G43/(H42+I42)) + (1-$C$5)*J39</f>
        <v>1.1607383202394408</v>
      </c>
      <c r="K43" s="6">
        <f t="shared" si="0"/>
        <v>10.377106499355204</v>
      </c>
      <c r="L43" s="6">
        <f t="shared" si="1"/>
        <v>0.53319887974479663</v>
      </c>
      <c r="M43" s="5">
        <f t="shared" si="2"/>
        <v>0.28430104536110612</v>
      </c>
    </row>
    <row r="44" spans="5:13" x14ac:dyDescent="0.25">
      <c r="E44" t="s">
        <v>44</v>
      </c>
      <c r="F44">
        <v>38</v>
      </c>
      <c r="G44" s="6">
        <v>9.3564126837000003</v>
      </c>
      <c r="H44" s="6">
        <f xml:space="preserve"> ( $C$2 * (G44 / J40) ) + ( (1 - $C$2) * (H43 + I43) )</f>
        <v>9.1738907566546626</v>
      </c>
      <c r="I44" s="6">
        <f xml:space="preserve"> $C$4*(H44-H43) + (1-$C$4)*I43</f>
        <v>1.1556403433373136E-2</v>
      </c>
      <c r="J44" s="6">
        <f>$C$5*(G44/(H43+I43)) + (1-$C$5)*J40</f>
        <v>0.9692169553637664</v>
      </c>
      <c r="K44" s="6">
        <f t="shared" si="0"/>
        <v>8.757445045682795</v>
      </c>
      <c r="L44" s="6">
        <f t="shared" si="1"/>
        <v>0.59896763801720532</v>
      </c>
      <c r="M44" s="5">
        <f t="shared" si="2"/>
        <v>0.35876223139190988</v>
      </c>
    </row>
    <row r="45" spans="5:13" x14ac:dyDescent="0.25">
      <c r="E45" t="s">
        <v>45</v>
      </c>
      <c r="F45">
        <v>39</v>
      </c>
      <c r="G45" s="6">
        <v>8.6174603826999991</v>
      </c>
      <c r="H45" s="6">
        <f xml:space="preserve"> ( $C$2 * (G45 / J41) ) + ( (1 - $C$2) * (H44 + I44) )</f>
        <v>9.2101921792195292</v>
      </c>
      <c r="I45" s="6">
        <f xml:space="preserve"> $C$4*(H45-H44) + (1-$C$4)*I44</f>
        <v>1.4921621359029417E-2</v>
      </c>
      <c r="J45" s="6">
        <f>$C$5*(G45/(H44+I44)) + (1-$C$5)*J41</f>
        <v>0.92700170962871964</v>
      </c>
      <c r="K45" s="6">
        <f t="shared" si="0"/>
        <v>8.51491496647626</v>
      </c>
      <c r="L45" s="6">
        <f t="shared" si="1"/>
        <v>0.10254541622373914</v>
      </c>
      <c r="M45" s="5">
        <f t="shared" si="2"/>
        <v>1.0515562388499902E-2</v>
      </c>
    </row>
    <row r="46" spans="5:13" x14ac:dyDescent="0.25">
      <c r="E46" t="s">
        <v>46</v>
      </c>
      <c r="F46">
        <v>40</v>
      </c>
      <c r="G46" s="6">
        <v>8.7163509356999995</v>
      </c>
      <c r="H46" s="6">
        <f xml:space="preserve"> ( $C$2 * (G46 / J42) ) + ( (1 - $C$2) * (H45 + I45) )</f>
        <v>9.2290413106761449</v>
      </c>
      <c r="I46" s="6">
        <f xml:space="preserve"> $C$4*(H46-H45) + (1-$C$4)*I45</f>
        <v>1.5455746118172239E-2</v>
      </c>
      <c r="J46" s="6">
        <f>$C$5*(G46/(H45+I45)) + (1-$C$5)*J42</f>
        <v>0.94305555112593009</v>
      </c>
      <c r="K46" s="6">
        <f t="shared" si="0"/>
        <v>8.6997931236086181</v>
      </c>
      <c r="L46" s="6">
        <f t="shared" si="1"/>
        <v>1.6557812091381408E-2</v>
      </c>
      <c r="M46" s="5">
        <f t="shared" si="2"/>
        <v>2.7416114125349635E-4</v>
      </c>
    </row>
    <row r="47" spans="5:13" x14ac:dyDescent="0.25">
      <c r="E47" t="s">
        <v>47</v>
      </c>
      <c r="F47">
        <v>41</v>
      </c>
      <c r="G47" s="6">
        <v>11.9514914676</v>
      </c>
      <c r="H47" s="6">
        <f xml:space="preserve"> ( $C$2 * (G47 / J43) ) + ( (1 - $C$2) * (H46 + I46) )</f>
        <v>9.4798125354839406</v>
      </c>
      <c r="I47" s="6">
        <f xml:space="preserve"> $C$4*(H47-H46) + (1-$C$4)*I46</f>
        <v>4.7457655789879045E-2</v>
      </c>
      <c r="J47" s="6">
        <f>$C$5*(G47/(H46+I46)) + (1-$C$5)*J43</f>
        <v>1.1607515287455694</v>
      </c>
      <c r="K47" s="6">
        <f t="shared" si="0"/>
        <v>10.730441985161891</v>
      </c>
      <c r="L47" s="6">
        <f t="shared" si="1"/>
        <v>1.2210494824381097</v>
      </c>
      <c r="M47" s="5">
        <f t="shared" si="2"/>
        <v>1.4909618385623757</v>
      </c>
    </row>
    <row r="48" spans="5:13" x14ac:dyDescent="0.25">
      <c r="E48" t="s">
        <v>48</v>
      </c>
      <c r="F48">
        <v>42</v>
      </c>
      <c r="G48" s="6">
        <v>8.4994602312000005</v>
      </c>
      <c r="H48" s="6">
        <f xml:space="preserve"> ( $C$2 * (G48 / J44) ) + ( (1 - $C$2) * (H47 + I47) )</f>
        <v>9.3577423542253886</v>
      </c>
      <c r="I48" s="6">
        <f xml:space="preserve"> $C$4*(H48-H47) + (1-$C$4)*I47</f>
        <v>2.4402587086899789E-2</v>
      </c>
      <c r="J48" s="6">
        <f>$C$5*(G48/(H47+I47)) + (1-$C$5)*J44</f>
        <v>0.96920924551755849</v>
      </c>
      <c r="K48" s="6">
        <f t="shared" si="0"/>
        <v>9.2339918077143803</v>
      </c>
      <c r="L48" s="6">
        <f t="shared" si="1"/>
        <v>-0.73453157651437984</v>
      </c>
      <c r="M48" s="5">
        <f t="shared" si="2"/>
        <v>0.53953663689670028</v>
      </c>
    </row>
    <row r="49" spans="5:13" x14ac:dyDescent="0.25">
      <c r="E49" t="s">
        <v>49</v>
      </c>
      <c r="F49">
        <v>43</v>
      </c>
      <c r="G49" s="6">
        <v>8.4822356138000004</v>
      </c>
      <c r="H49" s="6">
        <f xml:space="preserve"> ( $C$2 * (G49 / J45) ) + ( (1 - $C$2) * (H48 + I48) )</f>
        <v>9.330256858639812</v>
      </c>
      <c r="I49" s="6">
        <f xml:space="preserve"> $C$4*(H49-H48) + (1-$C$4)*I48</f>
        <v>1.7346027340089283E-2</v>
      </c>
      <c r="J49" s="6">
        <f>$C$5*(G49/(H48+I48)) + (1-$C$5)*J45</f>
        <v>0.92699941771537475</v>
      </c>
      <c r="K49" s="6">
        <f t="shared" si="0"/>
        <v>8.6972644005809361</v>
      </c>
      <c r="L49" s="6">
        <f t="shared" si="1"/>
        <v>-0.21502878678093573</v>
      </c>
      <c r="M49" s="5">
        <f t="shared" si="2"/>
        <v>4.6237379144481124E-2</v>
      </c>
    </row>
    <row r="50" spans="5:13" x14ac:dyDescent="0.25">
      <c r="E50" t="s">
        <v>50</v>
      </c>
      <c r="F50">
        <v>44</v>
      </c>
      <c r="G50" s="6">
        <v>8.3911066981999998</v>
      </c>
      <c r="H50" s="6">
        <f xml:space="preserve"> ( $C$2 * (G50 / J46) ) + ( (1 - $C$2) * (H49 + I49) )</f>
        <v>9.2469822437143563</v>
      </c>
      <c r="I50" s="6">
        <f xml:space="preserve"> $C$4*(H50-H49) + (1-$C$4)*I49</f>
        <v>3.6620456367935077E-3</v>
      </c>
      <c r="J50" s="6">
        <f>$C$5*(G50/(H49+I49)) + (1-$C$5)*J46</f>
        <v>0.94305101300275129</v>
      </c>
      <c r="K50" s="6">
        <f t="shared" si="0"/>
        <v>8.8153087913441102</v>
      </c>
      <c r="L50" s="6">
        <f t="shared" si="1"/>
        <v>-0.42420209314411039</v>
      </c>
      <c r="M50" s="5">
        <f t="shared" si="2"/>
        <v>0.17994741582784451</v>
      </c>
    </row>
    <row r="51" spans="5:13" x14ac:dyDescent="0.25">
      <c r="E51" t="s">
        <v>51</v>
      </c>
      <c r="F51">
        <v>45</v>
      </c>
      <c r="G51" s="6">
        <v>10.1319747752</v>
      </c>
      <c r="H51" s="6">
        <f xml:space="preserve"> ( $C$2 * (G51 / J47) ) + ( (1 - $C$2) * (H50 + I50) )</f>
        <v>9.1339129170066027</v>
      </c>
      <c r="I51" s="6">
        <f xml:space="preserve"> $C$4*(H51-H50) + (1-$C$4)*I50</f>
        <v>-1.2212927205735852E-2</v>
      </c>
      <c r="J51" s="6">
        <f>$C$5*(G51/(H50+I50)) + (1-$C$5)*J47</f>
        <v>1.1607449807700518</v>
      </c>
      <c r="K51" s="6">
        <f t="shared" si="0"/>
        <v>10.737699500745819</v>
      </c>
      <c r="L51" s="6">
        <f t="shared" si="1"/>
        <v>-0.60572472554581935</v>
      </c>
      <c r="M51" s="5">
        <f t="shared" si="2"/>
        <v>0.36690244313755815</v>
      </c>
    </row>
    <row r="52" spans="5:13" x14ac:dyDescent="0.25">
      <c r="E52" t="s">
        <v>52</v>
      </c>
      <c r="F52">
        <v>46</v>
      </c>
      <c r="G52" s="6">
        <v>8.4004153107999997</v>
      </c>
      <c r="H52" s="6">
        <f xml:space="preserve"> ( $C$2 * (G52 / J48) ) + ( (1 - $C$2) * (H51 + I51) )</f>
        <v>9.0200513238899802</v>
      </c>
      <c r="I52" s="6">
        <f xml:space="preserve"> $C$4*(H52-H51) + (1-$C$4)*I51</f>
        <v>-2.6036715776058823E-2</v>
      </c>
      <c r="J52" s="6">
        <f>$C$5*(G52/(H51+I51)) + (1-$C$5)*J48</f>
        <v>0.96920441720228934</v>
      </c>
      <c r="K52" s="6">
        <f t="shared" si="0"/>
        <v>8.8408359649524186</v>
      </c>
      <c r="L52" s="6">
        <f t="shared" si="1"/>
        <v>-0.44042065415241893</v>
      </c>
      <c r="M52" s="5">
        <f t="shared" si="2"/>
        <v>0.1939703526040446</v>
      </c>
    </row>
    <row r="53" spans="5:13" x14ac:dyDescent="0.25">
      <c r="E53" t="s">
        <v>53</v>
      </c>
      <c r="F53">
        <v>47</v>
      </c>
      <c r="G53" s="6">
        <v>8.6903039877000001</v>
      </c>
      <c r="H53" s="6">
        <f xml:space="preserve"> ( $C$2 * (G53 / J49) ) + ( (1 - $C$2) * (H52 + I52) )</f>
        <v>9.0791620628873115</v>
      </c>
      <c r="I53" s="6">
        <f xml:space="preserve"> $C$4*(H53-H52) + (1-$C$4)*I52</f>
        <v>-1.4457022117114117E-2</v>
      </c>
      <c r="J53" s="6">
        <f>$C$5*(G53/(H52+I52)) + (1-$C$5)*J49</f>
        <v>0.9270033409990952</v>
      </c>
      <c r="K53" s="6">
        <f t="shared" si="0"/>
        <v>8.3374463046451801</v>
      </c>
      <c r="L53" s="6">
        <f t="shared" si="1"/>
        <v>0.35285768305482001</v>
      </c>
      <c r="M53" s="5">
        <f t="shared" si="2"/>
        <v>0.12450854449081582</v>
      </c>
    </row>
    <row r="54" spans="5:13" x14ac:dyDescent="0.25">
      <c r="E54" t="s">
        <v>54</v>
      </c>
      <c r="F54">
        <v>48</v>
      </c>
      <c r="G54" s="6">
        <v>8.2623477396999991</v>
      </c>
      <c r="H54" s="6">
        <f xml:space="preserve"> ( $C$2 * (G54 / J50) ) + ( (1 - $C$2) * (H53 + I53) )</f>
        <v>8.996834378436775</v>
      </c>
      <c r="I54" s="6">
        <f xml:space="preserve"> $C$4*(H54-H53) + (1-$C$4)*I53</f>
        <v>-2.3687145088403694E-2</v>
      </c>
      <c r="J54" s="6">
        <f>$C$5*(G54/(H53+I53)) + (1-$C$5)*J50</f>
        <v>0.94304785643024747</v>
      </c>
      <c r="K54" s="6">
        <f t="shared" si="0"/>
        <v>8.5484792712694819</v>
      </c>
      <c r="L54" s="6">
        <f t="shared" si="1"/>
        <v>-0.28613153156948279</v>
      </c>
      <c r="M54" s="5">
        <f t="shared" si="2"/>
        <v>8.1871253358297924E-2</v>
      </c>
    </row>
    <row r="55" spans="5:13" x14ac:dyDescent="0.25">
      <c r="E55" t="s">
        <v>55</v>
      </c>
      <c r="F55">
        <v>49</v>
      </c>
      <c r="G55" s="6">
        <v>10.1570168073</v>
      </c>
      <c r="H55" s="6">
        <f xml:space="preserve"> ( $C$2 * (G55 / J51) ) + ( (1 - $C$2) * (H54 + I54) )</f>
        <v>8.9233268712136713</v>
      </c>
      <c r="I55" s="6">
        <f xml:space="preserve"> $C$4*(H55-H54) + (1-$C$4)*I54</f>
        <v>-3.0462503588935246E-2</v>
      </c>
      <c r="J55" s="6">
        <f>$C$5*(G55/(H54+I54)) + (1-$C$5)*J51</f>
        <v>1.1607420997182072</v>
      </c>
      <c r="K55" s="6">
        <f t="shared" si="0"/>
        <v>10.415535612819799</v>
      </c>
      <c r="L55" s="6">
        <f t="shared" si="1"/>
        <v>-0.25851880551979889</v>
      </c>
      <c r="M55" s="5">
        <f t="shared" si="2"/>
        <v>6.6831972807383594E-2</v>
      </c>
    </row>
    <row r="56" spans="5:13" x14ac:dyDescent="0.25">
      <c r="E56" t="s">
        <v>56</v>
      </c>
      <c r="F56">
        <v>50</v>
      </c>
      <c r="G56" s="6">
        <v>8.7339279789000006</v>
      </c>
      <c r="H56" s="6">
        <f xml:space="preserve"> ( $C$2 * (G56 / J52) ) + ( (1 - $C$2) * (H55 + I55) )</f>
        <v>8.9193889765397909</v>
      </c>
      <c r="I56" s="6">
        <f xml:space="preserve"> $C$4*(H56-H55) + (1-$C$4)*I55</f>
        <v>-2.6855268980724305E-2</v>
      </c>
      <c r="J56" s="6">
        <f>$C$5*(G56/(H55+I55)) + (1-$C$5)*J52</f>
        <v>0.96920570953661089</v>
      </c>
      <c r="K56" s="6">
        <f t="shared" si="0"/>
        <v>8.6190034266827364</v>
      </c>
      <c r="L56" s="6">
        <f t="shared" si="1"/>
        <v>0.11492455221726416</v>
      </c>
      <c r="M56" s="5">
        <f t="shared" si="2"/>
        <v>1.3207652702338677E-2</v>
      </c>
    </row>
    <row r="57" spans="5:13" x14ac:dyDescent="0.25">
      <c r="E57" t="s">
        <v>57</v>
      </c>
      <c r="F57">
        <v>51</v>
      </c>
      <c r="G57" s="6">
        <v>8.6065129202000001</v>
      </c>
      <c r="H57" s="6">
        <f xml:space="preserve"> ( $C$2 * (G57 / J53) ) + ( (1 - $C$2) * (H56 + I56) )</f>
        <v>8.980153423682852</v>
      </c>
      <c r="I57" s="6">
        <f xml:space="preserve"> $C$4*(H57-H56) + (1-$C$4)*I56</f>
        <v>-1.4939358236270517E-2</v>
      </c>
      <c r="J57" s="6">
        <f>$C$5*(G57/(H56+I56)) + (1-$C$5)*J53</f>
        <v>0.92700742428504157</v>
      </c>
      <c r="K57" s="6">
        <f t="shared" si="0"/>
        <v>8.2434084568543256</v>
      </c>
      <c r="L57" s="6">
        <f t="shared" si="1"/>
        <v>0.36310446334567459</v>
      </c>
      <c r="M57" s="5">
        <f t="shared" si="2"/>
        <v>0.13184485130155035</v>
      </c>
    </row>
    <row r="58" spans="5:13" x14ac:dyDescent="0.25">
      <c r="E58" t="s">
        <v>58</v>
      </c>
      <c r="F58">
        <v>52</v>
      </c>
      <c r="G58" s="6">
        <v>8.5046833330999991</v>
      </c>
      <c r="H58" s="6">
        <f xml:space="preserve"> ( $C$2 * (G58 / J54) ) + ( (1 - $C$2) * (H57 + I57) )</f>
        <v>8.9770877727133929</v>
      </c>
      <c r="I58" s="6">
        <f xml:space="preserve"> $C$4*(H58-H57) + (1-$C$4)*I57</f>
        <v>-1.332458427606718E-2</v>
      </c>
      <c r="J58" s="6">
        <f>$C$5*(G58/(H57+I57)) + (1-$C$5)*J54</f>
        <v>0.94304841478675094</v>
      </c>
      <c r="K58" s="6">
        <f t="shared" si="0"/>
        <v>8.4546259068577019</v>
      </c>
      <c r="L58" s="6">
        <f t="shared" si="1"/>
        <v>5.0057426242297254E-2</v>
      </c>
      <c r="M58" s="5">
        <f t="shared" si="2"/>
        <v>2.5057459220030297E-3</v>
      </c>
    </row>
    <row r="59" spans="5:13" x14ac:dyDescent="0.25">
      <c r="E59" t="s">
        <v>59</v>
      </c>
      <c r="F59">
        <v>53</v>
      </c>
      <c r="G59" s="6">
        <v>9.8464424492999996</v>
      </c>
      <c r="H59" s="6">
        <f xml:space="preserve"> ( $C$2 * (G59 / J55) ) + ( (1 - $C$2) * (H58 + I58) )</f>
        <v>8.8561944473604246</v>
      </c>
      <c r="I59" s="6">
        <f xml:space="preserve"> $C$4*(H59-H58) + (1-$C$4)*I58</f>
        <v>-2.7953478025902777E-2</v>
      </c>
      <c r="J59" s="6">
        <f>$C$5*(G59/(H58+I58)) + (1-$C$5)*J55</f>
        <v>1.1607358726500283</v>
      </c>
      <c r="K59" s="6">
        <f t="shared" si="0"/>
        <v>10.404617304723514</v>
      </c>
      <c r="L59" s="6">
        <f t="shared" si="1"/>
        <v>-0.55817485542351442</v>
      </c>
      <c r="M59" s="5">
        <f t="shared" si="2"/>
        <v>0.31155916922706123</v>
      </c>
    </row>
    <row r="60" spans="5:13" x14ac:dyDescent="0.25">
      <c r="E60" t="s">
        <v>60</v>
      </c>
      <c r="F60">
        <v>54</v>
      </c>
      <c r="G60" s="6">
        <v>9.0092215278999994</v>
      </c>
      <c r="H60" s="6">
        <f xml:space="preserve"> ( $C$2 * (G60 / J56) ) + ( (1 - $C$2) * (H59 + I59) )</f>
        <v>8.9327563839877069</v>
      </c>
      <c r="I60" s="6">
        <f xml:space="preserve"> $C$4*(H60-H59) + (1-$C$4)*I59</f>
        <v>-1.3739823753530013E-2</v>
      </c>
      <c r="J60" s="6">
        <f>$C$5*(G60/(H59+I59)) + (1-$C$5)*J56</f>
        <v>0.96921083902800864</v>
      </c>
      <c r="K60" s="6">
        <f t="shared" si="0"/>
        <v>8.5563815526440425</v>
      </c>
      <c r="L60" s="6">
        <f t="shared" si="1"/>
        <v>0.45283997525595687</v>
      </c>
      <c r="M60" s="5">
        <f t="shared" si="2"/>
        <v>0.20506404318981564</v>
      </c>
    </row>
    <row r="61" spans="5:13" x14ac:dyDescent="0.25">
      <c r="E61" t="s">
        <v>61</v>
      </c>
      <c r="F61">
        <v>55</v>
      </c>
      <c r="G61" s="6">
        <v>8.4494986274000006</v>
      </c>
      <c r="H61" s="6">
        <f xml:space="preserve"> ( $C$2 * (G61 / J57) ) + ( (1 - $C$2) * (H60 + I60) )</f>
        <v>8.9628146008989997</v>
      </c>
      <c r="I61" s="6">
        <f xml:space="preserve"> $C$4*(H61-H60) + (1-$C$4)*I60</f>
        <v>-7.783475497314736E-3</v>
      </c>
      <c r="J61" s="6">
        <f>$C$5*(G61/(H60+I60)) + (1-$C$5)*J57</f>
        <v>0.92700945932573253</v>
      </c>
      <c r="K61" s="6">
        <f t="shared" si="0"/>
        <v>8.2679945686583149</v>
      </c>
      <c r="L61" s="6">
        <f t="shared" si="1"/>
        <v>0.18150405874168563</v>
      </c>
      <c r="M61" s="5">
        <f t="shared" si="2"/>
        <v>3.2943723339705265E-2</v>
      </c>
    </row>
    <row r="62" spans="5:13" x14ac:dyDescent="0.25">
      <c r="E62" t="s">
        <v>62</v>
      </c>
      <c r="F62">
        <v>56</v>
      </c>
      <c r="G62" s="6">
        <v>8.4886335158000001</v>
      </c>
      <c r="H62" s="6">
        <f xml:space="preserve"> ( $C$2 * (G62 / J58) ) + ( (1 - $C$2) * (H61 + I61) )</f>
        <v>8.9653744443516459</v>
      </c>
      <c r="I62" s="6">
        <f xml:space="preserve"> $C$4*(H62-H61) + (1-$C$4)*I61</f>
        <v>-6.3768278743638815E-3</v>
      </c>
      <c r="J62" s="6">
        <f>$C$5*(G62/(H61+I61)) + (1-$C$5)*J58</f>
        <v>0.94304890173070677</v>
      </c>
      <c r="K62" s="6">
        <f t="shared" si="0"/>
        <v>8.4450279071760743</v>
      </c>
      <c r="L62" s="6">
        <f t="shared" si="1"/>
        <v>4.3605608623925818E-2</v>
      </c>
      <c r="M62" s="5">
        <f t="shared" si="2"/>
        <v>1.9014491034629937E-3</v>
      </c>
    </row>
    <row r="63" spans="5:13" x14ac:dyDescent="0.25">
      <c r="E63" t="s">
        <v>63</v>
      </c>
      <c r="F63">
        <v>57</v>
      </c>
      <c r="G63" s="6">
        <v>10.267920372100001</v>
      </c>
      <c r="H63" s="6">
        <f xml:space="preserve"> ( $C$2 * (G63 / J59) ) + ( (1 - $C$2) * (H62 + I62) )</f>
        <v>8.9337306877530818</v>
      </c>
      <c r="I63" s="6">
        <f xml:space="preserve"> $C$4*(H63-H62) + (1-$C$4)*I62</f>
        <v>-9.8130232968495559E-3</v>
      </c>
      <c r="J63" s="6">
        <f>$C$5*(G63/(H62+I62)) + (1-$C$5)*J59</f>
        <v>1.1607344091975864</v>
      </c>
      <c r="K63" s="6">
        <f t="shared" si="0"/>
        <v>10.399029916431282</v>
      </c>
      <c r="L63" s="6">
        <f t="shared" si="1"/>
        <v>-0.13110954433128086</v>
      </c>
      <c r="M63" s="5">
        <f t="shared" si="2"/>
        <v>1.71897126147561E-2</v>
      </c>
    </row>
    <row r="64" spans="5:13" x14ac:dyDescent="0.25">
      <c r="E64" t="s">
        <v>64</v>
      </c>
      <c r="F64">
        <v>58</v>
      </c>
      <c r="G64" s="6">
        <v>8.6029121388000007</v>
      </c>
      <c r="H64" s="6">
        <f xml:space="preserve"> ( $C$2 * (G64 / J60) ) + ( (1 - $C$2) * (H63 + I63) )</f>
        <v>8.9132442444652344</v>
      </c>
      <c r="I64" s="6">
        <f xml:space="preserve"> $C$4*(H64-H63) + (1-$C$4)*I63</f>
        <v>-1.1264563264990046E-2</v>
      </c>
      <c r="J64" s="6">
        <f>$C$5*(G64/(H63+I63)) + (1-$C$5)*J60</f>
        <v>0.96921032080286629</v>
      </c>
      <c r="K64" s="6">
        <f t="shared" si="0"/>
        <v>8.649157726984491</v>
      </c>
      <c r="L64" s="6">
        <f t="shared" si="1"/>
        <v>-4.6245588184490316E-2</v>
      </c>
      <c r="M64" s="5">
        <f t="shared" si="2"/>
        <v>2.1386544265294704E-3</v>
      </c>
    </row>
    <row r="65" spans="5:13" x14ac:dyDescent="0.25">
      <c r="E65" t="s">
        <v>65</v>
      </c>
      <c r="F65">
        <v>59</v>
      </c>
      <c r="G65" s="6">
        <v>8.3503765221999995</v>
      </c>
      <c r="H65" s="6">
        <f xml:space="preserve"> ( $C$2 * (G65 / J61) ) + ( (1 - $C$2) * (H64 + I64) )</f>
        <v>8.9256655507242755</v>
      </c>
      <c r="I65" s="6">
        <f xml:space="preserve"> $C$4*(H65-H64) + (1-$C$4)*I64</f>
        <v>-8.0433852055405292E-3</v>
      </c>
      <c r="J65" s="6">
        <f>$C$5*(G65/(H64+I64)) + (1-$C$5)*J61</f>
        <v>0.92701056197926357</v>
      </c>
      <c r="K65" s="6">
        <f t="shared" si="0"/>
        <v>8.2522193711980947</v>
      </c>
      <c r="L65" s="6">
        <f t="shared" si="1"/>
        <v>9.8157151001904808E-2</v>
      </c>
      <c r="M65" s="5">
        <f t="shared" si="2"/>
        <v>9.6348262928107418E-3</v>
      </c>
    </row>
    <row r="66" spans="5:13" x14ac:dyDescent="0.25">
      <c r="E66" t="s">
        <v>66</v>
      </c>
      <c r="F66">
        <v>60</v>
      </c>
      <c r="G66" s="6">
        <v>9.2374914173999993</v>
      </c>
      <c r="H66" s="6">
        <f xml:space="preserve"> ( $C$2 * (G66 / J62) ) + ( (1 - $C$2) * (H65 + I65) )</f>
        <v>9.1139627314307461</v>
      </c>
      <c r="I66" s="6">
        <f xml:space="preserve"> $C$4*(H66-H65) + (1-$C$4)*I65</f>
        <v>1.8658101199845872E-2</v>
      </c>
      <c r="J66" s="6">
        <f>$C$5*(G66/(H65+I65)) + (1-$C$5)*J62</f>
        <v>0.94305818385452456</v>
      </c>
      <c r="K66" s="6">
        <f t="shared" si="0"/>
        <v>8.409753789241849</v>
      </c>
      <c r="L66" s="6">
        <f t="shared" si="1"/>
        <v>0.82773762815815033</v>
      </c>
      <c r="M66" s="5">
        <f t="shared" si="2"/>
        <v>0.68514958106888035</v>
      </c>
    </row>
    <row r="67" spans="5:13" x14ac:dyDescent="0.25">
      <c r="E67" t="s">
        <v>67</v>
      </c>
      <c r="F67">
        <v>61</v>
      </c>
      <c r="G67" s="6">
        <v>10.7866854306</v>
      </c>
      <c r="H67" s="6">
        <f xml:space="preserve"> ( $C$2 * (G67 / J63) ) + ( (1 - $C$2) * (H66 + I66) )</f>
        <v>9.1684927150473765</v>
      </c>
      <c r="I67" s="6">
        <f xml:space="preserve"> $C$4*(H67-H66) + (1-$C$4)*I66</f>
        <v>2.3536525463513518E-2</v>
      </c>
      <c r="J67" s="6">
        <f>$C$5*(G67/(H66+I66)) + (1-$C$5)*J63</f>
        <v>1.1607364473833897</v>
      </c>
      <c r="K67" s="6">
        <f t="shared" si="0"/>
        <v>10.60054724658904</v>
      </c>
      <c r="L67" s="6">
        <f t="shared" si="1"/>
        <v>0.18613818401096083</v>
      </c>
      <c r="M67" s="5">
        <f t="shared" si="2"/>
        <v>3.4647423546898315E-2</v>
      </c>
    </row>
    <row r="68" spans="5:13" x14ac:dyDescent="0.25">
      <c r="E68" t="s">
        <v>68</v>
      </c>
      <c r="F68">
        <v>62</v>
      </c>
      <c r="G68" s="6">
        <v>9.0333038231000007</v>
      </c>
      <c r="H68" s="6">
        <f xml:space="preserve"> ( $C$2 * (G68 / J64) ) + ( (1 - $C$2) * (H67 + I67) )</f>
        <v>9.2207161944603779</v>
      </c>
      <c r="I68" s="6">
        <f xml:space="preserve"> $C$4*(H68-H67) + (1-$C$4)*I67</f>
        <v>2.743782984926877E-2</v>
      </c>
      <c r="J68" s="6">
        <f>$C$5*(G68/(H67+I67)) + (1-$C$5)*J64</f>
        <v>0.96921167301006017</v>
      </c>
      <c r="K68" s="6">
        <f t="shared" si="0"/>
        <v>8.9090096090248867</v>
      </c>
      <c r="L68" s="6">
        <f t="shared" si="1"/>
        <v>0.12429421407511398</v>
      </c>
      <c r="M68" s="5">
        <f t="shared" si="2"/>
        <v>1.5449051652550264E-2</v>
      </c>
    </row>
    <row r="69" spans="5:13" x14ac:dyDescent="0.25">
      <c r="E69" t="s">
        <v>69</v>
      </c>
      <c r="F69">
        <v>63</v>
      </c>
      <c r="G69" s="6">
        <v>8.7810029437000008</v>
      </c>
      <c r="H69" s="6">
        <f xml:space="preserve"> ( $C$2 * (G69 / J65) ) + ( (1 - $C$2) * (H68 + I68) )</f>
        <v>9.2983133099063231</v>
      </c>
      <c r="I69" s="6">
        <f xml:space="preserve"> $C$4*(H69-H68) + (1-$C$4)*I68</f>
        <v>3.4259280506917178E-2</v>
      </c>
      <c r="J69" s="6">
        <f>$C$5*(G69/(H68+I68)) + (1-$C$5)*J65</f>
        <v>0.9270128096523399</v>
      </c>
      <c r="K69" s="6">
        <f t="shared" si="0"/>
        <v>8.5731364593460739</v>
      </c>
      <c r="L69" s="6">
        <f t="shared" si="1"/>
        <v>0.20786648435392685</v>
      </c>
      <c r="M69" s="5">
        <f t="shared" si="2"/>
        <v>4.3208475317661317E-2</v>
      </c>
    </row>
    <row r="70" spans="5:13" x14ac:dyDescent="0.25">
      <c r="E70" t="s">
        <v>70</v>
      </c>
      <c r="F70">
        <v>64</v>
      </c>
      <c r="G70" s="6">
        <v>8.8768492855000005</v>
      </c>
      <c r="H70" s="6">
        <f xml:space="preserve"> ( $C$2 * (G70 / J66) ) + ( (1 - $C$2) * (H69 + I69) )</f>
        <v>9.3505262692079203</v>
      </c>
      <c r="I70" s="6">
        <f xml:space="preserve"> $C$4*(H70-H69) + (1-$C$4)*I69</f>
        <v>3.670090487545271E-2</v>
      </c>
      <c r="J70" s="6">
        <f>$C$5*(G70/(H69+I69)) + (1-$C$5)*J66</f>
        <v>0.94305899489538658</v>
      </c>
      <c r="K70" s="6">
        <f t="shared" si="0"/>
        <v>8.801158957805626</v>
      </c>
      <c r="L70" s="6">
        <f t="shared" si="1"/>
        <v>7.569032769437456E-2</v>
      </c>
      <c r="M70" s="5">
        <f t="shared" si="2"/>
        <v>5.7290257064818041E-3</v>
      </c>
    </row>
    <row r="71" spans="5:13" x14ac:dyDescent="0.25">
      <c r="E71" t="s">
        <v>71</v>
      </c>
      <c r="F71">
        <v>65</v>
      </c>
      <c r="G71" s="6">
        <v>11.3552935855</v>
      </c>
      <c r="H71" s="6">
        <f xml:space="preserve"> ( $C$2 * (G71 / J67) ) + ( (1 - $C$2) * (H70 + I70) )</f>
        <v>9.475721789516145</v>
      </c>
      <c r="I71" s="6">
        <f xml:space="preserve"> $C$4*(H71-H70) + (1-$C$4)*I70</f>
        <v>4.8735798224935026E-2</v>
      </c>
      <c r="J71" s="6">
        <f>$C$5*(G71/(H70+I70)) + (1-$C$5)*J67</f>
        <v>1.1607413391453183</v>
      </c>
      <c r="K71" s="6">
        <f t="shared" si="0"/>
        <v>10.89609672082635</v>
      </c>
      <c r="L71" s="6">
        <f t="shared" si="1"/>
        <v>0.4591968646736504</v>
      </c>
      <c r="M71" s="5">
        <f t="shared" si="2"/>
        <v>0.2108617605261108</v>
      </c>
    </row>
    <row r="72" spans="5:13" x14ac:dyDescent="0.25">
      <c r="E72" t="s">
        <v>72</v>
      </c>
      <c r="F72">
        <v>66</v>
      </c>
      <c r="G72" s="6">
        <v>10.1989320946</v>
      </c>
      <c r="H72" s="6">
        <f xml:space="preserve"> ( $C$2 * (G72 / J68) ) + ( (1 - $C$2) * (H71 + I71) )</f>
        <v>9.7478050993853387</v>
      </c>
      <c r="I72" s="6">
        <f xml:space="preserve"> $C$4*(H72-H71) + (1-$C$4)*I71</f>
        <v>7.9110115005292359E-2</v>
      </c>
      <c r="J72" s="6">
        <f>$C$5*(G72/(H71+I71)) + (1-$C$5)*J68</f>
        <v>0.96922183343039447</v>
      </c>
      <c r="K72" s="6">
        <f t="shared" ref="K72:K86" si="5">(H71 + I71) * J68</f>
        <v>9.2312154731278948</v>
      </c>
      <c r="L72" s="6">
        <f t="shared" ref="L72:L86" si="6">G72-K72</f>
        <v>0.96771662147210513</v>
      </c>
      <c r="M72" s="5">
        <f t="shared" ref="M72:M86" si="7">L72^2</f>
        <v>0.93647545947338562</v>
      </c>
    </row>
    <row r="73" spans="5:13" x14ac:dyDescent="0.25">
      <c r="E73" t="s">
        <v>73</v>
      </c>
      <c r="F73">
        <v>67</v>
      </c>
      <c r="G73" s="6">
        <v>8.9680363277000001</v>
      </c>
      <c r="H73" s="6">
        <f xml:space="preserve"> ( $C$2 * (G73 / J69) ) + ( (1 - $C$2) * (H72 + I72) )</f>
        <v>9.7927368244916142</v>
      </c>
      <c r="I73" s="6">
        <f xml:space="preserve"> $C$4*(H73-H72) + (1-$C$4)*I72</f>
        <v>7.4461998560239551E-2</v>
      </c>
      <c r="J73" s="6">
        <f>$C$5*(G73/(H72+I72)) + (1-$C$5)*J69</f>
        <v>0.92701136829289255</v>
      </c>
      <c r="K73" s="6">
        <f t="shared" si="5"/>
        <v>9.1096762831075857</v>
      </c>
      <c r="L73" s="6">
        <f t="shared" si="6"/>
        <v>-0.14163995540758556</v>
      </c>
      <c r="M73" s="5">
        <f t="shared" si="7"/>
        <v>2.0061876967862827E-2</v>
      </c>
    </row>
    <row r="74" spans="5:13" x14ac:dyDescent="0.25">
      <c r="E74" t="s">
        <v>74</v>
      </c>
      <c r="F74">
        <v>68</v>
      </c>
      <c r="G74" s="6">
        <v>9.4143273515000008</v>
      </c>
      <c r="H74" s="6">
        <f xml:space="preserve"> ( $C$2 * (G74 / J70) ) + ( (1 - $C$2) * (H73 + I73) )</f>
        <v>9.8930479888393688</v>
      </c>
      <c r="I74" s="6">
        <f xml:space="preserve"> $C$4*(H74-H73) + (1-$C$4)*I73</f>
        <v>7.7977375760360415E-2</v>
      </c>
      <c r="J74" s="6">
        <f>$C$5*(G74/(H73+I73)) + (1-$C$5)*J70</f>
        <v>0.94306009933935375</v>
      </c>
      <c r="K74" s="6">
        <f t="shared" si="5"/>
        <v>9.305350604500223</v>
      </c>
      <c r="L74" s="6">
        <f t="shared" si="6"/>
        <v>0.10897674699977777</v>
      </c>
      <c r="M74" s="5">
        <f t="shared" si="7"/>
        <v>1.1875931386653575E-2</v>
      </c>
    </row>
    <row r="75" spans="5:13" x14ac:dyDescent="0.25">
      <c r="E75" t="s">
        <v>75</v>
      </c>
      <c r="F75">
        <v>69</v>
      </c>
      <c r="G75" s="6">
        <v>11.6309335134</v>
      </c>
      <c r="H75" s="6">
        <f xml:space="preserve"> ( $C$2 * (G75 / J71) ) + ( (1 - $C$2) * (H74 + I74) )</f>
        <v>9.982039461558772</v>
      </c>
      <c r="I75" s="6">
        <f xml:space="preserve"> $C$4*(H75-H74) + (1-$C$4)*I74</f>
        <v>7.9475246355025425E-2</v>
      </c>
      <c r="J75" s="6">
        <f>$C$5*(G75/(H74+I74)) + (1-$C$5)*J71</f>
        <v>1.1607419123328027</v>
      </c>
      <c r="K75" s="6">
        <f t="shared" si="5"/>
        <v>11.573781334357426</v>
      </c>
      <c r="L75" s="6">
        <f t="shared" si="6"/>
        <v>5.7152179042574858E-2</v>
      </c>
      <c r="M75" s="5">
        <f t="shared" si="7"/>
        <v>3.2663715693145327E-3</v>
      </c>
    </row>
    <row r="76" spans="5:13" x14ac:dyDescent="0.25">
      <c r="E76" t="s">
        <v>76</v>
      </c>
      <c r="F76">
        <v>70</v>
      </c>
      <c r="G76" s="6">
        <v>9.7070475323000007</v>
      </c>
      <c r="H76" s="6">
        <f xml:space="preserve"> ( $C$2 * (G76 / J72) ) + ( (1 - $C$2) * (H75 + I75) )</f>
        <v>10.051176845246049</v>
      </c>
      <c r="I76" s="6">
        <f xml:space="preserve"> $C$4*(H76-H75) + (1-$C$4)*I75</f>
        <v>7.8069340763374351E-2</v>
      </c>
      <c r="J76" s="6">
        <f>$C$5*(G76/(H75+I75)) + (1-$C$5)*J72</f>
        <v>0.96922138824310755</v>
      </c>
      <c r="K76" s="6">
        <f t="shared" si="5"/>
        <v>9.7518397322910904</v>
      </c>
      <c r="L76" s="6">
        <f t="shared" si="6"/>
        <v>-4.4792199991089632E-2</v>
      </c>
      <c r="M76" s="5">
        <f t="shared" si="7"/>
        <v>2.0063411800417701E-3</v>
      </c>
    </row>
    <row r="77" spans="5:13" x14ac:dyDescent="0.25">
      <c r="E77" t="s">
        <v>77</v>
      </c>
      <c r="F77">
        <v>71</v>
      </c>
      <c r="G77" s="6">
        <v>9.5459545704999993</v>
      </c>
      <c r="H77" s="6">
        <f xml:space="preserve"> ( $C$2 * (G77 / J73) ) + ( (1 - $C$2) * (H76 + I76) )</f>
        <v>10.166896586718254</v>
      </c>
      <c r="I77" s="6">
        <f xml:space="preserve"> $C$4*(H77-H76) + (1-$C$4)*I76</f>
        <v>8.3189635991283178E-2</v>
      </c>
      <c r="J77" s="6">
        <f>$C$5*(G77/(H76+I76)) + (1-$C$5)*J73</f>
        <v>0.92701290867941144</v>
      </c>
      <c r="K77" s="6">
        <f t="shared" si="5"/>
        <v>9.3899263666681581</v>
      </c>
      <c r="L77" s="6">
        <f t="shared" si="6"/>
        <v>0.15602820383184124</v>
      </c>
      <c r="M77" s="5">
        <f t="shared" si="7"/>
        <v>2.4344800390990597E-2</v>
      </c>
    </row>
    <row r="78" spans="5:13" x14ac:dyDescent="0.25">
      <c r="E78" t="s">
        <v>78</v>
      </c>
      <c r="F78">
        <v>72</v>
      </c>
      <c r="G78" s="6">
        <v>10.0461594153</v>
      </c>
      <c r="H78" s="6">
        <f xml:space="preserve"> ( $C$2 * (G78 / J74) ) + ( (1 - $C$2) * (H77 + I77) )</f>
        <v>10.340153410278603</v>
      </c>
      <c r="I78" s="6">
        <f xml:space="preserve"> $C$4*(H78-H77) + (1-$C$4)*I77</f>
        <v>9.5438392499016561E-2</v>
      </c>
      <c r="J78" s="6">
        <f>$C$5*(G78/(H77+I77)) + (1-$C$5)*J74</f>
        <v>0.94306380384811539</v>
      </c>
      <c r="K78" s="6">
        <f t="shared" si="5"/>
        <v>9.6664473314253971</v>
      </c>
      <c r="L78" s="6">
        <f t="shared" si="6"/>
        <v>0.37971208387460287</v>
      </c>
      <c r="M78" s="5">
        <f t="shared" si="7"/>
        <v>0.14418126664039344</v>
      </c>
    </row>
    <row r="79" spans="5:13" x14ac:dyDescent="0.25">
      <c r="E79" t="s">
        <v>79</v>
      </c>
      <c r="F79">
        <v>73</v>
      </c>
      <c r="G79" s="6">
        <v>12.5931781345</v>
      </c>
      <c r="H79" s="6">
        <f xml:space="preserve"> ( $C$2 * (G79 / J75) ) + ( (1 - $C$2) * (H78 + I78) )</f>
        <v>10.52812386300762</v>
      </c>
      <c r="I79" s="6">
        <f xml:space="preserve"> $C$4*(H79-H78) + (1-$C$4)*I78</f>
        <v>0.10802236126174794</v>
      </c>
      <c r="J79" s="6">
        <f>$C$5*(G79/(H78+I78)) + (1-$C$5)*J75</f>
        <v>1.160746513446743</v>
      </c>
      <c r="K79" s="6">
        <f t="shared" si="5"/>
        <v>12.113028785480614</v>
      </c>
      <c r="L79" s="6">
        <f t="shared" si="6"/>
        <v>0.48014934901938666</v>
      </c>
      <c r="M79" s="5">
        <f t="shared" si="7"/>
        <v>0.2305433973637408</v>
      </c>
    </row>
    <row r="80" spans="5:13" x14ac:dyDescent="0.25">
      <c r="E80" t="s">
        <v>80</v>
      </c>
      <c r="F80">
        <v>74</v>
      </c>
      <c r="G80" s="6">
        <v>9.9801987919999995</v>
      </c>
      <c r="H80" s="6">
        <f xml:space="preserve"> ( $C$2 * (G80 / J76) ) + ( (1 - $C$2) * (H79 + I79) )</f>
        <v>10.560310851301264</v>
      </c>
      <c r="I80" s="6">
        <f xml:space="preserve"> $C$4*(H80-H79) + (1-$C$4)*I79</f>
        <v>9.7709071336411282E-2</v>
      </c>
      <c r="J80" s="6">
        <f>$C$5*(G80/(H79+I79)) + (1-$C$5)*J76</f>
        <v>0.96921829892457356</v>
      </c>
      <c r="K80" s="6">
        <f t="shared" si="5"/>
        <v>10.308780409043043</v>
      </c>
      <c r="L80" s="6">
        <f t="shared" si="6"/>
        <v>-0.32858161704304401</v>
      </c>
      <c r="M80" s="5">
        <f t="shared" si="7"/>
        <v>0.10796587905862162</v>
      </c>
    </row>
    <row r="81" spans="5:13" x14ac:dyDescent="0.25">
      <c r="E81" t="s">
        <v>81</v>
      </c>
      <c r="F81">
        <v>75</v>
      </c>
      <c r="G81" s="6">
        <v>9.9396175664000008</v>
      </c>
      <c r="H81" s="6">
        <f xml:space="preserve"> ( $C$2 * (G81 / J77) ) + ( (1 - $C$2) * (H80 + I80) )</f>
        <v>10.672376470261607</v>
      </c>
      <c r="I81" s="6">
        <f xml:space="preserve"> $C$4*(H81-H80) + (1-$C$4)*I80</f>
        <v>9.9661501082287163E-2</v>
      </c>
      <c r="J81" s="6">
        <f>$C$5*(G81/(H80+I80)) + (1-$C$5)*J77</f>
        <v>0.92701346690718844</v>
      </c>
      <c r="K81" s="6">
        <f t="shared" si="5"/>
        <v>9.8801220492474666</v>
      </c>
      <c r="L81" s="6">
        <f t="shared" si="6"/>
        <v>5.9495517152534205E-2</v>
      </c>
      <c r="M81" s="5">
        <f t="shared" si="7"/>
        <v>3.5397165612474917E-3</v>
      </c>
    </row>
    <row r="82" spans="5:13" x14ac:dyDescent="0.25">
      <c r="E82" t="s">
        <v>82</v>
      </c>
      <c r="F82">
        <v>76</v>
      </c>
      <c r="G82" s="6">
        <v>10.0849646705</v>
      </c>
      <c r="H82" s="6">
        <f xml:space="preserve"> ( $C$2 * (G82 / J78) ) + ( (1 - $C$2) * (H81 + I81) )</f>
        <v>10.754543589087751</v>
      </c>
      <c r="I82" s="6">
        <f xml:space="preserve"> $C$4*(H82-H81) + (1-$C$4)*I81</f>
        <v>9.7282339100079218E-2</v>
      </c>
      <c r="J82" s="6">
        <f>$C$5*(G82/(H81+I81)) + (1-$C$5)*J78</f>
        <v>0.94306311915811492</v>
      </c>
      <c r="K82" s="6">
        <f t="shared" si="5"/>
        <v>10.15871910445191</v>
      </c>
      <c r="L82" s="6">
        <f t="shared" si="6"/>
        <v>-7.3754433951910059E-2</v>
      </c>
      <c r="M82" s="5">
        <f t="shared" si="7"/>
        <v>5.4397165275666629E-3</v>
      </c>
    </row>
    <row r="83" spans="5:13" x14ac:dyDescent="0.25">
      <c r="E83" t="s">
        <v>83</v>
      </c>
      <c r="F83">
        <v>77</v>
      </c>
      <c r="G83" s="6">
        <v>12.406418863100001</v>
      </c>
      <c r="H83" s="6">
        <f xml:space="preserve"> ( $C$2 * (G83 / J79) ) + ( (1 - $C$2) * (H82 + I82) )</f>
        <v>10.815248687462089</v>
      </c>
      <c r="I83" s="6">
        <f xml:space="preserve"> $C$4*(H83-H82) + (1-$C$4)*I82</f>
        <v>9.2307989090195872E-2</v>
      </c>
      <c r="J83" s="6">
        <f>$C$5*(G83/(H82+I82)) + (1-$C$5)*J79</f>
        <v>1.1607447644150362</v>
      </c>
      <c r="K83" s="6">
        <f t="shared" si="5"/>
        <v>12.596219110674989</v>
      </c>
      <c r="L83" s="6">
        <f t="shared" si="6"/>
        <v>-0.18980024757498803</v>
      </c>
      <c r="M83" s="5">
        <f t="shared" si="7"/>
        <v>3.6024133979526751E-2</v>
      </c>
    </row>
    <row r="84" spans="5:13" x14ac:dyDescent="0.25">
      <c r="E84" t="s">
        <v>84</v>
      </c>
      <c r="F84">
        <v>78</v>
      </c>
      <c r="G84" s="6">
        <v>10.4711972619</v>
      </c>
      <c r="H84" s="6">
        <f xml:space="preserve"> ( $C$2 * (G84 / J80) ) + ( (1 - $C$2) * (H83 + I83) )</f>
        <v>10.884337063538759</v>
      </c>
      <c r="I84" s="6">
        <f xml:space="preserve"> $C$4*(H84-H83) + (1-$C$4)*I83</f>
        <v>8.9150219943819553E-2</v>
      </c>
      <c r="J84" s="6">
        <f>$C$5*(G84/(H83+I83)) + (1-$C$5)*J80</f>
        <v>0.96921737656283979</v>
      </c>
      <c r="K84" s="6">
        <f t="shared" si="5"/>
        <v>10.571803527471381</v>
      </c>
      <c r="L84" s="6">
        <f t="shared" si="6"/>
        <v>-0.10060626557138086</v>
      </c>
      <c r="M84" s="5">
        <f t="shared" si="7"/>
        <v>1.0121620672219214E-2</v>
      </c>
    </row>
    <row r="85" spans="5:13" x14ac:dyDescent="0.25">
      <c r="E85" t="s">
        <v>85</v>
      </c>
      <c r="F85">
        <v>79</v>
      </c>
      <c r="G85" s="6">
        <v>10.4991653699</v>
      </c>
      <c r="H85" s="6">
        <f xml:space="preserve"> ( $C$2 * (G85 / J81) ) + ( (1 - $C$2) * (H84 + I84) )</f>
        <v>11.052296113753505</v>
      </c>
      <c r="I85" s="6">
        <f xml:space="preserve"> $C$4*(H85-H84) + (1-$C$4)*I84</f>
        <v>9.9867887484039325E-2</v>
      </c>
      <c r="J85" s="6">
        <f>$C$5*(G85/(H84+I84)) + (1-$C$5)*J81</f>
        <v>0.92701644315050347</v>
      </c>
      <c r="K85" s="6">
        <f t="shared" si="5"/>
        <v>10.17257049072313</v>
      </c>
      <c r="L85" s="6">
        <f t="shared" si="6"/>
        <v>0.32659487917687002</v>
      </c>
      <c r="M85" s="5">
        <f t="shared" si="7"/>
        <v>0.10666421510455433</v>
      </c>
    </row>
    <row r="86" spans="5:13" x14ac:dyDescent="0.25">
      <c r="E86" t="s">
        <v>86</v>
      </c>
      <c r="F86">
        <v>80</v>
      </c>
      <c r="G86" s="6">
        <v>11.210817760199999</v>
      </c>
      <c r="H86" s="6">
        <f xml:space="preserve"> ( $C$2 * (G86 / J82) ) + ( (1 - $C$2) * (H85 + I85) )</f>
        <v>11.316689947942038</v>
      </c>
      <c r="I86" s="6">
        <f xml:space="preserve"> $C$4*(H86-H85) + (1-$C$4)*I85</f>
        <v>0.12224272025920874</v>
      </c>
      <c r="J86" s="6">
        <f>$C$5*(G86/(H85+I85)) + (1-$C$5)*J82</f>
        <v>0.94306933884017619</v>
      </c>
      <c r="K86" s="6">
        <f t="shared" si="5"/>
        <v>10.517194568369922</v>
      </c>
      <c r="L86" s="6">
        <f t="shared" si="6"/>
        <v>0.6936231918300777</v>
      </c>
      <c r="M86" s="5">
        <f t="shared" si="7"/>
        <v>0.48111313224454477</v>
      </c>
    </row>
    <row r="87" spans="5:13" ht="18" x14ac:dyDescent="0.3">
      <c r="F87" s="2" t="s">
        <v>100</v>
      </c>
      <c r="K87" s="2" t="s">
        <v>121</v>
      </c>
      <c r="L87" s="6"/>
      <c r="M87" s="5"/>
    </row>
    <row r="88" spans="5:13" x14ac:dyDescent="0.25">
      <c r="E88" t="s">
        <v>91</v>
      </c>
      <c r="F88">
        <v>1</v>
      </c>
      <c r="K88" s="6">
        <f>($H$86 + F88*$I$86) * $J$83</f>
        <v>13.277681205110717</v>
      </c>
      <c r="L88" s="6"/>
      <c r="M88" s="5"/>
    </row>
    <row r="89" spans="5:13" x14ac:dyDescent="0.25">
      <c r="E89" t="s">
        <v>92</v>
      </c>
      <c r="F89">
        <v>2</v>
      </c>
      <c r="K89" s="6">
        <f>($H$86 + F89*$I$86) * $J$84</f>
        <v>11.205292079986513</v>
      </c>
      <c r="L89" s="6"/>
      <c r="M89" s="5"/>
    </row>
    <row r="90" spans="5:13" x14ac:dyDescent="0.25">
      <c r="E90" t="s">
        <v>93</v>
      </c>
      <c r="F90">
        <v>3</v>
      </c>
      <c r="K90" s="6">
        <f>($H$86 + F90*$I$86) * $J$85</f>
        <v>10.830720698985486</v>
      </c>
      <c r="L90" s="6"/>
      <c r="M90" s="5"/>
    </row>
    <row r="91" spans="5:13" x14ac:dyDescent="0.25">
      <c r="E91" t="s">
        <v>88</v>
      </c>
      <c r="F91">
        <v>4</v>
      </c>
      <c r="K91" s="6">
        <f>($H$86 + F91*$I$86) * $J$86</f>
        <v>11.133556752556471</v>
      </c>
      <c r="L91" s="6"/>
      <c r="M91" s="5"/>
    </row>
    <row r="92" spans="5:13" x14ac:dyDescent="0.25">
      <c r="E92" t="s">
        <v>94</v>
      </c>
      <c r="F92">
        <v>5</v>
      </c>
      <c r="K92" s="6">
        <f t="shared" ref="K92:K99" si="8">($H$86 + F92*$I$86) * $J$83</f>
        <v>13.84525159522563</v>
      </c>
      <c r="L92" s="6"/>
      <c r="M92" s="5"/>
    </row>
    <row r="93" spans="5:13" x14ac:dyDescent="0.25">
      <c r="E93" t="s">
        <v>95</v>
      </c>
      <c r="F93">
        <v>6</v>
      </c>
      <c r="K93" s="6">
        <f t="shared" ref="K93:K99" si="9">($H$86 + F93*$I$86) * $J$84</f>
        <v>11.679211154520655</v>
      </c>
      <c r="L93" s="6"/>
      <c r="M93" s="5"/>
    </row>
    <row r="94" spans="5:13" x14ac:dyDescent="0.25">
      <c r="E94" t="s">
        <v>96</v>
      </c>
      <c r="F94">
        <v>7</v>
      </c>
      <c r="K94" s="6">
        <f t="shared" ref="K94:K99" si="10">($H$86 + F94*$I$86) * $J$85</f>
        <v>11.284004745928419</v>
      </c>
      <c r="L94" s="6"/>
      <c r="M94" s="5"/>
    </row>
    <row r="95" spans="5:13" x14ac:dyDescent="0.25">
      <c r="E95" t="s">
        <v>89</v>
      </c>
      <c r="F95">
        <v>8</v>
      </c>
      <c r="K95" s="6">
        <f t="shared" ref="K95:K99" si="11">($H$86 + F95*$I$86) * $J$86</f>
        <v>11.594690198047978</v>
      </c>
      <c r="L95" s="6"/>
      <c r="M95" s="5"/>
    </row>
    <row r="96" spans="5:13" x14ac:dyDescent="0.25">
      <c r="E96" t="s">
        <v>97</v>
      </c>
      <c r="F96">
        <v>9</v>
      </c>
      <c r="K96" s="6">
        <f t="shared" ref="K96:K99" si="12">($H$86 + F96*$I$86) * $J$83</f>
        <v>14.412821985340544</v>
      </c>
      <c r="L96" s="6"/>
      <c r="M96" s="5"/>
    </row>
    <row r="97" spans="5:13" x14ac:dyDescent="0.25">
      <c r="E97" t="s">
        <v>98</v>
      </c>
      <c r="F97">
        <v>10</v>
      </c>
      <c r="K97" s="6">
        <f t="shared" ref="K97:K99" si="13">($H$86 + F97*$I$86) * $J$84</f>
        <v>12.153130229054796</v>
      </c>
      <c r="L97" s="6"/>
      <c r="M97" s="5"/>
    </row>
    <row r="98" spans="5:13" x14ac:dyDescent="0.25">
      <c r="E98" t="s">
        <v>99</v>
      </c>
      <c r="F98">
        <v>11</v>
      </c>
      <c r="K98" s="6">
        <f t="shared" ref="K98:K99" si="14">($H$86 + F98*$I$86) * $J$85</f>
        <v>11.737288792871354</v>
      </c>
      <c r="L98" s="6"/>
      <c r="M98" s="5"/>
    </row>
    <row r="99" spans="5:13" x14ac:dyDescent="0.25">
      <c r="E99" t="s">
        <v>90</v>
      </c>
      <c r="F99">
        <v>12</v>
      </c>
      <c r="K99" s="6">
        <f t="shared" ref="K99" si="15">($H$86 + F99*$I$86) * $J$86</f>
        <v>12.055823643539485</v>
      </c>
      <c r="L99" s="6"/>
      <c r="M99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Holt Winters - Additive</vt:lpstr>
      <vt:lpstr>Holt Winters - Multiplicative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2021-05-06T18:09:20Z</dcterms:created>
  <dcterms:modified xsi:type="dcterms:W3CDTF">2021-05-06T18:50:34Z</dcterms:modified>
</cp:coreProperties>
</file>