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xl/tables/table13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fadcb5f772f640b/Dokument/DIT092/"/>
    </mc:Choice>
  </mc:AlternateContent>
  <xr:revisionPtr revIDLastSave="6171" documentId="1_{E88B3999-A357-48F2-AA47-54E78B36BBFD}" xr6:coauthVersionLast="45" xr6:coauthVersionMax="46" xr10:uidLastSave="{74239BAC-EA70-4923-8573-14D0FD35CEE7}"/>
  <bookViews>
    <workbookView xWindow="3375" yWindow="1830" windowWidth="30960" windowHeight="12150" xr2:uid="{00000000-000D-0000-FFFF-FFFF00000000}"/>
  </bookViews>
  <sheets>
    <sheet name="Data" sheetId="41" r:id="rId1"/>
    <sheet name="JS6" sheetId="1" r:id="rId2"/>
    <sheet name="SAB101" sheetId="22" r:id="rId3"/>
    <sheet name="DA007" sheetId="21" r:id="rId4"/>
    <sheet name="AL001" sheetId="20" r:id="rId5"/>
    <sheet name="VG42" sheetId="19" r:id="rId6"/>
    <sheet name="NK0" sheetId="18" r:id="rId7"/>
    <sheet name="KN1111" sheetId="23" r:id="rId8"/>
    <sheet name="Projects" sheetId="16" r:id="rId9"/>
    <sheet name="UserStoriesCompleteSprint1" sheetId="38" state="hidden" r:id="rId10"/>
    <sheet name="GanttData" sheetId="32" state="hidden" r:id="rId11"/>
    <sheet name="ResourceData" sheetId="34" state="hidden" r:id="rId12"/>
    <sheet name="MilestoneData" sheetId="33" state="hidden" r:id="rId13"/>
    <sheet name="Statistics" sheetId="28" state="hidden" r:id="rId14"/>
    <sheet name="Statistics101" sheetId="43" r:id="rId15"/>
    <sheet name="Statistics4Reports" sheetId="35" r:id="rId16"/>
    <sheet name="GanttChart" sheetId="30" r:id="rId17"/>
    <sheet name="ProjectData" sheetId="42" r:id="rId18"/>
    <sheet name="ProgressReport" sheetId="39" r:id="rId19"/>
    <sheet name="StoryPoints" sheetId="37" state="hidden" r:id="rId20"/>
    <sheet name="SprintData" sheetId="36" state="hidden" r:id="rId21"/>
  </sheets>
  <definedNames>
    <definedName name="_xlnm._FilterDatabase" localSheetId="8" hidden="1">Projects!$A$3:$D$56</definedName>
    <definedName name="_Test" localSheetId="8" hidden="1">Projects!$A$3:$D$56</definedName>
    <definedName name="_xlcn.WorksheetConnection_DIT092TimeTracker.xlsxTable_Projects_11" hidden="1">Table_Projects_1[]</definedName>
    <definedName name="Append1" localSheetId="11" hidden="1">ResourceData!$A$1:$AD$779</definedName>
    <definedName name="ExternalData_1" localSheetId="0" hidden="1">Data!$A$1:$AJ$832</definedName>
    <definedName name="ExternalData_1" localSheetId="12" hidden="1">MilestoneData!$A$1:$F$7</definedName>
    <definedName name="_xlnm.Print_Area" localSheetId="4">'AL001'!$A$1:$K$19</definedName>
    <definedName name="_xlnm.Print_Area" localSheetId="3">'DA007'!$A$1:$K$19</definedName>
    <definedName name="_xlnm.Print_Area" localSheetId="1">'JS6'!$A$1:$K$18</definedName>
    <definedName name="_xlnm.Print_Area" localSheetId="7">'KN1111'!$A$1:$K$16</definedName>
    <definedName name="_xlnm.Print_Area" localSheetId="6">NK0!$A$1:$K$22</definedName>
    <definedName name="_xlnm.Print_Area" localSheetId="2">'SAB101'!$A$1:$K$52</definedName>
    <definedName name="_xlnm.Print_Area" localSheetId="5">'VG42'!$A$1:$K$19</definedName>
    <definedName name="_xlnm.Print_Titles" localSheetId="4">'AL001'!$13:$13</definedName>
    <definedName name="_xlnm.Print_Titles" localSheetId="3">'DA007'!$13:$13</definedName>
    <definedName name="_xlnm.Print_Titles" localSheetId="1">'JS6'!$13:$13</definedName>
    <definedName name="_xlnm.Print_Titles" localSheetId="7">'KN1111'!$13:$13</definedName>
    <definedName name="_xlnm.Print_Titles" localSheetId="6">NK0!$13:$13</definedName>
    <definedName name="_xlnm.Print_Titles" localSheetId="2">'SAB101'!$13:$13</definedName>
    <definedName name="_xlnm.Print_Titles" localSheetId="5">'VG42'!$13:$13</definedName>
    <definedName name="projectID" localSheetId="4">Projects[Project ID]</definedName>
    <definedName name="projectID" localSheetId="3">Projects[Project ID]</definedName>
    <definedName name="projectID" localSheetId="7">Projects[Project ID]</definedName>
    <definedName name="projectID" localSheetId="6">Projects[Project ID]</definedName>
    <definedName name="projectID" localSheetId="2">Projects[Project ID]</definedName>
    <definedName name="projectID" localSheetId="5">Projects[Project ID]</definedName>
    <definedName name="projectID">Projects[Project ID]</definedName>
    <definedName name="projectID_list">OFFSET(Projects!$Q$19,1,0,COUNTA(Projects!$Q$20:$Q$1008),1)</definedName>
    <definedName name="Projects_1" localSheetId="10" hidden="1">GanttData!$A$1:$L$13</definedName>
    <definedName name="taskID" localSheetId="4">Projects[Task Description]</definedName>
    <definedName name="taskID" localSheetId="3">Projects[Task Description]</definedName>
    <definedName name="taskID" localSheetId="7">Projects[Task Description]</definedName>
    <definedName name="taskID" localSheetId="6">Projects[Task Description]</definedName>
    <definedName name="taskID" localSheetId="2">Projects[Task Description]</definedName>
    <definedName name="taskID" localSheetId="5">Projects[Task Description]</definedName>
    <definedName name="taskID">Projects[Task Description]</definedName>
    <definedName name="taskIDlabel">Projects!$U$19</definedName>
    <definedName name="taskIDList_ProjectID">OFFSET(Projects!$T$19,1,0,2000,1)</definedName>
    <definedName name="valuevx">42.314159</definedName>
    <definedName name="vertex42_copyright" hidden="1">"© 2013-2014 Vertex42 LLC"</definedName>
    <definedName name="vertex42_id" hidden="1">"time-tracking-template.xlsx"</definedName>
    <definedName name="vertex42_title" hidden="1">"Time Tracking Template"</definedName>
  </definedNames>
  <calcPr calcId="191028"/>
  <pivotCaches>
    <pivotCache cacheId="144" r:id="rId22"/>
    <pivotCache cacheId="145" r:id="rId23"/>
  </pivotCaches>
  <extLst>
    <ext xmlns:x15="http://schemas.microsoft.com/office/spreadsheetml/2010/11/main" uri="{841E416B-1EF1-43b6-AB56-02D37102CBD5}">
      <x15:pivotCaches>
        <pivotCache cacheId="146" r:id="rId24"/>
        <pivotCache cacheId="147" r:id="rId25"/>
        <pivotCache cacheId="148" r:id="rId26"/>
        <pivotCache cacheId="149" r:id="rId27"/>
        <pivotCache cacheId="150" r:id="rId28"/>
      </x15:pivotCaches>
    </ext>
    <ext xmlns:x15="http://schemas.microsoft.com/office/spreadsheetml/2010/11/main" uri="{983426D0-5260-488c-9760-48F4B6AC55F4}">
      <x15:pivotTableReferences>
        <x15:pivotTableReference r:id="rId29"/>
        <x15:pivotTableReference r:id="rId30"/>
        <x15:pivotTableReference r:id="rId31"/>
        <x15:pivotTableReference r:id="rId32"/>
        <x15:pivotTableReference r:id="rId33"/>
      </x15:pivotTableReferences>
    </ext>
    <ext xmlns:x15="http://schemas.microsoft.com/office/spreadsheetml/2010/11/main" uri="{FCE2AD5D-F65C-4FA6-A056-5C36A1767C68}">
      <x15:dataModel>
        <x15:modelTables>
          <x15:modelTable id="logTableSAB101_53124b65-b525-4f87-9dd0-47d37a8e647c" name="logTableSAB101" connection="Query - logTableSAB101"/>
          <x15:modelTable id="logTableDA007_e6e96a62-3ea9-4783-9f4d-9d8a6998ae51" name="logTableDA007" connection="Query - logTableDA007"/>
          <x15:modelTable id="logTableAL001_e03dc7bc-6330-4d84-8813-45aad27b4210" name="logTableAL001" connection="Query - logTableAL001"/>
          <x15:modelTable id="logTableVG_a747c3ec-2945-49ee-97a0-50f6d7fd02d6" name="logTableVG" connection="Query - logTableVG"/>
          <x15:modelTable id="logTableNK0_b60bf576-3408-41e0-a798-a9ae4a9b1ea4" name="logTableNK0" connection="Query - logTableNK0"/>
          <x15:modelTable id="logTableKN_65ff015e-9e5c-41b0-acd3-a33c5d28eaff" name="logTableKN" connection="Query - logTableKN"/>
          <x15:modelTable id="logTableJS6_cb8b7289-f59d-4ec8-8d68-2702977f8709" name="logTableJS6" connection="Query - logTableJS6"/>
          <x15:modelTable id="Append1_cd506b15-23ec-474b-bd7d-569911b81b04" name="Append1" connection="Query - Append1"/>
          <x15:modelTable id="Projects_118303a4-638c-49c3-9132-b54c65f69990" name="Projects" connection="Query - Projects"/>
          <x15:modelTable id="Projects  2_3c3d9297-53ff-48e5-baee-552492992f27" name="Projects  2" connection="Query - Projects (2)"/>
          <x15:modelTable id="SprintData_fb2c2238-3cd2-4da4-bd19-df8e285ea32e" name="SprintData" connection="Fråga - SprintData"/>
          <x15:modelTable id="Table17_7a4d49c4-e9f3-4ed9-ad78-683f0ea0cc35" name="Table17" connection="Query - Table17"/>
          <x15:modelTable id="Table18_b77589b9-4043-4c4a-9e67-f7639df6f455" name="Table18" connection="Query - Table18"/>
          <x15:modelTable id="Table_Projects_1" name="Table_Projects_1" connection="WorksheetConnection_DIT092TimeTracker.xlsx!Table_Projects_1"/>
        </x15:modelTables>
        <x15:modelRelationships>
          <x15:modelRelationship fromTable="Append1" fromColumn="Task Description" toTable="Table_Projects_1" toColumn="Task Description"/>
          <x15:modelRelationship fromTable="Append1" fromColumn="Task Description" toTable="Projects" toColumn="Task Descrip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ppend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Append1" columnName="Start Time" columnId="Start Time">
                <x16:calculatedTimeColumn columnName="Start Time (Hour)" columnId="Start Time (Hour)" contentType="hours" isSelected="1"/>
                <x16:calculatedTimeColumn columnName="Start Time (Minute)" columnId="Start 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I134" i="1"/>
  <c r="J134" i="1"/>
  <c r="I133" i="1"/>
  <c r="J133" i="1"/>
  <c r="I132" i="1"/>
  <c r="J132" i="1"/>
  <c r="J133" i="18" l="1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3" i="18"/>
  <c r="I123" i="18"/>
  <c r="I134" i="23"/>
  <c r="J134" i="23"/>
  <c r="I133" i="23"/>
  <c r="J133" i="23"/>
  <c r="I131" i="1" l="1"/>
  <c r="J131" i="1"/>
  <c r="I130" i="1" l="1"/>
  <c r="J130" i="1"/>
  <c r="J132" i="23"/>
  <c r="I132" i="23"/>
  <c r="I129" i="1" l="1"/>
  <c r="J129" i="1"/>
  <c r="I131" i="23" l="1"/>
  <c r="J131" i="23"/>
  <c r="I130" i="23"/>
  <c r="J130" i="23"/>
  <c r="I128" i="1" l="1"/>
  <c r="J128" i="1"/>
  <c r="I127" i="1" l="1"/>
  <c r="J127" i="1"/>
  <c r="I129" i="23" l="1"/>
  <c r="J129" i="23"/>
  <c r="I128" i="23"/>
  <c r="J128" i="23"/>
  <c r="I127" i="23"/>
  <c r="J127" i="23"/>
  <c r="I126" i="1" l="1"/>
  <c r="J126" i="1"/>
  <c r="I125" i="1" l="1"/>
  <c r="J125" i="1"/>
  <c r="I124" i="1"/>
  <c r="J124" i="1"/>
  <c r="I126" i="23" l="1"/>
  <c r="J126" i="23"/>
  <c r="I123" i="1" l="1"/>
  <c r="J123" i="1"/>
  <c r="F3" i="18" l="1"/>
  <c r="I107" i="20"/>
  <c r="I108" i="20"/>
  <c r="I109" i="20"/>
  <c r="I110" i="20"/>
  <c r="I111" i="20"/>
  <c r="I112" i="20"/>
  <c r="J107" i="20"/>
  <c r="J108" i="20"/>
  <c r="J109" i="20"/>
  <c r="J110" i="20"/>
  <c r="J111" i="20"/>
  <c r="J112" i="20"/>
  <c r="J105" i="20"/>
  <c r="I105" i="20"/>
  <c r="J104" i="20"/>
  <c r="I104" i="20"/>
  <c r="J103" i="20"/>
  <c r="I103" i="20"/>
  <c r="I106" i="20"/>
  <c r="J106" i="20"/>
  <c r="I125" i="23"/>
  <c r="J125" i="23"/>
  <c r="I124" i="23"/>
  <c r="J124" i="23"/>
  <c r="J123" i="23" l="1"/>
  <c r="I123" i="23"/>
  <c r="J122" i="1"/>
  <c r="I122" i="1"/>
  <c r="I121" i="1"/>
  <c r="J121" i="1"/>
  <c r="J122" i="23" l="1"/>
  <c r="I122" i="23"/>
  <c r="I120" i="1"/>
  <c r="J120" i="1"/>
  <c r="J121" i="23" l="1"/>
  <c r="I121" i="23"/>
  <c r="I119" i="1"/>
  <c r="J119" i="1"/>
  <c r="J122" i="18" l="1"/>
  <c r="I122" i="18"/>
  <c r="J121" i="18"/>
  <c r="I121" i="18"/>
  <c r="J120" i="23"/>
  <c r="I120" i="23"/>
  <c r="I118" i="1"/>
  <c r="J118" i="1"/>
  <c r="I117" i="1" l="1"/>
  <c r="J117" i="1"/>
  <c r="J119" i="23" l="1"/>
  <c r="I119" i="23"/>
  <c r="I116" i="1"/>
  <c r="J116" i="1"/>
  <c r="I115" i="1"/>
  <c r="J115" i="1"/>
  <c r="I118" i="23" l="1"/>
  <c r="J118" i="23"/>
  <c r="I117" i="23"/>
  <c r="J117" i="23"/>
  <c r="I127" i="22" l="1"/>
  <c r="J127" i="22"/>
  <c r="J121" i="19"/>
  <c r="J120" i="18"/>
  <c r="I120" i="18"/>
  <c r="I114" i="1"/>
  <c r="J114" i="1"/>
  <c r="E28" i="39"/>
  <c r="E50" i="39"/>
  <c r="E49" i="39"/>
  <c r="E48" i="39"/>
  <c r="E47" i="39"/>
  <c r="E46" i="39"/>
  <c r="E43" i="39"/>
  <c r="E29" i="39"/>
  <c r="I113" i="1"/>
  <c r="J113" i="1"/>
  <c r="I102" i="20" l="1"/>
  <c r="J102" i="20"/>
  <c r="I119" i="18"/>
  <c r="J119" i="18"/>
  <c r="J118" i="18"/>
  <c r="I118" i="18"/>
  <c r="J117" i="18"/>
  <c r="I117" i="18"/>
  <c r="J116" i="18"/>
  <c r="I116" i="18"/>
  <c r="I101" i="20"/>
  <c r="J101" i="20"/>
  <c r="I100" i="20"/>
  <c r="J100" i="20"/>
  <c r="I99" i="20"/>
  <c r="J99" i="20"/>
  <c r="I97" i="20"/>
  <c r="I98" i="20"/>
  <c r="J97" i="20"/>
  <c r="J98" i="20"/>
  <c r="J116" i="23"/>
  <c r="I116" i="23"/>
  <c r="J115" i="23"/>
  <c r="I115" i="23"/>
  <c r="I114" i="23"/>
  <c r="J114" i="23"/>
  <c r="I113" i="23" l="1"/>
  <c r="J113" i="23"/>
  <c r="I112" i="23"/>
  <c r="J112" i="23"/>
  <c r="F11" i="1" l="1"/>
  <c r="J9" i="1"/>
  <c r="J8" i="1"/>
  <c r="T6" i="1"/>
  <c r="S6" i="1"/>
  <c r="S5" i="1"/>
  <c r="T5" i="1"/>
  <c r="T4" i="1"/>
  <c r="S4" i="1"/>
  <c r="T3" i="1"/>
  <c r="S3" i="1"/>
  <c r="T2" i="1"/>
  <c r="I122" i="22" l="1"/>
  <c r="I123" i="22"/>
  <c r="I124" i="22"/>
  <c r="I125" i="22"/>
  <c r="I126" i="22"/>
  <c r="J122" i="22"/>
  <c r="J123" i="22"/>
  <c r="J124" i="22"/>
  <c r="J125" i="22"/>
  <c r="J126" i="22"/>
  <c r="J11" i="19"/>
  <c r="I121" i="22"/>
  <c r="J121" i="22"/>
  <c r="I120" i="22"/>
  <c r="J120" i="22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J111" i="23"/>
  <c r="I111" i="23"/>
  <c r="I112" i="1"/>
  <c r="J112" i="1"/>
  <c r="J114" i="18" l="1"/>
  <c r="I114" i="18"/>
  <c r="J115" i="18"/>
  <c r="I115" i="18"/>
  <c r="J113" i="18"/>
  <c r="I113" i="18"/>
  <c r="J112" i="18"/>
  <c r="I112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2" i="18"/>
  <c r="I102" i="18"/>
  <c r="J101" i="18"/>
  <c r="I101" i="18"/>
  <c r="I110" i="23"/>
  <c r="J110" i="23"/>
  <c r="I111" i="1" l="1"/>
  <c r="J111" i="1"/>
  <c r="I113" i="19" l="1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120" i="19"/>
  <c r="J120" i="19"/>
  <c r="I121" i="19"/>
  <c r="I122" i="19"/>
  <c r="J122" i="19"/>
  <c r="I123" i="19"/>
  <c r="J123" i="19"/>
  <c r="I124" i="19"/>
  <c r="J124" i="19"/>
  <c r="I109" i="23"/>
  <c r="J109" i="23"/>
  <c r="O17" i="16" l="1"/>
  <c r="M17" i="16"/>
  <c r="I108" i="23" l="1"/>
  <c r="J108" i="23"/>
  <c r="I110" i="1" l="1"/>
  <c r="J110" i="1"/>
  <c r="I108" i="1"/>
  <c r="I109" i="1"/>
  <c r="J108" i="1"/>
  <c r="J109" i="1"/>
  <c r="J107" i="23"/>
  <c r="I107" i="23"/>
  <c r="J106" i="23"/>
  <c r="I106" i="23"/>
  <c r="I105" i="23" l="1"/>
  <c r="J105" i="23"/>
  <c r="I104" i="23" l="1"/>
  <c r="J104" i="23"/>
  <c r="I112" i="22" l="1"/>
  <c r="J112" i="22"/>
  <c r="I114" i="22"/>
  <c r="J114" i="22"/>
  <c r="I119" i="22"/>
  <c r="J119" i="22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I96" i="20"/>
  <c r="J96" i="20"/>
  <c r="I94" i="20"/>
  <c r="I95" i="20"/>
  <c r="J94" i="20"/>
  <c r="J95" i="20"/>
  <c r="I92" i="20"/>
  <c r="I93" i="20"/>
  <c r="J92" i="20"/>
  <c r="J93" i="20"/>
  <c r="E7" i="39"/>
  <c r="E8" i="39"/>
  <c r="I118" i="22" l="1"/>
  <c r="J118" i="22"/>
  <c r="I116" i="22"/>
  <c r="I117" i="22"/>
  <c r="J116" i="22"/>
  <c r="J117" i="22"/>
  <c r="I109" i="22"/>
  <c r="I110" i="22"/>
  <c r="I111" i="22"/>
  <c r="I113" i="22"/>
  <c r="I115" i="22"/>
  <c r="J109" i="22"/>
  <c r="J110" i="22"/>
  <c r="J111" i="22"/>
  <c r="J113" i="22"/>
  <c r="J115" i="22"/>
  <c r="I103" i="23"/>
  <c r="J103" i="23"/>
  <c r="I107" i="1" l="1"/>
  <c r="J107" i="1"/>
  <c r="I106" i="1"/>
  <c r="J106" i="1"/>
  <c r="J102" i="23"/>
  <c r="I102" i="23"/>
  <c r="I104" i="1"/>
  <c r="I105" i="1"/>
  <c r="J104" i="1"/>
  <c r="J105" i="1"/>
  <c r="I101" i="23" l="1"/>
  <c r="J101" i="23"/>
  <c r="I103" i="1" l="1"/>
  <c r="J103" i="1"/>
  <c r="I102" i="1" l="1"/>
  <c r="J102" i="1"/>
  <c r="I101" i="1"/>
  <c r="J101" i="1"/>
  <c r="I100" i="23" l="1"/>
  <c r="J100" i="23"/>
  <c r="I99" i="23"/>
  <c r="J99" i="23"/>
  <c r="I98" i="23" l="1"/>
  <c r="J98" i="23"/>
  <c r="I97" i="23"/>
  <c r="J97" i="23"/>
  <c r="I100" i="1" l="1"/>
  <c r="J100" i="1"/>
  <c r="I99" i="1" l="1"/>
  <c r="J99" i="1"/>
  <c r="J96" i="23"/>
  <c r="I96" i="23"/>
  <c r="J95" i="23"/>
  <c r="I95" i="23"/>
  <c r="J94" i="23"/>
  <c r="I94" i="23"/>
  <c r="I93" i="21" l="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I98" i="1"/>
  <c r="J98" i="1"/>
  <c r="I93" i="23" l="1"/>
  <c r="J93" i="23"/>
  <c r="I97" i="1" l="1"/>
  <c r="J97" i="1"/>
  <c r="I96" i="1"/>
  <c r="J96" i="1"/>
  <c r="J86" i="18" l="1"/>
  <c r="I86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2" i="18"/>
  <c r="I92" i="18"/>
  <c r="J85" i="18"/>
  <c r="I85" i="18"/>
  <c r="J91" i="18"/>
  <c r="I91" i="18"/>
  <c r="J90" i="18"/>
  <c r="I90" i="18"/>
  <c r="J89" i="18"/>
  <c r="I89" i="18"/>
  <c r="J94" i="18"/>
  <c r="I94" i="18"/>
  <c r="J93" i="18"/>
  <c r="I93" i="18"/>
  <c r="J87" i="18"/>
  <c r="I87" i="18"/>
  <c r="J84" i="18"/>
  <c r="I84" i="18"/>
  <c r="J88" i="18"/>
  <c r="I88" i="18"/>
  <c r="I90" i="20"/>
  <c r="I91" i="20"/>
  <c r="J90" i="20"/>
  <c r="J91" i="20"/>
  <c r="I92" i="23"/>
  <c r="J92" i="23"/>
  <c r="I108" i="22" l="1"/>
  <c r="J108" i="22"/>
  <c r="I106" i="22"/>
  <c r="I107" i="22"/>
  <c r="J106" i="22"/>
  <c r="J107" i="22"/>
  <c r="I88" i="20"/>
  <c r="I89" i="20"/>
  <c r="J88" i="20"/>
  <c r="J89" i="20"/>
  <c r="I95" i="1"/>
  <c r="J95" i="1"/>
  <c r="J91" i="23" l="1"/>
  <c r="I91" i="23"/>
  <c r="J90" i="23"/>
  <c r="I90" i="23"/>
  <c r="I94" i="1" l="1"/>
  <c r="J94" i="1"/>
  <c r="I93" i="1"/>
  <c r="J93" i="1"/>
  <c r="I92" i="1"/>
  <c r="J92" i="1"/>
  <c r="I87" i="20" l="1"/>
  <c r="J87" i="20"/>
  <c r="I85" i="20"/>
  <c r="I86" i="20"/>
  <c r="J85" i="20"/>
  <c r="J86" i="20"/>
  <c r="I82" i="20"/>
  <c r="I83" i="20"/>
  <c r="I84" i="20"/>
  <c r="J82" i="20"/>
  <c r="J83" i="20"/>
  <c r="J84" i="20"/>
  <c r="I105" i="22"/>
  <c r="J105" i="22"/>
  <c r="I103" i="22"/>
  <c r="I104" i="22"/>
  <c r="J103" i="22"/>
  <c r="J104" i="22"/>
  <c r="I101" i="22"/>
  <c r="I102" i="22"/>
  <c r="J101" i="22"/>
  <c r="J102" i="22"/>
  <c r="I89" i="23"/>
  <c r="J89" i="23"/>
  <c r="I90" i="1" l="1"/>
  <c r="I91" i="1"/>
  <c r="J90" i="1"/>
  <c r="J91" i="1"/>
  <c r="J88" i="23"/>
  <c r="I88" i="23"/>
  <c r="I88" i="1" l="1"/>
  <c r="I89" i="1"/>
  <c r="J88" i="1"/>
  <c r="J89" i="1"/>
  <c r="I87" i="1"/>
  <c r="J87" i="1"/>
  <c r="I98" i="22" l="1"/>
  <c r="I99" i="22"/>
  <c r="I100" i="22"/>
  <c r="J98" i="22"/>
  <c r="J99" i="22"/>
  <c r="J100" i="22"/>
  <c r="I96" i="22"/>
  <c r="I97" i="22"/>
  <c r="J96" i="22"/>
  <c r="J97" i="22"/>
  <c r="I94" i="22"/>
  <c r="I95" i="22"/>
  <c r="J94" i="22"/>
  <c r="J95" i="22"/>
  <c r="I87" i="23"/>
  <c r="J87" i="23"/>
  <c r="I86" i="23"/>
  <c r="J86" i="23"/>
  <c r="I85" i="23" l="1"/>
  <c r="J85" i="23"/>
  <c r="I85" i="1" l="1"/>
  <c r="I86" i="1"/>
  <c r="J85" i="1"/>
  <c r="J86" i="1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14" i="23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2" i="18"/>
  <c r="J53" i="18"/>
  <c r="J57" i="18"/>
  <c r="J58" i="18"/>
  <c r="J49" i="18"/>
  <c r="J60" i="18"/>
  <c r="J59" i="18"/>
  <c r="J54" i="18"/>
  <c r="J55" i="18"/>
  <c r="J56" i="18"/>
  <c r="J61" i="18"/>
  <c r="J62" i="18"/>
  <c r="J63" i="18"/>
  <c r="J64" i="18"/>
  <c r="J65" i="18"/>
  <c r="J68" i="18"/>
  <c r="J69" i="18"/>
  <c r="J70" i="18"/>
  <c r="J71" i="18"/>
  <c r="J72" i="18"/>
  <c r="J73" i="18"/>
  <c r="J66" i="18"/>
  <c r="J67" i="18"/>
  <c r="J74" i="18"/>
  <c r="J75" i="18"/>
  <c r="J76" i="18"/>
  <c r="J77" i="18"/>
  <c r="J78" i="18"/>
  <c r="J79" i="18"/>
  <c r="J80" i="18"/>
  <c r="J81" i="18"/>
  <c r="J82" i="18"/>
  <c r="J83" i="18"/>
  <c r="J14" i="18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107" i="19"/>
  <c r="J108" i="19"/>
  <c r="J109" i="19"/>
  <c r="J110" i="19"/>
  <c r="J111" i="19"/>
  <c r="J112" i="19"/>
  <c r="J14" i="19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14" i="20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14" i="2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I84" i="1"/>
  <c r="I89" i="19" l="1"/>
  <c r="I90" i="19"/>
  <c r="I91" i="19"/>
  <c r="I107" i="19"/>
  <c r="I108" i="19"/>
  <c r="I109" i="19"/>
  <c r="I110" i="19"/>
  <c r="I111" i="19"/>
  <c r="I112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1" i="20"/>
  <c r="I80" i="20"/>
  <c r="I78" i="20"/>
  <c r="I79" i="20"/>
  <c r="I84" i="23"/>
  <c r="I83" i="23"/>
  <c r="I82" i="23"/>
  <c r="I81" i="23"/>
  <c r="I93" i="22" l="1"/>
  <c r="I92" i="22"/>
  <c r="I83" i="18"/>
  <c r="I83" i="1"/>
  <c r="I80" i="23"/>
  <c r="E12" i="39" l="1"/>
  <c r="E13" i="39"/>
  <c r="E14" i="39"/>
  <c r="E15" i="39"/>
  <c r="E11" i="39"/>
  <c r="E3" i="39"/>
  <c r="E9" i="39"/>
  <c r="E6" i="39"/>
  <c r="E5" i="39"/>
  <c r="E4" i="39"/>
  <c r="I82" i="1"/>
  <c r="I77" i="20" l="1"/>
  <c r="I82" i="18"/>
  <c r="L21" i="16"/>
  <c r="I75" i="20" l="1"/>
  <c r="I76" i="20"/>
  <c r="I80" i="18"/>
  <c r="I79" i="18"/>
  <c r="I79" i="23"/>
  <c r="I78" i="23"/>
  <c r="I81" i="1"/>
  <c r="I91" i="22" l="1"/>
  <c r="I90" i="22"/>
  <c r="I89" i="22"/>
  <c r="I80" i="1"/>
  <c r="I79" i="1"/>
  <c r="I77" i="23" l="1"/>
  <c r="I76" i="23"/>
  <c r="I75" i="23"/>
  <c r="I74" i="23"/>
  <c r="I73" i="23"/>
  <c r="I73" i="20"/>
  <c r="I74" i="20"/>
  <c r="I71" i="20"/>
  <c r="I72" i="20"/>
  <c r="I88" i="22"/>
  <c r="I69" i="20"/>
  <c r="I70" i="20"/>
  <c r="I81" i="18"/>
  <c r="I78" i="18"/>
  <c r="I78" i="1"/>
  <c r="I72" i="23" l="1"/>
  <c r="I87" i="22" l="1"/>
  <c r="I86" i="22"/>
  <c r="I84" i="22"/>
  <c r="I85" i="22"/>
  <c r="I71" i="23"/>
  <c r="I70" i="23" l="1"/>
  <c r="I77" i="18" l="1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I76" i="1" l="1"/>
  <c r="I77" i="1"/>
  <c r="I69" i="23" l="1"/>
  <c r="I68" i="23"/>
  <c r="I76" i="18" l="1"/>
  <c r="I75" i="18"/>
  <c r="M3" i="19"/>
  <c r="N3" i="19" s="1"/>
  <c r="J8" i="19"/>
  <c r="J9" i="19"/>
  <c r="J10" i="19" s="1"/>
  <c r="I67" i="23"/>
  <c r="I66" i="23"/>
  <c r="I75" i="1" l="1"/>
  <c r="I74" i="1"/>
  <c r="I73" i="1"/>
  <c r="I71" i="1"/>
  <c r="I72" i="1"/>
  <c r="I83" i="22" l="1"/>
  <c r="I82" i="22"/>
  <c r="I65" i="23"/>
  <c r="I64" i="23"/>
  <c r="I63" i="23"/>
  <c r="I74" i="18" l="1"/>
  <c r="F11" i="19" l="1"/>
  <c r="I67" i="18"/>
  <c r="I66" i="18"/>
  <c r="I69" i="18"/>
  <c r="I70" i="18"/>
  <c r="I71" i="18"/>
  <c r="I72" i="18"/>
  <c r="I73" i="18"/>
  <c r="I68" i="18"/>
  <c r="I81" i="22"/>
  <c r="I68" i="20"/>
  <c r="I67" i="20"/>
  <c r="I66" i="20"/>
  <c r="I61" i="20"/>
  <c r="I64" i="20"/>
  <c r="I65" i="20"/>
  <c r="I59" i="20"/>
  <c r="I60" i="20"/>
  <c r="I62" i="20"/>
  <c r="I63" i="20"/>
  <c r="I55" i="20"/>
  <c r="I58" i="20"/>
  <c r="I56" i="20"/>
  <c r="I57" i="20"/>
  <c r="I54" i="20"/>
  <c r="I70" i="1"/>
  <c r="M3" i="22"/>
  <c r="M4" i="22" l="1"/>
  <c r="M5" i="22" s="1"/>
  <c r="M6" i="22" s="1"/>
  <c r="M7" i="22" s="1"/>
  <c r="M8" i="22" s="1"/>
  <c r="M9" i="22" s="1"/>
  <c r="I62" i="23"/>
  <c r="I79" i="22"/>
  <c r="I80" i="22"/>
  <c r="I78" i="22"/>
  <c r="I61" i="23"/>
  <c r="I60" i="23"/>
  <c r="I69" i="1" l="1"/>
  <c r="I68" i="1"/>
  <c r="I64" i="18"/>
  <c r="I65" i="18"/>
  <c r="I61" i="18"/>
  <c r="I62" i="18"/>
  <c r="I63" i="18"/>
  <c r="I59" i="23" l="1"/>
  <c r="I77" i="22" l="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58" i="23"/>
  <c r="I67" i="1"/>
  <c r="I72" i="22" l="1"/>
  <c r="I75" i="22"/>
  <c r="I76" i="22"/>
  <c r="I74" i="22"/>
  <c r="I73" i="22"/>
  <c r="I69" i="22"/>
  <c r="I70" i="22"/>
  <c r="I71" i="22"/>
  <c r="I67" i="22"/>
  <c r="I68" i="22"/>
  <c r="I42" i="22"/>
  <c r="I43" i="22"/>
  <c r="I44" i="22"/>
  <c r="I45" i="22"/>
  <c r="I46" i="22"/>
  <c r="I47" i="22"/>
  <c r="I48" i="22"/>
  <c r="I65" i="22"/>
  <c r="I64" i="22"/>
  <c r="I63" i="22"/>
  <c r="I62" i="22"/>
  <c r="I61" i="22"/>
  <c r="I66" i="22"/>
  <c r="I57" i="23"/>
  <c r="I56" i="23"/>
  <c r="C37" i="37"/>
  <c r="F36" i="37"/>
  <c r="D36" i="37"/>
  <c r="E4" i="37"/>
  <c r="E36" i="37" s="1"/>
  <c r="C36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2" i="37"/>
  <c r="I55" i="23"/>
  <c r="I66" i="1"/>
  <c r="I54" i="23"/>
  <c r="I64" i="1"/>
  <c r="I63" i="1"/>
  <c r="I65" i="1"/>
  <c r="N3" i="22" l="1"/>
  <c r="I53" i="23"/>
  <c r="I54" i="18"/>
  <c r="I55" i="18"/>
  <c r="I56" i="18"/>
  <c r="I59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0" i="18"/>
  <c r="I51" i="18"/>
  <c r="I52" i="18"/>
  <c r="I53" i="18"/>
  <c r="I57" i="18"/>
  <c r="I58" i="18"/>
  <c r="I49" i="18"/>
  <c r="I60" i="18"/>
  <c r="I52" i="23"/>
  <c r="I62" i="1" l="1"/>
  <c r="I60" i="22" l="1"/>
  <c r="I59" i="22"/>
  <c r="I58" i="22"/>
  <c r="I57" i="22"/>
  <c r="I55" i="22"/>
  <c r="I56" i="22"/>
  <c r="I60" i="1"/>
  <c r="I61" i="1"/>
  <c r="I51" i="23" l="1"/>
  <c r="I59" i="1"/>
  <c r="I58" i="1"/>
  <c r="I53" i="20" l="1"/>
  <c r="I51" i="20"/>
  <c r="I52" i="20"/>
  <c r="I50" i="23"/>
  <c r="I57" i="1" l="1"/>
  <c r="I49" i="23" l="1"/>
  <c r="O15" i="16" l="1"/>
  <c r="N15" i="16"/>
  <c r="M15" i="16"/>
  <c r="L15" i="16"/>
  <c r="I48" i="23"/>
  <c r="I47" i="23" l="1"/>
  <c r="I46" i="23"/>
  <c r="I52" i="21" l="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56" i="1"/>
  <c r="I45" i="23" l="1"/>
  <c r="I44" i="23"/>
  <c r="I43" i="23"/>
  <c r="I50" i="20" l="1"/>
  <c r="I49" i="20"/>
  <c r="I47" i="20"/>
  <c r="I48" i="20"/>
  <c r="I39" i="20"/>
  <c r="I46" i="20"/>
  <c r="I27" i="20"/>
  <c r="I28" i="20"/>
  <c r="I30" i="20"/>
  <c r="I42" i="23"/>
  <c r="I35" i="23"/>
  <c r="I41" i="23"/>
  <c r="I54" i="1" l="1"/>
  <c r="I40" i="23" l="1"/>
  <c r="I39" i="23"/>
  <c r="I38" i="23"/>
  <c r="I53" i="1"/>
  <c r="I55" i="1" l="1"/>
  <c r="I52" i="1"/>
  <c r="I51" i="1" l="1"/>
  <c r="I53" i="22" l="1"/>
  <c r="I54" i="22"/>
  <c r="I45" i="1"/>
  <c r="I44" i="1"/>
  <c r="I50" i="1" l="1"/>
  <c r="I43" i="1"/>
  <c r="I49" i="1"/>
  <c r="J8" i="23" l="1"/>
  <c r="I37" i="23"/>
  <c r="I51" i="22"/>
  <c r="I52" i="22"/>
  <c r="I49" i="22"/>
  <c r="I50" i="22"/>
  <c r="I44" i="20"/>
  <c r="I45" i="20"/>
  <c r="I48" i="1"/>
  <c r="I46" i="1"/>
  <c r="I47" i="1"/>
  <c r="I42" i="20" l="1"/>
  <c r="I43" i="20"/>
  <c r="I40" i="20"/>
  <c r="I41" i="20"/>
  <c r="I36" i="23"/>
  <c r="I32" i="23"/>
  <c r="I31" i="23"/>
  <c r="I30" i="23"/>
  <c r="I29" i="23"/>
  <c r="I28" i="23"/>
  <c r="I34" i="23"/>
  <c r="I33" i="23"/>
  <c r="I36" i="20"/>
  <c r="I37" i="20"/>
  <c r="I38" i="20"/>
  <c r="I34" i="20"/>
  <c r="I35" i="20"/>
  <c r="I31" i="20"/>
  <c r="I32" i="20"/>
  <c r="I33" i="20"/>
  <c r="I42" i="1"/>
  <c r="J8" i="22" l="1"/>
  <c r="J9" i="18"/>
  <c r="J10" i="18" s="1"/>
  <c r="J10" i="1"/>
  <c r="I41" i="1"/>
  <c r="I30" i="18"/>
  <c r="I29" i="18"/>
  <c r="I25" i="18"/>
  <c r="I26" i="18"/>
  <c r="I27" i="18"/>
  <c r="I28" i="18"/>
  <c r="I23" i="18"/>
  <c r="I24" i="18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7" i="16"/>
  <c r="H19" i="16" l="1"/>
  <c r="H10" i="16"/>
  <c r="H18" i="16"/>
  <c r="H9" i="16"/>
  <c r="H20" i="16"/>
  <c r="H16" i="16"/>
  <c r="H8" i="16"/>
  <c r="H15" i="16"/>
  <c r="H7" i="16"/>
  <c r="H17" i="16"/>
  <c r="H23" i="16"/>
  <c r="H6" i="16"/>
  <c r="H28" i="16"/>
  <c r="H30" i="16"/>
  <c r="H22" i="16"/>
  <c r="H5" i="16"/>
  <c r="H11" i="16"/>
  <c r="H29" i="16"/>
  <c r="H21" i="16"/>
  <c r="H12" i="16"/>
  <c r="H4" i="16"/>
  <c r="I40" i="21"/>
  <c r="I41" i="21"/>
  <c r="I42" i="21"/>
  <c r="I43" i="21"/>
  <c r="I44" i="21"/>
  <c r="I45" i="21"/>
  <c r="I46" i="21"/>
  <c r="I47" i="21"/>
  <c r="I48" i="21"/>
  <c r="I49" i="21"/>
  <c r="I50" i="21"/>
  <c r="I51" i="21"/>
  <c r="I41" i="22"/>
  <c r="I39" i="1"/>
  <c r="I40" i="1"/>
  <c r="I36" i="1"/>
  <c r="I40" i="22" l="1"/>
  <c r="I38" i="1" l="1"/>
  <c r="D2" i="30" l="1"/>
  <c r="D1" i="30"/>
  <c r="I39" i="22" l="1"/>
  <c r="I38" i="22"/>
  <c r="I35" i="22"/>
  <c r="I34" i="22"/>
  <c r="I33" i="22"/>
  <c r="I36" i="22"/>
  <c r="I37" i="22"/>
  <c r="I14" i="22"/>
  <c r="I37" i="1"/>
  <c r="I35" i="1"/>
  <c r="I31" i="21" l="1"/>
  <c r="I32" i="21"/>
  <c r="I33" i="21"/>
  <c r="I34" i="21"/>
  <c r="I35" i="21"/>
  <c r="I36" i="21"/>
  <c r="I37" i="21"/>
  <c r="I38" i="21"/>
  <c r="I39" i="21"/>
  <c r="I32" i="1" l="1"/>
  <c r="I33" i="1"/>
  <c r="I34" i="1"/>
  <c r="I32" i="22" l="1"/>
  <c r="I31" i="1" l="1"/>
  <c r="I27" i="23"/>
  <c r="B2" i="30"/>
  <c r="A2" i="30"/>
  <c r="I26" i="23" l="1"/>
  <c r="I18" i="23" l="1"/>
  <c r="I21" i="23"/>
  <c r="I23" i="23"/>
  <c r="I22" i="23"/>
  <c r="I25" i="23"/>
  <c r="I24" i="23"/>
  <c r="I20" i="23"/>
  <c r="I30" i="1"/>
  <c r="I15" i="22" l="1"/>
  <c r="I31" i="22"/>
  <c r="I28" i="22"/>
  <c r="I30" i="22"/>
  <c r="I29" i="22"/>
  <c r="I27" i="22"/>
  <c r="I26" i="22"/>
  <c r="I25" i="22"/>
  <c r="I23" i="22"/>
  <c r="I22" i="22"/>
  <c r="I20" i="22"/>
  <c r="I19" i="22"/>
  <c r="I26" i="20"/>
  <c r="I29" i="20"/>
  <c r="I25" i="20"/>
  <c r="I23" i="20"/>
  <c r="I24" i="20"/>
  <c r="I21" i="20"/>
  <c r="I22" i="20"/>
  <c r="I18" i="21"/>
  <c r="I19" i="21"/>
  <c r="I30" i="21"/>
  <c r="I17" i="21"/>
  <c r="I16" i="21"/>
  <c r="I29" i="1"/>
  <c r="I28" i="1"/>
  <c r="I15" i="21"/>
  <c r="I14" i="21"/>
  <c r="I26" i="1"/>
  <c r="I27" i="1"/>
  <c r="I25" i="1"/>
  <c r="I22" i="21"/>
  <c r="I26" i="21"/>
  <c r="I21" i="21"/>
  <c r="I24" i="1"/>
  <c r="I25" i="21"/>
  <c r="I17" i="18"/>
  <c r="I18" i="18"/>
  <c r="I21" i="18"/>
  <c r="I22" i="1"/>
  <c r="I21" i="1"/>
  <c r="I17" i="22"/>
  <c r="I18" i="22"/>
  <c r="I21" i="22"/>
  <c r="I24" i="22"/>
  <c r="I19" i="23"/>
  <c r="I17" i="23"/>
  <c r="I16" i="23"/>
  <c r="I14" i="23"/>
  <c r="I15" i="23"/>
  <c r="F10" i="23"/>
  <c r="J9" i="23"/>
  <c r="J10" i="23" s="1"/>
  <c r="M3" i="23"/>
  <c r="M4" i="23" s="1"/>
  <c r="F3" i="23"/>
  <c r="F4" i="23" s="1"/>
  <c r="I16" i="22"/>
  <c r="F10" i="22"/>
  <c r="J9" i="22"/>
  <c r="J10" i="22" s="1"/>
  <c r="F3" i="22"/>
  <c r="F4" i="22" s="1"/>
  <c r="I20" i="21"/>
  <c r="I24" i="21"/>
  <c r="I23" i="21"/>
  <c r="I27" i="21"/>
  <c r="I29" i="21"/>
  <c r="I28" i="21"/>
  <c r="F10" i="21"/>
  <c r="J9" i="21"/>
  <c r="J10" i="21" s="1"/>
  <c r="J8" i="21"/>
  <c r="M3" i="21"/>
  <c r="M4" i="21" s="1"/>
  <c r="F3" i="21"/>
  <c r="F4" i="21" s="1"/>
  <c r="I20" i="20"/>
  <c r="I18" i="20"/>
  <c r="I17" i="20"/>
  <c r="I16" i="20"/>
  <c r="I14" i="20"/>
  <c r="I15" i="20"/>
  <c r="F10" i="20"/>
  <c r="J9" i="20"/>
  <c r="J10" i="20" s="1"/>
  <c r="J8" i="20"/>
  <c r="M3" i="20"/>
  <c r="N3" i="20" s="1"/>
  <c r="F3" i="20"/>
  <c r="F4" i="20" s="1"/>
  <c r="F10" i="19"/>
  <c r="F3" i="19"/>
  <c r="F4" i="19" s="1"/>
  <c r="I22" i="18"/>
  <c r="I20" i="18"/>
  <c r="I19" i="18"/>
  <c r="I16" i="18"/>
  <c r="I14" i="18"/>
  <c r="I15" i="18"/>
  <c r="F10" i="18"/>
  <c r="J8" i="18"/>
  <c r="M3" i="18"/>
  <c r="M4" i="18" s="1"/>
  <c r="F4" i="18"/>
  <c r="M3" i="1"/>
  <c r="F10" i="1"/>
  <c r="F11" i="20"/>
  <c r="J11" i="20"/>
  <c r="I23" i="1"/>
  <c r="I20" i="1"/>
  <c r="I19" i="1"/>
  <c r="I15" i="1"/>
  <c r="I14" i="1"/>
  <c r="I16" i="1"/>
  <c r="I17" i="1"/>
  <c r="I18" i="1"/>
  <c r="F3" i="1"/>
  <c r="F4" i="1" s="1"/>
  <c r="J11" i="23" l="1"/>
  <c r="F11" i="23"/>
  <c r="M4" i="1"/>
  <c r="M5" i="1" s="1"/>
  <c r="M6" i="1" s="1"/>
  <c r="N6" i="1" s="1"/>
  <c r="N3" i="1"/>
  <c r="J11" i="22"/>
  <c r="F11" i="22"/>
  <c r="J11" i="21"/>
  <c r="F11" i="18"/>
  <c r="J11" i="18"/>
  <c r="F11" i="21"/>
  <c r="N3" i="21"/>
  <c r="N3" i="23"/>
  <c r="N3" i="18"/>
  <c r="M4" i="20"/>
  <c r="N4" i="20" s="1"/>
  <c r="M5" i="18"/>
  <c r="N4" i="18"/>
  <c r="M5" i="21"/>
  <c r="N4" i="21"/>
  <c r="M5" i="23"/>
  <c r="N4" i="23"/>
  <c r="M4" i="19"/>
  <c r="N4" i="19" s="1"/>
  <c r="N5" i="1" l="1"/>
  <c r="M7" i="1"/>
  <c r="N7" i="1" s="1"/>
  <c r="N4" i="1"/>
  <c r="M5" i="20"/>
  <c r="M6" i="20" s="1"/>
  <c r="N5" i="22"/>
  <c r="N4" i="22"/>
  <c r="M6" i="23"/>
  <c r="N5" i="23"/>
  <c r="M6" i="18"/>
  <c r="N5" i="18"/>
  <c r="N6" i="22"/>
  <c r="N5" i="21"/>
  <c r="M6" i="21"/>
  <c r="M5" i="19"/>
  <c r="N5" i="19" s="1"/>
  <c r="M8" i="1" l="1"/>
  <c r="M9" i="1" s="1"/>
  <c r="N9" i="1" s="1"/>
  <c r="N5" i="20"/>
  <c r="N6" i="18"/>
  <c r="M7" i="18"/>
  <c r="N6" i="23"/>
  <c r="M7" i="23"/>
  <c r="N6" i="20"/>
  <c r="M7" i="20"/>
  <c r="M6" i="19"/>
  <c r="N6" i="19" s="1"/>
  <c r="N6" i="21"/>
  <c r="M7" i="21"/>
  <c r="N7" i="22"/>
  <c r="N8" i="1" l="1"/>
  <c r="N10" i="1" s="1"/>
  <c r="P10" i="1" s="1"/>
  <c r="N7" i="21"/>
  <c r="M8" i="21"/>
  <c r="M8" i="23"/>
  <c r="N7" i="23"/>
  <c r="M8" i="18"/>
  <c r="N7" i="18"/>
  <c r="M7" i="19"/>
  <c r="N7" i="19" s="1"/>
  <c r="M8" i="20"/>
  <c r="N7" i="20"/>
  <c r="N8" i="22"/>
  <c r="N9" i="22"/>
  <c r="N10" i="22" l="1"/>
  <c r="P10" i="22" s="1"/>
  <c r="M9" i="18"/>
  <c r="N9" i="18" s="1"/>
  <c r="N8" i="18"/>
  <c r="N8" i="23"/>
  <c r="M9" i="23"/>
  <c r="N9" i="23" s="1"/>
  <c r="M9" i="20"/>
  <c r="N9" i="20" s="1"/>
  <c r="N8" i="20"/>
  <c r="M9" i="21"/>
  <c r="N9" i="21" s="1"/>
  <c r="N8" i="21"/>
  <c r="M8" i="19"/>
  <c r="N8" i="19" s="1"/>
  <c r="N10" i="23" l="1"/>
  <c r="P10" i="23" s="1"/>
  <c r="N10" i="20"/>
  <c r="P10" i="20" s="1"/>
  <c r="N10" i="21"/>
  <c r="P10" i="21" s="1"/>
  <c r="M9" i="19"/>
  <c r="N9" i="19" s="1"/>
  <c r="N10" i="18"/>
  <c r="P10" i="18" s="1"/>
  <c r="N10" i="19" l="1"/>
  <c r="P10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0F591-2373-49BC-943E-E513756661D9}" name="Fråga - SprintData" description="Anslutning till SprintData-frågan i arbetsboken." type="100" refreshedVersion="6" minRefreshableVersion="5">
    <extLst>
      <ext xmlns:x15="http://schemas.microsoft.com/office/spreadsheetml/2010/11/main" uri="{DE250136-89BD-433C-8126-D09CA5730AF9}">
        <x15:connection id="67a2d361-70e3-4024-91b4-d7162d49145e">
          <x15:oledbPr connection="Provider=Microsoft.Mashup.OleDb.1;Data Source=$Workbook$;Location=SprintData;Extended Properties=&quot;&quot;">
            <x15:dbTables>
              <x15:dbTable name="SprintData"/>
            </x15:dbTables>
          </x15:oledbPr>
        </x15:connection>
      </ext>
    </extLst>
  </connection>
  <connection id="2" xr16:uid="{0F86E6A2-396F-4B07-83B5-C9AA6DCA582A}" keepAlive="1" name="ModelConnection_Append1" description="Data Model" type="5" refreshedVersion="6" minRefreshableVersion="5" saveData="1">
    <dbPr connection="Data Model Connection" command="Append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F752C3-53EE-441E-B16A-37C6DBA61412}" keepAlive="1" name="ModelConnection_ExternalData_1" description="Data Model" type="5" refreshedVersion="6" minRefreshableVersion="5" saveData="1">
    <dbPr connection="Data Model Connection" command="Table17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E2F1820-E50F-44DE-8E9A-2C85CF397C52}" keepAlive="1" name="ModelConnection_Projects_1" description="Data Model" type="5" refreshedVersion="6" minRefreshableVersion="5" saveData="1">
    <dbPr connection="Data Model Connection" command="Projec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0000000}" name="Query - Append1" description="Connection to the 'Append1' query in the workbook." type="100" refreshedVersion="6" minRefreshableVersion="5">
    <extLst>
      <ext xmlns:x15="http://schemas.microsoft.com/office/spreadsheetml/2010/11/main" uri="{DE250136-89BD-433C-8126-D09CA5730AF9}">
        <x15:connection id="e9fc104f-7443-4b3e-91d9-99453f9c6f6f">
          <x15:oledbPr connection="Provider=Microsoft.Mashup.OleDb.1;Data Source=$Workbook$;Location=Append1;Extended Properties=&quot;&quot;">
            <x15:dbTables>
              <x15:dbTable name="Append1"/>
            </x15:dbTables>
          </x15:oledbPr>
        </x15:connection>
      </ext>
    </extLst>
  </connection>
  <connection id="6" xr16:uid="{05B0756C-842B-4723-B5B5-F04490EEB705}" keepAlive="1" name="Query - Append2" description="Connection to the 'Append2' query in the workbook." type="5" refreshedVersion="6" background="1" saveData="1">
    <dbPr connection="Provider=Microsoft.Mashup.OleDb.1;Data Source=$Workbook$;Location=Append2;Extended Properties=&quot;&quot;" command="SELECT * FROM [Append2]"/>
  </connection>
  <connection id="7" xr16:uid="{00000000-0015-0000-FFFF-FFFF01000000}" name="Query - logTableAL001" description="Connection to the 'logTableAL001' query in the workbook." type="100" refreshedVersion="6" minRefreshableVersion="5">
    <extLst>
      <ext xmlns:x15="http://schemas.microsoft.com/office/spreadsheetml/2010/11/main" uri="{DE250136-89BD-433C-8126-D09CA5730AF9}">
        <x15:connection id="eda6bd5a-4ea9-4656-909f-29621955349c">
          <x15:oledbPr connection="Provider=Microsoft.Mashup.OleDb.1;Data Source=$Workbook$;Location=logTableAL001;Extended Properties=&quot;&quot;">
            <x15:dbTables>
              <x15:dbTable name="logTableAL001"/>
            </x15:dbTables>
          </x15:oledbPr>
        </x15:connection>
      </ext>
    </extLst>
  </connection>
  <connection id="8" xr16:uid="{00000000-0015-0000-FFFF-FFFF02000000}" name="Query - logTableDA007" description="Connection to the 'logTableDA007' query in the workbook." type="100" refreshedVersion="6" minRefreshableVersion="5">
    <extLst>
      <ext xmlns:x15="http://schemas.microsoft.com/office/spreadsheetml/2010/11/main" uri="{DE250136-89BD-433C-8126-D09CA5730AF9}">
        <x15:connection id="86f9fbf0-cf37-42d1-b9b5-018129f11dde">
          <x15:oledbPr connection="Provider=Microsoft.Mashup.OleDb.1;Data Source=$Workbook$;Location=logTableDA007;Extended Properties=&quot;&quot;">
            <x15:dbTables>
              <x15:dbTable name="logTableDA007"/>
            </x15:dbTables>
          </x15:oledbPr>
        </x15:connection>
      </ext>
    </extLst>
  </connection>
  <connection id="9" xr16:uid="{00000000-0015-0000-FFFF-FFFF03000000}" name="Query - logTableJS6" description="Connection to the 'logTableJS6' query in the workbook." type="100" refreshedVersion="6" minRefreshableVersion="5">
    <extLst>
      <ext xmlns:x15="http://schemas.microsoft.com/office/spreadsheetml/2010/11/main" uri="{DE250136-89BD-433C-8126-D09CA5730AF9}">
        <x15:connection id="e77bd932-a820-49fd-9ffa-97bf50ea2a8c">
          <x15:oledbPr connection="Provider=Microsoft.Mashup.OleDb.1;Data Source=$Workbook$;Location=logTableJS6;Extended Properties=&quot;&quot;">
            <x15:dbTables>
              <x15:dbTable name="logTableJS6"/>
            </x15:dbTables>
          </x15:oledbPr>
        </x15:connection>
      </ext>
    </extLst>
  </connection>
  <connection id="10" xr16:uid="{00000000-0015-0000-FFFF-FFFF04000000}" name="Query - logTableKN" description="Connection to the 'logTableKN' query in the workbook." type="100" refreshedVersion="6" minRefreshableVersion="5">
    <extLst>
      <ext xmlns:x15="http://schemas.microsoft.com/office/spreadsheetml/2010/11/main" uri="{DE250136-89BD-433C-8126-D09CA5730AF9}">
        <x15:connection id="52c2191a-a0c2-435b-add8-f1329d819e81">
          <x15:oledbPr connection="Provider=Microsoft.Mashup.OleDb.1;Data Source=$Workbook$;Location=logTableKN;Extended Properties=&quot;&quot;">
            <x15:dbTables>
              <x15:dbTable name="logTableKN"/>
            </x15:dbTables>
          </x15:oledbPr>
        </x15:connection>
      </ext>
    </extLst>
  </connection>
  <connection id="11" xr16:uid="{00000000-0015-0000-FFFF-FFFF05000000}" name="Query - logTableNK0" description="Connection to the 'logTableNK0' query in the workbook." type="100" refreshedVersion="6" minRefreshableVersion="5">
    <extLst>
      <ext xmlns:x15="http://schemas.microsoft.com/office/spreadsheetml/2010/11/main" uri="{DE250136-89BD-433C-8126-D09CA5730AF9}">
        <x15:connection id="5f8de1ba-aeba-4763-a33e-4ecb8ede847d">
          <x15:oledbPr connection="Provider=Microsoft.Mashup.OleDb.1;Data Source=$Workbook$;Location=logTableNK0;Extended Properties=&quot;&quot;">
            <x15:dbTables>
              <x15:dbTable name="logTableNK0"/>
            </x15:dbTables>
          </x15:oledbPr>
        </x15:connection>
      </ext>
    </extLst>
  </connection>
  <connection id="12" xr16:uid="{00000000-0015-0000-FFFF-FFFF06000000}" name="Query - logTableSAB101" description="Connection to the 'logTableSAB101' query in the workbook." type="100" refreshedVersion="6" minRefreshableVersion="5" saveData="1">
    <extLst>
      <ext xmlns:x15="http://schemas.microsoft.com/office/spreadsheetml/2010/11/main" uri="{DE250136-89BD-433C-8126-D09CA5730AF9}">
        <x15:connection id="400cc136-41c2-4c44-80c5-d9ea17a754cb">
          <x15:oledbPr connection="Provider=Microsoft.Mashup.OleDb.1;Data Source=$Workbook$;Location=logTableSAB101;Extended Properties=&quot;&quot;">
            <x15:dbTables>
              <x15:dbTable name="logTableSAB101"/>
            </x15:dbTables>
          </x15:oledbPr>
        </x15:connection>
      </ext>
    </extLst>
  </connection>
  <connection id="13" xr16:uid="{00000000-0015-0000-FFFF-FFFF07000000}" name="Query - logTableVG" description="Connection to the 'logTableVG' query in the workbook." type="100" refreshedVersion="6" minRefreshableVersion="5">
    <extLst>
      <ext xmlns:x15="http://schemas.microsoft.com/office/spreadsheetml/2010/11/main" uri="{DE250136-89BD-433C-8126-D09CA5730AF9}">
        <x15:connection id="136aa829-ea89-4765-a97c-926ec179211b">
          <x15:oledbPr connection="Provider=Microsoft.Mashup.OleDb.1;Data Source=$Workbook$;Location=logTableVG;Extended Properties=&quot;&quot;">
            <x15:dbTables>
              <x15:dbTable name="logTableVG"/>
            </x15:dbTables>
          </x15:oledbPr>
        </x15:connection>
      </ext>
    </extLst>
  </connection>
  <connection id="14" xr16:uid="{FE0E745A-BE66-44F0-8F44-958D93C4C191}" keepAlive="1" name="Query - MileStones" description="Connection to the 'MileStones' query in the workbook." type="5" refreshedVersion="6" background="1" saveData="1">
    <dbPr connection="Provider=Microsoft.Mashup.OleDb.1;Data Source=$Workbook$;Location=MileStones;Extended Properties=&quot;&quot;" command="SELECT * FROM [MileStones]"/>
  </connection>
  <connection id="15" xr16:uid="{38F3463F-8F17-4E89-A8A2-EB8391BE2963}" name="Query - Projects" description="Connection to the 'Projects' query in the workbook." type="100" refreshedVersion="6" minRefreshableVersion="5">
    <extLst>
      <ext xmlns:x15="http://schemas.microsoft.com/office/spreadsheetml/2010/11/main" uri="{DE250136-89BD-433C-8126-D09CA5730AF9}">
        <x15:connection id="4d528e97-9689-41dd-b7da-143f36db6f5d">
          <x15:oledbPr connection="Provider=Microsoft.Mashup.OleDb.1;Data Source=$Workbook$;Location=Projects;Extended Properties=&quot;&quot;">
            <x15:dbTables>
              <x15:dbTable name="Projects"/>
            </x15:dbTables>
          </x15:oledbPr>
        </x15:connection>
      </ext>
    </extLst>
  </connection>
  <connection id="16" xr16:uid="{C606C0F5-40A1-4EC1-B61A-3E6469356867}" name="Query - Projects (2)" description="Connection to the 'Projects (2)' query in the workbook." type="100" refreshedVersion="6" minRefreshableVersion="5">
    <extLst>
      <ext xmlns:x15="http://schemas.microsoft.com/office/spreadsheetml/2010/11/main" uri="{DE250136-89BD-433C-8126-D09CA5730AF9}">
        <x15:connection id="958b33d1-c5fe-420f-aae6-14411489823a">
          <x15:oledbPr connection="Provider=Microsoft.Mashup.OleDb.1;Data Source=$Workbook$;Location=&quot;Projects (2)&quot;;Extended Properties=&quot;&quot;">
            <x15:dbTables>
              <x15:dbTable name="Projects (2)"/>
            </x15:dbTables>
          </x15:oledbPr>
        </x15:connection>
      </ext>
    </extLst>
  </connection>
  <connection id="17" xr16:uid="{4485C86C-EC6F-42A0-AC4B-B594FA21CDC8}" name="Query - Table17" description="Connection to the 'Table17' query in the workbook." type="100" refreshedVersion="6" minRefreshableVersion="5">
    <extLst>
      <ext xmlns:x15="http://schemas.microsoft.com/office/spreadsheetml/2010/11/main" uri="{DE250136-89BD-433C-8126-D09CA5730AF9}">
        <x15:connection id="9dfbd449-e735-441b-aa25-f0a60deb2090"/>
      </ext>
    </extLst>
  </connection>
  <connection id="18" xr16:uid="{31A6A1DB-2297-4575-83C1-06693014571F}" name="Query - Table18" description="Connection to the 'Table18' query in the workbook." type="100" refreshedVersion="6" minRefreshableVersion="5">
    <extLst>
      <ext xmlns:x15="http://schemas.microsoft.com/office/spreadsheetml/2010/11/main" uri="{DE250136-89BD-433C-8126-D09CA5730AF9}">
        <x15:connection id="185e8f2b-fa63-4060-9a2c-8cbc024efd78">
          <x15:oledbPr connection="Provider=Microsoft.Mashup.OleDb.1;Data Source=$Workbook$;Location=Table18;Extended Properties=&quot;&quot;">
            <x15:dbTables>
              <x15:dbTable name="Table18"/>
            </x15:dbTables>
          </x15:oledbPr>
        </x15:connection>
      </ext>
    </extLst>
  </connection>
  <connection id="19" xr16:uid="{00000000-0015-0000-FFFF-FFFF08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69A85A3C-890E-47F1-9D2E-8FD9EBCCBECF}" name="WorksheetConnection_DIT092TimeTracker.xlsx!Table_Projects_1" type="102" refreshedVersion="6" minRefreshableVersion="5">
    <extLst>
      <ext xmlns:x15="http://schemas.microsoft.com/office/spreadsheetml/2010/11/main" uri="{DE250136-89BD-433C-8126-D09CA5730AF9}">
        <x15:connection id="Table_Projects_1">
          <x15:rangePr sourceName="_xlcn.WorksheetConnection_DIT092TimeTracker.xlsxTable_Projects_11"/>
        </x15:connection>
      </ext>
    </extLst>
  </connection>
</connections>
</file>

<file path=xl/sharedStrings.xml><?xml version="1.0" encoding="utf-8"?>
<sst xmlns="http://schemas.openxmlformats.org/spreadsheetml/2006/main" count="21997" uniqueCount="657">
  <si>
    <t>Project ID</t>
  </si>
  <si>
    <t>Project description</t>
  </si>
  <si>
    <t>Start Date</t>
  </si>
  <si>
    <t>End Date</t>
  </si>
  <si>
    <t>Budget Hour</t>
  </si>
  <si>
    <t>Budget Money</t>
  </si>
  <si>
    <t>userName</t>
  </si>
  <si>
    <t>password</t>
  </si>
  <si>
    <t>eMail</t>
  </si>
  <si>
    <t>occupation</t>
  </si>
  <si>
    <t>companyName</t>
  </si>
  <si>
    <t>workingHours</t>
  </si>
  <si>
    <t>Active Report</t>
  </si>
  <si>
    <t>Task Description</t>
  </si>
  <si>
    <t>Est. Days</t>
  </si>
  <si>
    <t>Est. Hours</t>
  </si>
  <si>
    <t>Responsible</t>
  </si>
  <si>
    <t>Date</t>
  </si>
  <si>
    <t>Comment</t>
  </si>
  <si>
    <t>Hours</t>
  </si>
  <si>
    <t>Current Period</t>
  </si>
  <si>
    <t>Reported</t>
  </si>
  <si>
    <t>Invoice #</t>
  </si>
  <si>
    <t>ResourceID</t>
  </si>
  <si>
    <t>ResourceName</t>
  </si>
  <si>
    <t>Projects (2).Project ID</t>
  </si>
  <si>
    <t>Projects (2).Task Description</t>
  </si>
  <si>
    <t>Projects (2).Start Date</t>
  </si>
  <si>
    <t>Projects (2).End Date</t>
  </si>
  <si>
    <t>Projects (2).Est. Days</t>
  </si>
  <si>
    <t>Projects (2).Est. Hours</t>
  </si>
  <si>
    <t>SprintData.Task Description</t>
  </si>
  <si>
    <t>SprintData.Start Date</t>
  </si>
  <si>
    <t>SprintData.End Date</t>
  </si>
  <si>
    <t>SprintData.Est. Days</t>
  </si>
  <si>
    <t>SprintData.Est. Hours</t>
  </si>
  <si>
    <t>DIT092 Mini Project</t>
  </si>
  <si>
    <t>Worklog</t>
  </si>
  <si>
    <t>Investigating</t>
  </si>
  <si>
    <t>PMBOK</t>
  </si>
  <si>
    <t>Sprint 0</t>
  </si>
  <si>
    <t>6</t>
  </si>
  <si>
    <t>Jens</t>
  </si>
  <si>
    <t>PMBOK Video</t>
  </si>
  <si>
    <t>Lecture</t>
  </si>
  <si>
    <t>GitTutorial</t>
  </si>
  <si>
    <t>Agile SCRUM</t>
  </si>
  <si>
    <t>Meeting</t>
  </si>
  <si>
    <t>Team Contract</t>
  </si>
  <si>
    <t>TA Session</t>
  </si>
  <si>
    <t>Scope</t>
  </si>
  <si>
    <t>Briefing</t>
  </si>
  <si>
    <t>Project</t>
  </si>
  <si>
    <t>CPM</t>
  </si>
  <si>
    <t>SomeTask</t>
  </si>
  <si>
    <t>ExcelTracker</t>
  </si>
  <si>
    <t>GanttSample</t>
  </si>
  <si>
    <t>UserStories</t>
  </si>
  <si>
    <t>Walkthrough DataLibrary</t>
  </si>
  <si>
    <t>Investigation Actitivty: Overview of Course &amp; Reading</t>
  </si>
  <si>
    <t>101</t>
  </si>
  <si>
    <t>Anna</t>
  </si>
  <si>
    <t>Investigation Activity: Review of Project Desc. &amp; Lecture topics</t>
  </si>
  <si>
    <t>Investigation Activity:</t>
  </si>
  <si>
    <t>Investigation Activity: Activity Network</t>
  </si>
  <si>
    <t>Q&amp;A w/ RBS</t>
  </si>
  <si>
    <t>GIT Workshop</t>
  </si>
  <si>
    <t>Updating TTL</t>
  </si>
  <si>
    <t>007</t>
  </si>
  <si>
    <t>Drake</t>
  </si>
  <si>
    <t>Standup Meeting</t>
  </si>
  <si>
    <t>User story (Secure Management System for Projects)</t>
  </si>
  <si>
    <t>Assignment 1 turn in document</t>
  </si>
  <si>
    <t>001</t>
  </si>
  <si>
    <t>Axel</t>
  </si>
  <si>
    <t>Q&amp;A session</t>
  </si>
  <si>
    <t>Contract</t>
  </si>
  <si>
    <t>Scope and user stories</t>
  </si>
  <si>
    <t>Daily Standup</t>
  </si>
  <si>
    <t>Group meeting</t>
  </si>
  <si>
    <t>RBS meet</t>
  </si>
  <si>
    <t>Assignment 1 turn in</t>
  </si>
  <si>
    <t>Code prep and discussion</t>
  </si>
  <si>
    <t>42</t>
  </si>
  <si>
    <t>Vernita</t>
  </si>
  <si>
    <t>GitLab</t>
  </si>
  <si>
    <t>Questions</t>
  </si>
  <si>
    <t>Group setup</t>
  </si>
  <si>
    <t>TA meeting</t>
  </si>
  <si>
    <t>user stories</t>
  </si>
  <si>
    <t>Create WBS</t>
  </si>
  <si>
    <t>WBS Edit</t>
  </si>
  <si>
    <t>Review Code</t>
  </si>
  <si>
    <t>0</t>
  </si>
  <si>
    <t>Numan</t>
  </si>
  <si>
    <t>Milestones, WBS, GANTT</t>
  </si>
  <si>
    <t>Assignment</t>
  </si>
  <si>
    <t>DataLibrary Meeting</t>
  </si>
  <si>
    <t>User Stories 9,10,15</t>
  </si>
  <si>
    <t>User Story Dependencies</t>
  </si>
  <si>
    <t>User Story Updates</t>
  </si>
  <si>
    <t>1111</t>
  </si>
  <si>
    <t>Karl</t>
  </si>
  <si>
    <t>Cost/Effort</t>
  </si>
  <si>
    <t>a</t>
  </si>
  <si>
    <t>Sprint 1</t>
  </si>
  <si>
    <t>Risk Management</t>
  </si>
  <si>
    <t>Research Backlog Structure</t>
  </si>
  <si>
    <t>Sprint 2</t>
  </si>
  <si>
    <t>Q&amp;A + Walkthroughs</t>
  </si>
  <si>
    <t>Reading through codebase for possible improvements</t>
  </si>
  <si>
    <t>Video</t>
  </si>
  <si>
    <t>Writing retroactive additions to Meeting Minutes (Meeting 11)</t>
  </si>
  <si>
    <t>Watching Lecture 9's Videos</t>
  </si>
  <si>
    <t>Required Reading: Cognitive Biases/Uncertainty</t>
  </si>
  <si>
    <t>helped grooup member coding questions</t>
  </si>
  <si>
    <t>GUI Research</t>
  </si>
  <si>
    <t>project management (youtube)</t>
  </si>
  <si>
    <t>Git research</t>
  </si>
  <si>
    <t>Technical Writing Lecture</t>
  </si>
  <si>
    <t>Coding</t>
  </si>
  <si>
    <t>acceptance criteria meeting</t>
  </si>
  <si>
    <t>Stand-up Meeting</t>
  </si>
  <si>
    <t>human aspect</t>
  </si>
  <si>
    <t>Sprint Review Meeting</t>
  </si>
  <si>
    <t>Sprint 3</t>
  </si>
  <si>
    <t>Youtube videos on project management</t>
  </si>
  <si>
    <t>last lecture</t>
  </si>
  <si>
    <t>research code</t>
  </si>
  <si>
    <t>code explanation and discussion</t>
  </si>
  <si>
    <t>technichal specification for user story 13.3 and 13.4</t>
  </si>
  <si>
    <t>code talk with Numan</t>
  </si>
  <si>
    <t>code discussion with Jens regarding Team structure and code</t>
  </si>
  <si>
    <t>Stand up</t>
  </si>
  <si>
    <t>Talk with Jens about the code</t>
  </si>
  <si>
    <t>Q&amp;A + lecture</t>
  </si>
  <si>
    <t>stand up and voting on proposals, acceptance criteria</t>
  </si>
  <si>
    <t>Learn code structure</t>
  </si>
  <si>
    <t>GUI</t>
  </si>
  <si>
    <t>Coding structures</t>
  </si>
  <si>
    <t>Technical discussion</t>
  </si>
  <si>
    <t>Youtube videos - Agile</t>
  </si>
  <si>
    <t>Menu code discussion</t>
  </si>
  <si>
    <t>Student Rep Meeting</t>
  </si>
  <si>
    <t>Technical Writing</t>
  </si>
  <si>
    <t>Clarification Lecture</t>
  </si>
  <si>
    <t>Boilerplate - Data and DataLibrary classes</t>
  </si>
  <si>
    <t>L7</t>
  </si>
  <si>
    <t>Vernita's edit (A2)</t>
  </si>
  <si>
    <t>L9</t>
  </si>
  <si>
    <t>Extension</t>
  </si>
  <si>
    <t>Sprint 2 review</t>
  </si>
  <si>
    <t>Sprint 2 Retrospective</t>
  </si>
  <si>
    <t>User Story 15.0 - Import &amp; Export</t>
  </si>
  <si>
    <t>User Story 1.3 - Obfuscate Password</t>
  </si>
  <si>
    <t>Began implimentation</t>
  </si>
  <si>
    <t>analysis &amp; Research</t>
  </si>
  <si>
    <t>User Story 11.0 - Track resouces spent in project</t>
  </si>
  <si>
    <t>User Story 9.0 - Import and export as Admin</t>
  </si>
  <si>
    <t>coding admin mode</t>
  </si>
  <si>
    <t>User Story 3.0 - Experience</t>
  </si>
  <si>
    <t>Coded with Numan</t>
  </si>
  <si>
    <t>Peer coding with Drake and Numan</t>
  </si>
  <si>
    <t>Research and Coding</t>
  </si>
  <si>
    <t>User Story 14.0 - Countdown</t>
  </si>
  <si>
    <t>Coding &amp; Research</t>
  </si>
  <si>
    <t>Coding &amp; Committing</t>
  </si>
  <si>
    <t>Review and refactor</t>
  </si>
  <si>
    <t>Minor refactoring</t>
  </si>
  <si>
    <t>Coding w/ Axel</t>
  </si>
  <si>
    <t>Refactoring</t>
  </si>
  <si>
    <t>Coding w/ Axel &amp; Drake</t>
  </si>
  <si>
    <t>Preparing Trello</t>
  </si>
  <si>
    <t>View hours</t>
  </si>
  <si>
    <t>Bugfixing</t>
  </si>
  <si>
    <t>Adding missing functionality</t>
  </si>
  <si>
    <t>Research</t>
  </si>
  <si>
    <t>Design, develop and implement a software for project management</t>
  </si>
  <si>
    <t>User story (experience)</t>
  </si>
  <si>
    <t>Reading</t>
  </si>
  <si>
    <t>Planning Poker video and reading</t>
  </si>
  <si>
    <t>Project Planning</t>
  </si>
  <si>
    <t>coding tests Input</t>
  </si>
  <si>
    <t>coding tests Menu</t>
  </si>
  <si>
    <t>coding tests Accounts and login</t>
  </si>
  <si>
    <t>hiding passwords</t>
  </si>
  <si>
    <t>Task</t>
  </si>
  <si>
    <t>Excel</t>
  </si>
  <si>
    <t>Assignment / Final Report</t>
  </si>
  <si>
    <t>Assignment1 Turnin Prep</t>
  </si>
  <si>
    <t>TA Meeting</t>
  </si>
  <si>
    <t>Second Sprint Standup</t>
  </si>
  <si>
    <t>Risk Identification / Risk Strategies</t>
  </si>
  <si>
    <t>Research Risk Management</t>
  </si>
  <si>
    <t>Onward Risk Strategies/Analysis</t>
  </si>
  <si>
    <t>Proposals</t>
  </si>
  <si>
    <t>Proposals discussion</t>
  </si>
  <si>
    <t>Technical Specifications</t>
  </si>
  <si>
    <t>Technical requirements backlog</t>
  </si>
  <si>
    <t>Proposals &amp; Tech Specs</t>
  </si>
  <si>
    <t>Sprint Review</t>
  </si>
  <si>
    <t>Sprint Review &amp; Retrospective</t>
  </si>
  <si>
    <t>Sprint Planning</t>
  </si>
  <si>
    <t>Sprint Planning Meeting</t>
  </si>
  <si>
    <t>Excel Preparation for Final Sprint 2</t>
  </si>
  <si>
    <t>Final Report Sprint 2</t>
  </si>
  <si>
    <t>TA Session (Mandatory)</t>
  </si>
  <si>
    <t>Daily Briefing: User Stories</t>
  </si>
  <si>
    <t>Daily Briefing: User Stories &amp; GitLab Set-up Confirmation</t>
  </si>
  <si>
    <t>Daily Briefing: User Story Revision, Acceptance Criteria</t>
  </si>
  <si>
    <t>Daily Briefing: Milestone 1 Progress &amp; Structure Poll</t>
  </si>
  <si>
    <t>Daily Briefing: Milestone 1 Progress/Poll &amp; Risk Meeting Scheduled</t>
  </si>
  <si>
    <t>Daily Briefing: Milestone 1 Progress</t>
  </si>
  <si>
    <t>Daily Briefing: Milestone 1 Progress &amp; Scheduling</t>
  </si>
  <si>
    <t>Assignment 1 PDF Creation &amp; Turn-In</t>
  </si>
  <si>
    <t>Sprint Planning Write-up for Sprint 0 PDF Submission &amp; Turn-In</t>
  </si>
  <si>
    <t>Meeting 11: Karl's Proposals &amp; Poll Discussion</t>
  </si>
  <si>
    <t>Meeting 12: Risk Identification &amp; Strategies</t>
  </si>
  <si>
    <t>Meeting 13: Proposal Discussions (Technical Specifications)</t>
  </si>
  <si>
    <t>Meeting 14: Technical Specification Template Creation &amp; Proposals</t>
  </si>
  <si>
    <t>Writing Technical Specification for User Story 13.1 and 13.2</t>
  </si>
  <si>
    <t>Meeting 15: Technical Specification Discussion</t>
  </si>
  <si>
    <t>Meeting 16: Proposals (Karl's new user stories, testing etiquette)</t>
  </si>
  <si>
    <t>Daily Briefing: Milestone 1 Progress (Projects/Teams delayed)</t>
  </si>
  <si>
    <t>Meeting 17: Sprint Review led by Karl</t>
  </si>
  <si>
    <t>Sprint Retrospective</t>
  </si>
  <si>
    <t>Meeting 18: Sprint 1 Retrospective &amp; Assignment 2 Documentation</t>
  </si>
  <si>
    <t>Assignment 2 Editing, PDF Creation &amp; Turn-In</t>
  </si>
  <si>
    <t>Sprint 1 Final Report Editing, PDF Creation &amp; Turn-In</t>
  </si>
  <si>
    <t>Daily Briefing: Milestone 2 Progress</t>
  </si>
  <si>
    <t>Proposal: U.S. Consistency</t>
  </si>
  <si>
    <t>Meeting 21: Sprint 2 Review led by Karl</t>
  </si>
  <si>
    <t>Meeting 22: Sprint 2 Retrospective</t>
  </si>
  <si>
    <t>Sprint 2 Final Report Editing, PDF Creation &amp; Turn-In</t>
  </si>
  <si>
    <t>Risk Analysis</t>
  </si>
  <si>
    <t>Code Analysis</t>
  </si>
  <si>
    <t>proposal meeting</t>
  </si>
  <si>
    <t>Technical Specifications meeting</t>
  </si>
  <si>
    <t>extended standup</t>
  </si>
  <si>
    <t>Planning for Sprint 2</t>
  </si>
  <si>
    <t>stand up meeting</t>
  </si>
  <si>
    <t>meeting</t>
  </si>
  <si>
    <t>meeting/standup</t>
  </si>
  <si>
    <t>Meeting with group</t>
  </si>
  <si>
    <t>Risk strategies/Analasys</t>
  </si>
  <si>
    <t>new proposal discussion and etiquette</t>
  </si>
  <si>
    <t>Sptrint 1 Final report editing, PDF creation and turn in</t>
  </si>
  <si>
    <t>retrospective sprint 2</t>
  </si>
  <si>
    <t>Mandatory Meeting</t>
  </si>
  <si>
    <t>Review Proposal</t>
  </si>
  <si>
    <t>Proposal Discussion</t>
  </si>
  <si>
    <t>Risk Assessment</t>
  </si>
  <si>
    <t>Discussion on Technical Specs</t>
  </si>
  <si>
    <t>Technical spec for US 1&amp;7</t>
  </si>
  <si>
    <t>Q&amp;A</t>
  </si>
  <si>
    <t>Review with Product Owner</t>
  </si>
  <si>
    <t>Assignment 2</t>
  </si>
  <si>
    <t>Weekly Standup</t>
  </si>
  <si>
    <t>Meeting: Proposals</t>
  </si>
  <si>
    <t>Management Proposals</t>
  </si>
  <si>
    <t>Risk Meeting</t>
  </si>
  <si>
    <t>/w TA</t>
  </si>
  <si>
    <t>Tech specs</t>
  </si>
  <si>
    <t>Discussions over menu</t>
  </si>
  <si>
    <t>Proposals meeting</t>
  </si>
  <si>
    <t>1.0 Project Management</t>
  </si>
  <si>
    <t>Excel stuff</t>
  </si>
  <si>
    <t>User Story 5.0 - Secure Management System</t>
  </si>
  <si>
    <t>Pairprogram</t>
  </si>
  <si>
    <t>Pairprogramming UserStory 5.0</t>
  </si>
  <si>
    <t>Code discussion</t>
  </si>
  <si>
    <t>Discussion UserStory 5.0</t>
  </si>
  <si>
    <t>Coding and research</t>
  </si>
  <si>
    <t>Discussion of code so far</t>
  </si>
  <si>
    <t>Code discussion Teams/Projects/Tasks</t>
  </si>
  <si>
    <t>User Story 4.0 - Budget</t>
  </si>
  <si>
    <t>Write Technical Req w/ Drake</t>
  </si>
  <si>
    <t>Review Merge Request</t>
  </si>
  <si>
    <t>4.0 Monitor &amp; Control</t>
  </si>
  <si>
    <t>Sprint 1 Final Report Monitor &amp; Control Visualizations</t>
  </si>
  <si>
    <t>Coding / Fixing Issue</t>
  </si>
  <si>
    <t>Coding w/ Vernita</t>
  </si>
  <si>
    <t>Testing Code</t>
  </si>
  <si>
    <t>Meet 1: Role Assignment, General Discussion</t>
  </si>
  <si>
    <t>Trello Set-Up &amp; Organization</t>
  </si>
  <si>
    <t>Meet 2: Brainstorming &amp; Requirement Discussion</t>
  </si>
  <si>
    <t>Meet 3: Project Charter Finalization</t>
  </si>
  <si>
    <t>Meet 4: Team Contract</t>
  </si>
  <si>
    <t>Meet 5: Team Contract</t>
  </si>
  <si>
    <t>Meet 7: Project Management Plan (Gantt, WBS, Activity Network)</t>
  </si>
  <si>
    <t>Meet 8: Project Management Plan (Activity Network and WBS)</t>
  </si>
  <si>
    <t>Meeting w/ RBS: RE: Project Management Plan Visualizations</t>
  </si>
  <si>
    <t>Meeting 9: Project Management Plan (Activity Network and CPM)</t>
  </si>
  <si>
    <t>Management Discussion w/ Karl</t>
  </si>
  <si>
    <t>Excel sheet modifying with Jens</t>
  </si>
  <si>
    <t>2.0 Requirements Engineering</t>
  </si>
  <si>
    <t>Meet 6: Scope &amp; User Story Assignment</t>
  </si>
  <si>
    <t>Writing a User Story: Activity Flags &amp; Personal Notes</t>
  </si>
  <si>
    <t>User Story 13.0 - Add teams and roles to project</t>
  </si>
  <si>
    <t>User Story 13: Code Prep Discussion w/ Axel</t>
  </si>
  <si>
    <t>User Story 13.1: Code Prep Discussion w/ Axel</t>
  </si>
  <si>
    <t>User Story 13.1: Teams Constructors</t>
  </si>
  <si>
    <t>User Story 13.1: Continued Constructors</t>
  </si>
  <si>
    <t>User Story 13.2: Coding</t>
  </si>
  <si>
    <t>Weak Hashmap &amp; GC Research</t>
  </si>
  <si>
    <t>Coding for 13.1</t>
  </si>
  <si>
    <t>GitLab pushing (task failed...)</t>
  </si>
  <si>
    <t>SSH fixing &amp; Branching to Gitlab with Drake, Axel, Numan and Jens</t>
  </si>
  <si>
    <t>Pair Programming with Axel (&amp; Drake at the end)</t>
  </si>
  <si>
    <t>Discussion with Numan w/ Axel &amp; Drake re: User Story 13.0 and 5.0</t>
  </si>
  <si>
    <t>Despair &amp; a reality check w/ Axel, Drake, and Numan</t>
  </si>
  <si>
    <t>Daily Briefing: Milestone 1 Progress (Teams fail, Menu refactors)</t>
  </si>
  <si>
    <t>Progress on 13.2 - Changes (Removal)</t>
  </si>
  <si>
    <t>Quick discussion with Drake, Axel, and Numan about null pointers</t>
  </si>
  <si>
    <t>Coding for 13.1+13.2; Pause -&gt; U.S. A.C. was changed</t>
  </si>
  <si>
    <t>Team Creation/Removal, View Members, Edit Name, Read Import</t>
  </si>
  <si>
    <t>Add/Remove Maintainers (NEEDS REFACTORING)</t>
  </si>
  <si>
    <t>Add/Remove Developers (NEEDS REFACTORING)</t>
  </si>
  <si>
    <t>Discussion with Bhavya</t>
  </si>
  <si>
    <t>Refactoring: Add/Remove Team Members</t>
  </si>
  <si>
    <t>Meeting 20: Proposals (Acceptance Criteria), Milestone Decision</t>
  </si>
  <si>
    <t>Pair Programming with Axel (&amp; Numan at the End): Exceptions</t>
  </si>
  <si>
    <t>Quick discussion with Drake re: User Story 1.3 (No longer a pair task)</t>
  </si>
  <si>
    <t>Exception handling for int + a bug fix</t>
  </si>
  <si>
    <t>User Story 1.0 - Login</t>
  </si>
  <si>
    <t>Coding for 1.3 - Show user profile</t>
  </si>
  <si>
    <t>Meeting about reverting on Git w/ Jens, Numan, and Karl</t>
  </si>
  <si>
    <t>Coding for 1.3 - Edit Profile</t>
  </si>
  <si>
    <t>Sprint 2 Final Report Monitor &amp; Control Visualizations</t>
  </si>
  <si>
    <t>Discussion in regards to order operations</t>
  </si>
  <si>
    <t>Helped Anna with Git</t>
  </si>
  <si>
    <t>User Story 2.0 - Menus</t>
  </si>
  <si>
    <t>menus, input, controller</t>
  </si>
  <si>
    <t>Helped Anna and Axel</t>
  </si>
  <si>
    <t>Helped Axel</t>
  </si>
  <si>
    <t>helped with code</t>
  </si>
  <si>
    <t>Menu Refactoring/Reader that populates the program</t>
  </si>
  <si>
    <t>Sprint 1 report meeting</t>
  </si>
  <si>
    <t>4.2 Refactoring</t>
  </si>
  <si>
    <t>Code discussion with Anna</t>
  </si>
  <si>
    <t>Code discussion and coding with Drake and Vernita</t>
  </si>
  <si>
    <t>Coding with Anna</t>
  </si>
  <si>
    <t>code discussion with Numan, Anna and Drake</t>
  </si>
  <si>
    <t>Coded with Drake and Numan</t>
  </si>
  <si>
    <t>Menu code discussion with Drake and Vernita</t>
  </si>
  <si>
    <t>Code with Drake and Numan</t>
  </si>
  <si>
    <t>Added change roles and connected to menu with Drake</t>
  </si>
  <si>
    <t>coding with Drake and Numan</t>
  </si>
  <si>
    <t>Finished the code with Anna</t>
  </si>
  <si>
    <t>helped Vernita</t>
  </si>
  <si>
    <t>User Story 1</t>
  </si>
  <si>
    <t>Coding, merge</t>
  </si>
  <si>
    <t>User Story 10.0 - Messaging</t>
  </si>
  <si>
    <t>Structure discussion with Numan</t>
  </si>
  <si>
    <t>Structural changes</t>
  </si>
  <si>
    <t>US Revision</t>
  </si>
  <si>
    <t>Coding with Jens</t>
  </si>
  <si>
    <t>Code discussion &amp; changes</t>
  </si>
  <si>
    <t>Discussion about Gantt</t>
  </si>
  <si>
    <t>Coding and final push</t>
  </si>
  <si>
    <t>SSH fixing</t>
  </si>
  <si>
    <t>User Story 5 General Planning</t>
  </si>
  <si>
    <t>Code discussion w/Jens</t>
  </si>
  <si>
    <t>Coding Discussion</t>
  </si>
  <si>
    <t>Code discussion w/Axel</t>
  </si>
  <si>
    <t>TeamLibrary</t>
  </si>
  <si>
    <t>Planning, Code Discussion</t>
  </si>
  <si>
    <t>Code Review, Merge</t>
  </si>
  <si>
    <t>Git revert</t>
  </si>
  <si>
    <t>General review of current status</t>
  </si>
  <si>
    <t>Management</t>
  </si>
  <si>
    <t>Design discussion</t>
  </si>
  <si>
    <t>Added User Stories to excel tasks</t>
  </si>
  <si>
    <t>Team questions</t>
  </si>
  <si>
    <t>Excel management</t>
  </si>
  <si>
    <t>User Story creation</t>
  </si>
  <si>
    <t>Brainstorming new proposals</t>
  </si>
  <si>
    <t>Discussion over proposals</t>
  </si>
  <si>
    <t>Q&amp;A Richard</t>
  </si>
  <si>
    <t>Preparation for sprint review</t>
  </si>
  <si>
    <t>Team building</t>
  </si>
  <si>
    <t>Rephrasing US4, 5.1</t>
  </si>
  <si>
    <t>Rephrasing US5.2, 5.3, 13</t>
  </si>
  <si>
    <t>Feedback check A1</t>
  </si>
  <si>
    <t>Sprint 2 prep</t>
  </si>
  <si>
    <t>US Discussion + proposal</t>
  </si>
  <si>
    <t>4.1 Product Owner Evaluation</t>
  </si>
  <si>
    <t>Extended team meeting</t>
  </si>
  <si>
    <t>Extended team meeting prop+US</t>
  </si>
  <si>
    <t>Talk w/ Numan</t>
  </si>
  <si>
    <t>Assigning User Stories</t>
  </si>
  <si>
    <t>Code discussion /w Jens</t>
  </si>
  <si>
    <t>Review preparation</t>
  </si>
  <si>
    <t>jens</t>
  </si>
  <si>
    <t>gussjodije@student.gu.se</t>
  </si>
  <si>
    <t>Student</t>
  </si>
  <si>
    <t>Simple Direction</t>
  </si>
  <si>
    <t>karl</t>
  </si>
  <si>
    <t>gusnilkaay@student.gu.se</t>
  </si>
  <si>
    <t>vernita</t>
  </si>
  <si>
    <t>gusgouve@student.gu.se</t>
  </si>
  <si>
    <t>drake</t>
  </si>
  <si>
    <t>gusaxedr@student.gu.se</t>
  </si>
  <si>
    <t>numan</t>
  </si>
  <si>
    <t>guskorknu@student.gu.se</t>
  </si>
  <si>
    <t>axel</t>
  </si>
  <si>
    <t>guslindmax@student.gu.se</t>
  </si>
  <si>
    <t>anna</t>
  </si>
  <si>
    <t>gusbrannsi@student.gu.se</t>
  </si>
  <si>
    <t>Other</t>
  </si>
  <si>
    <t>Holiday</t>
  </si>
  <si>
    <t>Sick Leave</t>
  </si>
  <si>
    <t>Vacation</t>
  </si>
  <si>
    <t>Project Charter</t>
  </si>
  <si>
    <t>JS, SAB, DA, AL, VG, NK, KN</t>
  </si>
  <si>
    <t>KN</t>
  </si>
  <si>
    <t>User Story 6.0 - Leaderboard / View Users</t>
  </si>
  <si>
    <t>User Story 7.0 - Activity Flags</t>
  </si>
  <si>
    <t>User Story 8.0 - Personal Notes</t>
  </si>
  <si>
    <t>User Story 12.0 - Export / Retrieve hours to invoice</t>
  </si>
  <si>
    <t>User Story 9.3 - Import test data</t>
  </si>
  <si>
    <t>Time Tracking Log</t>
  </si>
  <si>
    <t>Software Engineering Student</t>
  </si>
  <si>
    <t>Today</t>
  </si>
  <si>
    <t>This Week</t>
  </si>
  <si>
    <t xml:space="preserve">Date: </t>
  </si>
  <si>
    <t xml:space="preserve">Hours: </t>
  </si>
  <si>
    <t>Name:</t>
  </si>
  <si>
    <t>Jens S</t>
  </si>
  <si>
    <t>Sprint 4</t>
  </si>
  <si>
    <t>Adding Rows to the Table</t>
  </si>
  <si>
    <t>Project Period</t>
  </si>
  <si>
    <t>Current Sprint Period</t>
  </si>
  <si>
    <t>There are many ways to add new rows to the table. 
Right-click in the table to bring up Insert options. 
You can also drag the bottom-right corner of the table down using your mouse. You can also press CTRL+"+" to insert a row.</t>
  </si>
  <si>
    <t xml:space="preserve">Start: </t>
  </si>
  <si>
    <t xml:space="preserve">End: </t>
  </si>
  <si>
    <t>Days Left:</t>
  </si>
  <si>
    <t>Left:</t>
  </si>
  <si>
    <t>Calculate</t>
  </si>
  <si>
    <t>Start
Time</t>
  </si>
  <si>
    <r>
      <t xml:space="preserve">Breaks
</t>
    </r>
    <r>
      <rPr>
        <sz val="8"/>
        <color theme="0"/>
        <rFont val="Trebuchet MS"/>
        <family val="2"/>
      </rPr>
      <t>(minutes)</t>
    </r>
  </si>
  <si>
    <t>End
Time</t>
  </si>
  <si>
    <t>Minutes Worked</t>
  </si>
  <si>
    <t>=IF(AND(logTable[[#All];[Date]]&gt;=J8;logTable[[#All];[Date]]&lt;J9);
SUM(logTable[[#All];[Hours]]);"Incorrect")</t>
  </si>
  <si>
    <t>Sicily Ann Brannen</t>
  </si>
  <si>
    <t xml:space="preserve">Investigation Activity: </t>
  </si>
  <si>
    <t xml:space="preserve">Meeting 12: Risk Identification &amp; Strategies </t>
  </si>
  <si>
    <t xml:space="preserve">Daily Briefing: Milestone 2 Progress </t>
  </si>
  <si>
    <t>Drake A</t>
  </si>
  <si>
    <t>Standup meeting</t>
  </si>
  <si>
    <t>coding</t>
  </si>
  <si>
    <t>standup meeting</t>
  </si>
  <si>
    <t>stand-up Meeting</t>
  </si>
  <si>
    <t>youtube videos on project management</t>
  </si>
  <si>
    <t>Axel L</t>
  </si>
  <si>
    <t>TA session</t>
  </si>
  <si>
    <t>Daily standup</t>
  </si>
  <si>
    <t>Git workshop</t>
  </si>
  <si>
    <t xml:space="preserve">Assignment 1 turn in </t>
  </si>
  <si>
    <t xml:space="preserve">Code discussion </t>
  </si>
  <si>
    <t>meeting with group</t>
  </si>
  <si>
    <t xml:space="preserve">Coding </t>
  </si>
  <si>
    <t xml:space="preserve">helped Vernita </t>
  </si>
  <si>
    <t xml:space="preserve">Sprint 2 review </t>
  </si>
  <si>
    <t>peer coding with Drake and Numan</t>
  </si>
  <si>
    <t>coded with Numan</t>
  </si>
  <si>
    <t>Vernita G</t>
  </si>
  <si>
    <r>
      <t xml:space="preserve">Breaks
</t>
    </r>
    <r>
      <rPr>
        <sz val="8"/>
        <rFont val="Trebuchet MS"/>
        <family val="2"/>
      </rPr>
      <t>(minutes)</t>
    </r>
  </si>
  <si>
    <t>User Stories</t>
  </si>
  <si>
    <t>Numan K</t>
  </si>
  <si>
    <t>Karl N</t>
  </si>
  <si>
    <t>Proposal discussion</t>
  </si>
  <si>
    <t>Research and coding</t>
  </si>
  <si>
    <t>Sprint 2 Review</t>
  </si>
  <si>
    <t>Talks</t>
  </si>
  <si>
    <t>Projects and Tasks</t>
  </si>
  <si>
    <t>Project Milestones</t>
  </si>
  <si>
    <t>Instructions</t>
  </si>
  <si>
    <t>Active Gantt</t>
  </si>
  <si>
    <t>ChartPosition</t>
  </si>
  <si>
    <t>Milestone ID</t>
  </si>
  <si>
    <t>Major Events / Milestones</t>
  </si>
  <si>
    <t>Start/End Date</t>
  </si>
  <si>
    <t>This worksheet defines the list items used for the Project ID and Task ID drop-down lists in the TimeLog worksheet.</t>
  </si>
  <si>
    <t>x</t>
  </si>
  <si>
    <t>Framework for the project</t>
  </si>
  <si>
    <t>POC Basic Functionalities</t>
  </si>
  <si>
    <t>MVP</t>
  </si>
  <si>
    <r>
      <t xml:space="preserve">Edit the </t>
    </r>
    <r>
      <rPr>
        <i/>
        <sz val="10"/>
        <color theme="4"/>
        <rFont val="Trebuchet MS"/>
        <family val="2"/>
      </rPr>
      <t>Projects and Tasks</t>
    </r>
    <r>
      <rPr>
        <sz val="10"/>
        <color theme="4"/>
        <rFont val="Trebuchet MS"/>
        <family val="2"/>
      </rPr>
      <t xml:space="preserve"> table (columns A:C) and sort by Project ID and Task ID. Enter an "x" in the Active column if you want the project/task to show in the drop-down lists.</t>
    </r>
  </si>
  <si>
    <t>Extended functionalities completed</t>
  </si>
  <si>
    <t>Product Delivery</t>
  </si>
  <si>
    <t>Resource management section completed</t>
  </si>
  <si>
    <r>
      <rPr>
        <b/>
        <sz val="10"/>
        <color theme="4"/>
        <rFont val="Trebuchet MS"/>
        <family val="2"/>
      </rPr>
      <t>Each time you make changes</t>
    </r>
    <r>
      <rPr>
        <sz val="10"/>
        <color theme="4"/>
        <rFont val="Trebuchet MS"/>
        <family val="2"/>
      </rPr>
      <t xml:space="preserve"> to the Projects and Tasks table, update the two Pivot Tables on the right by going to </t>
    </r>
    <r>
      <rPr>
        <b/>
        <sz val="10"/>
        <color theme="4"/>
        <rFont val="Trebuchet MS"/>
        <family val="2"/>
      </rPr>
      <t>Data &gt; Refresh All</t>
    </r>
    <r>
      <rPr>
        <sz val="10"/>
        <color theme="4"/>
        <rFont val="Trebuchet MS"/>
        <family val="2"/>
      </rPr>
      <t>, or press CTRL+ALT+F5.</t>
    </r>
  </si>
  <si>
    <t>To deactive a project or task (so that it does not show in the drop-down lists), delete the "x" in the Active column.</t>
  </si>
  <si>
    <t>Code (all):</t>
  </si>
  <si>
    <t>Stand-up meeting:</t>
  </si>
  <si>
    <t>TA:</t>
  </si>
  <si>
    <t>Lectures:</t>
  </si>
  <si>
    <t>2.1 Brainstorming</t>
  </si>
  <si>
    <t>2.2 User Requirements</t>
  </si>
  <si>
    <t>Pivot Table for the Project ID drop-down</t>
  </si>
  <si>
    <t>Pivot Table for the Task ID drop-down</t>
  </si>
  <si>
    <t>2.3 Requirement points</t>
  </si>
  <si>
    <t>Total est. hours:</t>
  </si>
  <si>
    <t>Total sprint:</t>
  </si>
  <si>
    <t>3.0 Development</t>
  </si>
  <si>
    <t>3.1 Basic Functionality Features</t>
  </si>
  <si>
    <t>3.2 Extended Features</t>
  </si>
  <si>
    <t>3.3 JSON</t>
  </si>
  <si>
    <t>3.3.1 Setup</t>
  </si>
  <si>
    <t>3.3.2 Content</t>
  </si>
  <si>
    <t>5.0 Testing</t>
  </si>
  <si>
    <t>5.1 Admin Testing</t>
  </si>
  <si>
    <t>5.2 User Testing</t>
  </si>
  <si>
    <t>6.0 Product Delivery</t>
  </si>
  <si>
    <t>Completed</t>
  </si>
  <si>
    <t>X</t>
  </si>
  <si>
    <t>User Story 10.1 - Create message</t>
  </si>
  <si>
    <t>User Story 10.2 - Read message</t>
  </si>
  <si>
    <t>User Story 13.3 - Add Roles</t>
  </si>
  <si>
    <t>NegPosition</t>
  </si>
  <si>
    <t>Task &amp; Responsible</t>
  </si>
  <si>
    <t>T: 1.0 Project Management_x000D_
R: JS, SAB, DA, AL, VG, NK, KN</t>
  </si>
  <si>
    <t>T: 2.1 Brainstorming_x000D_
R: JS, SAB, DA, AL, VG, NK, KN</t>
  </si>
  <si>
    <t>T: 2.2 User Requirements_x000D_
R: JS, SAB, DA, AL, VG, NK, KN</t>
  </si>
  <si>
    <t>T: 2.3 Requirement points_x000D_
R: JS, SAB, DA, AL, VG, NK, KN</t>
  </si>
  <si>
    <t>T: 3.1 Basic Functionality Features_x000D_
R: JS, SAB, DA, AL, VG, NK, KN</t>
  </si>
  <si>
    <t>T: 3.2 Extended Features_x000D_
R: JS, SAB, DA, AL, VG, NK, KN</t>
  </si>
  <si>
    <t>T: 3.3 JSON_x000D_
R: JS, SAB, DA, AL, VG, NK, KN</t>
  </si>
  <si>
    <t>T: 4.1 Product Owner Evaluation_x000D_
R: KN</t>
  </si>
  <si>
    <t>T: 4.2 Refactoring_x000D_
R: JS, SAB, DA, AL, VG, NK, KN</t>
  </si>
  <si>
    <t>T: 5.1 Admin Testing_x000D_
R: JS, SAB, DA, AL, VG, NK, KN</t>
  </si>
  <si>
    <t>T: 5.2 User Testing_x000D_
R: JS, SAB, DA, AL, VG, NK, KN</t>
  </si>
  <si>
    <t>T: 6.0 Product Delivery_x000D_
R: JS, SAB, DA, AL, VG, NK, KN</t>
  </si>
  <si>
    <t>Start Time</t>
  </si>
  <si>
    <t>Breaks (minutes)</t>
  </si>
  <si>
    <t>End Time</t>
  </si>
  <si>
    <t>Projects (2).Responsible</t>
  </si>
  <si>
    <t>Date (Month Index)</t>
  </si>
  <si>
    <t>Date (Month)</t>
  </si>
  <si>
    <t>Start Time (Hour)</t>
  </si>
  <si>
    <t>Start Time (Minute)</t>
  </si>
  <si>
    <t>Nov</t>
  </si>
  <si>
    <t>9</t>
  </si>
  <si>
    <t>12</t>
  </si>
  <si>
    <t>Dec</t>
  </si>
  <si>
    <t>13</t>
  </si>
  <si>
    <t>16</t>
  </si>
  <si>
    <t>20</t>
  </si>
  <si>
    <t>8</t>
  </si>
  <si>
    <t>15</t>
  </si>
  <si>
    <t>14</t>
  </si>
  <si>
    <t>19</t>
  </si>
  <si>
    <t>17</t>
  </si>
  <si>
    <t>21</t>
  </si>
  <si>
    <t>10</t>
  </si>
  <si>
    <t>22</t>
  </si>
  <si>
    <t>18</t>
  </si>
  <si>
    <t>11</t>
  </si>
  <si>
    <t>7</t>
  </si>
  <si>
    <t>3</t>
  </si>
  <si>
    <t>1</t>
  </si>
  <si>
    <t>23</t>
  </si>
  <si>
    <t>5</t>
  </si>
  <si>
    <t>2</t>
  </si>
  <si>
    <t>Value</t>
  </si>
  <si>
    <t>Row Labels</t>
  </si>
  <si>
    <t>Max of Projects (2).Est. Hours</t>
  </si>
  <si>
    <t>Sum of Hours</t>
  </si>
  <si>
    <t>Grand Total</t>
  </si>
  <si>
    <t>Carried over from previous Sprint</t>
  </si>
  <si>
    <t>Planned this Sprint</t>
  </si>
  <si>
    <t>User Story</t>
  </si>
  <si>
    <t>Sub User Stories</t>
  </si>
  <si>
    <t>Completed Substories</t>
  </si>
  <si>
    <t>Task &amp; Activities</t>
  </si>
  <si>
    <t>User Story 1.3 - User Profile</t>
  </si>
  <si>
    <t>User Story 3.1 - User Experience And Leveling</t>
  </si>
  <si>
    <t>User Story 3.2 - Achievements</t>
  </si>
  <si>
    <t>User Story 3.3 - Other user's Level And Achievements</t>
  </si>
  <si>
    <t>User Story 4.1 - Total Cost Budget</t>
  </si>
  <si>
    <t>User Story 4.2 - Total Hour Budget</t>
  </si>
  <si>
    <t>User Story 4.3 - Time Left Before Exceeding Budget</t>
  </si>
  <si>
    <t>User Story 4.4 - Gantt Chart Generation</t>
  </si>
  <si>
    <t>User Story 5.1 - Create &amp; Delete &amp; Change Projects</t>
  </si>
  <si>
    <t>User Story 5.2 - Create, Delete And Change Tasks</t>
  </si>
  <si>
    <t>User Story 5.3 - Assign Tasks</t>
  </si>
  <si>
    <t>User Story 9.4 - System Admin Mode</t>
  </si>
  <si>
    <t>User Story 10.1 - Send A Message</t>
  </si>
  <si>
    <t>User Story 10.2 - Read A Message</t>
  </si>
  <si>
    <t>User Story 10.3 - Delete A Message</t>
  </si>
  <si>
    <t>User Story 11.1 - View Hours</t>
  </si>
  <si>
    <t>User Story 11.2 - View Cost</t>
  </si>
  <si>
    <t>User Story 11.3 - Add Or Change Hours Connected To A Task</t>
  </si>
  <si>
    <t>User Story 13.1 - Add A Team</t>
  </si>
  <si>
    <t>User Story 13.2 - Change A Team</t>
  </si>
  <si>
    <t>User Story 13.4 - Assign/Reassign Roles</t>
  </si>
  <si>
    <t>User Story 14.1 - Display Upcoming Tasks</t>
  </si>
  <si>
    <t>User Story 14.2 - Display Completed Tasks</t>
  </si>
  <si>
    <t>User Story 15.1 - Import Project</t>
  </si>
  <si>
    <t>User Story 15.2 - Export Project</t>
  </si>
  <si>
    <t>1.0 new</t>
  </si>
  <si>
    <t>3.0 new</t>
  </si>
  <si>
    <t>4.0 old</t>
  </si>
  <si>
    <t>5.0 old</t>
  </si>
  <si>
    <t>9.0 new</t>
  </si>
  <si>
    <t>10.0 old</t>
  </si>
  <si>
    <t>11.0 new</t>
  </si>
  <si>
    <t>13 old</t>
  </si>
  <si>
    <t>14.0 new</t>
  </si>
  <si>
    <t>15.0 new</t>
  </si>
  <si>
    <t>Est. Points</t>
  </si>
  <si>
    <t>Actual Points</t>
  </si>
  <si>
    <t>Actual Hours</t>
  </si>
  <si>
    <t>Complete</t>
  </si>
  <si>
    <t>1.1</t>
  </si>
  <si>
    <t>1.2</t>
  </si>
  <si>
    <t>2.0</t>
  </si>
  <si>
    <t>3.1</t>
  </si>
  <si>
    <t>3.2</t>
  </si>
  <si>
    <t>3.3</t>
  </si>
  <si>
    <t>4.1</t>
  </si>
  <si>
    <t>4.2</t>
  </si>
  <si>
    <t>5.1</t>
  </si>
  <si>
    <t>5.2</t>
  </si>
  <si>
    <t>5.3</t>
  </si>
  <si>
    <t>6.1</t>
  </si>
  <si>
    <t>6.2</t>
  </si>
  <si>
    <t>7.1</t>
  </si>
  <si>
    <t>7.2</t>
  </si>
  <si>
    <t>7.3</t>
  </si>
  <si>
    <t>7.4</t>
  </si>
  <si>
    <t>8.1</t>
  </si>
  <si>
    <t>9.1</t>
  </si>
  <si>
    <t>9.2</t>
  </si>
  <si>
    <t>10.1</t>
  </si>
  <si>
    <t>10.2</t>
  </si>
  <si>
    <t>10.3</t>
  </si>
  <si>
    <t>11.1</t>
  </si>
  <si>
    <t>11.2</t>
  </si>
  <si>
    <t>12.1</t>
  </si>
  <si>
    <t>13.1</t>
  </si>
  <si>
    <t>13.2</t>
  </si>
  <si>
    <t>13.3</t>
  </si>
  <si>
    <t>13.4</t>
  </si>
  <si>
    <t>14.1</t>
  </si>
  <si>
    <t>14.2</t>
  </si>
  <si>
    <t>15.1</t>
  </si>
  <si>
    <t>15.2</t>
  </si>
  <si>
    <t>Total:</t>
  </si>
  <si>
    <t>Points left:</t>
  </si>
  <si>
    <t>User</t>
  </si>
  <si>
    <t>2021-01-01</t>
  </si>
  <si>
    <t>2020-11-02</t>
  </si>
  <si>
    <t>2020-01-08</t>
  </si>
  <si>
    <t>2021-01-08</t>
  </si>
  <si>
    <t>2020-11-16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</si>
</sst>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;@"/>
    <numFmt numFmtId="165" formatCode="h:mm;@"/>
    <numFmt numFmtId="166" formatCode="d\.hh:mm:ss"/>
    <numFmt numFmtId="167" formatCode="[$-F400]h:mm:ss\ AM/PM"/>
  </numFmts>
  <fonts count="45" x14ac:knownFonts="1">
    <font>
      <sz val="10"/>
      <name val="Trebuchet MS"/>
      <family val="2"/>
    </font>
    <font>
      <sz val="10"/>
      <name val="Trebuchet MS"/>
      <family val="2"/>
    </font>
    <font>
      <b/>
      <sz val="16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i/>
      <sz val="8"/>
      <name val="Trebuchet MS"/>
      <family val="2"/>
    </font>
    <font>
      <sz val="8"/>
      <color theme="0"/>
      <name val="Trebuchet MS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0"/>
      <color theme="4"/>
      <name val="Trebuchet MS"/>
      <family val="2"/>
    </font>
    <font>
      <b/>
      <sz val="10"/>
      <color theme="4"/>
      <name val="Trebuchet MS"/>
      <family val="2"/>
    </font>
    <font>
      <b/>
      <sz val="11"/>
      <color theme="4"/>
      <name val="Trebuchet MS"/>
      <family val="2"/>
    </font>
    <font>
      <i/>
      <sz val="10"/>
      <color theme="4"/>
      <name val="Trebuchet MS"/>
      <family val="2"/>
    </font>
    <font>
      <u/>
      <sz val="10"/>
      <color rgb="FF0000FF"/>
      <name val="Arial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28"/>
      <name val="Trebuchet MS"/>
      <family val="2"/>
    </font>
    <font>
      <sz val="11"/>
      <color rgb="FF444444"/>
      <name val="Calibri"/>
      <family val="2"/>
      <charset val="1"/>
    </font>
    <font>
      <sz val="12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protection locked="0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 applyProtection="1">
      <alignment horizontal="right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3" xfId="30" applyAlignment="1">
      <alignment horizontal="left"/>
    </xf>
    <xf numFmtId="0" fontId="23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4" fillId="0" borderId="0" xfId="0" applyFont="1"/>
    <xf numFmtId="0" fontId="23" fillId="0" borderId="0" xfId="0" applyFont="1" applyFill="1" applyBorder="1" applyAlignment="1" applyProtection="1">
      <alignment horizontal="left" vertical="center" wrapText="1"/>
    </xf>
    <xf numFmtId="0" fontId="28" fillId="0" borderId="0" xfId="0" applyFont="1" applyProtection="1"/>
    <xf numFmtId="0" fontId="30" fillId="0" borderId="0" xfId="0" applyFont="1" applyAlignment="1" applyProtection="1">
      <alignment vertical="center"/>
    </xf>
    <xf numFmtId="0" fontId="30" fillId="20" borderId="0" xfId="0" applyFont="1" applyFill="1" applyAlignment="1">
      <alignment horizontal="left" indent="1"/>
    </xf>
    <xf numFmtId="0" fontId="0" fillId="20" borderId="0" xfId="0" applyFill="1" applyAlignment="1">
      <alignment horizontal="left" indent="1"/>
    </xf>
    <xf numFmtId="0" fontId="28" fillId="20" borderId="0" xfId="0" applyFont="1" applyFill="1" applyAlignment="1">
      <alignment horizontal="left" vertical="top" wrapText="1"/>
    </xf>
    <xf numFmtId="164" fontId="0" fillId="0" borderId="0" xfId="0" applyNumberFormat="1" applyProtection="1"/>
    <xf numFmtId="164" fontId="0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  <protection locked="0"/>
    </xf>
    <xf numFmtId="165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>
      <alignment horizontal="center" vertical="center"/>
    </xf>
    <xf numFmtId="4" fontId="0" fillId="21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 applyProtection="1">
      <alignment horizontal="center" vertical="center"/>
      <protection locked="0"/>
    </xf>
    <xf numFmtId="20" fontId="0" fillId="0" borderId="11" xfId="0" applyNumberFormat="1" applyBorder="1" applyAlignment="1">
      <alignment horizontal="center" vertical="center"/>
    </xf>
    <xf numFmtId="2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left" vertical="center"/>
      <protection locked="0"/>
    </xf>
    <xf numFmtId="165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 applyProtection="1">
      <alignment horizontal="center" vertical="center"/>
    </xf>
    <xf numFmtId="4" fontId="0" fillId="21" borderId="11" xfId="0" applyNumberFormat="1" applyFont="1" applyFill="1" applyBorder="1" applyAlignment="1" applyProtection="1">
      <alignment horizontal="center" vertical="center"/>
    </xf>
    <xf numFmtId="0" fontId="27" fillId="22" borderId="12" xfId="0" applyFont="1" applyFill="1" applyBorder="1" applyAlignment="1" applyProtection="1">
      <alignment horizontal="centerContinuous" vertical="center"/>
    </xf>
    <xf numFmtId="0" fontId="27" fillId="22" borderId="13" xfId="0" applyFont="1" applyFill="1" applyBorder="1" applyAlignment="1" applyProtection="1">
      <alignment horizontal="centerContinuous" vertical="center"/>
    </xf>
    <xf numFmtId="0" fontId="0" fillId="0" borderId="15" xfId="0" applyFont="1" applyBorder="1" applyAlignment="1" applyProtection="1">
      <alignment horizontal="right"/>
      <protection locked="0"/>
    </xf>
    <xf numFmtId="0" fontId="0" fillId="0" borderId="0" xfId="0" applyFont="1" applyAlignment="1" applyProtection="1">
      <protection locked="0"/>
    </xf>
    <xf numFmtId="164" fontId="0" fillId="20" borderId="11" xfId="0" applyNumberFormat="1" applyFill="1" applyBorder="1" applyAlignment="1" applyProtection="1">
      <alignment horizontal="center"/>
    </xf>
    <xf numFmtId="0" fontId="0" fillId="20" borderId="11" xfId="0" applyFill="1" applyBorder="1" applyAlignment="1" applyProtection="1">
      <alignment horizontal="center"/>
    </xf>
    <xf numFmtId="0" fontId="0" fillId="22" borderId="11" xfId="0" applyFill="1" applyBorder="1" applyAlignment="1" applyProtection="1">
      <alignment horizontal="center"/>
    </xf>
    <xf numFmtId="164" fontId="0" fillId="0" borderId="11" xfId="0" applyNumberFormat="1" applyFill="1" applyBorder="1" applyAlignment="1" applyProtection="1">
      <alignment horizontal="center"/>
    </xf>
    <xf numFmtId="0" fontId="0" fillId="22" borderId="11" xfId="0" applyFont="1" applyFill="1" applyBorder="1" applyAlignment="1" applyProtection="1">
      <alignment horizontal="center" vertical="center"/>
    </xf>
    <xf numFmtId="164" fontId="0" fillId="0" borderId="19" xfId="0" applyNumberFormat="1" applyFill="1" applyBorder="1" applyAlignment="1" applyProtection="1">
      <alignment horizontal="center"/>
    </xf>
    <xf numFmtId="0" fontId="0" fillId="22" borderId="19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right"/>
    </xf>
    <xf numFmtId="0" fontId="0" fillId="0" borderId="21" xfId="0" applyFont="1" applyBorder="1" applyAlignment="1" applyProtection="1">
      <alignment horizontal="right"/>
    </xf>
    <xf numFmtId="0" fontId="0" fillId="0" borderId="21" xfId="0" applyFont="1" applyBorder="1" applyAlignment="1" applyProtection="1">
      <protection locked="0"/>
    </xf>
    <xf numFmtId="0" fontId="0" fillId="0" borderId="22" xfId="0" applyFont="1" applyBorder="1" applyAlignment="1" applyProtection="1">
      <alignment horizontal="right"/>
      <protection locked="0"/>
    </xf>
    <xf numFmtId="0" fontId="0" fillId="0" borderId="20" xfId="0" applyBorder="1" applyAlignment="1" applyProtection="1">
      <alignment horizontal="right"/>
    </xf>
    <xf numFmtId="0" fontId="28" fillId="0" borderId="0" xfId="0" applyFont="1" applyAlignment="1" applyProtection="1">
      <alignment vertical="top" wrapText="1"/>
    </xf>
    <xf numFmtId="0" fontId="27" fillId="0" borderId="0" xfId="0" applyFon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/>
    <xf numFmtId="0" fontId="0" fillId="0" borderId="23" xfId="0" applyBorder="1" applyProtection="1"/>
    <xf numFmtId="0" fontId="0" fillId="0" borderId="20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0" fillId="0" borderId="22" xfId="0" applyNumberFormat="1" applyFont="1" applyFill="1" applyBorder="1" applyAlignment="1" applyProtection="1">
      <alignment horizontal="left" vertical="center"/>
      <protection locked="0"/>
    </xf>
    <xf numFmtId="0" fontId="0" fillId="0" borderId="22" xfId="0" applyNumberFormat="1" applyBorder="1" applyAlignment="1" applyProtection="1">
      <alignment horizontal="center" vertical="center"/>
    </xf>
    <xf numFmtId="164" fontId="0" fillId="0" borderId="20" xfId="0" applyNumberFormat="1" applyFont="1" applyFill="1" applyBorder="1" applyAlignment="1" applyProtection="1">
      <alignment horizontal="center" vertical="center"/>
    </xf>
    <xf numFmtId="165" fontId="0" fillId="0" borderId="20" xfId="0" applyNumberFormat="1" applyFont="1" applyFill="1" applyBorder="1" applyAlignment="1" applyProtection="1">
      <alignment horizontal="center" vertical="center"/>
      <protection locked="0"/>
    </xf>
    <xf numFmtId="21" fontId="0" fillId="0" borderId="20" xfId="0" applyNumberFormat="1" applyFont="1" applyFill="1" applyBorder="1" applyAlignment="1" applyProtection="1">
      <alignment horizontal="center" vertical="center"/>
      <protection locked="0"/>
    </xf>
    <xf numFmtId="4" fontId="0" fillId="21" borderId="20" xfId="0" applyNumberFormat="1" applyFont="1" applyFill="1" applyBorder="1" applyAlignment="1" applyProtection="1">
      <alignment horizontal="center" vertical="center"/>
    </xf>
    <xf numFmtId="0" fontId="26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left" vertical="center"/>
      <protection locked="0"/>
    </xf>
    <xf numFmtId="165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4" fontId="0" fillId="21" borderId="20" xfId="0" applyNumberFormat="1" applyFont="1" applyFill="1" applyBorder="1" applyAlignment="1">
      <alignment horizontal="center" vertical="center"/>
    </xf>
    <xf numFmtId="0" fontId="33" fillId="0" borderId="0" xfId="0" applyFont="1" applyBorder="1"/>
    <xf numFmtId="0" fontId="0" fillId="0" borderId="0" xfId="0" applyBorder="1" applyProtection="1"/>
    <xf numFmtId="20" fontId="1" fillId="0" borderId="2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Font="1" applyFill="1" applyBorder="1" applyAlignment="1">
      <alignment horizontal="right"/>
    </xf>
    <xf numFmtId="2" fontId="0" fillId="0" borderId="0" xfId="0" applyNumberFormat="1"/>
    <xf numFmtId="4" fontId="1" fillId="21" borderId="11" xfId="0" applyNumberFormat="1" applyFont="1" applyFill="1" applyBorder="1" applyAlignment="1" applyProtection="1">
      <alignment horizontal="center" vertical="center"/>
    </xf>
    <xf numFmtId="164" fontId="1" fillId="0" borderId="20" xfId="0" applyNumberFormat="1" applyFont="1" applyFill="1" applyBorder="1" applyAlignment="1" applyProtection="1">
      <alignment horizontal="center" vertical="center"/>
    </xf>
    <xf numFmtId="4" fontId="1" fillId="21" borderId="20" xfId="0" applyNumberFormat="1" applyFont="1" applyFill="1" applyBorder="1" applyAlignment="1" applyProtection="1">
      <alignment horizontal="center" vertical="center"/>
    </xf>
    <xf numFmtId="164" fontId="1" fillId="0" borderId="11" xfId="0" applyNumberFormat="1" applyFont="1" applyFill="1" applyBorder="1" applyAlignment="1" applyProtection="1">
      <alignment horizontal="center" vertical="center"/>
    </xf>
    <xf numFmtId="164" fontId="1" fillId="0" borderId="22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left" vertical="center"/>
    </xf>
    <xf numFmtId="165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26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left" vertical="center"/>
    </xf>
    <xf numFmtId="4" fontId="1" fillId="21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center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horizontal="center" vertical="center" wrapText="1"/>
    </xf>
    <xf numFmtId="14" fontId="0" fillId="0" borderId="0" xfId="0" applyNumberFormat="1" applyFont="1" applyFill="1" applyBorder="1"/>
    <xf numFmtId="2" fontId="10" fillId="0" borderId="3" xfId="30" applyNumberFormat="1" applyAlignment="1">
      <alignment horizontal="left"/>
    </xf>
    <xf numFmtId="2" fontId="0" fillId="0" borderId="21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/>
    <xf numFmtId="14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4" fontId="1" fillId="21" borderId="20" xfId="0" applyNumberFormat="1" applyFont="1" applyFill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0" fontId="0" fillId="0" borderId="0" xfId="0" applyFont="1"/>
    <xf numFmtId="0" fontId="34" fillId="0" borderId="0" xfId="0" applyNumberFormat="1" applyFont="1"/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ont="1" applyFill="1"/>
    <xf numFmtId="0" fontId="34" fillId="0" borderId="0" xfId="0" applyFont="1" applyAlignment="1"/>
    <xf numFmtId="14" fontId="34" fillId="0" borderId="0" xfId="0" applyNumberFormat="1" applyFont="1"/>
    <xf numFmtId="0" fontId="0" fillId="0" borderId="0" xfId="0" applyNumberFormat="1" applyFont="1"/>
    <xf numFmtId="0" fontId="34" fillId="0" borderId="0" xfId="0" applyFont="1" applyFill="1" applyBorder="1"/>
    <xf numFmtId="0" fontId="37" fillId="0" borderId="0" xfId="0" applyFont="1" applyFill="1"/>
    <xf numFmtId="0" fontId="0" fillId="0" borderId="0" xfId="0" applyFill="1" applyBorder="1" applyAlignment="1"/>
    <xf numFmtId="14" fontId="34" fillId="0" borderId="0" xfId="0" applyNumberFormat="1" applyFont="1" applyFill="1" applyBorder="1"/>
    <xf numFmtId="0" fontId="36" fillId="0" borderId="0" xfId="0" applyFont="1" applyFill="1" applyBorder="1" applyAlignment="1"/>
    <xf numFmtId="0" fontId="34" fillId="0" borderId="0" xfId="0" applyNumberFormat="1" applyFont="1" applyFill="1" applyBorder="1"/>
    <xf numFmtId="0" fontId="35" fillId="0" borderId="0" xfId="0" applyFont="1" applyFill="1" applyBorder="1"/>
    <xf numFmtId="14" fontId="35" fillId="0" borderId="0" xfId="0" applyNumberFormat="1" applyFont="1" applyFill="1" applyBorder="1"/>
    <xf numFmtId="0" fontId="38" fillId="0" borderId="0" xfId="0" applyFont="1"/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 applyProtection="1">
      <alignment horizontal="left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4" fontId="0" fillId="21" borderId="20" xfId="0" applyNumberFormat="1" applyFill="1" applyBorder="1" applyAlignment="1">
      <alignment horizontal="center" vertical="center"/>
    </xf>
    <xf numFmtId="0" fontId="0" fillId="22" borderId="19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" fontId="0" fillId="21" borderId="11" xfId="0" applyNumberFormat="1" applyFill="1" applyBorder="1" applyAlignment="1">
      <alignment horizontal="center" vertical="center"/>
    </xf>
    <xf numFmtId="0" fontId="0" fillId="23" borderId="0" xfId="0" applyFill="1"/>
    <xf numFmtId="0" fontId="22" fillId="24" borderId="24" xfId="0" applyFont="1" applyFill="1" applyBorder="1" applyAlignment="1">
      <alignment horizontal="center" vertical="center" wrapText="1"/>
    </xf>
    <xf numFmtId="14" fontId="22" fillId="24" borderId="25" xfId="0" applyNumberFormat="1" applyFont="1" applyFill="1" applyBorder="1" applyAlignment="1">
      <alignment horizontal="center" vertical="center" wrapText="1"/>
    </xf>
    <xf numFmtId="14" fontId="22" fillId="24" borderId="26" xfId="0" applyNumberFormat="1" applyFont="1" applyFill="1" applyBorder="1" applyAlignment="1">
      <alignment horizontal="center" vertical="center" wrapText="1"/>
    </xf>
    <xf numFmtId="2" fontId="22" fillId="24" borderId="27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/>
    <xf numFmtId="20" fontId="0" fillId="0" borderId="20" xfId="0" applyNumberFormat="1" applyFont="1" applyFill="1" applyBorder="1" applyAlignment="1" applyProtection="1">
      <alignment horizontal="left" vertical="center"/>
      <protection locked="0"/>
    </xf>
    <xf numFmtId="164" fontId="35" fillId="0" borderId="20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left" vertical="center"/>
    </xf>
    <xf numFmtId="0" fontId="35" fillId="0" borderId="20" xfId="0" applyNumberFormat="1" applyFont="1" applyBorder="1" applyAlignment="1">
      <alignment horizontal="left" vertical="center"/>
    </xf>
    <xf numFmtId="165" fontId="35" fillId="0" borderId="20" xfId="0" applyNumberFormat="1" applyFont="1" applyBorder="1" applyAlignment="1">
      <alignment horizontal="center" vertical="center"/>
    </xf>
    <xf numFmtId="0" fontId="35" fillId="0" borderId="20" xfId="0" applyNumberFormat="1" applyFont="1" applyBorder="1" applyAlignment="1">
      <alignment horizontal="center" vertical="center"/>
    </xf>
    <xf numFmtId="4" fontId="35" fillId="21" borderId="20" xfId="0" applyNumberFormat="1" applyFont="1" applyFill="1" applyBorder="1" applyAlignment="1">
      <alignment horizontal="center" vertical="center"/>
    </xf>
    <xf numFmtId="0" fontId="39" fillId="0" borderId="20" xfId="0" applyNumberFormat="1" applyFont="1" applyBorder="1" applyAlignment="1">
      <alignment horizontal="center" vertical="center"/>
    </xf>
    <xf numFmtId="164" fontId="35" fillId="0" borderId="11" xfId="0" applyNumberFormat="1" applyFont="1" applyBorder="1" applyAlignment="1">
      <alignment horizontal="center" vertical="center"/>
    </xf>
    <xf numFmtId="165" fontId="35" fillId="0" borderId="11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center" vertical="center"/>
    </xf>
    <xf numFmtId="4" fontId="35" fillId="21" borderId="11" xfId="0" applyNumberFormat="1" applyFont="1" applyFill="1" applyBorder="1" applyAlignment="1">
      <alignment horizontal="center" vertical="center"/>
    </xf>
    <xf numFmtId="0" fontId="39" fillId="0" borderId="11" xfId="0" applyNumberFormat="1" applyFont="1" applyBorder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4" fontId="0" fillId="22" borderId="19" xfId="0" applyNumberFormat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0" fillId="0" borderId="11" xfId="0" applyBorder="1" applyAlignment="1">
      <alignment horizontal="left" vertical="center"/>
    </xf>
    <xf numFmtId="0" fontId="26" fillId="0" borderId="20" xfId="0" applyFont="1" applyBorder="1" applyAlignment="1" applyProtection="1">
      <alignment horizontal="center" vertical="center"/>
      <protection locked="0"/>
    </xf>
    <xf numFmtId="0" fontId="35" fillId="0" borderId="28" xfId="0" applyFont="1" applyBorder="1"/>
    <xf numFmtId="0" fontId="22" fillId="24" borderId="28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40" fillId="0" borderId="0" xfId="0" applyFont="1"/>
    <xf numFmtId="2" fontId="22" fillId="24" borderId="28" xfId="0" applyNumberFormat="1" applyFont="1" applyFill="1" applyBorder="1" applyAlignment="1">
      <alignment horizontal="center" vertical="center" wrapText="1"/>
    </xf>
    <xf numFmtId="2" fontId="0" fillId="0" borderId="0" xfId="0" quotePrefix="1" applyNumberFormat="1"/>
    <xf numFmtId="9" fontId="0" fillId="0" borderId="0" xfId="43" applyFont="1" applyAlignment="1">
      <alignment horizontal="center"/>
    </xf>
    <xf numFmtId="164" fontId="41" fillId="0" borderId="20" xfId="0" applyNumberFormat="1" applyFont="1" applyFill="1" applyBorder="1" applyAlignment="1" applyProtection="1">
      <alignment horizontal="center" vertical="center"/>
    </xf>
    <xf numFmtId="0" fontId="41" fillId="0" borderId="20" xfId="0" applyNumberFormat="1" applyFont="1" applyFill="1" applyBorder="1" applyAlignment="1" applyProtection="1">
      <alignment horizontal="left" vertical="center"/>
    </xf>
    <xf numFmtId="165" fontId="41" fillId="0" borderId="20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NumberFormat="1" applyFont="1" applyFill="1" applyBorder="1" applyAlignment="1" applyProtection="1">
      <alignment horizontal="center" vertical="center"/>
      <protection locked="0"/>
    </xf>
    <xf numFmtId="4" fontId="41" fillId="21" borderId="20" xfId="0" applyNumberFormat="1" applyFont="1" applyFill="1" applyBorder="1" applyAlignment="1" applyProtection="1">
      <alignment horizontal="center" vertical="center"/>
    </xf>
    <xf numFmtId="0" fontId="42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20" xfId="0" applyBorder="1"/>
    <xf numFmtId="0" fontId="1" fillId="0" borderId="0" xfId="0" applyNumberFormat="1" applyFont="1" applyFill="1" applyBorder="1" applyAlignment="1" applyProtection="1">
      <alignment horizontal="left" vertical="center"/>
    </xf>
    <xf numFmtId="164" fontId="41" fillId="0" borderId="11" xfId="0" applyNumberFormat="1" applyFont="1" applyFill="1" applyBorder="1" applyAlignment="1" applyProtection="1">
      <alignment horizontal="center" vertical="center"/>
    </xf>
    <xf numFmtId="0" fontId="41" fillId="0" borderId="11" xfId="0" applyNumberFormat="1" applyFont="1" applyFill="1" applyBorder="1" applyAlignment="1" applyProtection="1">
      <alignment horizontal="left" vertical="center"/>
    </xf>
    <xf numFmtId="165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11" xfId="0" applyNumberFormat="1" applyFont="1" applyFill="1" applyBorder="1" applyAlignment="1" applyProtection="1">
      <alignment horizontal="center" vertical="center"/>
      <protection locked="0"/>
    </xf>
    <xf numFmtId="4" fontId="41" fillId="21" borderId="11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left" vertical="center"/>
      <protection locked="0"/>
    </xf>
    <xf numFmtId="164" fontId="1" fillId="0" borderId="11" xfId="0" applyNumberFormat="1" applyFont="1" applyFill="1" applyBorder="1" applyAlignment="1" applyProtection="1">
      <alignment horizontal="left" vertical="center"/>
      <protection locked="0"/>
    </xf>
    <xf numFmtId="164" fontId="1" fillId="0" borderId="23" xfId="0" applyNumberFormat="1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11" xfId="0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164" fontId="0" fillId="0" borderId="11" xfId="0" applyNumberFormat="1" applyBorder="1" applyAlignment="1" applyProtection="1">
      <alignment horizontal="left" vertical="center"/>
      <protection locked="0"/>
    </xf>
    <xf numFmtId="164" fontId="0" fillId="0" borderId="11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left"/>
    </xf>
    <xf numFmtId="0" fontId="42" fillId="0" borderId="11" xfId="0" applyNumberFormat="1" applyFont="1" applyFill="1" applyBorder="1" applyAlignment="1" applyProtection="1">
      <alignment horizontal="center" vertical="center"/>
      <protection locked="0"/>
    </xf>
    <xf numFmtId="20" fontId="41" fillId="0" borderId="20" xfId="0" applyNumberFormat="1" applyFont="1" applyFill="1" applyBorder="1" applyAlignment="1" applyProtection="1">
      <alignment horizontal="center" vertical="center"/>
      <protection locked="0"/>
    </xf>
    <xf numFmtId="20" fontId="41" fillId="0" borderId="11" xfId="0" applyNumberFormat="1" applyFont="1" applyFill="1" applyBorder="1" applyAlignment="1" applyProtection="1">
      <alignment horizontal="center" vertical="center"/>
      <protection locked="0"/>
    </xf>
    <xf numFmtId="164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0" xfId="0" applyFont="1" applyAlignment="1" applyProtection="1">
      <alignment horizontal="left"/>
      <protection locked="0"/>
    </xf>
    <xf numFmtId="164" fontId="41" fillId="0" borderId="11" xfId="0" applyNumberFormat="1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/>
    <xf numFmtId="4" fontId="41" fillId="21" borderId="20" xfId="0" applyNumberFormat="1" applyFont="1" applyFill="1" applyBorder="1" applyAlignment="1">
      <alignment horizontal="center" vertical="center"/>
    </xf>
    <xf numFmtId="0" fontId="0" fillId="25" borderId="0" xfId="0" applyFill="1"/>
    <xf numFmtId="9" fontId="0" fillId="25" borderId="0" xfId="43" applyFont="1" applyFill="1" applyAlignment="1">
      <alignment horizontal="center"/>
    </xf>
    <xf numFmtId="0" fontId="44" fillId="0" borderId="0" xfId="0" applyFont="1"/>
    <xf numFmtId="0" fontId="35" fillId="25" borderId="28" xfId="0" applyFont="1" applyFill="1" applyBorder="1"/>
    <xf numFmtId="0" fontId="35" fillId="26" borderId="28" xfId="0" applyFont="1" applyFill="1" applyBorder="1"/>
    <xf numFmtId="0" fontId="0" fillId="26" borderId="0" xfId="0" applyFill="1" applyAlignment="1">
      <alignment wrapText="1"/>
    </xf>
    <xf numFmtId="20" fontId="0" fillId="0" borderId="20" xfId="0" applyNumberFormat="1" applyFont="1" applyFill="1" applyBorder="1" applyAlignment="1" applyProtection="1">
      <alignment horizontal="left" vertical="center"/>
    </xf>
    <xf numFmtId="0" fontId="28" fillId="0" borderId="0" xfId="0" applyFont="1" applyAlignment="1" applyProtection="1">
      <alignment horizontal="left" vertical="top" wrapText="1"/>
    </xf>
    <xf numFmtId="0" fontId="29" fillId="20" borderId="0" xfId="0" applyFont="1" applyFill="1" applyAlignment="1">
      <alignment horizontal="left" vertical="top" wrapText="1" indent="1"/>
    </xf>
    <xf numFmtId="164" fontId="35" fillId="0" borderId="29" xfId="0" applyNumberFormat="1" applyFont="1" applyBorder="1" applyAlignment="1">
      <alignment horizontal="center" vertical="center"/>
    </xf>
    <xf numFmtId="1" fontId="0" fillId="0" borderId="0" xfId="0" applyNumberFormat="1"/>
    <xf numFmtId="0" fontId="29" fillId="0" borderId="12" xfId="0" applyFont="1" applyBorder="1" applyAlignment="1" applyProtection="1">
      <alignment horizontal="center" vertical="center"/>
    </xf>
    <xf numFmtId="0" fontId="29" fillId="0" borderId="17" xfId="0" applyFont="1" applyBorder="1" applyAlignment="1" applyProtection="1">
      <alignment horizontal="center" vertical="center"/>
    </xf>
    <xf numFmtId="0" fontId="29" fillId="0" borderId="13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wrapText="1"/>
    </xf>
    <xf numFmtId="0" fontId="21" fillId="0" borderId="0" xfId="0" applyFont="1" applyBorder="1" applyAlignment="1" applyProtection="1">
      <alignment horizontal="center" wrapText="1"/>
    </xf>
    <xf numFmtId="0" fontId="21" fillId="0" borderId="18" xfId="0" applyFont="1" applyBorder="1" applyAlignment="1" applyProtection="1">
      <alignment horizontal="center" wrapText="1"/>
    </xf>
    <xf numFmtId="0" fontId="21" fillId="0" borderId="15" xfId="0" applyFont="1" applyBorder="1" applyAlignment="1" applyProtection="1">
      <alignment horizontal="center" wrapText="1"/>
    </xf>
    <xf numFmtId="0" fontId="21" fillId="0" borderId="10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28" fillId="0" borderId="0" xfId="0" quotePrefix="1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left" vertical="top" wrapText="1"/>
    </xf>
    <xf numFmtId="0" fontId="28" fillId="20" borderId="0" xfId="0" applyFont="1" applyFill="1" applyAlignment="1">
      <alignment horizontal="left" vertical="top" wrapText="1" indent="1"/>
    </xf>
    <xf numFmtId="0" fontId="29" fillId="20" borderId="0" xfId="0" applyFont="1" applyFill="1" applyAlignment="1">
      <alignment horizontal="left" vertical="top" wrapText="1" indent="1"/>
    </xf>
    <xf numFmtId="0" fontId="22" fillId="24" borderId="0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C000"/>
      </font>
    </dxf>
    <dxf>
      <font>
        <color rgb="FFFFFF00"/>
      </font>
    </dxf>
    <dxf>
      <font>
        <color rgb="FF92D050"/>
      </font>
    </dxf>
    <dxf>
      <font>
        <color rgb="FF00B0F0"/>
      </font>
    </dxf>
    <dxf>
      <font>
        <color rgb="FFC00000"/>
      </font>
    </dxf>
    <dxf>
      <font>
        <color rgb="FF7030A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9" formatCode="yyyy/mm/dd"/>
    </dxf>
    <dxf>
      <numFmt numFmtId="19" formatCode="yyyy/mm/dd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167" formatCode="[$-F400]h:mm:ss\ AM/PM"/>
    </dxf>
    <dxf>
      <numFmt numFmtId="166" formatCode="d\.hh:mm:ss"/>
    </dxf>
    <dxf>
      <numFmt numFmtId="167" formatCode="[$-F400]h:mm:ss\ AM/PM"/>
    </dxf>
    <dxf>
      <numFmt numFmtId="19" formatCode="yyyy/mm/dd"/>
    </dxf>
    <dxf>
      <font>
        <b/>
      </font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font>
        <b val="0"/>
      </font>
      <numFmt numFmtId="0" formatCode="General"/>
    </dxf>
    <dxf>
      <font>
        <b/>
      </font>
      <numFmt numFmtId="19" formatCode="yyyy/mm/dd"/>
    </dxf>
    <dxf>
      <font>
        <b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19" formatCode="yyyy/mm/dd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rgb="FF3A5D9C"/>
        </left>
      </border>
    </dxf>
    <dxf>
      <border>
        <left style="thin">
          <color rgb="FF3A5D9C"/>
        </left>
      </border>
    </dxf>
    <dxf>
      <border>
        <top style="thin">
          <color rgb="FF3A5D9C"/>
        </top>
      </border>
    </dxf>
    <dxf>
      <border>
        <top style="thin">
          <color rgb="FF3A5D9C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3A5D9C"/>
        </top>
      </border>
    </dxf>
    <dxf>
      <font>
        <b/>
        <color rgb="FFFFFFFF"/>
      </font>
      <fill>
        <patternFill patternType="solid">
          <fgColor rgb="FF3A5D9C"/>
          <bgColor rgb="FF3A5D9C"/>
        </patternFill>
      </fill>
    </dxf>
    <dxf>
      <font>
        <color rgb="FF000000"/>
      </font>
      <border>
        <left style="thin">
          <color rgb="FF3A5D9C"/>
        </left>
        <right style="thin">
          <color rgb="FF3A5D9C"/>
        </right>
        <top style="thin">
          <color rgb="FF3A5D9C"/>
        </top>
        <bottom style="thin">
          <color rgb="FF3A5D9C"/>
        </bottom>
      </border>
    </dxf>
  </dxfs>
  <tableStyles count="2" defaultTableStyle="TableStyleMedium2" defaultPivotStyle="PivotStyleLight16">
    <tableStyle name="TableStyleLight9 2" pivot="0" count="9" xr9:uid="{D9864575-2563-406C-B34C-0AF85E74D318}">
      <tableStyleElement type="wholeTable" dxfId="355"/>
      <tableStyleElement type="headerRow" dxfId="354"/>
      <tableStyleElement type="totalRow" dxfId="353"/>
      <tableStyleElement type="firstColumn" dxfId="352"/>
      <tableStyleElement type="lastColumn" dxfId="351"/>
      <tableStyleElement type="firstRowStripe" dxfId="350"/>
      <tableStyleElement type="secondRowStripe" dxfId="349"/>
      <tableStyleElement type="firstColumnStripe" dxfId="348"/>
      <tableStyleElement type="secondColumnStripe" dxfId="347"/>
    </tableStyle>
    <tableStyle name="V42_List1" table="0" count="12" xr9:uid="{00000000-0011-0000-FFFF-FFFF00000000}">
      <tableStyleElement type="wholeTable" dxfId="346"/>
      <tableStyleElement type="headerRow" dxfId="345"/>
      <tableStyleElement type="totalRow" dxfId="344"/>
      <tableStyleElement type="firstRowStripe" dxfId="343"/>
      <tableStyleElement type="firstColumnStripe" dxfId="342"/>
      <tableStyleElement type="firstSubtotalColumn" dxfId="341"/>
      <tableStyleElement type="firstSubtotalRow" dxfId="340"/>
      <tableStyleElement type="secondSubtotalRow" dxfId="339"/>
      <tableStyleElement type="firstRowSubheading" dxfId="338"/>
      <tableStyleElement type="secondRowSubheading" dxfId="337"/>
      <tableStyleElement type="pageFieldLabels" dxfId="336"/>
      <tableStyleElement type="pageFieldValues" dxfId="3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Table" Target="pivotTables/pivotTable5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Table" Target="pivotTables/pivotTabl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Table" Target="pivotTables/pivotTable4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Table" Target="pivotTables/pivotTabl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Table" Target="pivotTables/pivotTable2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scatterChart>
        <c:scatterStyle val="lineMarker"/>
        <c:varyColors val="0"/>
        <c:ser>
          <c:idx val="0"/>
          <c:order val="0"/>
          <c:tx>
            <c:v>Tasks</c:v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2849577-C46D-4AEB-A887-FA8846E0DF0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6AD3FD-CA71-4CA0-B98B-F265F8EB5816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07A046-A97E-44F3-8CF9-6C8A30CE8B11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E4106F-21DF-4310-A508-A7EA1F41C3A5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5A8E96-8851-4CC1-BD67-F475C31305AA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B04581-2845-4A1F-8821-A13909432791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CC-493C-B25C-A9B86C345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B481B1-9F83-4971-8E4D-DE69B21386A4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CC-493C-B25C-A9B86C345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C87420-6292-4E16-879A-C16432E97B48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CC-493C-B25C-A9B86C345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528332-17EF-46AA-AC26-2556FD3711F2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CC-493C-B25C-A9B86C345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1EE6E9-5781-46E4-84DD-A12871D2CA0C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CC-493C-B25C-A9B86C345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9AF3B9-DB41-4F8A-A07E-2623A3E19D5C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CC-493C-B25C-A9B86C345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0C9114-A559-4626-AA54-25E71B2FD473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CC-493C-B25C-A9B86C345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24C11F-D66C-4952-A2E5-936965D0C13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CC-493C-B25C-A9B86C345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C0ADB7-B613-4E6E-A204-54C098E7A13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CC-493C-B25C-A9B86C345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594210-2E9C-4128-89CE-8D2FE086EDDB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CC-493C-B25C-A9B86C345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53CC6A-7599-4E0B-B5A5-354CA55CEB51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CC-493C-B25C-A9B86C345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FBF09D-4F81-49EE-800D-FF3F8703D8A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CC-493C-B25C-A9B86C345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743974-1AFB-43D3-9C46-2E5574890C1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CC-493C-B25C-A9B86C345549}"/>
                </c:ext>
              </c:extLst>
            </c:dLbl>
            <c:spPr>
              <a:noFill/>
              <a:ln w="0">
                <a:noFill/>
              </a:ln>
              <a:effectLst/>
            </c:spPr>
            <c:txPr>
              <a:bodyPr rot="0" spcFirstLastPara="1" vertOverflow="overflow" horzOverflow="overflow" vert="horz" wrap="none" lIns="0" tIns="0" rIns="0" bIns="0" numCol="2" spcCol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GanttData!$G$2:$G$13</c:f>
                <c:numCache>
                  <c:formatCode>General</c:formatCode>
                  <c:ptCount val="12"/>
                  <c:pt idx="0">
                    <c:v>67</c:v>
                  </c:pt>
                  <c:pt idx="1">
                    <c:v>5</c:v>
                  </c:pt>
                  <c:pt idx="2">
                    <c:v>7</c:v>
                  </c:pt>
                  <c:pt idx="3">
                    <c:v>1</c:v>
                  </c:pt>
                  <c:pt idx="4">
                    <c:v>10</c:v>
                  </c:pt>
                  <c:pt idx="5">
                    <c:v>42</c:v>
                  </c:pt>
                  <c:pt idx="6">
                    <c:v>23</c:v>
                  </c:pt>
                  <c:pt idx="7">
                    <c:v>67</c:v>
                  </c:pt>
                  <c:pt idx="8">
                    <c:v>4</c:v>
                  </c:pt>
                  <c:pt idx="9">
                    <c:v>3</c:v>
                  </c:pt>
                  <c:pt idx="10">
                    <c:v>3</c:v>
                  </c:pt>
                  <c:pt idx="11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>
                <a:solidFill>
                  <a:srgbClr val="0000FF"/>
                </a:solidFill>
              </a:ln>
              <a:effectLst/>
            </c:spPr>
          </c:errBars>
          <c:x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xVal>
          <c:yVal>
            <c:numRef>
              <c:f>GanttData!$K$2:$K$13</c:f>
              <c:numCache>
                <c:formatCode>General</c:formatCode>
                <c:ptCount val="12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-9</c:v>
                </c:pt>
                <c:pt idx="5">
                  <c:v>-10</c:v>
                </c:pt>
                <c:pt idx="6">
                  <c:v>-11</c:v>
                </c:pt>
                <c:pt idx="7">
                  <c:v>-16</c:v>
                </c:pt>
                <c:pt idx="8">
                  <c:v>-17</c:v>
                </c:pt>
                <c:pt idx="9">
                  <c:v>-19</c:v>
                </c:pt>
                <c:pt idx="10">
                  <c:v>-20</c:v>
                </c:pt>
                <c:pt idx="11">
                  <c:v>-21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GanttData!$L$2:$L$13</c15:f>
                <c15:dlblRangeCache>
                  <c:ptCount val="12"/>
                  <c:pt idx="0">
                    <c:v>T: 1.0 Project Management_x000d_
R: JS, SAB, DA, AL, VG, NK, KN</c:v>
                  </c:pt>
                  <c:pt idx="1">
                    <c:v>T: 2.1 Brainstorming_x000d_
R: JS, SAB, DA, AL, VG, NK, KN</c:v>
                  </c:pt>
                  <c:pt idx="2">
                    <c:v>T: 2.2 User Requirements_x000d_
R: JS, SAB, DA, AL, VG, NK, KN</c:v>
                  </c:pt>
                  <c:pt idx="3">
                    <c:v>T: 2.3 Requirement points_x000d_
R: JS, SAB, DA, AL, VG, NK, KN</c:v>
                  </c:pt>
                  <c:pt idx="4">
                    <c:v>T: 3.1 Basic Functionality Features_x000d_
R: JS, SAB, DA, AL, VG, NK, KN</c:v>
                  </c:pt>
                  <c:pt idx="5">
                    <c:v>T: 3.2 Extended Features_x000d_
R: JS, SAB, DA, AL, VG, NK, KN</c:v>
                  </c:pt>
                  <c:pt idx="6">
                    <c:v>T: 3.3 JSON_x000d_
R: JS, SAB, DA, AL, VG, NK, KN</c:v>
                  </c:pt>
                  <c:pt idx="7">
                    <c:v>T: 4.1 Product Owner Evaluation_x000d_
R: KN</c:v>
                  </c:pt>
                  <c:pt idx="8">
                    <c:v>T: 4.2 Refactoring_x000d_
R: JS, SAB, DA, AL, VG, NK, KN</c:v>
                  </c:pt>
                  <c:pt idx="9">
                    <c:v>T: 5.1 Admin Testing_x000d_
R: JS, SAB, DA, AL, VG, NK, KN</c:v>
                  </c:pt>
                  <c:pt idx="10">
                    <c:v>T: 5.2 User Testing_x000d_
R: JS, SAB, DA, AL, VG, NK, KN</c:v>
                  </c:pt>
                  <c:pt idx="11">
                    <c:v>T: 6.0 Product Delivery_x000d_
R: 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ECC-493C-B25C-A9B86C345549}"/>
            </c:ext>
          </c:extLst>
        </c:ser>
        <c:ser>
          <c:idx val="1"/>
          <c:order val="1"/>
          <c:tx>
            <c:v>Milestones</c:v>
          </c:tx>
          <c:spPr>
            <a:ln w="28575">
              <a:noFill/>
            </a:ln>
            <a:effectLst/>
          </c:spPr>
          <c:marker>
            <c:symbol val="diamond"/>
            <c:size val="2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980814-55DE-4A66-8C18-B95BD2DACF0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7C2DCA-14DE-40EF-BAA1-2D1CB35F422E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8C0D9C-DC53-4017-A8D6-92CC5551BC81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7FDACC-F0C9-4447-B497-CFCDC0188EAF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FB417E-8427-49A6-865F-8DF4D90DCFF4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8B3FCF-687C-47AE-8BC9-EFE0D4D2B819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056-4233-B76E-4A874AFB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xVal>
          <c:yVal>
            <c:numRef>
              <c:f>MilestoneData!$F$2:$F$7</c:f>
              <c:numCache>
                <c:formatCode>General</c:formatCode>
                <c:ptCount val="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MilestoneData!$B$2:$B$7</c15:f>
                <c15:dlblRangeCache>
                  <c:ptCount val="6"/>
                  <c:pt idx="0">
                    <c:v>Framework for the project</c:v>
                  </c:pt>
                  <c:pt idx="1">
                    <c:v>POC Basic Functionalities</c:v>
                  </c:pt>
                  <c:pt idx="2">
                    <c:v>Resource management section completed</c:v>
                  </c:pt>
                  <c:pt idx="3">
                    <c:v>MVP</c:v>
                  </c:pt>
                  <c:pt idx="4">
                    <c:v>Extended functionalities completed</c:v>
                  </c:pt>
                  <c:pt idx="5">
                    <c:v>Product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ECC-493C-B25C-A9B86C3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4944"/>
        <c:axId val="1895959328"/>
      </c:scatterChart>
      <c:valAx>
        <c:axId val="2114764944"/>
        <c:scaling>
          <c:orientation val="minMax"/>
          <c:max val="44216"/>
          <c:min val="4413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95959328"/>
        <c:crosses val="autoZero"/>
        <c:crossBetween val="midCat"/>
        <c:majorUnit val="5"/>
      </c:valAx>
      <c:valAx>
        <c:axId val="189595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1671311221918E-3"/>
          <c:y val="4.5823274860276715E-2"/>
          <c:w val="3.8627293774743533E-2"/>
          <c:h val="5.12797836924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Anna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0">
                <c:v>1</c:v>
              </c:pt>
              <c:pt idx="1">
                <c:v>1.75</c:v>
              </c:pt>
              <c:pt idx="2">
                <c:v>2.92</c:v>
              </c:pt>
              <c:pt idx="3">
                <c:v>3.17</c:v>
              </c:pt>
              <c:pt idx="4">
                <c:v>6.62</c:v>
              </c:pt>
              <c:pt idx="5">
                <c:v>14.53</c:v>
              </c:pt>
              <c:pt idx="6">
                <c:v>4.25</c:v>
              </c:pt>
              <c:pt idx="7">
                <c:v>3.08</c:v>
              </c:pt>
              <c:pt idx="8">
                <c:v>2.75</c:v>
              </c:pt>
              <c:pt idx="9">
                <c:v>5.59</c:v>
              </c:pt>
              <c:pt idx="10">
                <c:v>4.83</c:v>
              </c:pt>
              <c:pt idx="11">
                <c:v>2</c:v>
              </c:pt>
              <c:pt idx="12">
                <c:v>2.67</c:v>
              </c:pt>
              <c:pt idx="13">
                <c:v>3.49</c:v>
              </c:pt>
              <c:pt idx="14">
                <c:v>3.42</c:v>
              </c:pt>
              <c:pt idx="15">
                <c:v>2.5</c:v>
              </c:pt>
              <c:pt idx="16">
                <c:v>2</c:v>
              </c:pt>
              <c:pt idx="17">
                <c:v>1</c:v>
              </c:pt>
              <c:pt idx="18">
                <c:v>2.34</c:v>
              </c:pt>
              <c:pt idx="19">
                <c:v>5.96</c:v>
              </c:pt>
              <c:pt idx="20">
                <c:v>8.19</c:v>
              </c:pt>
              <c:pt idx="21">
                <c:v>1.42</c:v>
              </c:pt>
              <c:pt idx="22">
                <c:v>1.33</c:v>
              </c:pt>
              <c:pt idx="23">
                <c:v>6.07</c:v>
              </c:pt>
              <c:pt idx="25">
                <c:v>0.6</c:v>
              </c:pt>
              <c:pt idx="26">
                <c:v>4.58</c:v>
              </c:pt>
              <c:pt idx="27">
                <c:v>6.65</c:v>
              </c:pt>
              <c:pt idx="28">
                <c:v>1.42</c:v>
              </c:pt>
              <c:pt idx="29">
                <c:v>1.97</c:v>
              </c:pt>
              <c:pt idx="30">
                <c:v>5.95</c:v>
              </c:pt>
              <c:pt idx="31">
                <c:v>2.21</c:v>
              </c:pt>
              <c:pt idx="32">
                <c:v>1.98</c:v>
              </c:pt>
              <c:pt idx="33">
                <c:v>3.55</c:v>
              </c:pt>
              <c:pt idx="34">
                <c:v>1.65</c:v>
              </c:pt>
              <c:pt idx="35">
                <c:v>2.48</c:v>
              </c:pt>
              <c:pt idx="37">
                <c:v>3.13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5E9D-4F47-BEBC-6ADDEC1A4AC7}"/>
            </c:ext>
          </c:extLst>
        </c:ser>
        <c:ser>
          <c:idx val="1"/>
          <c:order val="1"/>
          <c:tx>
            <c:v>Axel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5.45</c:v>
              </c:pt>
              <c:pt idx="5">
                <c:v>4.25</c:v>
              </c:pt>
              <c:pt idx="6">
                <c:v>4.08</c:v>
              </c:pt>
              <c:pt idx="7">
                <c:v>2.08</c:v>
              </c:pt>
              <c:pt idx="8">
                <c:v>2.5</c:v>
              </c:pt>
              <c:pt idx="9">
                <c:v>6.59</c:v>
              </c:pt>
              <c:pt idx="10">
                <c:v>7.08</c:v>
              </c:pt>
              <c:pt idx="11">
                <c:v>1</c:v>
              </c:pt>
              <c:pt idx="12">
                <c:v>2.59</c:v>
              </c:pt>
              <c:pt idx="13">
                <c:v>3.75</c:v>
              </c:pt>
              <c:pt idx="14">
                <c:v>2.58</c:v>
              </c:pt>
              <c:pt idx="15">
                <c:v>3.25</c:v>
              </c:pt>
              <c:pt idx="16">
                <c:v>2.33</c:v>
              </c:pt>
              <c:pt idx="18">
                <c:v>1</c:v>
              </c:pt>
              <c:pt idx="19">
                <c:v>4.24</c:v>
              </c:pt>
              <c:pt idx="20">
                <c:v>6.42</c:v>
              </c:pt>
              <c:pt idx="21">
                <c:v>2.5</c:v>
              </c:pt>
              <c:pt idx="22">
                <c:v>2.16</c:v>
              </c:pt>
              <c:pt idx="23">
                <c:v>5.72</c:v>
              </c:pt>
              <c:pt idx="26">
                <c:v>8.67</c:v>
              </c:pt>
              <c:pt idx="27">
                <c:v>0.56999999999999995</c:v>
              </c:pt>
              <c:pt idx="28">
                <c:v>0.25</c:v>
              </c:pt>
              <c:pt idx="29">
                <c:v>3.92</c:v>
              </c:pt>
              <c:pt idx="30">
                <c:v>7.15</c:v>
              </c:pt>
              <c:pt idx="31">
                <c:v>0.67</c:v>
              </c:pt>
              <c:pt idx="32">
                <c:v>2.17</c:v>
              </c:pt>
              <c:pt idx="33">
                <c:v>3.15</c:v>
              </c:pt>
              <c:pt idx="34">
                <c:v>0.17</c:v>
              </c:pt>
              <c:pt idx="35">
                <c:v>2.64</c:v>
              </c:pt>
              <c:pt idx="36">
                <c:v>1.25</c:v>
              </c:pt>
              <c:pt idx="37">
                <c:v>3.13</c:v>
              </c:pt>
              <c:pt idx="38">
                <c:v>0.1</c:v>
              </c:pt>
              <c:pt idx="39">
                <c:v>0.12</c:v>
              </c:pt>
              <c:pt idx="40">
                <c:v>0.33</c:v>
              </c:pt>
              <c:pt idx="41">
                <c:v>5.42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5E9D-4F47-BEBC-6ADDEC1A4AC7}"/>
            </c:ext>
          </c:extLst>
        </c:ser>
        <c:ser>
          <c:idx val="2"/>
          <c:order val="2"/>
          <c:tx>
            <c:v>Drake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6.62</c:v>
              </c:pt>
              <c:pt idx="5">
                <c:v>4.25</c:v>
              </c:pt>
              <c:pt idx="6">
                <c:v>5.09</c:v>
              </c:pt>
              <c:pt idx="7">
                <c:v>4.83</c:v>
              </c:pt>
              <c:pt idx="8">
                <c:v>1.5</c:v>
              </c:pt>
              <c:pt idx="9">
                <c:v>7.67</c:v>
              </c:pt>
              <c:pt idx="10">
                <c:v>3.25</c:v>
              </c:pt>
              <c:pt idx="11">
                <c:v>2</c:v>
              </c:pt>
              <c:pt idx="12">
                <c:v>1.25</c:v>
              </c:pt>
              <c:pt idx="13">
                <c:v>5.25</c:v>
              </c:pt>
              <c:pt idx="14">
                <c:v>1.1000000000000001</c:v>
              </c:pt>
              <c:pt idx="15">
                <c:v>7.67</c:v>
              </c:pt>
              <c:pt idx="16">
                <c:v>1.25</c:v>
              </c:pt>
              <c:pt idx="17">
                <c:v>2</c:v>
              </c:pt>
              <c:pt idx="18">
                <c:v>1.5</c:v>
              </c:pt>
              <c:pt idx="19">
                <c:v>6</c:v>
              </c:pt>
              <c:pt idx="20">
                <c:v>4.17</c:v>
              </c:pt>
              <c:pt idx="21">
                <c:v>2.33</c:v>
              </c:pt>
              <c:pt idx="22">
                <c:v>3.65</c:v>
              </c:pt>
              <c:pt idx="23">
                <c:v>6.7</c:v>
              </c:pt>
              <c:pt idx="26">
                <c:v>8.09</c:v>
              </c:pt>
              <c:pt idx="27">
                <c:v>0.25</c:v>
              </c:pt>
              <c:pt idx="28">
                <c:v>0.25</c:v>
              </c:pt>
              <c:pt idx="29">
                <c:v>6.18</c:v>
              </c:pt>
              <c:pt idx="30">
                <c:v>2.5</c:v>
              </c:pt>
              <c:pt idx="31">
                <c:v>2.75</c:v>
              </c:pt>
              <c:pt idx="32">
                <c:v>1.75</c:v>
              </c:pt>
              <c:pt idx="33">
                <c:v>3.63</c:v>
              </c:pt>
              <c:pt idx="34">
                <c:v>3.83</c:v>
              </c:pt>
              <c:pt idx="36">
                <c:v>1</c:v>
              </c:pt>
              <c:pt idx="37">
                <c:v>0.5</c:v>
              </c:pt>
              <c:pt idx="38">
                <c:v>0.25</c:v>
              </c:pt>
              <c:pt idx="39">
                <c:v>4.3</c:v>
              </c:pt>
              <c:pt idx="40">
                <c:v>2.7</c:v>
              </c:pt>
              <c:pt idx="41">
                <c:v>2</c:v>
              </c:pt>
              <c:pt idx="42">
                <c:v>1.2</c:v>
              </c:pt>
              <c:pt idx="43">
                <c:v>0.25</c:v>
              </c:pt>
              <c:pt idx="45">
                <c:v>0.25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5E9D-4F47-BEBC-6ADDEC1A4AC7}"/>
            </c:ext>
          </c:extLst>
        </c:ser>
        <c:ser>
          <c:idx val="3"/>
          <c:order val="3"/>
          <c:tx>
            <c:v>Jens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3.75</c:v>
              </c:pt>
              <c:pt idx="2">
                <c:v>1.4</c:v>
              </c:pt>
              <c:pt idx="3">
                <c:v>2.67</c:v>
              </c:pt>
              <c:pt idx="4">
                <c:v>7.12</c:v>
              </c:pt>
              <c:pt idx="5">
                <c:v>4.28</c:v>
              </c:pt>
              <c:pt idx="6">
                <c:v>4.17</c:v>
              </c:pt>
              <c:pt idx="7">
                <c:v>4.33</c:v>
              </c:pt>
              <c:pt idx="8">
                <c:v>2.75</c:v>
              </c:pt>
              <c:pt idx="9">
                <c:v>4.83</c:v>
              </c:pt>
              <c:pt idx="10">
                <c:v>3</c:v>
              </c:pt>
              <c:pt idx="11">
                <c:v>3.25</c:v>
              </c:pt>
              <c:pt idx="12">
                <c:v>1.5</c:v>
              </c:pt>
              <c:pt idx="13">
                <c:v>4</c:v>
              </c:pt>
              <c:pt idx="14">
                <c:v>6.58</c:v>
              </c:pt>
              <c:pt idx="15">
                <c:v>0.94</c:v>
              </c:pt>
              <c:pt idx="16">
                <c:v>2.13</c:v>
              </c:pt>
              <c:pt idx="18">
                <c:v>1.5</c:v>
              </c:pt>
              <c:pt idx="19">
                <c:v>4.79</c:v>
              </c:pt>
              <c:pt idx="20">
                <c:v>2.12</c:v>
              </c:pt>
              <c:pt idx="21">
                <c:v>0.25</c:v>
              </c:pt>
              <c:pt idx="22">
                <c:v>4.08</c:v>
              </c:pt>
              <c:pt idx="23">
                <c:v>5</c:v>
              </c:pt>
              <c:pt idx="24">
                <c:v>2</c:v>
              </c:pt>
              <c:pt idx="25">
                <c:v>1</c:v>
              </c:pt>
              <c:pt idx="26">
                <c:v>5.62</c:v>
              </c:pt>
              <c:pt idx="27">
                <c:v>1.25</c:v>
              </c:pt>
              <c:pt idx="28">
                <c:v>0.75</c:v>
              </c:pt>
              <c:pt idx="29">
                <c:v>5.3</c:v>
              </c:pt>
              <c:pt idx="30">
                <c:v>3.03</c:v>
              </c:pt>
              <c:pt idx="31">
                <c:v>4.2</c:v>
              </c:pt>
              <c:pt idx="32">
                <c:v>9.19</c:v>
              </c:pt>
              <c:pt idx="33">
                <c:v>1.27</c:v>
              </c:pt>
              <c:pt idx="34">
                <c:v>6</c:v>
              </c:pt>
              <c:pt idx="35">
                <c:v>0.13</c:v>
              </c:pt>
              <c:pt idx="37">
                <c:v>3.08</c:v>
              </c:pt>
              <c:pt idx="38">
                <c:v>0.1</c:v>
              </c:pt>
              <c:pt idx="39">
                <c:v>3.18</c:v>
              </c:pt>
              <c:pt idx="40">
                <c:v>1.2</c:v>
              </c:pt>
              <c:pt idx="41">
                <c:v>3.58</c:v>
              </c:pt>
              <c:pt idx="42">
                <c:v>8.43</c:v>
              </c:pt>
              <c:pt idx="43">
                <c:v>5.67</c:v>
              </c:pt>
              <c:pt idx="44">
                <c:v>3.41</c:v>
              </c:pt>
              <c:pt idx="45">
                <c:v>1.97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5E9D-4F47-BEBC-6ADDEC1A4AC7}"/>
            </c:ext>
          </c:extLst>
        </c:ser>
        <c:ser>
          <c:idx val="4"/>
          <c:order val="4"/>
          <c:tx>
            <c:v>Karl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4.62</c:v>
              </c:pt>
              <c:pt idx="5">
                <c:v>3.53</c:v>
              </c:pt>
              <c:pt idx="6">
                <c:v>3.5</c:v>
              </c:pt>
              <c:pt idx="7">
                <c:v>2.15</c:v>
              </c:pt>
              <c:pt idx="9">
                <c:v>4.5</c:v>
              </c:pt>
              <c:pt idx="10">
                <c:v>1.92</c:v>
              </c:pt>
              <c:pt idx="11">
                <c:v>0.67</c:v>
              </c:pt>
              <c:pt idx="12">
                <c:v>1.1599999999999999</c:v>
              </c:pt>
              <c:pt idx="13">
                <c:v>2.2000000000000002</c:v>
              </c:pt>
              <c:pt idx="14">
                <c:v>2.7</c:v>
              </c:pt>
              <c:pt idx="15">
                <c:v>4.32</c:v>
              </c:pt>
              <c:pt idx="16">
                <c:v>0.27</c:v>
              </c:pt>
              <c:pt idx="19">
                <c:v>4.08</c:v>
              </c:pt>
              <c:pt idx="20">
                <c:v>3.46</c:v>
              </c:pt>
              <c:pt idx="21">
                <c:v>0.67</c:v>
              </c:pt>
              <c:pt idx="22">
                <c:v>3.41</c:v>
              </c:pt>
              <c:pt idx="23">
                <c:v>7.93</c:v>
              </c:pt>
              <c:pt idx="24">
                <c:v>0.25</c:v>
              </c:pt>
              <c:pt idx="25">
                <c:v>1.75</c:v>
              </c:pt>
              <c:pt idx="26">
                <c:v>5.61</c:v>
              </c:pt>
              <c:pt idx="27">
                <c:v>0.78</c:v>
              </c:pt>
              <c:pt idx="28">
                <c:v>0.15</c:v>
              </c:pt>
              <c:pt idx="29">
                <c:v>0.47</c:v>
              </c:pt>
              <c:pt idx="30">
                <c:v>2.5299999999999998</c:v>
              </c:pt>
              <c:pt idx="31">
                <c:v>1.42</c:v>
              </c:pt>
              <c:pt idx="32">
                <c:v>4.55</c:v>
              </c:pt>
              <c:pt idx="33">
                <c:v>4.0999999999999996</c:v>
              </c:pt>
              <c:pt idx="34">
                <c:v>6.16</c:v>
              </c:pt>
              <c:pt idx="35">
                <c:v>4.53</c:v>
              </c:pt>
              <c:pt idx="37">
                <c:v>2.25</c:v>
              </c:pt>
              <c:pt idx="38">
                <c:v>0.08</c:v>
              </c:pt>
              <c:pt idx="39">
                <c:v>1.06</c:v>
              </c:pt>
              <c:pt idx="40">
                <c:v>2.85</c:v>
              </c:pt>
              <c:pt idx="41">
                <c:v>4.58</c:v>
              </c:pt>
              <c:pt idx="42">
                <c:v>7.79</c:v>
              </c:pt>
              <c:pt idx="43">
                <c:v>6.1</c:v>
              </c:pt>
              <c:pt idx="44">
                <c:v>2.2599999999999998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5E9D-4F47-BEBC-6ADDEC1A4AC7}"/>
            </c:ext>
          </c:extLst>
        </c:ser>
        <c:ser>
          <c:idx val="5"/>
          <c:order val="5"/>
          <c:tx>
            <c:v>Numan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3.67</c:v>
              </c:pt>
              <c:pt idx="4">
                <c:v>5.62</c:v>
              </c:pt>
              <c:pt idx="5">
                <c:v>4.28</c:v>
              </c:pt>
              <c:pt idx="6">
                <c:v>3.25</c:v>
              </c:pt>
              <c:pt idx="7">
                <c:v>1.33</c:v>
              </c:pt>
              <c:pt idx="8">
                <c:v>2.25</c:v>
              </c:pt>
              <c:pt idx="9">
                <c:v>9.16</c:v>
              </c:pt>
              <c:pt idx="10">
                <c:v>5</c:v>
              </c:pt>
              <c:pt idx="11">
                <c:v>1</c:v>
              </c:pt>
              <c:pt idx="12">
                <c:v>1.5</c:v>
              </c:pt>
              <c:pt idx="13">
                <c:v>8</c:v>
              </c:pt>
              <c:pt idx="14">
                <c:v>3.58</c:v>
              </c:pt>
              <c:pt idx="15">
                <c:v>2.5</c:v>
              </c:pt>
              <c:pt idx="16">
                <c:v>0.63</c:v>
              </c:pt>
              <c:pt idx="18">
                <c:v>2.17</c:v>
              </c:pt>
              <c:pt idx="19">
                <c:v>3.29</c:v>
              </c:pt>
              <c:pt idx="20">
                <c:v>2.67</c:v>
              </c:pt>
              <c:pt idx="21">
                <c:v>7.41</c:v>
              </c:pt>
              <c:pt idx="22">
                <c:v>2.17</c:v>
              </c:pt>
              <c:pt idx="23">
                <c:v>5.75</c:v>
              </c:pt>
              <c:pt idx="26">
                <c:v>3.7</c:v>
              </c:pt>
              <c:pt idx="27">
                <c:v>1.35</c:v>
              </c:pt>
              <c:pt idx="28">
                <c:v>1.25</c:v>
              </c:pt>
              <c:pt idx="29">
                <c:v>3.72</c:v>
              </c:pt>
              <c:pt idx="30">
                <c:v>8.0399999999999991</c:v>
              </c:pt>
              <c:pt idx="31">
                <c:v>0.54</c:v>
              </c:pt>
              <c:pt idx="32">
                <c:v>2.0299999999999998</c:v>
              </c:pt>
              <c:pt idx="33">
                <c:v>3.36</c:v>
              </c:pt>
              <c:pt idx="34">
                <c:v>5.48</c:v>
              </c:pt>
              <c:pt idx="35">
                <c:v>2.48</c:v>
              </c:pt>
              <c:pt idx="36">
                <c:v>1.25</c:v>
              </c:pt>
              <c:pt idx="37">
                <c:v>2.08</c:v>
              </c:pt>
              <c:pt idx="38">
                <c:v>0.25</c:v>
              </c:pt>
              <c:pt idx="39">
                <c:v>0.25</c:v>
              </c:pt>
              <c:pt idx="40">
                <c:v>0.32</c:v>
              </c:pt>
              <c:pt idx="41">
                <c:v>4</c:v>
              </c:pt>
              <c:pt idx="42">
                <c:v>3.93</c:v>
              </c:pt>
              <c:pt idx="43">
                <c:v>5.67</c:v>
              </c:pt>
              <c:pt idx="44">
                <c:v>0.08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5E9D-4F47-BEBC-6ADDEC1A4AC7}"/>
            </c:ext>
          </c:extLst>
        </c:ser>
        <c:ser>
          <c:idx val="6"/>
          <c:order val="6"/>
          <c:tx>
            <c:v>Vernita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4.25</c:v>
              </c:pt>
              <c:pt idx="5">
                <c:v>3</c:v>
              </c:pt>
              <c:pt idx="6">
                <c:v>4.09</c:v>
              </c:pt>
              <c:pt idx="7">
                <c:v>2.75</c:v>
              </c:pt>
              <c:pt idx="8">
                <c:v>1</c:v>
              </c:pt>
              <c:pt idx="9">
                <c:v>7.74</c:v>
              </c:pt>
              <c:pt idx="10">
                <c:v>7.08</c:v>
              </c:pt>
              <c:pt idx="12">
                <c:v>3.08</c:v>
              </c:pt>
              <c:pt idx="13">
                <c:v>3.66</c:v>
              </c:pt>
              <c:pt idx="14">
                <c:v>4.67</c:v>
              </c:pt>
              <c:pt idx="15">
                <c:v>4.33</c:v>
              </c:pt>
              <c:pt idx="16">
                <c:v>4.13</c:v>
              </c:pt>
              <c:pt idx="19">
                <c:v>3.33</c:v>
              </c:pt>
              <c:pt idx="20">
                <c:v>3.66</c:v>
              </c:pt>
              <c:pt idx="21">
                <c:v>1.92</c:v>
              </c:pt>
              <c:pt idx="22">
                <c:v>5.08</c:v>
              </c:pt>
              <c:pt idx="23">
                <c:v>6.35</c:v>
              </c:pt>
              <c:pt idx="26">
                <c:v>6.55</c:v>
              </c:pt>
              <c:pt idx="27">
                <c:v>0.88</c:v>
              </c:pt>
              <c:pt idx="28">
                <c:v>1.67</c:v>
              </c:pt>
              <c:pt idx="29">
                <c:v>1.5</c:v>
              </c:pt>
              <c:pt idx="30">
                <c:v>3.08</c:v>
              </c:pt>
              <c:pt idx="31">
                <c:v>2.37</c:v>
              </c:pt>
              <c:pt idx="32">
                <c:v>4.43</c:v>
              </c:pt>
              <c:pt idx="33">
                <c:v>3.25</c:v>
              </c:pt>
              <c:pt idx="34">
                <c:v>2.37</c:v>
              </c:pt>
              <c:pt idx="35">
                <c:v>2.72</c:v>
              </c:pt>
              <c:pt idx="37">
                <c:v>2.1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5E9D-4F47-BEBC-6ADDEC1A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44063"/>
        <c:axId val="974732335"/>
      </c:lineChart>
      <c:catAx>
        <c:axId val="971144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[DIT092TimeTracker.xlsx]PivotChartTable1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033-44AA-B4F3-8647B0DDDACE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B033-44AA-B4F3-8647B0DDDACE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B033-44AA-B4F3-8647B0DDDACE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B033-44AA-B4F3-8647B0DDDACE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7-B033-44AA-B4F3-8647B0DDDACE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0FE-4BAE-9BED-2934586D677E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1-F6AA-4E00-B996-91D187D7D74D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2-F6AA-4E00-B996-91D187D7D74D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EF7-454C-9227-045959660D62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1BDF-4365-AE5C-9A7140C3CF41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1BDF-4365-AE5C-9A7140C3CF41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A76-41E4-A863-A0B56B43B6C7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DEB8-4A2E-B03D-6F06EBD8717F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DEB8-4A2E-B03D-6F06EBD8717F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DEB8-4A2E-B03D-6F06EBD8717F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9F2D-4ADC-88A2-AD1CEBB00704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0F23-490F-A35C-B57123DCF6FE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0F23-490F-A35C-B57123DCF6FE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4857-4AF3-A005-8A88F4784423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89EB-4811-962A-0BBD41F14714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89EB-4811-962A-0BBD41F14714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8DB4-4285-9846-28B320FC295C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8DB4-4285-9846-28B320FC295C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8710-49DC-A9F5-1AB2FB78D88C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62EA-49C7-ADC8-4B2A5FB174EA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62EA-49C7-ADC8-4B2A5FB174EA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62EA-49C7-ADC8-4B2A5FB174EA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B52B-4FC2-8107-4AE688C55691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B52B-4FC2-8107-4AE688C55691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B52B-4FC2-8107-4AE688C55691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B52B-4FC2-8107-4AE688C55691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911A-4D6F-A570-45F1A3C80CF2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911A-4D6F-A570-45F1A3C80CF2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911A-4D6F-A570-45F1A3C80CF2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FFB6-4478-9A98-1A5F1DDAB2F1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FFB6-4478-9A98-1A5F1DDAB2F1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ECD3-4032-A40D-B09F84E00843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6515-487B-8243-6D90214440F8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6515-487B-8243-6D90214440F8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6515-487B-8243-6D90214440F8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6515-487B-8243-6D90214440F8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6515-487B-8243-6D90214440F8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6515-487B-8243-6D90214440F8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F6A9-4C13-BF07-88B459876748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F6A9-4C13-BF07-88B459876748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F6A9-4C13-BF07-88B45987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[DIT092TimeTracker.xlsx]PivotChartTable2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5DC-46DC-8719-EE188395E443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05DC-46DC-8719-EE188395E443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05DC-46DC-8719-EE188395E443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05DC-46DC-8719-EE188395E443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4-05DC-46DC-8719-EE188395E443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218C-4CBB-867F-F784AE53CFAA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0-CCDD-41F1-BDAF-502EA7AB64A5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1-CCDD-41F1-BDAF-502EA7AB64A5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67E-4CC8-89C6-D758BDAF0F21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9400-4BD3-B788-4E1A0360E396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9400-4BD3-B788-4E1A0360E396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FC2-4A5A-85AE-31C428C593EA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6049-42B2-A2EF-396D77DB0576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6049-42B2-A2EF-396D77DB0576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6049-42B2-A2EF-396D77DB0576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C394-415E-A991-5BBDEB81FB8B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1B27-450C-9D42-0B64A8ABEEC9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B27-450C-9D42-0B64A8ABEEC9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55CB-4C05-B4DB-CE9F18B7FB4D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E082-4B3F-8342-E10D7BD96958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E082-4B3F-8342-E10D7BD96958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96F4-49D6-99FB-FD296FC44CD9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96F4-49D6-99FB-FD296FC44CD9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F9A4-480F-B27F-DCF6835BF4C8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C2A4-4A33-B70D-5D0C9B951ADE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C2A4-4A33-B70D-5D0C9B951ADE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C2A4-4A33-B70D-5D0C9B951ADE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3DA4-40A1-AB86-4762D101F826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3DA4-40A1-AB86-4762D101F826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3DA4-40A1-AB86-4762D101F826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3DA4-40A1-AB86-4762D101F826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056A-4D46-B945-55BACF98A589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056A-4D46-B945-55BACF98A589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056A-4D46-B945-55BACF98A589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8B1E-412D-A0DE-6F73545871C4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8B1E-412D-A0DE-6F73545871C4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DF2C-49B2-BE6A-32777BF8BE52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E6FE-445D-AE92-6DCD959BD629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E6FE-445D-AE92-6DCD959BD629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E6FE-445D-AE92-6DCD959BD629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E6FE-445D-AE92-6DCD959BD629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E6FE-445D-AE92-6DCD959BD629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E6FE-445D-AE92-6DCD959BD629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8B69-4580-B9F7-6EF0A27526D6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8B69-4580-B9F7-6EF0A27526D6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8B69-4580-B9F7-6EF0A27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[DIT092TimeTracker.xlsx]PivotChartTable3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284.82</c:v>
              </c:pt>
              <c:pt idx="1">
                <c:v>254.62</c:v>
              </c:pt>
              <c:pt idx="2">
                <c:v>222.34</c:v>
              </c:pt>
              <c:pt idx="3">
                <c:v>97.73</c:v>
              </c:pt>
              <c:pt idx="4">
                <c:v>2.2200000000000002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080-4C73-B001-F8A9DD82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[DIT092TimeTracker.xlsx]PivotChartTable4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55.16</c:v>
              </c:pt>
              <c:pt idx="1">
                <c:v>38.32</c:v>
              </c:pt>
              <c:pt idx="2">
                <c:v>32.44</c:v>
              </c:pt>
              <c:pt idx="3">
                <c:v>3.13</c:v>
              </c:pt>
            </c:numLit>
          </c:val>
          <c:extLst>
            <c:ext xmlns:c16="http://schemas.microsoft.com/office/drawing/2014/chart" uri="{C3380CC4-5D6E-409C-BE32-E72D297353CC}">
              <c16:uniqueId val="{00000001-45B9-432E-B3E9-DBEF4DDDA295}"/>
            </c:ext>
          </c:extLst>
        </c:ser>
        <c:ser>
          <c:idx val="1"/>
          <c:order val="1"/>
          <c:tx>
            <c:v>Axel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40.44</c:v>
              </c:pt>
              <c:pt idx="1">
                <c:v>33.950000000000003</c:v>
              </c:pt>
              <c:pt idx="2">
                <c:v>30.61</c:v>
              </c:pt>
              <c:pt idx="3">
                <c:v>9.1</c:v>
              </c:pt>
            </c:numLit>
          </c:val>
          <c:extLst>
            <c:ext xmlns:c16="http://schemas.microsoft.com/office/drawing/2014/chart" uri="{C3380CC4-5D6E-409C-BE32-E72D297353CC}">
              <c16:uniqueId val="{00000024-45B9-432E-B3E9-DBEF4DDDA295}"/>
            </c:ext>
          </c:extLst>
        </c:ser>
        <c:ser>
          <c:idx val="2"/>
          <c:order val="2"/>
          <c:tx>
            <c:v>Drake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41.28</c:v>
              </c:pt>
              <c:pt idx="1">
                <c:v>41.62</c:v>
              </c:pt>
              <c:pt idx="2">
                <c:v>30.23</c:v>
              </c:pt>
              <c:pt idx="3">
                <c:v>11.2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25-45B9-432E-B3E9-DBEF4DDDA295}"/>
            </c:ext>
          </c:extLst>
        </c:ser>
        <c:ser>
          <c:idx val="3"/>
          <c:order val="3"/>
          <c:tx>
            <c:v>Jens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43.05</c:v>
              </c:pt>
              <c:pt idx="1">
                <c:v>34.39</c:v>
              </c:pt>
              <c:pt idx="2">
                <c:v>36.74</c:v>
              </c:pt>
              <c:pt idx="3">
                <c:v>28.65</c:v>
              </c:pt>
              <c:pt idx="4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26-45B9-432E-B3E9-DBEF4DDDA295}"/>
            </c:ext>
          </c:extLst>
        </c:ser>
        <c:ser>
          <c:idx val="4"/>
          <c:order val="4"/>
          <c:tx>
            <c:v>Karl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26.87</c:v>
              </c:pt>
              <c:pt idx="1">
                <c:v>31.04</c:v>
              </c:pt>
              <c:pt idx="2">
                <c:v>30.3</c:v>
              </c:pt>
              <c:pt idx="3">
                <c:v>26.97</c:v>
              </c:pt>
            </c:numLit>
          </c:val>
          <c:extLst>
            <c:ext xmlns:c16="http://schemas.microsoft.com/office/drawing/2014/chart" uri="{C3380CC4-5D6E-409C-BE32-E72D297353CC}">
              <c16:uniqueId val="{00000027-45B9-432E-B3E9-DBEF4DDDA295}"/>
            </c:ext>
          </c:extLst>
        </c:ser>
        <c:ser>
          <c:idx val="5"/>
          <c:order val="5"/>
          <c:tx>
            <c:v>Numan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40.21</c:v>
              </c:pt>
              <c:pt idx="1">
                <c:v>38.17</c:v>
              </c:pt>
              <c:pt idx="2">
                <c:v>33.200000000000003</c:v>
              </c:pt>
              <c:pt idx="3">
                <c:v>16.579999999999998</c:v>
              </c:pt>
            </c:numLit>
          </c:val>
          <c:extLst>
            <c:ext xmlns:c16="http://schemas.microsoft.com/office/drawing/2014/chart" uri="{C3380CC4-5D6E-409C-BE32-E72D297353CC}">
              <c16:uniqueId val="{00000028-45B9-432E-B3E9-DBEF4DDDA295}"/>
            </c:ext>
          </c:extLst>
        </c:ser>
        <c:ser>
          <c:idx val="6"/>
          <c:order val="6"/>
          <c:tx>
            <c:v>Vernita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37.81</c:v>
              </c:pt>
              <c:pt idx="1">
                <c:v>37.130000000000003</c:v>
              </c:pt>
              <c:pt idx="2">
                <c:v>28.82</c:v>
              </c:pt>
              <c:pt idx="3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29-45B9-432E-B3E9-DBEF4DDDA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63405759"/>
        <c:axId val="1463404095"/>
      </c:barChart>
      <c:catAx>
        <c:axId val="146340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63404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34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63405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[DIT092TimeTracker.xlsx]PivotChartTable5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[DIT092TimeTracker.xlsx]Statistics4Reports!PivotTable1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Manual Text Legend</a:t>
            </a:r>
          </a:p>
        </c:rich>
      </c:tx>
      <c:layout>
        <c:manualLayout>
          <c:xMode val="edge"/>
          <c:yMode val="edge"/>
          <c:x val="0.45870959874782102"/>
          <c:y val="4.9041070276755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13778910255086E-2"/>
          <c:y val="1.2700790869623141E-2"/>
          <c:w val="0.93430010554224296"/>
          <c:h val="0.64254199011610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Statistics4Reports!$B$4</c:f>
              <c:strCache>
                <c:ptCount val="1"/>
                <c:pt idx="0">
                  <c:v>Max of Projects (2).Est. Hours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Statistics4Reports!$A$5:$A$29</c:f>
              <c:strCache>
                <c:ptCount val="24"/>
                <c:pt idx="0">
                  <c:v>1.0 Project Management</c:v>
                </c:pt>
                <c:pt idx="1">
                  <c:v>4.0 Monitor &amp; Control</c:v>
                </c:pt>
                <c:pt idx="2">
                  <c:v>4.1 Product Owner Evaluation</c:v>
                </c:pt>
                <c:pt idx="3">
                  <c:v>4.2 Refactoring</c:v>
                </c:pt>
                <c:pt idx="4">
                  <c:v>Assignment / Final Report</c:v>
                </c:pt>
                <c:pt idx="5">
                  <c:v>Daily Standup</c:v>
                </c:pt>
                <c:pt idx="6">
                  <c:v>Investigating</c:v>
                </c:pt>
                <c:pt idx="7">
                  <c:v>Lecture</c:v>
                </c:pt>
                <c:pt idx="8">
                  <c:v>Meeting</c:v>
                </c:pt>
                <c:pt idx="9">
                  <c:v>Proposals</c:v>
                </c:pt>
                <c:pt idx="10">
                  <c:v>SomeTask</c:v>
                </c:pt>
                <c:pt idx="11">
                  <c:v>Sprint Planning</c:v>
                </c:pt>
                <c:pt idx="12">
                  <c:v>Sprint Retrospective</c:v>
                </c:pt>
                <c:pt idx="13">
                  <c:v>Sprint Review</c:v>
                </c:pt>
                <c:pt idx="14">
                  <c:v>TA Meeting</c:v>
                </c:pt>
                <c:pt idx="15">
                  <c:v>User Story 1.0 - Login</c:v>
                </c:pt>
                <c:pt idx="16">
                  <c:v>User Story 11.0 - Track resouces spent in project</c:v>
                </c:pt>
                <c:pt idx="17">
                  <c:v>User Story 13.0 - Add teams and roles to project</c:v>
                </c:pt>
                <c:pt idx="18">
                  <c:v>User Story 14.0 - Countdown</c:v>
                </c:pt>
                <c:pt idx="19">
                  <c:v>User Story 15.0 - Import &amp; Export</c:v>
                </c:pt>
                <c:pt idx="20">
                  <c:v>User Story 3.0 - Experience</c:v>
                </c:pt>
                <c:pt idx="21">
                  <c:v>User Story 4.0 - Budget</c:v>
                </c:pt>
                <c:pt idx="22">
                  <c:v>User Story 5.0 - Secure Management System</c:v>
                </c:pt>
                <c:pt idx="23">
                  <c:v>User Story 9.0 - Import and export as Admin</c:v>
                </c:pt>
              </c:strCache>
            </c:strRef>
          </c:cat>
          <c:val>
            <c:numRef>
              <c:f>Statistics4Reports!$B$5:$B$29</c:f>
              <c:numCache>
                <c:formatCode>General</c:formatCode>
                <c:ptCount val="24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0</c:v>
                </c:pt>
                <c:pt idx="4">
                  <c:v>17</c:v>
                </c:pt>
                <c:pt idx="5">
                  <c:v>17.5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28</c:v>
                </c:pt>
                <c:pt idx="15">
                  <c:v>8.1880000000000006</c:v>
                </c:pt>
                <c:pt idx="16">
                  <c:v>53.221999999999994</c:v>
                </c:pt>
                <c:pt idx="17">
                  <c:v>59.363000000000014</c:v>
                </c:pt>
                <c:pt idx="18">
                  <c:v>20.470000000000002</c:v>
                </c:pt>
                <c:pt idx="19">
                  <c:v>53.221999999999994</c:v>
                </c:pt>
                <c:pt idx="20">
                  <c:v>53.221999999999994</c:v>
                </c:pt>
                <c:pt idx="21">
                  <c:v>16.376000000000001</c:v>
                </c:pt>
                <c:pt idx="22">
                  <c:v>30.705000000000005</c:v>
                </c:pt>
                <c:pt idx="23">
                  <c:v>53.221999999999994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58A-ADED-3B58376999CF}"/>
            </c:ext>
          </c:extLst>
        </c:ser>
        <c:ser>
          <c:idx val="1"/>
          <c:order val="1"/>
          <c:tx>
            <c:strRef>
              <c:f>Statistics4Reports!$C$4</c:f>
              <c:strCache>
                <c:ptCount val="1"/>
                <c:pt idx="0">
                  <c:v>Sum of Hours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Statistics4Reports!$A$5:$A$29</c:f>
              <c:strCache>
                <c:ptCount val="24"/>
                <c:pt idx="0">
                  <c:v>1.0 Project Management</c:v>
                </c:pt>
                <c:pt idx="1">
                  <c:v>4.0 Monitor &amp; Control</c:v>
                </c:pt>
                <c:pt idx="2">
                  <c:v>4.1 Product Owner Evaluation</c:v>
                </c:pt>
                <c:pt idx="3">
                  <c:v>4.2 Refactoring</c:v>
                </c:pt>
                <c:pt idx="4">
                  <c:v>Assignment / Final Report</c:v>
                </c:pt>
                <c:pt idx="5">
                  <c:v>Daily Standup</c:v>
                </c:pt>
                <c:pt idx="6">
                  <c:v>Investigating</c:v>
                </c:pt>
                <c:pt idx="7">
                  <c:v>Lecture</c:v>
                </c:pt>
                <c:pt idx="8">
                  <c:v>Meeting</c:v>
                </c:pt>
                <c:pt idx="9">
                  <c:v>Proposals</c:v>
                </c:pt>
                <c:pt idx="10">
                  <c:v>SomeTask</c:v>
                </c:pt>
                <c:pt idx="11">
                  <c:v>Sprint Planning</c:v>
                </c:pt>
                <c:pt idx="12">
                  <c:v>Sprint Retrospective</c:v>
                </c:pt>
                <c:pt idx="13">
                  <c:v>Sprint Review</c:v>
                </c:pt>
                <c:pt idx="14">
                  <c:v>TA Meeting</c:v>
                </c:pt>
                <c:pt idx="15">
                  <c:v>User Story 1.0 - Login</c:v>
                </c:pt>
                <c:pt idx="16">
                  <c:v>User Story 11.0 - Track resouces spent in project</c:v>
                </c:pt>
                <c:pt idx="17">
                  <c:v>User Story 13.0 - Add teams and roles to project</c:v>
                </c:pt>
                <c:pt idx="18">
                  <c:v>User Story 14.0 - Countdown</c:v>
                </c:pt>
                <c:pt idx="19">
                  <c:v>User Story 15.0 - Import &amp; Export</c:v>
                </c:pt>
                <c:pt idx="20">
                  <c:v>User Story 3.0 - Experience</c:v>
                </c:pt>
                <c:pt idx="21">
                  <c:v>User Story 4.0 - Budget</c:v>
                </c:pt>
                <c:pt idx="22">
                  <c:v>User Story 5.0 - Secure Management System</c:v>
                </c:pt>
                <c:pt idx="23">
                  <c:v>User Story 9.0 - Import and export as Admin</c:v>
                </c:pt>
              </c:strCache>
            </c:strRef>
          </c:cat>
          <c:val>
            <c:numRef>
              <c:f>Statistics4Reports!$C$5:$C$29</c:f>
              <c:numCache>
                <c:formatCode>General</c:formatCode>
                <c:ptCount val="24"/>
                <c:pt idx="0">
                  <c:v>18.3</c:v>
                </c:pt>
                <c:pt idx="1">
                  <c:v>16.850000000000001</c:v>
                </c:pt>
                <c:pt idx="2">
                  <c:v>0.37</c:v>
                </c:pt>
                <c:pt idx="3">
                  <c:v>4.92</c:v>
                </c:pt>
                <c:pt idx="4">
                  <c:v>5.15</c:v>
                </c:pt>
                <c:pt idx="5">
                  <c:v>10.32</c:v>
                </c:pt>
                <c:pt idx="6">
                  <c:v>7</c:v>
                </c:pt>
                <c:pt idx="7">
                  <c:v>19.05</c:v>
                </c:pt>
                <c:pt idx="8">
                  <c:v>11.67</c:v>
                </c:pt>
                <c:pt idx="9">
                  <c:v>3.54</c:v>
                </c:pt>
                <c:pt idx="10">
                  <c:v>0.32</c:v>
                </c:pt>
                <c:pt idx="11">
                  <c:v>6.8</c:v>
                </c:pt>
                <c:pt idx="12">
                  <c:v>4.68</c:v>
                </c:pt>
                <c:pt idx="13">
                  <c:v>4.96</c:v>
                </c:pt>
                <c:pt idx="14">
                  <c:v>4.66</c:v>
                </c:pt>
                <c:pt idx="15">
                  <c:v>2.4</c:v>
                </c:pt>
                <c:pt idx="16">
                  <c:v>12.21</c:v>
                </c:pt>
                <c:pt idx="17">
                  <c:v>22.21</c:v>
                </c:pt>
                <c:pt idx="18">
                  <c:v>3.5</c:v>
                </c:pt>
                <c:pt idx="19">
                  <c:v>15.58</c:v>
                </c:pt>
                <c:pt idx="20">
                  <c:v>13.69</c:v>
                </c:pt>
                <c:pt idx="21">
                  <c:v>24.11</c:v>
                </c:pt>
                <c:pt idx="22">
                  <c:v>8.0500000000000007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168-8F5A-C3019224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0978952"/>
        <c:axId val="470975344"/>
      </c:barChart>
      <c:catAx>
        <c:axId val="4709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70975344"/>
        <c:crosses val="autoZero"/>
        <c:auto val="1"/>
        <c:lblAlgn val="ctr"/>
        <c:lblOffset val="100"/>
        <c:noMultiLvlLbl val="0"/>
      </c:catAx>
      <c:valAx>
        <c:axId val="47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709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717601905979054"/>
          <c:y val="3.0235103141823594E-2"/>
          <c:w val="0.15389558066908457"/>
          <c:h val="8.317431659866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barChart>
        <c:barDir val="bar"/>
        <c:grouping val="stacked"/>
        <c:varyColors val="0"/>
        <c:ser>
          <c:idx val="4"/>
          <c:order val="0"/>
          <c:tx>
            <c:v>Hidden Data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3-44BA-919C-8C072D3A7055}"/>
            </c:ext>
          </c:extLst>
        </c:ser>
        <c:ser>
          <c:idx val="5"/>
          <c:order val="1"/>
          <c:tx>
            <c:v>Task Est. Days</c:v>
          </c:tx>
          <c:spPr>
            <a:solidFill>
              <a:srgbClr val="0000FF">
                <a:alpha val="70000"/>
              </a:srgb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5B03B7-7E67-4B0A-94A2-4374BCD6F38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D1-4FBB-9FF6-049E421C9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154BC-EC9A-4A8E-A63D-817279AFF6F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0806820143153102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D1-4FBB-9FF6-049E421C9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A5A7F5-7332-4376-932E-216D551152A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13695528318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D1-4FBB-9FF6-049E421C9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9D4422-2714-49E9-A663-446FD58742E1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D1-4FBB-9FF6-049E421C9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4C06E9-AA54-4E80-AB94-294CA954F200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D1-4FBB-9FF6-049E421C9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446423-4DF4-40A6-BC92-536FADE107C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D1-4FBB-9FF6-049E421C9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4DBE4D-C7F7-4420-84EB-AF1EC5B6DB0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D1-4FBB-9FF6-049E421C9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1D519D-4E29-4324-927B-39E1C74C2EE7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D1-4FBB-9FF6-049E421C9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AE6CBD-116A-4014-8E61-0404CCB1370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D1-4FBB-9FF6-049E421C9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54D368-91D5-42EE-851A-5C398EDCB27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D1-4FBB-9FF6-049E421C9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289939-DAC9-432D-81C2-379E5AACEEB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D1-4FBB-9FF6-049E421C9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55EBEA-C638-4252-8EEB-0FF33E44BD3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D1-4FBB-9FF6-049E421C9E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3D1-4FBB-9FF6-049E421C9E5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D-4C76-AC64-7C87E7929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none" lIns="324000" tIns="72000" rIns="360000" bIns="72000" numCol="1" anchor="t" anchorCtr="1">
                <a:noAutofit/>
              </a:bodyPr>
              <a:lstStyle/>
              <a:p>
                <a:pPr>
                  <a:defRPr>
                    <a:solidFill>
                      <a:schemeClr val="dk1"/>
                    </a:solidFill>
                  </a:defRPr>
                </a:pPr>
                <a:endParaRPr lang="en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GanttData!$J$2:$J$13</c15:f>
                <c15:dlblRangeCache>
                  <c:ptCount val="12"/>
                  <c:pt idx="0">
                    <c:v>JS, SAB, DA, AL, VG, NK, KN</c:v>
                  </c:pt>
                  <c:pt idx="1">
                    <c:v>JS, SAB, DA, AL, VG, NK, KN</c:v>
                  </c:pt>
                  <c:pt idx="2">
                    <c:v>JS, SAB, DA, AL, VG, NK, KN</c:v>
                  </c:pt>
                  <c:pt idx="3">
                    <c:v>JS, SAB, DA, AL, VG, NK, KN</c:v>
                  </c:pt>
                  <c:pt idx="4">
                    <c:v>JS, SAB, DA, AL, VG, NK, KN</c:v>
                  </c:pt>
                  <c:pt idx="5">
                    <c:v>JS, SAB, DA, AL, VG, NK, KN</c:v>
                  </c:pt>
                  <c:pt idx="6">
                    <c:v>JS, SAB, DA, AL, VG, NK, KN</c:v>
                  </c:pt>
                  <c:pt idx="7">
                    <c:v>KN</c:v>
                  </c:pt>
                  <c:pt idx="8">
                    <c:v>JS, SAB, DA, AL, VG, NK, KN</c:v>
                  </c:pt>
                  <c:pt idx="9">
                    <c:v>JS, SAB, DA, AL, VG, NK, KN</c:v>
                  </c:pt>
                  <c:pt idx="10">
                    <c:v>JS, SAB, DA, AL, VG, NK, KN</c:v>
                  </c:pt>
                  <c:pt idx="11">
                    <c:v>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C63-44BA-919C-8C072D3A7055}"/>
            </c:ext>
          </c:extLst>
        </c:ser>
        <c:ser>
          <c:idx val="6"/>
          <c:order val="2"/>
          <c:tx>
            <c:v>"HiddenMileStone"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3-44BA-919C-8C072D3A7055}"/>
            </c:ext>
          </c:extLst>
        </c:ser>
        <c:ser>
          <c:idx val="7"/>
          <c:order val="3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3-44BA-919C-8C072D3A7055}"/>
            </c:ext>
          </c:extLst>
        </c:ser>
        <c:ser>
          <c:idx val="0"/>
          <c:order val="4"/>
          <c:tx>
            <c:v>Hidden Data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C63-44BA-919C-8C072D3A7055}"/>
            </c:ext>
          </c:extLst>
        </c:ser>
        <c:ser>
          <c:idx val="1"/>
          <c:order val="5"/>
          <c:tx>
            <c:v>Task Est. Days</c:v>
          </c:tx>
          <c:spPr>
            <a:solidFill>
              <a:srgbClr val="0000F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14764944"/>
        <c:axId val="1895959328"/>
      </c:barChart>
      <c:barChart>
        <c:barDir val="bar"/>
        <c:grouping val="stacked"/>
        <c:varyColors val="0"/>
        <c:ser>
          <c:idx val="2"/>
          <c:order val="6"/>
          <c:tx>
            <c:v>"HiddenMileStone"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C63-44BA-919C-8C072D3A7055}"/>
            </c:ext>
          </c:extLst>
        </c:ser>
        <c:ser>
          <c:idx val="3"/>
          <c:order val="7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180000" tIns="19050" rIns="144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4702719"/>
        <c:axId val="429779487"/>
      </c:barChart>
      <c:catAx>
        <c:axId val="211476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95959328"/>
        <c:crosses val="autoZero"/>
        <c:auto val="1"/>
        <c:lblAlgn val="ctr"/>
        <c:lblOffset val="100"/>
        <c:noMultiLvlLbl val="0"/>
      </c:catAx>
      <c:valAx>
        <c:axId val="1895959328"/>
        <c:scaling>
          <c:orientation val="minMax"/>
          <c:max val="44212"/>
          <c:min val="44137"/>
        </c:scaling>
        <c:delete val="1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2114764944"/>
        <c:crossesAt val="1"/>
        <c:crossBetween val="between"/>
      </c:valAx>
      <c:valAx>
        <c:axId val="429779487"/>
        <c:scaling>
          <c:orientation val="minMax"/>
          <c:max val="44212"/>
          <c:min val="44137"/>
        </c:scaling>
        <c:delete val="0"/>
        <c:axPos val="t"/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4702719"/>
        <c:crosses val="max"/>
        <c:crossBetween val="between"/>
        <c:majorUnit val="5"/>
      </c:valAx>
      <c:catAx>
        <c:axId val="51470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977948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18</xdr:row>
      <xdr:rowOff>22860</xdr:rowOff>
    </xdr:from>
    <xdr:to>
      <xdr:col>14</xdr:col>
      <xdr:colOff>93345</xdr:colOff>
      <xdr:row>36</xdr:row>
      <xdr:rowOff>80010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62B2C5F-55C0-476A-8B67-314D1EE0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2260" y="3619500"/>
          <a:ext cx="3766185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819149</xdr:colOff>
      <xdr:row>13</xdr:row>
      <xdr:rowOff>133349</xdr:rowOff>
    </xdr:from>
    <xdr:to>
      <xdr:col>30</xdr:col>
      <xdr:colOff>600075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336C-E7AB-4145-887C-B7C35D13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100011</xdr:rowOff>
    </xdr:from>
    <xdr:to>
      <xdr:col>10</xdr:col>
      <xdr:colOff>57150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502D-CF53-4DE5-A04A-AA826E8A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142875</xdr:rowOff>
    </xdr:from>
    <xdr:to>
      <xdr:col>20</xdr:col>
      <xdr:colOff>104776</xdr:colOff>
      <xdr:row>28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AD1D-93A6-4971-B87D-C36B15B5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0</xdr:rowOff>
    </xdr:from>
    <xdr:to>
      <xdr:col>10</xdr:col>
      <xdr:colOff>19051</xdr:colOff>
      <xdr:row>56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51B4-7888-4F1B-86EA-E9799741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0</xdr:row>
      <xdr:rowOff>152400</xdr:rowOff>
    </xdr:from>
    <xdr:to>
      <xdr:col>30</xdr:col>
      <xdr:colOff>142876</xdr:colOff>
      <xdr:row>28</xdr:row>
      <xdr:rowOff>128589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EF11D-7262-498B-9852-B820923D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125730</xdr:rowOff>
    </xdr:from>
    <xdr:to>
      <xdr:col>19</xdr:col>
      <xdr:colOff>594360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F37B-70BC-41A1-A907-66C6EF6E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759306</xdr:colOff>
      <xdr:row>0</xdr:row>
      <xdr:rowOff>45356</xdr:rowOff>
    </xdr:from>
    <xdr:to>
      <xdr:col>11</xdr:col>
      <xdr:colOff>1306286</xdr:colOff>
      <xdr:row>29</xdr:row>
      <xdr:rowOff>38612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E92E343-CA63-4E59-89CA-3FA20EBA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0</xdr:row>
      <xdr:rowOff>40229</xdr:rowOff>
    </xdr:from>
    <xdr:to>
      <xdr:col>27</xdr:col>
      <xdr:colOff>392206</xdr:colOff>
      <xdr:row>48</xdr:row>
      <xdr:rowOff>84044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F3949C-EDF7-49B2-A74E-39F08F6A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 Sjödin" refreshedDate="44193.67828576389" createdVersion="4" refreshedVersion="6" recordCount="53" xr:uid="{00000000-000A-0000-FFFF-FFFF02000000}">
  <cacheSource type="worksheet">
    <worksheetSource ref="A3:D56" sheet="Projects"/>
  </cacheSource>
  <cacheFields count="4">
    <cacheField name="Active Report" numFmtId="0">
      <sharedItems containsMixedTypes="1" containsNumber="1" containsInteger="1" minValue="0" maxValue="0"/>
    </cacheField>
    <cacheField name="Active Gantt" numFmtId="0">
      <sharedItems containsBlank="1"/>
    </cacheField>
    <cacheField name="Project ID" numFmtId="0">
      <sharedItems containsBlank="1" count="3">
        <s v="DIT092 Mini Project"/>
        <s v="Other"/>
        <m u="1"/>
      </sharedItems>
    </cacheField>
    <cacheField name="Task Description" numFmtId="0">
      <sharedItems containsBlank="1" count="111">
        <s v="Lecture"/>
        <s v="Holiday"/>
        <s v="Sick Leave"/>
        <s v="Vacation"/>
        <s v="Coding"/>
        <s v="Investigating"/>
        <s v="Project Charter"/>
        <s v="SomeTask"/>
        <s v="Meeting"/>
        <s v="1.0 Project Management"/>
        <s v="2.0 Requirements Engineering"/>
        <s v="2.1 Brainstorming"/>
        <s v="2.2 User Requirements"/>
        <s v="2.3 Requirement points"/>
        <s v="3.0 Development"/>
        <s v="3.1 Basic Functionality Features"/>
        <s v="3.2 Extended Features"/>
        <s v="3.3 JSON"/>
        <s v="3.3.1 Setup"/>
        <s v="3.3.2 Content"/>
        <s v="4.0 Monitor &amp; Control"/>
        <s v="4.1 Product Owner Evaluation"/>
        <s v="4.2 Refactoring"/>
        <s v="5.0 Testing"/>
        <s v="5.1 Admin Testing"/>
        <s v="5.2 User Testing"/>
        <s v="6.0 Product Delivery"/>
        <s v="User Story 1.0 - Login"/>
        <s v="User Story 2.0 - Menus"/>
        <s v="User Story 3.0 - Experience"/>
        <s v="User Story 4.0 - Budget"/>
        <s v="User Story 5.0 - Secure Management System"/>
        <s v="User Story 6.0 - Leaderboard / View Users"/>
        <s v="User Story 7.0 - Activity Flags"/>
        <s v="User Story 8.0 - Personal Notes"/>
        <s v="User Story 9.0 - Import and export as Admin"/>
        <s v="User Story 10.0 - Messaging"/>
        <s v="User Story 11.0 - Track resouces spent in project"/>
        <s v="User Story 12.0 - Export / Retrieve hours to invoice"/>
        <s v="User Story 13.0 - Add teams and roles to project"/>
        <s v="User Story 14.0 - Countdown"/>
        <s v="User Story 15.0 - Import &amp; Export"/>
        <s v="User Story 1.3 - Obfuscate Password"/>
        <s v="User Story 9.3 - Import test data"/>
        <s v="Daily Standup"/>
        <s v="Assignment / Final Report"/>
        <s v="Sprint Review"/>
        <s v="Sprint Retrospective"/>
        <s v="Proposals"/>
        <s v="Technical Specifications"/>
        <s v="Risk Identification / Risk Strategies"/>
        <s v="Sprint Planning"/>
        <s v="TA Meeting"/>
        <m u="1"/>
        <s v="User Story 2.7 Subtask" u="1"/>
        <s v="User Story 1.2 Subtask" u="1"/>
        <s v="User Story 2.2 Subtask" u="1"/>
        <s v="User Story 3.2 Subtask" u="1"/>
        <s v="Product Delivery" u="1"/>
        <s v="Basic Functionality Features" u="1"/>
        <s v="Sprint 1" u="1"/>
        <s v="User Testing" u="1"/>
        <s v="Sprint 4" u="1"/>
        <s v="User Story 3.2" u="1"/>
        <s v="User Story 1.0" u="1"/>
        <s v="Development" u="1"/>
        <s v="Product Owner Evaluation" u="1"/>
        <s v="User Story 2.3" u="1"/>
        <s v="User Story 2.6 Subtask" u="1"/>
        <s v="User Story 1.1 Subtask" u="1"/>
        <s v="User Story 2.1 Subtask" u="1"/>
        <s v="User Story 3.1 Subtask" u="1"/>
        <s v="Content" u="1"/>
        <s v="Refactoring" u="1"/>
        <s v="Testing" u="1"/>
        <s v="User Story 3.1" u="1"/>
        <s v="Extended Featurews" u="1"/>
        <s v="User Story 1.2 - Obfuscate Password" u="1"/>
        <s v="Sprint 2" u="1"/>
        <s v="User Story 2.7" u="1"/>
        <s v="User Story 2.2" u="1"/>
        <s v="User Story 2.5 Subtask" u="1"/>
        <s v="Project Planning" u="1"/>
        <s v="User Story 3.0" u="1"/>
        <s v="JSON" u="1"/>
        <s v="GUI" u="1"/>
        <s v="User Story 2.0 Menus" u="1"/>
        <s v="Project Management" u="1"/>
        <s v="User Story 2.6" u="1"/>
        <s v="User Story 2.1" u="1"/>
        <s v="User Story 2.4 Subtask" u="1"/>
        <s v="Requirements Engineering" u="1"/>
        <s v="Monitor &amp; Control" u="1"/>
        <s v="Sprint 0" u="1"/>
        <s v="User Story 1.2" u="1"/>
        <s v="User Requirements" u="1"/>
        <s v="User Story 1 Main Task" u="1"/>
        <s v="User Story 2 Main Task" u="1"/>
        <s v="User Story 3 Main Task" u="1"/>
        <s v="Sprint 3" u="1"/>
        <s v="User Story 2.5" u="1"/>
        <s v="Setup" u="1"/>
        <s v="Brainstorming" u="1"/>
        <s v="User Story 2.3 Subtask" u="1"/>
        <s v="User Story 3.3 Subtask" u="1"/>
        <s v="User Story 3.3" u="1"/>
        <s v="Admin Testing" u="1"/>
        <s v="User Story 1.1" u="1"/>
        <s v="Reading" u="1"/>
        <s v="Requirement points" u="1"/>
        <s v="User Story 2.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5509262" backgroundQuery="1" createdVersion="6" refreshedVersion="6" minRefreshableVersion="3" recordCount="0" supportSubquery="1" supportAdvancedDrill="1" xr:uid="{D7052AAE-5FA3-4414-97D3-AF028593E1A0}">
  <cacheSource type="external" connectionId="19"/>
  <cacheFields count="5">
    <cacheField name="[Measures].[Sum of Hours]" caption="Sum of Hours" numFmtId="0" hierarchy="221" level="32767"/>
    <cacheField name="[Append1].[SprintData.Task Description].[SprintData.Task Description]" caption="SprintData.Task Description" numFmtId="0" hierarchy="21" level="1">
      <sharedItems containsNonDate="0" count="2">
        <s v="Sprint 2"/>
        <s v="Sprint 1" u="1"/>
      </sharedItems>
    </cacheField>
    <cacheField name="[Append1].[ResourceName].[ResourceName]" caption="ResourceName" numFmtId="0" hierarchy="13" level="1">
      <sharedItems containsNonDate="0" count="7">
        <s v="Anna"/>
        <s v="Jens"/>
        <s v="Karl"/>
        <s v="Numan"/>
        <s v="Vernita"/>
        <s v="Axel"/>
        <s v="Drake"/>
      </sharedItems>
    </cacheField>
    <cacheField name="[Append1].[Task Description].[Task Description]" caption="Task Description" numFmtId="0" hierarchy="2" level="1">
      <sharedItems count="24">
        <s v="1.0 Project Management"/>
        <s v="4.0 Monitor &amp; Control"/>
        <s v="4.1 Product Owner Evaluation"/>
        <s v="4.2 Refactoring"/>
        <s v="Assignment / Final Report"/>
        <s v="Daily Standup"/>
        <s v="Investigating"/>
        <s v="Lecture"/>
        <s v="Meeting"/>
        <s v="Proposals"/>
        <s v="SomeTask"/>
        <s v="Sprint Planning"/>
        <s v="Sprint Retrospective"/>
        <s v="Sprint Review"/>
        <s v="TA Meeting"/>
        <s v="User Story 1.0 - Login"/>
        <s v="User Story 11.0 - Track resouces spent in project"/>
        <s v="User Story 13.0 - Add teams and roles to project"/>
        <s v="User Story 14.0 - Countdown"/>
        <s v="User Story 15.0 - Import &amp; Export"/>
        <s v="User Story 3.0 - Experience"/>
        <s v="User Story 4.0 - Budget"/>
        <s v="User Story 5.0 - Secure Management System"/>
        <s v="User Story 9.0 - Import and export as Admin"/>
      </sharedItems>
    </cacheField>
    <cacheField name="[Measures].[Max of Projects (2).Est. Hours]" caption="Max of Projects (2).Est. Hours" numFmtId="0" hierarchy="227" level="32767"/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6782409" backgroundQuery="1" createdVersion="6" refreshedVersion="6" minRefreshableVersion="3" recordCount="0" supportSubquery="1" supportAdvancedDrill="1" xr:uid="{B56C4D88-7D07-4FDD-8E40-54039E71A627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ppend1].[Task Description].[Task Description]" caption="Task Description" numFmtId="0" hierarchy="2" level="1">
      <sharedItems containsNonDate="0" count="35">
        <s v="1.0 Project Management"/>
        <s v="2.0 Requirements Engineering"/>
        <s v="Assignment / Final Report"/>
        <s v="Daily Standup"/>
        <s v="Investigating"/>
        <s v="Lecture"/>
        <s v="Meeting"/>
        <s v="Project Planning"/>
        <s v="Reading"/>
        <s v="Research"/>
        <s v="SomeTask"/>
        <s v="Sprint 0"/>
        <s v="TA Meeting"/>
        <s v="Task"/>
        <s v="User Story 1.0 - Login"/>
        <s v="User Story 13.0 - Add teams and roles to project"/>
        <s v="4.0 Monitor &amp; Control"/>
        <s v="Proposals"/>
        <s v="Risk Identification / Risk Strategies"/>
        <s v="Sprint Retrospective"/>
        <s v="Sprint Review"/>
        <s v="Technical Specifications"/>
        <s v="User Story 1.3 - Obfuscate Password"/>
        <s v="User Story 10.0 - Messaging"/>
        <s v="User Story 2.0 - Menus"/>
        <s v="User Story 4.0 - Budget"/>
        <s v="User Story 5.0 - Secure Management System"/>
        <s v="4.1 Product Owner Evaluation"/>
        <s v="4.2 Refactoring"/>
        <s v="Sprint Planning"/>
        <s v="User Story 11.0 - Track resouces spent in project"/>
        <s v="User Story 14.0 - Countdown"/>
        <s v="User Story 15.0 - Import &amp; Export"/>
        <s v="User Story 3.0 - Experience"/>
        <s v="User Story 9.0 - Import and export as Admin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SprintData.Task Description].[SprintData.Task Description]" caption="SprintData.Task Description" numFmtId="0" hierarchy="21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4648264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7824071" backgroundQuery="1" createdVersion="6" refreshedVersion="6" minRefreshableVersion="3" recordCount="0" supportSubquery="1" supportAdvancedDrill="1" xr:uid="{C1ED387E-E46C-4F25-ADED-AEB93372D7F6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Hours]" caption="Sum of Hours" numFmtId="0" hierarchy="221" level="32767"/>
    <cacheField name="[Append1].[Current Period].[Current Period]" caption="Current Period" numFmtId="0" hierarchy="9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0" memberValueDatatype="130" unbalanced="0"/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057330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898148" backgroundQuery="1" createdVersion="6" refreshedVersion="6" minRefreshableVersion="3" recordCount="0" supportSubquery="1" supportAdvancedDrill="1" xr:uid="{3D5B58DC-E65D-456A-9C06-C3247468D90C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136957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70138888" backgroundQuery="1" createdVersion="6" refreshedVersion="6" minRefreshableVersion="3" recordCount="0" supportSubquery="1" supportAdvancedDrill="1" xr:uid="{7DC2016A-8E6A-4574-BA53-F767FB919210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0006647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71180558" backgroundQuery="1" createdVersion="6" refreshedVersion="6" minRefreshableVersion="3" recordCount="0" supportSubquery="1" supportAdvancedDrill="1" xr:uid="{48E0CC22-3D1D-4532-83A3-BB3F45B2B6F2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2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665750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x"/>
    <m/>
    <x v="0"/>
    <x v="0"/>
  </r>
  <r>
    <s v="x"/>
    <m/>
    <x v="1"/>
    <x v="1"/>
  </r>
  <r>
    <s v="x"/>
    <m/>
    <x v="1"/>
    <x v="2"/>
  </r>
  <r>
    <s v="x"/>
    <m/>
    <x v="1"/>
    <x v="3"/>
  </r>
  <r>
    <s v="x"/>
    <m/>
    <x v="0"/>
    <x v="4"/>
  </r>
  <r>
    <s v="x"/>
    <m/>
    <x v="0"/>
    <x v="5"/>
  </r>
  <r>
    <s v="x"/>
    <m/>
    <x v="0"/>
    <x v="6"/>
  </r>
  <r>
    <s v="x"/>
    <m/>
    <x v="0"/>
    <x v="7"/>
  </r>
  <r>
    <s v="x"/>
    <m/>
    <x v="0"/>
    <x v="8"/>
  </r>
  <r>
    <s v="x"/>
    <s v="x"/>
    <x v="0"/>
    <x v="9"/>
  </r>
  <r>
    <n v="0"/>
    <m/>
    <x v="0"/>
    <x v="10"/>
  </r>
  <r>
    <n v="0"/>
    <s v="x"/>
    <x v="0"/>
    <x v="11"/>
  </r>
  <r>
    <n v="0"/>
    <s v="x"/>
    <x v="0"/>
    <x v="12"/>
  </r>
  <r>
    <n v="0"/>
    <s v="x"/>
    <x v="0"/>
    <x v="13"/>
  </r>
  <r>
    <n v="0"/>
    <m/>
    <x v="0"/>
    <x v="14"/>
  </r>
  <r>
    <n v="0"/>
    <s v="x"/>
    <x v="0"/>
    <x v="15"/>
  </r>
  <r>
    <n v="0"/>
    <s v="x"/>
    <x v="0"/>
    <x v="16"/>
  </r>
  <r>
    <n v="0"/>
    <s v="x"/>
    <x v="0"/>
    <x v="17"/>
  </r>
  <r>
    <n v="0"/>
    <m/>
    <x v="0"/>
    <x v="18"/>
  </r>
  <r>
    <n v="0"/>
    <m/>
    <x v="0"/>
    <x v="19"/>
  </r>
  <r>
    <s v="x"/>
    <m/>
    <x v="0"/>
    <x v="20"/>
  </r>
  <r>
    <s v="x"/>
    <s v="x"/>
    <x v="0"/>
    <x v="21"/>
  </r>
  <r>
    <n v="0"/>
    <s v="x"/>
    <x v="0"/>
    <x v="22"/>
  </r>
  <r>
    <n v="0"/>
    <m/>
    <x v="0"/>
    <x v="23"/>
  </r>
  <r>
    <n v="0"/>
    <s v="x"/>
    <x v="0"/>
    <x v="24"/>
  </r>
  <r>
    <n v="0"/>
    <s v="x"/>
    <x v="0"/>
    <x v="25"/>
  </r>
  <r>
    <n v="0"/>
    <s v="x"/>
    <x v="0"/>
    <x v="26"/>
  </r>
  <r>
    <s v="x"/>
    <m/>
    <x v="0"/>
    <x v="27"/>
  </r>
  <r>
    <s v="x"/>
    <m/>
    <x v="0"/>
    <x v="28"/>
  </r>
  <r>
    <s v="x"/>
    <m/>
    <x v="0"/>
    <x v="29"/>
  </r>
  <r>
    <s v="x"/>
    <m/>
    <x v="0"/>
    <x v="30"/>
  </r>
  <r>
    <s v="x"/>
    <m/>
    <x v="0"/>
    <x v="31"/>
  </r>
  <r>
    <s v="x"/>
    <m/>
    <x v="0"/>
    <x v="32"/>
  </r>
  <r>
    <s v="x"/>
    <m/>
    <x v="0"/>
    <x v="33"/>
  </r>
  <r>
    <s v="x"/>
    <m/>
    <x v="0"/>
    <x v="34"/>
  </r>
  <r>
    <s v="x"/>
    <m/>
    <x v="0"/>
    <x v="35"/>
  </r>
  <r>
    <s v="x"/>
    <m/>
    <x v="0"/>
    <x v="36"/>
  </r>
  <r>
    <s v="x"/>
    <m/>
    <x v="0"/>
    <x v="37"/>
  </r>
  <r>
    <s v="x"/>
    <m/>
    <x v="0"/>
    <x v="38"/>
  </r>
  <r>
    <s v="x"/>
    <m/>
    <x v="0"/>
    <x v="39"/>
  </r>
  <r>
    <s v="x"/>
    <m/>
    <x v="0"/>
    <x v="40"/>
  </r>
  <r>
    <s v="x"/>
    <m/>
    <x v="0"/>
    <x v="41"/>
  </r>
  <r>
    <s v="x"/>
    <m/>
    <x v="0"/>
    <x v="42"/>
  </r>
  <r>
    <s v="x"/>
    <m/>
    <x v="0"/>
    <x v="43"/>
  </r>
  <r>
    <s v="x"/>
    <m/>
    <x v="0"/>
    <x v="44"/>
  </r>
  <r>
    <s v="x"/>
    <m/>
    <x v="0"/>
    <x v="45"/>
  </r>
  <r>
    <s v="x"/>
    <m/>
    <x v="0"/>
    <x v="46"/>
  </r>
  <r>
    <s v="x"/>
    <m/>
    <x v="0"/>
    <x v="47"/>
  </r>
  <r>
    <s v="x"/>
    <m/>
    <x v="0"/>
    <x v="48"/>
  </r>
  <r>
    <s v="x"/>
    <m/>
    <x v="0"/>
    <x v="49"/>
  </r>
  <r>
    <s v="x"/>
    <m/>
    <x v="0"/>
    <x v="50"/>
  </r>
  <r>
    <s v="x"/>
    <m/>
    <x v="0"/>
    <x v="51"/>
  </r>
  <r>
    <s v="x"/>
    <m/>
    <x v="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4" cacheId="14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urs" fld="0" baseField="0" baseItem="0"/>
  </dataFields>
  <chartFormats count="1"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057330818">
        <x15:pivotRow count="1">
          <x15:c>
            <x15:v>284.82</x15:v>
          </x15:c>
        </x15:pivotRow>
        <x15:pivotRow count="1">
          <x15:c>
            <x15:v>254.62</x15:v>
          </x15:c>
        </x15:pivotRow>
        <x15:pivotRow count="1">
          <x15:c>
            <x15:v>222.34</x15:v>
          </x15:c>
        </x15:pivotRow>
        <x15:pivotRow count="1">
          <x15:c>
            <x15:v>97.73</x15:v>
          </x15:c>
        </x15:pivotRow>
        <x15:pivotRow count="1">
          <x15:c>
            <x15:v>2.2200000000000002</x15:v>
          </x15:c>
        </x15:pivotRow>
        <x15:pivotRow count="1"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3" cacheId="14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413695767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2" cacheId="14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1000664740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1" cacheId="15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I4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Hours" fld="0" baseField="0" baseItem="0"/>
  </dataFields>
  <chartFormats count="8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7" columnCount="8" cacheId="1665750305"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1.75</x15:v>
          </x15:c>
          <x15:c>
            <x15:v>1.75</x15:v>
          </x15:c>
          <x15:c>
            <x15:v>1.75</x15:v>
          </x15:c>
          <x15:c>
            <x15:v>3.75</x15:v>
          </x15:c>
          <x15:c>
            <x15:v>1.75</x15:v>
          </x15:c>
          <x15:c>
            <x15:v>1.75</x15:v>
          </x15:c>
          <x15:c>
            <x15:v>1.75</x15:v>
          </x15:c>
          <x15:c>
            <x15:v>14.25</x15:v>
          </x15:c>
        </x15:pivotRow>
        <x15:pivotRow count="8">
          <x15:c>
            <x15:v>2.92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11.32</x15:v>
          </x15:c>
        </x15:pivotRow>
        <x15:pivotRow count="8">
          <x15:c>
            <x15:v>3.17</x15:v>
          </x15:c>
          <x15:c>
            <x15:v>1.67</x15:v>
          </x15:c>
          <x15:c>
            <x15:v>1.67</x15:v>
          </x15:c>
          <x15:c>
            <x15:v>2.67</x15:v>
          </x15:c>
          <x15:c>
            <x15:v>1.67</x15:v>
          </x15:c>
          <x15:c>
            <x15:v>3.67</x15:v>
          </x15:c>
          <x15:c>
            <x15:v>1.67</x15:v>
          </x15:c>
          <x15:c>
            <x15:v>16.190000000000001</x15:v>
          </x15:c>
        </x15:pivotRow>
        <x15:pivotRow count="8">
          <x15:c>
            <x15:v>6.62</x15:v>
          </x15:c>
          <x15:c>
            <x15:v>5.45</x15:v>
          </x15:c>
          <x15:c>
            <x15:v>6.62</x15:v>
          </x15:c>
          <x15:c>
            <x15:v>7.12</x15:v>
          </x15:c>
          <x15:c>
            <x15:v>4.62</x15:v>
          </x15:c>
          <x15:c>
            <x15:v>5.62</x15:v>
          </x15:c>
          <x15:c>
            <x15:v>4.25</x15:v>
          </x15:c>
          <x15:c>
            <x15:v>40.299999999999997</x15:v>
          </x15:c>
        </x15:pivotRow>
        <x15:pivotRow count="8">
          <x15:c>
            <x15:v>14.53</x15:v>
          </x15:c>
          <x15:c>
            <x15:v>4.25</x15:v>
          </x15:c>
          <x15:c>
            <x15:v>4.25</x15:v>
          </x15:c>
          <x15:c>
            <x15:v>4.28</x15:v>
          </x15:c>
          <x15:c>
            <x15:v>3.53</x15:v>
          </x15:c>
          <x15:c>
            <x15:v>4.28</x15:v>
          </x15:c>
          <x15:c>
            <x15:v>3</x15:v>
          </x15:c>
          <x15:c>
            <x15:v>38.119999999999997</x15:v>
          </x15:c>
        </x15:pivotRow>
        <x15:pivotRow count="8">
          <x15:c>
            <x15:v>4.25</x15:v>
          </x15:c>
          <x15:c>
            <x15:v>4.08</x15:v>
          </x15:c>
          <x15:c>
            <x15:v>5.09</x15:v>
          </x15:c>
          <x15:c>
            <x15:v>4.17</x15:v>
          </x15:c>
          <x15:c>
            <x15:v>3.5</x15:v>
          </x15:c>
          <x15:c>
            <x15:v>3.25</x15:v>
          </x15:c>
          <x15:c>
            <x15:v>4.09</x15:v>
          </x15:c>
          <x15:c>
            <x15:v>28.43</x15:v>
          </x15:c>
        </x15:pivotRow>
        <x15:pivotRow count="8">
          <x15:c>
            <x15:v>3.08</x15:v>
          </x15:c>
          <x15:c>
            <x15:v>2.08</x15:v>
          </x15:c>
          <x15:c>
            <x15:v>4.83</x15:v>
          </x15:c>
          <x15:c>
            <x15:v>4.33</x15:v>
          </x15:c>
          <x15:c>
            <x15:v>2.15</x15:v>
          </x15:c>
          <x15:c>
            <x15:v>1.33</x15:v>
          </x15:c>
          <x15:c>
            <x15:v>2.75</x15:v>
          </x15:c>
          <x15:c>
            <x15:v>20.55</x15:v>
          </x15:c>
        </x15:pivotRow>
        <x15:pivotRow count="8">
          <x15:c>
            <x15:v>2.75</x15:v>
          </x15:c>
          <x15:c>
            <x15:v>2.5</x15:v>
          </x15:c>
          <x15:c>
            <x15:v>1.5</x15:v>
          </x15:c>
          <x15:c>
            <x15:v>2.75</x15:v>
          </x15:c>
          <x15:c t="e">
            <x15:v/>
          </x15:c>
          <x15:c>
            <x15:v>2.25</x15:v>
          </x15:c>
          <x15:c>
            <x15:v>1</x15:v>
          </x15:c>
          <x15:c>
            <x15:v>12.75</x15:v>
          </x15:c>
        </x15:pivotRow>
        <x15:pivotRow count="8">
          <x15:c>
            <x15:v>5.59</x15:v>
          </x15:c>
          <x15:c>
            <x15:v>6.59</x15:v>
          </x15:c>
          <x15:c>
            <x15:v>7.67</x15:v>
          </x15:c>
          <x15:c>
            <x15:v>4.83</x15:v>
          </x15:c>
          <x15:c>
            <x15:v>4.5</x15:v>
          </x15:c>
          <x15:c>
            <x15:v>9.16</x15:v>
          </x15:c>
          <x15:c>
            <x15:v>7.74</x15:v>
          </x15:c>
          <x15:c>
            <x15:v>46.08</x15:v>
          </x15:c>
        </x15:pivotRow>
        <x15:pivotRow count="8">
          <x15:c>
            <x15:v>4.83</x15:v>
          </x15:c>
          <x15:c>
            <x15:v>7.08</x15:v>
          </x15:c>
          <x15:c>
            <x15:v>3.25</x15:v>
          </x15:c>
          <x15:c>
            <x15:v>3</x15:v>
          </x15:c>
          <x15:c>
            <x15:v>1.92</x15:v>
          </x15:c>
          <x15:c>
            <x15:v>5</x15:v>
          </x15:c>
          <x15:c>
            <x15:v>7.08</x15:v>
          </x15:c>
          <x15:c>
            <x15:v>32.159999999999997</x15:v>
          </x15:c>
        </x15:pivotRow>
        <x15:pivotRow count="8">
          <x15:c>
            <x15:v>2</x15:v>
          </x15:c>
          <x15:c>
            <x15:v>1</x15:v>
          </x15:c>
          <x15:c>
            <x15:v>2</x15:v>
          </x15:c>
          <x15:c>
            <x15:v>3.25</x15:v>
          </x15:c>
          <x15:c>
            <x15:v>0.67</x15:v>
          </x15:c>
          <x15:c>
            <x15:v>1</x15:v>
          </x15:c>
          <x15:c t="e">
            <x15:v/>
          </x15:c>
          <x15:c>
            <x15:v>9.92</x15:v>
          </x15:c>
        </x15:pivotRow>
        <x15:pivotRow count="8">
          <x15:c>
            <x15:v>2.67</x15:v>
          </x15:c>
          <x15:c>
            <x15:v>2.59</x15:v>
          </x15:c>
          <x15:c>
            <x15:v>1.25</x15:v>
          </x15:c>
          <x15:c>
            <x15:v>1.5</x15:v>
          </x15:c>
          <x15:c>
            <x15:v>1.1599999999999999</x15:v>
          </x15:c>
          <x15:c>
            <x15:v>1.5</x15:v>
          </x15:c>
          <x15:c>
            <x15:v>3.08</x15:v>
          </x15:c>
          <x15:c>
            <x15:v>13.75</x15:v>
          </x15:c>
        </x15:pivotRow>
        <x15:pivotRow count="8">
          <x15:c>
            <x15:v>3.49</x15:v>
          </x15:c>
          <x15:c>
            <x15:v>3.75</x15:v>
          </x15:c>
          <x15:c>
            <x15:v>5.25</x15:v>
          </x15:c>
          <x15:c>
            <x15:v>4</x15:v>
          </x15:c>
          <x15:c>
            <x15:v>2.2000000000000002</x15:v>
          </x15:c>
          <x15:c>
            <x15:v>8</x15:v>
          </x15:c>
          <x15:c>
            <x15:v>3.66</x15:v>
          </x15:c>
          <x15:c>
            <x15:v>30.35</x15:v>
          </x15:c>
        </x15:pivotRow>
        <x15:pivotRow count="8">
          <x15:c>
            <x15:v>3.42</x15:v>
          </x15:c>
          <x15:c>
            <x15:v>2.58</x15:v>
          </x15:c>
          <x15:c>
            <x15:v>1.1000000000000001</x15:v>
          </x15:c>
          <x15:c>
            <x15:v>6.58</x15:v>
          </x15:c>
          <x15:c>
            <x15:v>2.7</x15:v>
          </x15:c>
          <x15:c>
            <x15:v>3.58</x15:v>
          </x15:c>
          <x15:c>
            <x15:v>4.67</x15:v>
          </x15:c>
          <x15:c>
            <x15:v>24.63</x15:v>
          </x15:c>
        </x15:pivotRow>
        <x15:pivotRow count="8">
          <x15:c>
            <x15:v>2.5</x15:v>
          </x15:c>
          <x15:c>
            <x15:v>3.25</x15:v>
          </x15:c>
          <x15:c>
            <x15:v>7.67</x15:v>
          </x15:c>
          <x15:c>
            <x15:v>0.94</x15:v>
          </x15:c>
          <x15:c>
            <x15:v>4.32</x15:v>
          </x15:c>
          <x15:c>
            <x15:v>2.5</x15:v>
          </x15:c>
          <x15:c>
            <x15:v>4.33</x15:v>
          </x15:c>
          <x15:c>
            <x15:v>25.51</x15:v>
          </x15:c>
        </x15:pivotRow>
        <x15:pivotRow count="8">
          <x15:c>
            <x15:v>2</x15:v>
          </x15:c>
          <x15:c>
            <x15:v>2.33</x15:v>
          </x15:c>
          <x15:c>
            <x15:v>1.25</x15:v>
          </x15:c>
          <x15:c>
            <x15:v>2.13</x15:v>
          </x15:c>
          <x15:c>
            <x15:v>0.27</x15:v>
          </x15:c>
          <x15:c>
            <x15:v>0.63</x15:v>
          </x15:c>
          <x15:c>
            <x15:v>4.13</x15:v>
          </x15:c>
          <x15:c>
            <x15:v>12.74</x15:v>
          </x15:c>
        </x15:pivotRow>
        <x15:pivotRow count="8">
          <x15:c>
            <x15:v>1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8">
          <x15:c>
            <x15:v>2.34</x15:v>
          </x15:c>
          <x15:c>
            <x15:v>1</x15:v>
          </x15:c>
          <x15:c>
            <x15:v>1.5</x15:v>
          </x15:c>
          <x15:c>
            <x15:v>1.5</x15:v>
          </x15:c>
          <x15:c t="e">
            <x15:v/>
          </x15:c>
          <x15:c>
            <x15:v>2.17</x15:v>
          </x15:c>
          <x15:c t="e">
            <x15:v/>
          </x15:c>
          <x15:c>
            <x15:v>8.51</x15:v>
          </x15:c>
        </x15:pivotRow>
        <x15:pivotRow count="8">
          <x15:c>
            <x15:v>5.96</x15:v>
          </x15:c>
          <x15:c>
            <x15:v>4.24</x15:v>
          </x15:c>
          <x15:c>
            <x15:v>6</x15:v>
          </x15:c>
          <x15:c>
            <x15:v>4.79</x15:v>
          </x15:c>
          <x15:c>
            <x15:v>4.08</x15:v>
          </x15:c>
          <x15:c>
            <x15:v>3.29</x15:v>
          </x15:c>
          <x15:c>
            <x15:v>3.33</x15:v>
          </x15:c>
          <x15:c>
            <x15:v>31.69</x15:v>
          </x15:c>
        </x15:pivotRow>
        <x15:pivotRow count="8">
          <x15:c>
            <x15:v>8.19</x15:v>
          </x15:c>
          <x15:c>
            <x15:v>6.42</x15:v>
          </x15:c>
          <x15:c>
            <x15:v>4.17</x15:v>
          </x15:c>
          <x15:c>
            <x15:v>2.12</x15:v>
          </x15:c>
          <x15:c>
            <x15:v>3.46</x15:v>
          </x15:c>
          <x15:c>
            <x15:v>2.67</x15:v>
          </x15:c>
          <x15:c>
            <x15:v>3.66</x15:v>
          </x15:c>
          <x15:c>
            <x15:v>30.69</x15:v>
          </x15:c>
        </x15:pivotRow>
        <x15:pivotRow count="8">
          <x15:c>
            <x15:v>1.42</x15:v>
          </x15:c>
          <x15:c>
            <x15:v>2.5</x15:v>
          </x15:c>
          <x15:c>
            <x15:v>2.33</x15:v>
          </x15:c>
          <x15:c>
            <x15:v>0.25</x15:v>
          </x15:c>
          <x15:c>
            <x15:v>0.67</x15:v>
          </x15:c>
          <x15:c>
            <x15:v>7.41</x15:v>
          </x15:c>
          <x15:c>
            <x15:v>1.92</x15:v>
          </x15:c>
          <x15:c>
            <x15:v>16.5</x15:v>
          </x15:c>
        </x15:pivotRow>
        <x15:pivotRow count="8">
          <x15:c>
            <x15:v>1.33</x15:v>
          </x15:c>
          <x15:c>
            <x15:v>2.16</x15:v>
          </x15:c>
          <x15:c>
            <x15:v>3.65</x15:v>
          </x15:c>
          <x15:c>
            <x15:v>4.08</x15:v>
          </x15:c>
          <x15:c>
            <x15:v>3.41</x15:v>
          </x15:c>
          <x15:c>
            <x15:v>2.17</x15:v>
          </x15:c>
          <x15:c>
            <x15:v>5.08</x15:v>
          </x15:c>
          <x15:c>
            <x15:v>21.88</x15:v>
          </x15:c>
        </x15:pivotRow>
        <x15:pivotRow count="8">
          <x15:c>
            <x15:v>6.07</x15:v>
          </x15:c>
          <x15:c>
            <x15:v>5.72</x15:v>
          </x15:c>
          <x15:c>
            <x15:v>6.7</x15:v>
          </x15:c>
          <x15:c>
            <x15:v>5</x15:v>
          </x15:c>
          <x15:c>
            <x15:v>7.93</x15:v>
          </x15:c>
          <x15:c>
            <x15:v>5.75</x15:v>
          </x15:c>
          <x15:c>
            <x15:v>6.35</x15:v>
          </x15:c>
          <x15:c>
            <x15:v>43.52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0.25</x15:v>
          </x15:c>
          <x15:c t="e">
            <x15:v/>
          </x15:c>
          <x15:c t="e">
            <x15:v/>
          </x15:c>
          <x15:c>
            <x15:v>2.25</x15:v>
          </x15:c>
        </x15:pivotRow>
        <x15:pivotRow count="8">
          <x15:c>
            <x15:v>0.6</x15:v>
          </x15:c>
          <x15:c t="e">
            <x15:v/>
          </x15:c>
          <x15:c t="e">
            <x15:v/>
          </x15:c>
          <x15:c>
            <x15:v>1</x15:v>
          </x15:c>
          <x15:c>
            <x15:v>1.75</x15:v>
          </x15:c>
          <x15:c t="e">
            <x15:v/>
          </x15:c>
          <x15:c t="e">
            <x15:v/>
          </x15:c>
          <x15:c>
            <x15:v>3.35</x15:v>
          </x15:c>
        </x15:pivotRow>
        <x15:pivotRow count="8">
          <x15:c>
            <x15:v>4.58</x15:v>
          </x15:c>
          <x15:c>
            <x15:v>8.67</x15:v>
          </x15:c>
          <x15:c>
            <x15:v>8.09</x15:v>
          </x15:c>
          <x15:c>
            <x15:v>5.62</x15:v>
          </x15:c>
          <x15:c>
            <x15:v>5.61</x15:v>
          </x15:c>
          <x15:c>
            <x15:v>3.7</x15:v>
          </x15:c>
          <x15:c>
            <x15:v>6.55</x15:v>
          </x15:c>
          <x15:c>
            <x15:v>42.82</x15:v>
          </x15:c>
        </x15:pivotRow>
        <x15:pivotRow count="8">
          <x15:c>
            <x15:v>6.65</x15:v>
          </x15:c>
          <x15:c>
            <x15:v>0.56999999999999995</x15:v>
          </x15:c>
          <x15:c>
            <x15:v>0.25</x15:v>
          </x15:c>
          <x15:c>
            <x15:v>1.25</x15:v>
          </x15:c>
          <x15:c>
            <x15:v>0.78</x15:v>
          </x15:c>
          <x15:c>
            <x15:v>1.35</x15:v>
          </x15:c>
          <x15:c>
            <x15:v>0.88</x15:v>
          </x15:c>
          <x15:c>
            <x15:v>11.73</x15:v>
          </x15:c>
        </x15:pivotRow>
        <x15:pivotRow count="8">
          <x15:c>
            <x15:v>1.42</x15:v>
          </x15:c>
          <x15:c>
            <x15:v>0.25</x15:v>
          </x15:c>
          <x15:c>
            <x15:v>0.25</x15:v>
          </x15:c>
          <x15:c>
            <x15:v>0.75</x15:v>
          </x15:c>
          <x15:c>
            <x15:v>0.15</x15:v>
          </x15:c>
          <x15:c>
            <x15:v>1.25</x15:v>
          </x15:c>
          <x15:c>
            <x15:v>1.67</x15:v>
          </x15:c>
          <x15:c>
            <x15:v>5.74</x15:v>
          </x15:c>
        </x15:pivotRow>
        <x15:pivotRow count="8">
          <x15:c>
            <x15:v>1.97</x15:v>
          </x15:c>
          <x15:c>
            <x15:v>3.92</x15:v>
          </x15:c>
          <x15:c>
            <x15:v>6.18</x15:v>
          </x15:c>
          <x15:c>
            <x15:v>5.3</x15:v>
          </x15:c>
          <x15:c>
            <x15:v>0.47</x15:v>
          </x15:c>
          <x15:c>
            <x15:v>3.72</x15:v>
          </x15:c>
          <x15:c>
            <x15:v>1.5</x15:v>
          </x15:c>
          <x15:c>
            <x15:v>23.06</x15:v>
          </x15:c>
        </x15:pivotRow>
        <x15:pivotRow count="8">
          <x15:c>
            <x15:v>5.95</x15:v>
          </x15:c>
          <x15:c>
            <x15:v>7.15</x15:v>
          </x15:c>
          <x15:c>
            <x15:v>2.5</x15:v>
          </x15:c>
          <x15:c>
            <x15:v>3.03</x15:v>
          </x15:c>
          <x15:c>
            <x15:v>2.5299999999999998</x15:v>
          </x15:c>
          <x15:c>
            <x15:v>8.0399999999999991</x15:v>
          </x15:c>
          <x15:c>
            <x15:v>3.08</x15:v>
          </x15:c>
          <x15:c>
            <x15:v>32.28</x15:v>
          </x15:c>
        </x15:pivotRow>
        <x15:pivotRow count="8">
          <x15:c>
            <x15:v>2.21</x15:v>
          </x15:c>
          <x15:c>
            <x15:v>0.67</x15:v>
          </x15:c>
          <x15:c>
            <x15:v>2.75</x15:v>
          </x15:c>
          <x15:c>
            <x15:v>4.2</x15:v>
          </x15:c>
          <x15:c>
            <x15:v>1.42</x15:v>
          </x15:c>
          <x15:c>
            <x15:v>0.54</x15:v>
          </x15:c>
          <x15:c>
            <x15:v>2.37</x15:v>
          </x15:c>
          <x15:c>
            <x15:v>14.16</x15:v>
          </x15:c>
        </x15:pivotRow>
        <x15:pivotRow count="8">
          <x15:c>
            <x15:v>1.98</x15:v>
          </x15:c>
          <x15:c>
            <x15:v>2.17</x15:v>
          </x15:c>
          <x15:c>
            <x15:v>1.75</x15:v>
          </x15:c>
          <x15:c>
            <x15:v>9.19</x15:v>
          </x15:c>
          <x15:c>
            <x15:v>4.55</x15:v>
          </x15:c>
          <x15:c>
            <x15:v>2.0299999999999998</x15:v>
          </x15:c>
          <x15:c>
            <x15:v>4.43</x15:v>
          </x15:c>
          <x15:c>
            <x15:v>26.1</x15:v>
          </x15:c>
        </x15:pivotRow>
        <x15:pivotRow count="8">
          <x15:c>
            <x15:v>3.55</x15:v>
          </x15:c>
          <x15:c>
            <x15:v>3.15</x15:v>
          </x15:c>
          <x15:c>
            <x15:v>3.63</x15:v>
          </x15:c>
          <x15:c>
            <x15:v>1.27</x15:v>
          </x15:c>
          <x15:c>
            <x15:v>4.0999999999999996</x15:v>
          </x15:c>
          <x15:c>
            <x15:v>3.36</x15:v>
          </x15:c>
          <x15:c>
            <x15:v>3.25</x15:v>
          </x15:c>
          <x15:c>
            <x15:v>22.31</x15:v>
          </x15:c>
        </x15:pivotRow>
        <x15:pivotRow count="8">
          <x15:c>
            <x15:v>1.65</x15:v>
          </x15:c>
          <x15:c>
            <x15:v>0.17</x15:v>
          </x15:c>
          <x15:c>
            <x15:v>3.83</x15:v>
          </x15:c>
          <x15:c>
            <x15:v>6</x15:v>
          </x15:c>
          <x15:c>
            <x15:v>6.16</x15:v>
          </x15:c>
          <x15:c>
            <x15:v>5.48</x15:v>
          </x15:c>
          <x15:c>
            <x15:v>2.37</x15:v>
          </x15:c>
          <x15:c>
            <x15:v>25.66</x15:v>
          </x15:c>
        </x15:pivotRow>
        <x15:pivotRow count="8">
          <x15:c>
            <x15:v>2.48</x15:v>
          </x15:c>
          <x15:c>
            <x15:v>2.64</x15:v>
          </x15:c>
          <x15:c t="e">
            <x15:v/>
          </x15:c>
          <x15:c>
            <x15:v>0.13</x15:v>
          </x15:c>
          <x15:c>
            <x15:v>4.53</x15:v>
          </x15:c>
          <x15:c>
            <x15:v>2.48</x15:v>
          </x15:c>
          <x15:c>
            <x15:v>2.72</x15:v>
          </x15:c>
          <x15:c>
            <x15:v>14.98</x15:v>
          </x15:c>
        </x15:pivotRow>
        <x15:pivotRow count="8">
          <x15:c t="e">
            <x15:v/>
          </x15:c>
          <x15:c>
            <x15:v>1.25</x15:v>
          </x15:c>
          <x15:c>
            <x15:v>1</x15:v>
          </x15:c>
          <x15:c t="e">
            <x15:v/>
          </x15:c>
          <x15:c t="e">
            <x15:v/>
          </x15:c>
          <x15:c>
            <x15:v>1.25</x15:v>
          </x15:c>
          <x15:c t="e">
            <x15:v/>
          </x15:c>
          <x15:c>
            <x15:v>3.5</x15:v>
          </x15:c>
        </x15:pivotRow>
        <x15:pivotRow count="8">
          <x15:c>
            <x15:v>3.13</x15:v>
          </x15:c>
          <x15:c>
            <x15:v>3.13</x15:v>
          </x15:c>
          <x15:c>
            <x15:v>0.5</x15:v>
          </x15:c>
          <x15:c>
            <x15:v>3.08</x15:v>
          </x15:c>
          <x15:c>
            <x15:v>2.25</x15:v>
          </x15:c>
          <x15:c>
            <x15:v>2.08</x15:v>
          </x15:c>
          <x15:c>
            <x15:v>2.1</x15:v>
          </x15:c>
          <x15:c>
            <x15:v>16.27</x15:v>
          </x15:c>
        </x15:pivotRow>
        <x15:pivotRow count="8">
          <x15:c t="e">
            <x15:v/>
          </x15:c>
          <x15:c>
            <x15:v>0.1</x15:v>
          </x15:c>
          <x15:c>
            <x15:v>0.25</x15:v>
          </x15:c>
          <x15:c>
            <x15:v>0.1</x15:v>
          </x15:c>
          <x15:c>
            <x15:v>0.08</x15:v>
          </x15:c>
          <x15:c>
            <x15:v>0.25</x15:v>
          </x15:c>
          <x15:c t="e">
            <x15:v/>
          </x15:c>
          <x15:c>
            <x15:v>0.78</x15:v>
          </x15:c>
        </x15:pivotRow>
        <x15:pivotRow count="8">
          <x15:c t="e">
            <x15:v/>
          </x15:c>
          <x15:c>
            <x15:v>0.12</x15:v>
          </x15:c>
          <x15:c>
            <x15:v>4.3</x15:v>
          </x15:c>
          <x15:c>
            <x15:v>3.18</x15:v>
          </x15:c>
          <x15:c>
            <x15:v>1.06</x15:v>
          </x15:c>
          <x15:c>
            <x15:v>0.25</x15:v>
          </x15:c>
          <x15:c t="e">
            <x15:v/>
          </x15:c>
          <x15:c>
            <x15:v>8.91</x15:v>
          </x15:c>
        </x15:pivotRow>
        <x15:pivotRow count="8">
          <x15:c t="e">
            <x15:v/>
          </x15:c>
          <x15:c>
            <x15:v>0.33</x15:v>
          </x15:c>
          <x15:c>
            <x15:v>2.7</x15:v>
          </x15:c>
          <x15:c>
            <x15:v>1.2</x15:v>
          </x15:c>
          <x15:c>
            <x15:v>2.85</x15:v>
          </x15:c>
          <x15:c>
            <x15:v>0.32</x15:v>
          </x15:c>
          <x15:c t="e">
            <x15:v/>
          </x15:c>
          <x15:c>
            <x15:v>7.4</x15:v>
          </x15:c>
        </x15:pivotRow>
        <x15:pivotRow count="8">
          <x15:c t="e">
            <x15:v/>
          </x15:c>
          <x15:c>
            <x15:v>5.42</x15:v>
          </x15:c>
          <x15:c>
            <x15:v>2</x15:v>
          </x15:c>
          <x15:c>
            <x15:v>3.58</x15:v>
          </x15:c>
          <x15:c>
            <x15:v>4.58</x15:v>
          </x15:c>
          <x15:c>
            <x15:v>4</x15:v>
          </x15:c>
          <x15:c t="e">
            <x15:v/>
          </x15:c>
          <x15:c>
            <x15:v>19.579999999999998</x15:v>
          </x15:c>
        </x15:pivotRow>
        <x15:pivotRow count="8">
          <x15:c t="e">
            <x15:v/>
          </x15:c>
          <x15:c t="e">
            <x15:v/>
          </x15:c>
          <x15:c>
            <x15:v>1.2</x15:v>
          </x15:c>
          <x15:c>
            <x15:v>8.43</x15:v>
          </x15:c>
          <x15:c>
            <x15:v>7.79</x15:v>
          </x15:c>
          <x15:c>
            <x15:v>3.93</x15:v>
          </x15:c>
          <x15:c t="e">
            <x15:v/>
          </x15:c>
          <x15:c>
            <x15:v>21.35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5.67</x15:v>
          </x15:c>
          <x15:c>
            <x15:v>6.1</x15:v>
          </x15:c>
          <x15:c>
            <x15:v>5.67</x15:v>
          </x15:c>
          <x15:c t="e">
            <x15:v/>
          </x15:c>
          <x15:c>
            <x15:v>17.690000000000001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3.41</x15:v>
          </x15:c>
          <x15:c>
            <x15:v>2.2599999999999998</x15:v>
          </x15:c>
          <x15:c>
            <x15:v>0.08</x15:v>
          </x15:c>
          <x15:c t="e">
            <x15:v/>
          </x15:c>
          <x15:c>
            <x15:v>5.75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B38-11E6-4FF4-A8DD-191A044BE35D}" name="PivotChartTable5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0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2" name="[Append1].[Task Description].[All]" cap="All"/>
  </pageFields>
  <dataFields count="1">
    <dataField name="Sum of Hours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8" cacheId="1464826460">
        <x15:pivotRow count="8">
          <x15:c>
            <x15:v>55.16</x15:v>
          </x15:c>
          <x15:c>
            <x15:v>40.44</x15:v>
          </x15:c>
          <x15:c>
            <x15:v>41.28</x15:v>
          </x15:c>
          <x15:c>
            <x15:v>43.05</x15:v>
          </x15:c>
          <x15:c>
            <x15:v>26.87</x15:v>
          </x15:c>
          <x15:c>
            <x15:v>40.21</x15:v>
          </x15:c>
          <x15:c>
            <x15:v>37.81</x15:v>
          </x15:c>
          <x15:c>
            <x15:v>284.82</x15:v>
          </x15:c>
        </x15:pivotRow>
        <x15:pivotRow count="8">
          <x15:c>
            <x15:v>38.32</x15:v>
          </x15:c>
          <x15:c>
            <x15:v>33.950000000000003</x15:v>
          </x15:c>
          <x15:c>
            <x15:v>41.62</x15:v>
          </x15:c>
          <x15:c>
            <x15:v>34.39</x15:v>
          </x15:c>
          <x15:c>
            <x15:v>31.04</x15:v>
          </x15:c>
          <x15:c>
            <x15:v>38.17</x15:v>
          </x15:c>
          <x15:c>
            <x15:v>37.130000000000003</x15:v>
          </x15:c>
          <x15:c>
            <x15:v>254.62</x15:v>
          </x15:c>
        </x15:pivotRow>
        <x15:pivotRow count="8">
          <x15:c>
            <x15:v>32.44</x15:v>
          </x15:c>
          <x15:c>
            <x15:v>30.61</x15:v>
          </x15:c>
          <x15:c>
            <x15:v>30.23</x15:v>
          </x15:c>
          <x15:c>
            <x15:v>36.74</x15:v>
          </x15:c>
          <x15:c>
            <x15:v>30.3</x15:v>
          </x15:c>
          <x15:c>
            <x15:v>33.200000000000003</x15:v>
          </x15:c>
          <x15:c>
            <x15:v>28.82</x15:v>
          </x15:c>
          <x15:c>
            <x15:v>222.34</x15:v>
          </x15:c>
        </x15:pivotRow>
        <x15:pivotRow count="8">
          <x15:c>
            <x15:v>3.13</x15:v>
          </x15:c>
          <x15:c>
            <x15:v>9.1</x15:v>
          </x15:c>
          <x15:c>
            <x15:v>11.2</x15:v>
          </x15:c>
          <x15:c>
            <x15:v>28.65</x15:v>
          </x15:c>
          <x15:c>
            <x15:v>26.97</x15:v>
          </x15:c>
          <x15:c>
            <x15:v>16.579999999999998</x15:v>
          </x15:c>
          <x15:c>
            <x15:v>2.1</x15:v>
          </x15:c>
          <x15:c>
            <x15:v>97.73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skIDList" cacheId="144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T19:U72" firstHeaderRow="1" firstDataRow="1" firstDataCol="2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2">
        <item x="4"/>
        <item x="1"/>
        <item x="0"/>
        <item x="8"/>
        <item x="6"/>
        <item m="1" x="108"/>
        <item x="2"/>
        <item x="7"/>
        <item m="1" x="93"/>
        <item m="1" x="60"/>
        <item m="1" x="78"/>
        <item m="1" x="99"/>
        <item m="1" x="62"/>
        <item m="1" x="64"/>
        <item m="1" x="107"/>
        <item m="1" x="94"/>
        <item x="3"/>
        <item m="1" x="89"/>
        <item m="1" x="80"/>
        <item m="1" x="67"/>
        <item m="1" x="110"/>
        <item m="1" x="100"/>
        <item m="1" x="88"/>
        <item m="1" x="79"/>
        <item m="1" x="75"/>
        <item m="1" x="63"/>
        <item m="1" x="105"/>
        <item m="1" x="82"/>
        <item m="1" x="96"/>
        <item m="1" x="69"/>
        <item m="1" x="55"/>
        <item m="1" x="97"/>
        <item m="1" x="70"/>
        <item m="1" x="56"/>
        <item m="1" x="103"/>
        <item m="1" x="90"/>
        <item m="1" x="81"/>
        <item m="1" x="68"/>
        <item m="1" x="54"/>
        <item m="1" x="98"/>
        <item m="1" x="71"/>
        <item m="1" x="57"/>
        <item m="1" x="104"/>
        <item m="1" x="87"/>
        <item m="1" x="91"/>
        <item m="1" x="102"/>
        <item m="1" x="95"/>
        <item m="1" x="109"/>
        <item m="1" x="65"/>
        <item m="1" x="59"/>
        <item m="1" x="76"/>
        <item m="1" x="84"/>
        <item m="1" x="101"/>
        <item m="1" x="72"/>
        <item m="1" x="85"/>
        <item m="1" x="92"/>
        <item m="1" x="66"/>
        <item m="1" x="73"/>
        <item m="1" x="74"/>
        <item m="1" x="106"/>
        <item m="1" x="61"/>
        <item m="1" x="5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86"/>
        <item m="1" x="83"/>
        <item x="30"/>
        <item x="31"/>
        <item x="32"/>
        <item x="33"/>
        <item x="35"/>
        <item x="36"/>
        <item x="37"/>
        <item x="38"/>
        <item x="39"/>
        <item x="40"/>
        <item x="41"/>
        <item x="27"/>
        <item x="28"/>
        <item x="29"/>
        <item x="34"/>
        <item m="1" x="77"/>
        <item m="1" x="53"/>
        <item x="42"/>
        <item x="43"/>
        <item x="5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2"/>
    <field x="3"/>
  </rowFields>
  <rowItems count="53">
    <i>
      <x/>
      <x/>
    </i>
    <i r="1">
      <x v="2"/>
    </i>
    <i r="1">
      <x v="3"/>
    </i>
    <i r="1">
      <x v="4"/>
    </i>
    <i r="1">
      <x v="7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"/>
      <x v="1"/>
    </i>
    <i r="1">
      <x v="6"/>
    </i>
    <i r="1">
      <x v="16"/>
    </i>
  </rowItems>
  <colItems count="1">
    <i/>
  </colItems>
  <pivotTableStyleInfo name="V42_List1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sk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jectIDList" cacheId="144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Q19:Q21" firstHeaderRow="1" firstDataRow="1" firstDataCol="1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</pivotField>
    <pivotField compact="0" outline="0" showAll="0"/>
  </pivotFields>
  <rowFields count="1">
    <field x="2"/>
  </rowFields>
  <rowItems count="2">
    <i>
      <x/>
    </i>
    <i>
      <x v="1"/>
    </i>
  </rowItems>
  <colItems count="1">
    <i/>
  </colItems>
  <pivotTableStyleInfo name="V42_Lis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ject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A6A1-F92C-4B30-B561-9100B5C1C172}" name="PivotTable1" cacheId="14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C29" firstHeaderRow="0" firstDataRow="1" firstDataCol="1"/>
  <pivotFields count="5">
    <pivotField dataField="1" subtotalTop="0" showAll="0" defaultSubtotal="0"/>
    <pivotField axis="axisRow" allDrilled="1" subtotalTop="0" showAll="0" dataSourceSort="1" defaultAttributeDrillState="1">
      <items count="3">
        <item s="1" x="0"/>
        <item x="1"/>
        <item t="default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>
      <items count="2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</items>
    </pivotField>
    <pivotField dataField="1" subtotalTop="0" showAll="0" defaultSubtotal="0"/>
  </pivotFields>
  <rowFields count="3">
    <field x="3"/>
    <field x="2"/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ojects (2).Est. Hours" fld="4" subtotal="max" baseField="3" baseItem="0"/>
    <dataField name="Sum of Hour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print est. hours"/>
    <pivotHierarchy dragToData="1" caption="Maximum av SprintData.Est. Hours"/>
    <pivotHierarchy dragToData="1" caption="Max of Projects (2).Est. Hours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3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Proje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F9313BE-EA35-484F-8CC5-A1E8CC4CBDCF}" autoFormatId="16" applyNumberFormats="0" applyBorderFormats="0" applyFontFormats="0" applyPatternFormats="0" applyAlignmentFormats="0" applyWidthHeightFormats="0">
  <queryTableRefresh nextId="61">
    <queryTableFields count="36">
      <queryTableField id="13" name="Active Report" tableColumnId="13"/>
      <queryTableField id="1" name="Project ID" tableColumnId="1"/>
      <queryTableField id="2" name="Project description" tableColumnId="2"/>
      <queryTableField id="3" name="Start Date" tableColumnId="3"/>
      <queryTableField id="4" name="End Date" tableColumnId="4"/>
      <queryTableField id="5" name="Budget Hour" tableColumnId="5"/>
      <queryTableField id="6" name="Budget Money" tableColumnId="6"/>
      <queryTableField id="14" name="Task Description" tableColumnId="14"/>
      <queryTableField id="15" name="Est. Days" tableColumnId="15"/>
      <queryTableField id="16" name="Est. Hours" tableColumnId="16"/>
      <queryTableField id="17" name="Responsible" tableColumnId="17"/>
      <queryTableField id="18" name="Date" tableColumnId="18"/>
      <queryTableField id="19" name="Comment" tableColumnId="19"/>
      <queryTableField id="20" name="Hours" tableColumnId="20"/>
      <queryTableField id="21" name="Current Period" tableColumnId="21"/>
      <queryTableField id="22" name="Reported" tableColumnId="22"/>
      <queryTableField id="23" name="Invoice #" tableColumnId="23"/>
      <queryTableField id="24" name="ResourceID" tableColumnId="24"/>
      <queryTableField id="25" name="ResourceName" tableColumnId="25"/>
      <queryTableField id="26" name="Projects (2).Project ID" tableColumnId="26"/>
      <queryTableField id="27" name="Projects (2).Task Description" tableColumnId="27"/>
      <queryTableField id="28" name="Projects (2).Start Date" tableColumnId="28"/>
      <queryTableField id="29" name="Projects (2).End Date" tableColumnId="29"/>
      <queryTableField id="30" name="Projects (2).Est. Days" tableColumnId="30"/>
      <queryTableField id="31" name="Projects (2).Est. Hours" tableColumnId="31"/>
      <queryTableField id="32" name="SprintData.Task Description" tableColumnId="32"/>
      <queryTableField id="33" name="SprintData.Start Date" tableColumnId="33"/>
      <queryTableField id="34" name="SprintData.End Date" tableColumnId="34"/>
      <queryTableField id="35" name="SprintData.Est. Days" tableColumnId="35"/>
      <queryTableField id="36" name="SprintData.Est. Hours" tableColumnId="36"/>
      <queryTableField id="7" name="userName" tableColumnId="7"/>
      <queryTableField id="8" name="password" tableColumnId="8"/>
      <queryTableField id="9" name="eMail" tableColumnId="9"/>
      <queryTableField id="10" name="occupation" tableColumnId="10"/>
      <queryTableField id="11" name="companyName" tableColumnId="11"/>
      <queryTableField id="12" name="workingHours" tableColumnId="12"/>
    </queryTableFields>
  </queryTableRefresh>
  <extLst>
    <ext xmlns:x15="http://schemas.microsoft.com/office/spreadsheetml/2010/11/main" uri="{883FBD77-0823-4a55-B5E3-86C4891E6966}">
      <x15:queryTable sourceDataName="Query - Table17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s_1" backgroundRefresh="0" connectionId="4" xr16:uid="{A018D42C-6AA3-40D6-B96C-90D2E4DA2D02}" autoFormatId="16" applyNumberFormats="0" applyBorderFormats="0" applyFontFormats="0" applyPatternFormats="0" applyAlignmentFormats="0" applyWidthHeightFormats="0">
  <queryTableRefresh nextId="16">
    <queryTableFields count="12">
      <queryTableField id="1" name="Active Report" tableColumnId="1"/>
      <queryTableField id="2" name="Active Gantt" tableColumnId="2"/>
      <queryTableField id="3" name="Project ID" tableColumnId="3"/>
      <queryTableField id="4" name="Task Description" tableColumnId="4"/>
      <queryTableField id="5" name="Start Date" tableColumnId="5"/>
      <queryTableField id="6" name="End Date" tableColumnId="6"/>
      <queryTableField id="7" name="Est. Days" tableColumnId="7"/>
      <queryTableField id="8" name="Est. Hours" tableColumnId="8"/>
      <queryTableField id="10" name="ChartPosition" tableColumnId="10"/>
      <queryTableField id="13" name="Responsible" tableColumnId="12"/>
      <queryTableField id="12" name="NegPosition" tableColumnId="11"/>
      <queryTableField id="15" name="Task &amp; Responsible" tableColumnId="9"/>
    </queryTableFields>
  </queryTableRefresh>
  <extLst>
    <ext xmlns:x15="http://schemas.microsoft.com/office/spreadsheetml/2010/11/main" uri="{883FBD77-0823-4a55-B5E3-86C4891E6966}">
      <x15:queryTable sourceDataName="Query - Project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end1" backgroundRefresh="0" connectionId="2" xr16:uid="{307C883E-0C64-4E06-82C8-B11B7171A427}" autoFormatId="16" applyNumberFormats="0" applyBorderFormats="0" applyFontFormats="0" applyPatternFormats="0" applyAlignmentFormats="0" applyWidthHeightFormats="0">
  <queryTableRefresh nextId="43">
    <queryTableFields count="30">
      <queryTableField id="1" name="Date" tableColumnId="1"/>
      <queryTableField id="2" name="Project ID" tableColumnId="2"/>
      <queryTableField id="3" name="Task Description" tableColumnId="3"/>
      <queryTableField id="4" name="Comment" tableColumnId="4"/>
      <queryTableField id="5" name="Start Time" tableColumnId="5"/>
      <queryTableField id="6" name="Breaks (minutes)" tableColumnId="6"/>
      <queryTableField id="7" name="End Time" tableColumnId="7"/>
      <queryTableField id="8" name="Minutes Worked" tableColumnId="8"/>
      <queryTableField id="9" name="Hours" tableColumnId="9"/>
      <queryTableField id="10" name="Current Period" tableColumnId="10"/>
      <queryTableField id="11" name="Reported" tableColumnId="11"/>
      <queryTableField id="12" name="Invoice #" tableColumnId="12"/>
      <queryTableField id="13" name="ResourceID" tableColumnId="13"/>
      <queryTableField id="14" name="ResourceName" tableColumnId="14"/>
      <queryTableField id="17" name="Projects (2).Project ID" tableColumnId="17"/>
      <queryTableField id="18" name="Projects (2).Task Description" tableColumnId="18"/>
      <queryTableField id="19" name="Projects (2).Start Date" tableColumnId="19"/>
      <queryTableField id="20" name="Projects (2).End Date" tableColumnId="20"/>
      <queryTableField id="21" name="Projects (2).Est. Days" tableColumnId="21"/>
      <queryTableField id="22" name="Projects (2).Est. Hours" tableColumnId="22"/>
      <queryTableField id="23" name="Projects (2).Responsible" tableColumnId="23"/>
      <queryTableField id="31" name="SprintData.Task Description" tableColumnId="24"/>
      <queryTableField id="32" name="SprintData.Start Date" tableColumnId="25"/>
      <queryTableField id="33" name="SprintData.End Date" tableColumnId="26"/>
      <queryTableField id="34" name="SprintData.Est. Days" tableColumnId="27"/>
      <queryTableField id="35" name="SprintData.Est. Hours" tableColumnId="28"/>
      <queryTableField id="15" name="Date (Month Index)" tableColumnId="15"/>
      <queryTableField id="16" name="Date (Month)" tableColumnId="16"/>
      <queryTableField id="41" name="Start Time (Hour)" tableColumnId="29"/>
      <queryTableField id="42" name="Start Time (Minute)" tableColumnId="30"/>
    </queryTableFields>
  </queryTableRefresh>
  <extLst>
    <ext xmlns:x15="http://schemas.microsoft.com/office/spreadsheetml/2010/11/main" uri="{883FBD77-0823-4a55-B5E3-86C4891E6966}">
      <x15:queryTable sourceDataName="Query - Append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AB0613A-3D5C-429D-9EA6-2C75CC894CC0}" autoFormatId="16" applyNumberFormats="0" applyBorderFormats="0" applyFontFormats="0" applyPatternFormats="0" applyAlignmentFormats="0" applyWidthHeightFormats="0">
  <queryTableRefresh nextId="9">
    <queryTableFields count="6">
      <queryTableField id="1" name="Milestone ID" tableColumnId="1"/>
      <queryTableField id="2" name="Major Events / Milestones" tableColumnId="2"/>
      <queryTableField id="3" name="Start/End Date" tableColumnId="3"/>
      <queryTableField id="6" name="ChartPosition" tableColumnId="6"/>
      <queryTableField id="4" name="Value" tableColumnId="4"/>
      <queryTableField id="8" name="NegPosi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27CA1-710B-4713-9CA9-C9CB5C8486D5}" name="Table17_2" displayName="Table17_2" ref="A1:AJ832" tableType="queryTable" totalsRowShown="0">
  <autoFilter ref="A1:AJ832" xr:uid="{B774ED10-9333-4325-971B-9D113F8D4A8E}"/>
  <sortState xmlns:xlrd2="http://schemas.microsoft.com/office/spreadsheetml/2017/richdata2" ref="A2:AJ832">
    <sortCondition ref="A1:A832"/>
  </sortState>
  <tableColumns count="36">
    <tableColumn id="13" xr3:uid="{7E2A468A-3B96-43DE-BA56-1614AEB81991}" uniqueName="13" name="Active Report" queryTableFieldId="13" dataDxfId="22"/>
    <tableColumn id="1" xr3:uid="{E9BC40E5-3C24-4952-B037-DB86B0981A5B}" uniqueName="1" name="Project ID" queryTableFieldId="1" dataDxfId="21"/>
    <tableColumn id="2" xr3:uid="{2EDEB01B-62B6-42AC-8C77-F0CD3D7677E7}" uniqueName="2" name="Project description" queryTableFieldId="2" dataDxfId="20"/>
    <tableColumn id="3" xr3:uid="{93BE1A42-EAE9-4D9E-A8D4-F3102EBDFFEA}" uniqueName="3" name="Start Date" queryTableFieldId="3" dataDxfId="19"/>
    <tableColumn id="4" xr3:uid="{641A737E-A16A-4163-94A1-452730C811C6}" uniqueName="4" name="End Date" queryTableFieldId="4" dataDxfId="18"/>
    <tableColumn id="5" xr3:uid="{84C003C4-1DAC-4AE3-B104-A79102E6E23C}" uniqueName="5" name="Budget Hour" queryTableFieldId="5"/>
    <tableColumn id="6" xr3:uid="{D2269C8B-F622-4FAA-A06C-8B261E982257}" uniqueName="6" name="Budget Money" queryTableFieldId="6"/>
    <tableColumn id="14" xr3:uid="{027D2AB5-C0A4-4361-A66E-738235B9056C}" uniqueName="14" name="Task Description" queryTableFieldId="14" dataDxfId="17"/>
    <tableColumn id="15" xr3:uid="{D4B419C6-67CB-49A4-BE9B-C78366704D30}" uniqueName="15" name="Est. Days" queryTableFieldId="15"/>
    <tableColumn id="16" xr3:uid="{821EF5CA-E0DF-44BE-AEA3-1EA4561ED3BF}" uniqueName="16" name="Est. Hours" queryTableFieldId="16"/>
    <tableColumn id="17" xr3:uid="{42FF67AD-9265-440B-9F34-14E895AB5C16}" uniqueName="17" name="Responsible" queryTableFieldId="17" dataDxfId="16"/>
    <tableColumn id="18" xr3:uid="{D2A9448F-BB46-428C-BE8E-318B441CA58B}" uniqueName="18" name="Date" queryTableFieldId="18" dataDxfId="15"/>
    <tableColumn id="19" xr3:uid="{853F2A93-1BEE-4FD6-8A22-F629BA3999EE}" uniqueName="19" name="Comment" queryTableFieldId="19" dataDxfId="14"/>
    <tableColumn id="20" xr3:uid="{37E4BC86-EAB0-467E-8677-D4C0624CE568}" uniqueName="20" name="Hours" queryTableFieldId="20"/>
    <tableColumn id="21" xr3:uid="{2B52579E-3D7C-4AC9-A6B0-64450D8DCD3D}" uniqueName="21" name="Current Period" queryTableFieldId="21" dataDxfId="13"/>
    <tableColumn id="22" xr3:uid="{87E44116-B820-4CAD-AE46-DC0CF3ACD309}" uniqueName="22" name="Reported" queryTableFieldId="22"/>
    <tableColumn id="23" xr3:uid="{7808C0F8-E19D-4793-B991-B8BC13A9F648}" uniqueName="23" name="Invoice #" queryTableFieldId="23"/>
    <tableColumn id="24" xr3:uid="{75B259A8-19ED-48DE-9D48-87C2BE34AED5}" uniqueName="24" name="ResourceID" queryTableFieldId="24" dataDxfId="12"/>
    <tableColumn id="25" xr3:uid="{22932801-6D04-42C0-8F0C-2E4220D2A3FE}" uniqueName="25" name="ResourceName" queryTableFieldId="25"/>
    <tableColumn id="26" xr3:uid="{AEBDD437-D2E7-4CFA-A91E-5BFED86C6FCA}" uniqueName="26" name="Projects (2).Project ID" queryTableFieldId="26" dataDxfId="11"/>
    <tableColumn id="27" xr3:uid="{BB295B02-676A-4B89-8E1C-2ACD5C94ABE2}" uniqueName="27" name="Projects (2).Task Description" queryTableFieldId="27" dataDxfId="10"/>
    <tableColumn id="28" xr3:uid="{545EDDCF-AD5D-4097-A157-C7E21C33444A}" uniqueName="28" name="Projects (2).Start Date" queryTableFieldId="28" dataDxfId="9"/>
    <tableColumn id="29" xr3:uid="{D9198447-9885-4EE0-BCF6-E2FB7CB5D974}" uniqueName="29" name="Projects (2).End Date" queryTableFieldId="29" dataDxfId="8"/>
    <tableColumn id="30" xr3:uid="{C702BB09-952A-474C-8529-41D0F707F598}" uniqueName="30" name="Projects (2).Est. Days" queryTableFieldId="30"/>
    <tableColumn id="31" xr3:uid="{541FFB83-F61E-41D8-AF71-0E89260979ED}" uniqueName="31" name="Projects (2).Est. Hours" queryTableFieldId="31"/>
    <tableColumn id="32" xr3:uid="{D143C395-EF4C-451F-BD2F-71B2799633FF}" uniqueName="32" name="SprintData.Task Description" queryTableFieldId="32" dataDxfId="7"/>
    <tableColumn id="33" xr3:uid="{E933348B-B5C9-4BB2-9DE7-A3E9ECCBF7EC}" uniqueName="33" name="SprintData.Start Date" queryTableFieldId="33" dataDxfId="6"/>
    <tableColumn id="34" xr3:uid="{E5B11603-4D68-4902-B62F-DAB617520F7F}" uniqueName="34" name="SprintData.End Date" queryTableFieldId="34" dataDxfId="5"/>
    <tableColumn id="35" xr3:uid="{670F70F8-27C1-4640-820A-45B9C593AB22}" uniqueName="35" name="SprintData.Est. Days" queryTableFieldId="35"/>
    <tableColumn id="36" xr3:uid="{FB8505AF-E952-462F-9F2D-A306CAA37498}" uniqueName="36" name="SprintData.Est. Hours" queryTableFieldId="36"/>
    <tableColumn id="7" xr3:uid="{084BF007-93E5-428B-B773-E0D65F5B5EA1}" uniqueName="7" name="userName" queryTableFieldId="7" dataDxfId="4"/>
    <tableColumn id="8" xr3:uid="{BEE7B05E-3243-42DE-B763-892482E3EE18}" uniqueName="8" name="password" queryTableFieldId="8" dataDxfId="3"/>
    <tableColumn id="9" xr3:uid="{7EE27807-4D1C-4562-956C-CF39D82A0131}" uniqueName="9" name="eMail" queryTableFieldId="9" dataDxfId="2"/>
    <tableColumn id="10" xr3:uid="{57FC6703-B80F-4BDC-A787-E23F14D3C0D1}" uniqueName="10" name="occupation" queryTableFieldId="10" dataDxfId="1"/>
    <tableColumn id="11" xr3:uid="{1FB772E1-4FAC-4882-8B3C-97303374A002}" uniqueName="11" name="companyName" queryTableFieldId="11" dataDxfId="0"/>
    <tableColumn id="12" xr3:uid="{1D80FE62-5F2F-4917-92AA-1FEFF03EB0A5}" uniqueName="12" name="workingHours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F7133-A613-4C54-817E-94E9C23439D3}" name="MileStones" displayName="MileStones" ref="L3:O9" totalsRowShown="0">
  <autoFilter ref="L3:O9" xr:uid="{E3D73CA2-2BBC-4101-82F6-71CD44943073}"/>
  <tableColumns count="4">
    <tableColumn id="1" xr3:uid="{7D9C4C9E-0828-453A-934B-E284C1797AF0}" name="Milestone ID" dataDxfId="224"/>
    <tableColumn id="2" xr3:uid="{EDD18C3D-F6D7-4152-8819-9A98D0429D32}" name="Major Events / Milestones" dataDxfId="223"/>
    <tableColumn id="3" xr3:uid="{CF9FF520-298C-4D87-B835-50BC05EC3357}" name="Start/End Date" dataDxfId="222"/>
    <tableColumn id="4" xr3:uid="{136DE2A9-3F66-4FAF-8BE6-17F2EB609C0E}" name="ChartPosition" dataDxfId="22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6F2D21-0A54-4661-B075-504769D72286}" name="Table_Projects_1" displayName="Table_Projects_1" ref="A1:L13" tableType="queryTable" totalsRowShown="0">
  <autoFilter ref="A1:L13" xr:uid="{83D6447C-2CDD-4EA8-8B64-5FB5ED067E9A}"/>
  <sortState xmlns:xlrd2="http://schemas.microsoft.com/office/spreadsheetml/2017/richdata2" ref="A2:L13">
    <sortCondition ref="I1:I13"/>
  </sortState>
  <tableColumns count="12">
    <tableColumn id="1" xr3:uid="{6E4120B5-37AC-4D9F-8424-A6443925370A}" uniqueName="1" name="Active Report" queryTableFieldId="1"/>
    <tableColumn id="2" xr3:uid="{2545E6EA-B4EF-4440-AD4D-514E2FA5994E}" uniqueName="2" name="Active Gantt" queryTableFieldId="2"/>
    <tableColumn id="3" xr3:uid="{380BC923-6248-4ED8-81EA-AE2ECA41A351}" uniqueName="3" name="Project ID" queryTableFieldId="3"/>
    <tableColumn id="4" xr3:uid="{6D2FF717-FE8D-4B61-96D4-67400C363221}" uniqueName="4" name="Task Description" queryTableFieldId="4"/>
    <tableColumn id="5" xr3:uid="{E1B2D2CD-C8AF-42F0-BA24-94A8ECF1A238}" uniqueName="5" name="Start Date" queryTableFieldId="5" dataDxfId="220"/>
    <tableColumn id="6" xr3:uid="{06122C55-5995-4D02-BFC0-9E2003F34458}" uniqueName="6" name="End Date" queryTableFieldId="6" dataDxfId="219"/>
    <tableColumn id="7" xr3:uid="{EA29AE1F-D130-403F-8C01-3B1F3FF2F43A}" uniqueName="7" name="Est. Days" queryTableFieldId="7"/>
    <tableColumn id="8" xr3:uid="{CD0C88C3-0D63-497C-B954-2D2CF64BC1FE}" uniqueName="8" name="Est. Hours" queryTableFieldId="8"/>
    <tableColumn id="10" xr3:uid="{5E5B26CC-5F67-4406-A971-B3C70883FF0B}" uniqueName="10" name="ChartPosition" queryTableFieldId="10" dataDxfId="218"/>
    <tableColumn id="12" xr3:uid="{CB8E6F83-E6B4-4CA9-8076-013D92917C26}" uniqueName="12" name="Responsible" queryTableFieldId="13"/>
    <tableColumn id="11" xr3:uid="{A51C440D-09D7-4FE1-A8C9-0A836B881D9D}" uniqueName="11" name="NegPosition" queryTableFieldId="12"/>
    <tableColumn id="9" xr3:uid="{F3857979-8B40-46E3-A69D-7D740095C4BF}" uniqueName="9" name="Task &amp; Responsible" queryTableFieldId="15" dataDxfId="2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23A2A4-6351-49D5-98B7-58D79813C545}" name="Table_Append1" displayName="Table_Append1" ref="A1:AD779" tableType="queryTable" totalsRowShown="0">
  <autoFilter ref="A1:AD779" xr:uid="{7C758AF5-10A1-40D6-BEC6-4720B29CB3C5}"/>
  <tableColumns count="30">
    <tableColumn id="1" xr3:uid="{0B3A8B33-6270-4FB7-9F7E-C17793D43B9D}" uniqueName="1" name="Date" queryTableFieldId="1" dataDxfId="216"/>
    <tableColumn id="2" xr3:uid="{5C03FEC1-DCD9-4E01-B4BC-79B88535DD4A}" uniqueName="2" name="Project ID" queryTableFieldId="2"/>
    <tableColumn id="3" xr3:uid="{8F34E52C-B8F7-4F1A-8019-B870DF677B1B}" uniqueName="3" name="Task Description" queryTableFieldId="3"/>
    <tableColumn id="4" xr3:uid="{526B5438-EF05-4311-9785-241A4DE9F56F}" uniqueName="4" name="Comment" queryTableFieldId="4"/>
    <tableColumn id="5" xr3:uid="{6BED78D0-90C1-4C25-A75A-7438346661E5}" uniqueName="5" name="Start Time" queryTableFieldId="5" dataDxfId="215"/>
    <tableColumn id="6" xr3:uid="{357B9CD1-7EE5-4C72-829B-DF5E2A65368D}" uniqueName="6" name="Breaks (minutes)" queryTableFieldId="6" dataDxfId="214"/>
    <tableColumn id="7" xr3:uid="{4B3AF6EB-E7A4-4C25-9CC7-4802CC78C16B}" uniqueName="7" name="End Time" queryTableFieldId="7" dataDxfId="213"/>
    <tableColumn id="8" xr3:uid="{4FE7E238-6D6F-446C-A850-8352DB32F98F}" uniqueName="8" name="Minutes Worked" queryTableFieldId="8"/>
    <tableColumn id="9" xr3:uid="{A9D9204F-DDA6-4D09-BA1C-92EFA4518FF6}" uniqueName="9" name="Hours" queryTableFieldId="9"/>
    <tableColumn id="10" xr3:uid="{9FF4E2FA-F57E-4FB2-9EC8-DA15777B5678}" uniqueName="10" name="Current Period" queryTableFieldId="10"/>
    <tableColumn id="11" xr3:uid="{EDB17E6A-5412-405A-9242-D873088E77BD}" uniqueName="11" name="Reported" queryTableFieldId="11"/>
    <tableColumn id="12" xr3:uid="{41D6E8D3-2796-4D48-8386-CE0939243E09}" uniqueName="12" name="Invoice #" queryTableFieldId="12"/>
    <tableColumn id="13" xr3:uid="{31D21327-2F91-4649-9820-400CDCCE2759}" uniqueName="13" name="ResourceID" queryTableFieldId="13"/>
    <tableColumn id="14" xr3:uid="{F0112288-78A9-4275-BD7F-3A640CC679A7}" uniqueName="14" name="ResourceName" queryTableFieldId="14"/>
    <tableColumn id="17" xr3:uid="{59B49771-2111-497C-B73D-1D631206D684}" uniqueName="17" name="Projects (2).Project ID" queryTableFieldId="17" dataDxfId="212"/>
    <tableColumn id="18" xr3:uid="{70AE80F5-2CF7-47A6-90C8-616F122C87A8}" uniqueName="18" name="Projects (2).Task Description" queryTableFieldId="18" dataDxfId="211"/>
    <tableColumn id="19" xr3:uid="{EF425365-2827-489F-ACCD-CA066A627E45}" uniqueName="19" name="Projects (2).Start Date" queryTableFieldId="19" dataDxfId="210"/>
    <tableColumn id="20" xr3:uid="{57480E2A-73CE-4043-8DF8-1E329C7051AE}" uniqueName="20" name="Projects (2).End Date" queryTableFieldId="20" dataDxfId="209"/>
    <tableColumn id="21" xr3:uid="{CA4DDC02-2A17-4F62-8012-BDBC144CFF0F}" uniqueName="21" name="Projects (2).Est. Days" queryTableFieldId="21"/>
    <tableColumn id="22" xr3:uid="{54E26FDC-BDE5-47E1-80C2-E2EE6B506D43}" uniqueName="22" name="Projects (2).Est. Hours" queryTableFieldId="22"/>
    <tableColumn id="23" xr3:uid="{AA146261-D54E-4D57-9BD7-2D5B37A8FF39}" uniqueName="23" name="Projects (2).Responsible" queryTableFieldId="23" dataDxfId="208"/>
    <tableColumn id="24" xr3:uid="{FB7DB326-75DE-49B5-84DD-4F72055F5E0E}" uniqueName="24" name="SprintData.Task Description" queryTableFieldId="31" dataDxfId="207"/>
    <tableColumn id="25" xr3:uid="{9E7A6231-7CA3-4589-9D0D-2EB4A612D556}" uniqueName="25" name="SprintData.Start Date" queryTableFieldId="32" dataDxfId="206"/>
    <tableColumn id="26" xr3:uid="{4E461C6E-BD54-4124-B78F-7C2BE0E0828E}" uniqueName="26" name="SprintData.End Date" queryTableFieldId="33" dataDxfId="205"/>
    <tableColumn id="27" xr3:uid="{1DE82C7B-45BB-47A9-AA07-45F34D1A6CBE}" uniqueName="27" name="SprintData.Est. Days" queryTableFieldId="34"/>
    <tableColumn id="28" xr3:uid="{FDCCED2B-7687-4ACB-AB4C-BFC366DB96A2}" uniqueName="28" name="SprintData.Est. Hours" queryTableFieldId="35"/>
    <tableColumn id="15" xr3:uid="{AEE2F8EB-9EF5-44AA-8F99-600F0B31EFE0}" uniqueName="15" name="Date (Month Index)" queryTableFieldId="15"/>
    <tableColumn id="16" xr3:uid="{11DCE460-9E4D-48B8-9D16-991FB334AE21}" uniqueName="16" name="Date (Month)" queryTableFieldId="16"/>
    <tableColumn id="29" xr3:uid="{5BDE88D6-BDD4-43BA-AA9D-36D5C8E77543}" uniqueName="29" name="Start Time (Hour)" queryTableFieldId="41"/>
    <tableColumn id="30" xr3:uid="{9137D722-F8E3-4969-ADE7-D1EB7FFACC06}" uniqueName="30" name="Start Time (Minute)" queryTableFieldId="4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302AAF-F2BB-4F7A-847A-8F1728A92109}" name="MileStones_2" displayName="MileStones_2" ref="A1:F7" tableType="queryTable" totalsRowShown="0">
  <autoFilter ref="A1:F7" xr:uid="{0351ACB8-BD0C-46DF-90BE-4619AF3B4054}"/>
  <sortState xmlns:xlrd2="http://schemas.microsoft.com/office/spreadsheetml/2017/richdata2" ref="A2:F7">
    <sortCondition ref="A1:A7"/>
  </sortState>
  <tableColumns count="6">
    <tableColumn id="1" xr3:uid="{912C3ED4-3FA4-41AC-9739-6422D2C83546}" uniqueName="1" name="Milestone ID" queryTableFieldId="1"/>
    <tableColumn id="2" xr3:uid="{034FE0E5-BEE7-4678-A6D8-EE31F77670B9}" uniqueName="2" name="Major Events / Milestones" queryTableFieldId="2" dataDxfId="204"/>
    <tableColumn id="3" xr3:uid="{E6CE7659-F040-4C01-A23D-D271BB7E32E7}" uniqueName="3" name="Start/End Date" queryTableFieldId="3" dataDxfId="203"/>
    <tableColumn id="6" xr3:uid="{8F38DBCF-B739-4A43-9DE0-7EB32CB2279A}" uniqueName="6" name="ChartPosition" queryTableFieldId="6" dataDxfId="202"/>
    <tableColumn id="4" xr3:uid="{76B5C3B0-D52B-4B75-B41F-C36B534DB350}" uniqueName="4" name="Value" queryTableFieldId="4"/>
    <tableColumn id="7" xr3:uid="{116E1F31-2041-48F0-A52B-EF152E92C7E7}" uniqueName="7" name="NegPosition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A33DF3-2B7B-4FC1-95E6-0CE6C9880D9F}" name="Table17" displayName="Table17" ref="A1:G2" totalsRowShown="0" headerRowDxfId="201" headerRowBorderDxfId="200" tableBorderDxfId="199">
  <autoFilter ref="A1:G2" xr:uid="{B18C70A7-F897-4E94-A985-F6759416E598}"/>
  <tableColumns count="7">
    <tableColumn id="7" xr3:uid="{9B76E394-2B51-46A0-B7B3-B98C35B762C5}" name="Active Report" dataDxfId="198"/>
    <tableColumn id="1" xr3:uid="{3C31B3E8-FE8B-4591-A8D9-251A2D85FF83}" name="Project ID" dataDxfId="197"/>
    <tableColumn id="2" xr3:uid="{5B5456BE-2DBB-4939-AD2B-3FCD5D55D2E2}" name="Project description" dataDxfId="196"/>
    <tableColumn id="3" xr3:uid="{C6C1AA8C-8027-4F31-8DBB-D38553FB5DDB}" name="Start Date" dataDxfId="195"/>
    <tableColumn id="4" xr3:uid="{37487B0A-7527-49A1-8979-00F164D66701}" name="End Date" dataDxfId="194"/>
    <tableColumn id="5" xr3:uid="{EBB2AB5F-84DB-42DF-8F0B-F6623A48E6ED}" name="Budget Hour" dataDxfId="193"/>
    <tableColumn id="6" xr3:uid="{9752D53B-36E2-4DDD-9E2D-A21010B8FEE0}" name="Budget Money" dataDxfId="19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002301-D727-470E-9684-AB941F5394FF}" name="Table18" displayName="Table18" ref="A4:G11" totalsRowShown="0" headerRowDxfId="191" headerRowBorderDxfId="190" tableBorderDxfId="189">
  <autoFilter ref="A4:G11" xr:uid="{62FEEB8B-82F5-498B-A2F2-25EC09D26E5D}"/>
  <tableColumns count="7">
    <tableColumn id="7" xr3:uid="{4ACE71CF-7975-4697-BC2C-9ED538EED39D}" name="Active Report" dataDxfId="188"/>
    <tableColumn id="1" xr3:uid="{FBE5BEBD-48F1-4C6E-A6F7-86BF5CFF90FE}" name="userName" dataDxfId="187"/>
    <tableColumn id="2" xr3:uid="{D4B25EA7-6A68-48E6-860A-98D36FC4B654}" name="password" dataDxfId="186"/>
    <tableColumn id="3" xr3:uid="{6F5564C7-5AB1-49C7-8135-A0DA37BDFDDE}" name="eMail" dataDxfId="185"/>
    <tableColumn id="4" xr3:uid="{FBF204D2-0474-40F4-8136-5E1982C44F3E}" name="occupation" dataDxfId="184"/>
    <tableColumn id="5" xr3:uid="{74187107-3732-4C57-9864-BAC2CCBBA0AF}" name="companyName" dataDxfId="183"/>
    <tableColumn id="6" xr3:uid="{0A0ABB18-9997-4007-A46B-633A9BE27B43}" name="workingHours" dataDxfId="182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3A23F6-043D-41D0-9C17-953970D05DD2}" name="SprintData" displayName="SprintData" ref="A1:F6" totalsRowShown="0" headerRowBorderDxfId="181" tableBorderDxfId="180">
  <autoFilter ref="A1:F6" xr:uid="{326203D9-A7E5-4D54-A735-E435A5E98DC1}"/>
  <tableColumns count="6">
    <tableColumn id="1" xr3:uid="{1F822272-E34E-4219-981F-377B49E1831B}" name="Project ID"/>
    <tableColumn id="2" xr3:uid="{BD0AA3C8-FB29-45DD-A395-0865F043FDB5}" name="Task Description"/>
    <tableColumn id="3" xr3:uid="{006DC182-7D3E-49E2-A759-413E80A09421}" name="Start Date" dataDxfId="179"/>
    <tableColumn id="4" xr3:uid="{8695D5EF-EEED-45D6-A4D5-724A409D5767}" name="End Date" dataDxfId="178"/>
    <tableColumn id="5" xr3:uid="{79A61876-40AE-4CDE-83D4-3D6D341A00B8}" name="Est. Days"/>
    <tableColumn id="6" xr3:uid="{46DE4993-DB58-4701-B2AA-E265B680B0ED}" name="Est. Hours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gTable" displayName="logTable" ref="A13:L135" totalsRowShown="0" headerRowDxfId="334" dataDxfId="333">
  <autoFilter ref="A13:L135" xr:uid="{C5F7B4BD-1108-4FFC-9D8A-E7E7594C3FD5}"/>
  <sortState xmlns:xlrd2="http://schemas.microsoft.com/office/spreadsheetml/2017/richdata2" ref="A14:L83">
    <sortCondition ref="A13:A83"/>
  </sortState>
  <tableColumns count="12">
    <tableColumn id="1" xr3:uid="{00000000-0010-0000-0000-000001000000}" name="Date" dataDxfId="332"/>
    <tableColumn id="2" xr3:uid="{00000000-0010-0000-0000-000002000000}" name="Project ID" dataDxfId="331"/>
    <tableColumn id="3" xr3:uid="{00000000-0010-0000-0000-000003000000}" name="Task Description" dataDxfId="330"/>
    <tableColumn id="14" xr3:uid="{B0F01B1F-9764-4BA7-801E-F157F1ED8B84}" name="Comment" dataDxfId="329"/>
    <tableColumn id="4" xr3:uid="{00000000-0010-0000-0000-000004000000}" name="Start_x000a_Time" dataDxfId="328"/>
    <tableColumn id="5" xr3:uid="{00000000-0010-0000-0000-000005000000}" name="Breaks_x000a_(minutes)" dataDxfId="327"/>
    <tableColumn id="6" xr3:uid="{00000000-0010-0000-0000-000006000000}" name="End_x000a_Time" dataDxfId="326"/>
    <tableColumn id="13" xr3:uid="{00000000-0010-0000-0000-00000D000000}" name="Minutes Worked" dataDxfId="325"/>
    <tableColumn id="7" xr3:uid="{00000000-0010-0000-0000-000007000000}" name="Hours" dataDxfId="324">
      <calculatedColumnFormula>H14/60+ROUND(IF((OR(E14="",G14="")),0,IF((G14&lt;E14),((G14-E14)*24)+24,(G14-E14)*24)-F14/60),2)</calculatedColumnFormula>
    </tableColumn>
    <tableColumn id="8" xr3:uid="{00000000-0010-0000-0000-000008000000}" name="Current Period" dataDxfId="323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00000000-0010-0000-0000-000009000000}" name="Reported" dataDxfId="322"/>
    <tableColumn id="10" xr3:uid="{00000000-0010-0000-0000-00000A000000}" name="Invoice #" dataDxfId="3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DBB682-2771-4BA1-91D0-1A47C991EA4D}" name="logTableSAB101" displayName="logTableSAB101" ref="A13:L127" totalsRowShown="0" headerRowDxfId="320" dataDxfId="319">
  <autoFilter ref="A13:L127" xr:uid="{8F387D2E-E347-46C5-8451-F6D0C4796BB6}"/>
  <sortState xmlns:xlrd2="http://schemas.microsoft.com/office/spreadsheetml/2017/richdata2" ref="A14:L56">
    <sortCondition ref="A13:A56"/>
  </sortState>
  <tableColumns count="12">
    <tableColumn id="1" xr3:uid="{7466E1E9-D77E-48D5-A7B2-0C5BCFBFA819}" name="Date" dataDxfId="318"/>
    <tableColumn id="2" xr3:uid="{264A14F2-2F08-4F32-8CFE-E7BD6FD222C1}" name="Project ID" dataDxfId="317"/>
    <tableColumn id="3" xr3:uid="{FB7D68E3-99C3-4FB9-AD06-D5590E6CA47C}" name="Task Description" dataDxfId="316"/>
    <tableColumn id="14" xr3:uid="{32B9D4D7-D1A7-457A-8B71-924EF40E4FBF}" name="Comment" dataDxfId="315"/>
    <tableColumn id="4" xr3:uid="{81CC85B6-8C62-4686-BD54-EBFF4E2DCACA}" name="Start_x000a_Time" dataDxfId="314"/>
    <tableColumn id="5" xr3:uid="{1CE89113-E100-4D3C-A7BA-65E7079BBB0A}" name="Breaks_x000a_(minutes)" dataDxfId="313"/>
    <tableColumn id="6" xr3:uid="{633FBE75-8289-4C89-AECC-12E1E78E7BF2}" name="End_x000a_Time" dataDxfId="312"/>
    <tableColumn id="13" xr3:uid="{9A4CEF75-A372-486B-A5C9-30A09E787077}" name="Minutes Worked" dataDxfId="311"/>
    <tableColumn id="7" xr3:uid="{BF77DFFC-87B0-426F-BEDD-435432EF5D79}" name="Hours" dataDxfId="310">
      <calculatedColumnFormula>H14/60+ROUND(IF((OR(E14="",G14="")),0,IF((G14&lt;E14),((G14-E14)*24)+24,(G14-E14)*24)-F14/60),2)</calculatedColumnFormula>
    </tableColumn>
    <tableColumn id="8" xr3:uid="{E55F9CFD-EE82-470C-99DD-BE3027F4B29E}" name="Current Period" dataDxfId="309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8C8A93E-B0E0-4172-9F6D-240A76387247}" name="Reported" dataDxfId="308"/>
    <tableColumn id="10" xr3:uid="{11730071-09F1-4B0B-B61D-3AA8468935D5}" name="Invoice #" dataDxfId="30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E5DFE-56CD-422E-8352-98826FE080ED}" name="logTable4567" displayName="logTable4567" ref="A13:L151" totalsRowShown="0" headerRowDxfId="306" dataDxfId="305">
  <autoFilter ref="A13:L151" xr:uid="{C5EC69F2-629E-49ED-85C3-E9C91034B2EB}"/>
  <sortState xmlns:xlrd2="http://schemas.microsoft.com/office/spreadsheetml/2017/richdata2" ref="A14:L30">
    <sortCondition descending="1" ref="A13:A30"/>
  </sortState>
  <tableColumns count="12">
    <tableColumn id="1" xr3:uid="{9FFEA2C9-0C33-40ED-8597-A47CFABA7FC2}" name="Date" dataDxfId="304"/>
    <tableColumn id="2" xr3:uid="{50189467-B9A6-4D34-B4E8-0EED52880021}" name="Project ID" dataDxfId="303"/>
    <tableColumn id="3" xr3:uid="{EB10D3C0-0DB7-4667-AF33-F59D3BD78A75}" name="Task Description" dataDxfId="302"/>
    <tableColumn id="14" xr3:uid="{E5E0795E-0CEB-4350-9B77-E1B20CD55A16}" name="Comment" dataDxfId="301"/>
    <tableColumn id="4" xr3:uid="{5FE0DB61-FF27-4F69-9F2C-9FA13BF20C81}" name="Start_x000a_Time" dataDxfId="300"/>
    <tableColumn id="5" xr3:uid="{8E68F842-ECD3-45C3-8F92-F69B5CD0F979}" name="Breaks_x000a_(minutes)" dataDxfId="299"/>
    <tableColumn id="6" xr3:uid="{BC7E4090-3AAD-4E91-87A6-FCC127999887}" name="End_x000a_Time" dataDxfId="298"/>
    <tableColumn id="13" xr3:uid="{E15B8005-86B4-4302-8AB3-3C9D50293251}" name="Minutes Worked" dataDxfId="297"/>
    <tableColumn id="7" xr3:uid="{CD1963A2-C800-470D-BD57-AE0AFF14AB7B}" name="Hours" dataDxfId="296">
      <calculatedColumnFormula>H14/60+ROUND(IF((OR(E14="",G14="")),0,IF((G14&lt;E14),((G14-E14)*24)+24,(G14-E14)*24)-F14/60),2)</calculatedColumnFormula>
    </tableColumn>
    <tableColumn id="8" xr3:uid="{2D6F1D1A-4D47-4545-80D5-DAA862FEB43C}" name="Current Period" dataDxfId="295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288AD765-5DE6-4ACB-BF46-FE846A78D686}" name="Reported" dataDxfId="294"/>
    <tableColumn id="10" xr3:uid="{6AE2502C-D3AF-445D-AFB6-6397D08EBB01}" name="Invoice #" dataDxfId="29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D32950-C922-4C02-881C-464CBED569E3}" name="logTable456" displayName="logTable456" ref="A13:L112" totalsRowShown="0" headerRowDxfId="292" dataDxfId="291">
  <autoFilter ref="A13:L112" xr:uid="{0F833CE9-0B52-4568-86F9-77873BB151E0}"/>
  <sortState xmlns:xlrd2="http://schemas.microsoft.com/office/spreadsheetml/2017/richdata2" ref="A14:L67">
    <sortCondition ref="A13:A67"/>
  </sortState>
  <tableColumns count="12">
    <tableColumn id="1" xr3:uid="{1BC85714-68B1-4C7B-92AA-8D54B09DFA87}" name="Date" dataDxfId="290"/>
    <tableColumn id="2" xr3:uid="{898C6B17-124F-4F7A-8D19-763277F570A8}" name="Project ID" dataDxfId="289"/>
    <tableColumn id="3" xr3:uid="{AF8066B8-1D0B-48CA-AC98-C5DE2CBF96E7}" name="Task Description" dataDxfId="288"/>
    <tableColumn id="14" xr3:uid="{0A142D8A-849D-46B5-8577-D9B18833C173}" name="Comment" dataDxfId="287"/>
    <tableColumn id="4" xr3:uid="{934999AE-8F12-4DAE-A41D-DF641D715806}" name="Start_x000a_Time" dataDxfId="286"/>
    <tableColumn id="5" xr3:uid="{02F2BDC7-2295-4D86-891A-ABFC276C1F56}" name="Breaks_x000a_(minutes)" dataDxfId="285"/>
    <tableColumn id="6" xr3:uid="{6C11BC18-B9E0-4C5D-989C-7911CABA9921}" name="End_x000a_Time" dataDxfId="284"/>
    <tableColumn id="13" xr3:uid="{AD36D129-E1CC-47AD-900F-10AC1EADE1A4}" name="Minutes Worked" dataDxfId="283"/>
    <tableColumn id="7" xr3:uid="{78641C9F-E4F5-4945-93F5-FC60330B81D1}" name="Hours" dataDxfId="282">
      <calculatedColumnFormula>H14/60+ROUND(IF((OR(E14="",G14="")),0,IF((G14&lt;E14),((G14-E14)*24)+24,(G14-E14)*24)-F14/60),2)</calculatedColumnFormula>
    </tableColumn>
    <tableColumn id="8" xr3:uid="{2115AC31-506E-41CB-85B7-B336AC332A01}" name="Current Period" dataDxfId="281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D3396D5-6390-4CC2-9C8E-B7D891FB9150}" name="Reported" dataDxfId="280"/>
    <tableColumn id="10" xr3:uid="{E9D83202-B50F-431D-9DEF-87934DD980DE}" name="Invoice #" dataDxfId="27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710C4-462C-460B-9B8F-F3F6CC91A563}" name="logTable45" displayName="logTable45" ref="A13:L124" totalsRowShown="0" headerRowDxfId="278" dataDxfId="277">
  <autoFilter ref="A13:L124" xr:uid="{C1DA638C-4960-416E-89FD-965D0441F1AA}"/>
  <sortState xmlns:xlrd2="http://schemas.microsoft.com/office/spreadsheetml/2017/richdata2" ref="A14:L22">
    <sortCondition descending="1" ref="A13:A22"/>
  </sortState>
  <tableColumns count="12">
    <tableColumn id="1" xr3:uid="{D0F7CF06-2467-4827-8226-42555B5F6A86}" name="Date" dataDxfId="276"/>
    <tableColumn id="2" xr3:uid="{97289EE7-FD0D-4B60-BE92-E4D76CDE5505}" name="Project ID" dataDxfId="275"/>
    <tableColumn id="3" xr3:uid="{EE039398-B737-4CC8-B0A2-13B65645DA74}" name="Task Description" dataDxfId="274"/>
    <tableColumn id="4" xr3:uid="{C3EBCD22-BC79-4EC7-9011-278B010BAC71}" name="Comment" dataDxfId="273"/>
    <tableColumn id="5" xr3:uid="{E6B8F8B1-173F-4A7B-9BD7-D38CFF18C525}" name="Start_x000a_Time" dataDxfId="272"/>
    <tableColumn id="6" xr3:uid="{1A6C82ED-7CC4-464F-BCC3-DF433CD3E571}" name="Breaks_x000a_(minutes)" dataDxfId="271"/>
    <tableColumn id="7" xr3:uid="{C70DD41B-0FE3-437E-B6FD-048F4B6AB5B8}" name="End_x000a_Time" dataDxfId="270"/>
    <tableColumn id="8" xr3:uid="{D412605E-7E23-4E24-B3E0-1D6BC6B3B769}" name="Minutes Worked" dataDxfId="269"/>
    <tableColumn id="9" xr3:uid="{7DCE942A-5469-4DCE-AA1D-830F8EC2BEBD}" name="Hours" dataDxfId="268">
      <calculatedColumnFormula>H14/60+ROUND(IF((OR(E14="",G14="")),0,IF((G14&lt;E14),((G14-E14)*24)+24,(G14-E14)*24)-F14/60),2)</calculatedColumnFormula>
    </tableColumn>
    <tableColumn id="10" xr3:uid="{B0E2F8AA-B081-4F8B-9E9C-1D52C33F8546}" name="Current Period" dataDxfId="26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11" xr3:uid="{4C140921-361B-476C-95F9-7AB0B9FB9387}" name="Reported" dataDxfId="266"/>
    <tableColumn id="12" xr3:uid="{E9F868EB-1B22-43DD-B044-C84FA674196B}" name="Invoice #" dataDxfId="2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9AD32-2369-4EDE-83BC-CD8FD6B7EA6C}" name="logTable4" displayName="logTable4" ref="A13:L132" totalsRowShown="0" headerRowDxfId="264" dataDxfId="263">
  <autoFilter ref="A13:L132" xr:uid="{9178B93E-CFB4-4271-922C-608AE5C1A578}"/>
  <sortState xmlns:xlrd2="http://schemas.microsoft.com/office/spreadsheetml/2017/richdata2" ref="A14:L100">
    <sortCondition ref="A13:A100"/>
  </sortState>
  <tableColumns count="12">
    <tableColumn id="1" xr3:uid="{2766AED3-6D0C-4542-9A3A-CF0F435DBE07}" name="Date" dataDxfId="262"/>
    <tableColumn id="2" xr3:uid="{3E36C7E6-A01C-49DE-A39B-F0E60C6E5083}" name="Project ID" dataDxfId="261"/>
    <tableColumn id="3" xr3:uid="{8E37A0DC-730E-4044-9742-B3AB7CEEF5F1}" name="Task Description" dataDxfId="260"/>
    <tableColumn id="14" xr3:uid="{CB16C54E-A360-4054-85C9-FB8552B36674}" name="Comment" dataDxfId="259"/>
    <tableColumn id="4" xr3:uid="{48540E6D-9E1E-49B1-ACBE-106D5803F695}" name="Start_x000a_Time" dataDxfId="258"/>
    <tableColumn id="5" xr3:uid="{81D82B65-08F6-4B7B-867B-E2ECF9CF2962}" name="Breaks_x000a_(minutes)" dataDxfId="257"/>
    <tableColumn id="6" xr3:uid="{8917654F-C216-4B60-ABEC-2CA39853266F}" name="End_x000a_Time" dataDxfId="256"/>
    <tableColumn id="13" xr3:uid="{5FEBC3B4-5D01-418D-BDED-AA4036D1A03A}" name="Minutes Worked" dataDxfId="255"/>
    <tableColumn id="7" xr3:uid="{E0CCDA0C-4DD0-48E4-96A7-AF0B444F773D}" name="Hours" dataDxfId="254">
      <calculatedColumnFormula>H14/60+ROUND(IF((OR(E14="",G14="")),0,IF((G14&lt;E14),((G14-E14)*24)+24,(G14-E14)*24)-F14/60),2)</calculatedColumnFormula>
    </tableColumn>
    <tableColumn id="8" xr3:uid="{B07B01FB-A4D8-493D-8BA2-C59C48EE6B32}" name="Current Period" dataDxfId="253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DB675898-C033-4674-9EAE-F05AEA703E71}" name="Reported" dataDxfId="252"/>
    <tableColumn id="10" xr3:uid="{7D2E19DD-520A-44BF-8B3F-C43B643B3CAF}" name="Invoice #" dataDxfId="25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C6F0B-9A2B-49D2-96BC-45E48FE48389}" name="logTable49" displayName="logTable49" ref="A13:L134" totalsRowShown="0" headerRowDxfId="250" dataDxfId="249">
  <autoFilter ref="A13:L134" xr:uid="{797D20C2-90AE-4BE0-A33E-4965C5648F1A}"/>
  <sortState xmlns:xlrd2="http://schemas.microsoft.com/office/spreadsheetml/2017/richdata2" ref="A36:L78">
    <sortCondition ref="A13:A78"/>
  </sortState>
  <tableColumns count="12">
    <tableColumn id="1" xr3:uid="{ACD34E55-74B4-4180-ADF8-C44B8AC932AF}" name="Date" dataDxfId="248"/>
    <tableColumn id="2" xr3:uid="{C1897817-7284-4A3D-B12D-32A004E69F2C}" name="Project ID" dataDxfId="247"/>
    <tableColumn id="3" xr3:uid="{7A751907-607F-4F19-B11A-2F8D99D1EC15}" name="Task Description" dataDxfId="246"/>
    <tableColumn id="14" xr3:uid="{DA25E981-60E8-4A0F-B98E-FEE266DF9476}" name="Comment" dataDxfId="245"/>
    <tableColumn id="4" xr3:uid="{02677F45-A230-4BD3-9609-4977E4C451DA}" name="Start_x000a_Time" dataDxfId="244"/>
    <tableColumn id="5" xr3:uid="{85FD582F-93D0-4FEA-B875-C6235C362B67}" name="Breaks_x000a_(minutes)" dataDxfId="243"/>
    <tableColumn id="6" xr3:uid="{63B2EC58-6A3F-476D-8738-08955519D1CF}" name="End_x000a_Time" dataDxfId="242"/>
    <tableColumn id="13" xr3:uid="{78B3B864-F41D-4883-906F-F489F6F49273}" name="Minutes Worked" dataDxfId="241"/>
    <tableColumn id="7" xr3:uid="{329E96FE-A1F5-4DC8-8674-F23934AF0E2F}" name="Hours" dataDxfId="240">
      <calculatedColumnFormula>H14/60+ROUND(IF((OR(E14="",G14="")),0,IF((G14&lt;E14),((G14-E14)*24)+24,(G14-E14)*24)-F14/60),2)</calculatedColumnFormula>
    </tableColumn>
    <tableColumn id="8" xr3:uid="{49C59737-F82A-4943-9D3F-6BDD8466B6A4}" name="Current Period" dataDxfId="239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83881415-675F-4813-A3EE-0FED64D3F806}" name="Reported" dataDxfId="238"/>
    <tableColumn id="10" xr3:uid="{E15B535C-6E05-453F-B878-111F61BFA509}" name="Invoice #" dataDxfId="23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jects" displayName="Projects" ref="A3:J56" totalsRowShown="0" headerRowDxfId="236" dataDxfId="235">
  <autoFilter ref="A3:J56" xr:uid="{00000000-0009-0000-0100-000001000000}"/>
  <sortState xmlns:xlrd2="http://schemas.microsoft.com/office/spreadsheetml/2017/richdata2" ref="A4:D41">
    <sortCondition ref="C4:C41"/>
    <sortCondition ref="D4:D41"/>
  </sortState>
  <tableColumns count="10">
    <tableColumn id="1" xr3:uid="{00000000-0010-0000-0100-000001000000}" name="Active Report" dataDxfId="234"/>
    <tableColumn id="8" xr3:uid="{DCCE8B6E-C03D-4D2B-8F9B-674F1491F192}" name="Active Gantt" dataDxfId="233"/>
    <tableColumn id="2" xr3:uid="{00000000-0010-0000-0100-000002000000}" name="Project ID" dataDxfId="232"/>
    <tableColumn id="3" xr3:uid="{00000000-0010-0000-0100-000003000000}" name="Task Description" dataDxfId="231"/>
    <tableColumn id="4" xr3:uid="{7D46A746-7063-4261-B964-045367B87C1E}" name="Start Date" dataDxfId="230"/>
    <tableColumn id="5" xr3:uid="{E9483B91-532A-4AC8-96FD-6B40E9D8F537}" name="End Date" dataDxfId="229"/>
    <tableColumn id="6" xr3:uid="{215736E6-3A92-4840-87E2-E9CC2A8AAD3E}" name="Est. Days" dataDxfId="228"/>
    <tableColumn id="7" xr3:uid="{CEE914E4-DDD0-47A9-B4ED-85AD7B978DD9}" name="Est. Hours" dataDxfId="227">
      <calculatedColumnFormula>24*Projects[[#This Row],[Est. Days]]</calculatedColumnFormula>
    </tableColumn>
    <tableColumn id="9" xr3:uid="{9C47DBE3-77B4-473B-9802-214A8F185B33}" name="ChartPosition" dataDxfId="226"/>
    <tableColumn id="10" xr3:uid="{2AF70A78-CC6F-4247-811B-C42CEB56DAC2}" name="Responsible" dataDxfId="2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CC15-B25D-4D0D-9FFD-4976326EF78D}">
  <dimension ref="A1:AJ832"/>
  <sheetViews>
    <sheetView tabSelected="1" zoomScaleNormal="100" workbookViewId="0">
      <selection activeCell="B5" sqref="B5"/>
    </sheetView>
  </sheetViews>
  <sheetFormatPr defaultRowHeight="15" x14ac:dyDescent="0.3"/>
  <cols>
    <col min="1" max="1" width="15.140625" bestFit="1" customWidth="1"/>
    <col min="2" max="2" width="17.85546875" bestFit="1" customWidth="1"/>
    <col min="3" max="3" width="59.42578125" bestFit="1" customWidth="1"/>
    <col min="4" max="4" width="12" bestFit="1" customWidth="1"/>
    <col min="5" max="5" width="11" bestFit="1" customWidth="1"/>
    <col min="6" max="6" width="14.28515625" bestFit="1" customWidth="1"/>
    <col min="7" max="7" width="15.7109375" bestFit="1" customWidth="1"/>
    <col min="8" max="8" width="45.5703125" bestFit="1" customWidth="1"/>
    <col min="9" max="9" width="12" bestFit="1" customWidth="1"/>
    <col min="10" max="10" width="12.28515625" bestFit="1" customWidth="1"/>
    <col min="11" max="11" width="25.140625" bestFit="1" customWidth="1"/>
    <col min="12" max="12" width="15.85546875" bestFit="1" customWidth="1"/>
    <col min="13" max="13" width="61" bestFit="1" customWidth="1"/>
    <col min="14" max="14" width="8.42578125" bestFit="1" customWidth="1"/>
    <col min="15" max="15" width="16.5703125" bestFit="1" customWidth="1"/>
    <col min="16" max="17" width="11.28515625" bestFit="1" customWidth="1"/>
    <col min="18" max="18" width="13" bestFit="1" customWidth="1"/>
    <col min="19" max="19" width="16.28515625" bestFit="1" customWidth="1"/>
    <col min="20" max="20" width="23.42578125" bestFit="1" customWidth="1"/>
    <col min="21" max="21" width="43.28515625" bestFit="1" customWidth="1"/>
    <col min="22" max="22" width="23.42578125" bestFit="1" customWidth="1"/>
    <col min="23" max="23" width="22.42578125" bestFit="1" customWidth="1"/>
    <col min="24" max="24" width="22.5703125" bestFit="1" customWidth="1"/>
    <col min="25" max="25" width="23.85546875" bestFit="1" customWidth="1"/>
    <col min="26" max="26" width="28.42578125" bestFit="1" customWidth="1"/>
    <col min="27" max="27" width="22.28515625" bestFit="1" customWidth="1"/>
    <col min="28" max="28" width="21.28515625" bestFit="1" customWidth="1"/>
    <col min="29" max="29" width="21.42578125" bestFit="1" customWidth="1"/>
    <col min="30" max="30" width="22.5703125" bestFit="1" customWidth="1"/>
    <col min="31" max="31" width="12" bestFit="1" customWidth="1"/>
    <col min="32" max="32" width="11.5703125" bestFit="1" customWidth="1"/>
    <col min="33" max="33" width="23.85546875" bestFit="1" customWidth="1"/>
    <col min="34" max="34" width="13" bestFit="1" customWidth="1"/>
    <col min="35" max="35" width="16.140625" bestFit="1" customWidth="1"/>
    <col min="36" max="36" width="15.5703125" bestFit="1" customWidth="1"/>
  </cols>
  <sheetData>
    <row r="1" spans="1:36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x14ac:dyDescent="0.3">
      <c r="A2" s="105" t="s">
        <v>52</v>
      </c>
      <c r="B2" s="105" t="s">
        <v>36</v>
      </c>
      <c r="C2" s="105" t="s">
        <v>177</v>
      </c>
      <c r="D2" s="105" t="s">
        <v>653</v>
      </c>
      <c r="E2" s="105" t="s">
        <v>654</v>
      </c>
      <c r="F2" s="1">
        <v>1608</v>
      </c>
      <c r="G2" s="1">
        <v>0</v>
      </c>
      <c r="H2" s="105"/>
      <c r="I2" s="1"/>
      <c r="J2" s="1"/>
      <c r="K2" s="105"/>
      <c r="L2" s="106"/>
      <c r="M2" s="105"/>
      <c r="N2" s="1"/>
      <c r="O2" s="105"/>
      <c r="P2" s="1"/>
      <c r="Q2" s="1"/>
      <c r="R2" s="105"/>
      <c r="S2" s="1"/>
      <c r="T2" s="105"/>
      <c r="U2" s="105"/>
      <c r="V2" s="106"/>
      <c r="W2" s="106"/>
      <c r="X2" s="1"/>
      <c r="Y2" s="1"/>
      <c r="Z2" s="105"/>
      <c r="AA2" s="106"/>
      <c r="AB2" s="106"/>
      <c r="AC2" s="1"/>
      <c r="AD2" s="1"/>
      <c r="AE2" s="105"/>
      <c r="AF2" s="105"/>
      <c r="AG2" s="105"/>
      <c r="AH2" s="105"/>
      <c r="AI2" s="105"/>
      <c r="AJ2" s="1"/>
    </row>
    <row r="3" spans="1:36" x14ac:dyDescent="0.3">
      <c r="A3" s="105" t="s">
        <v>186</v>
      </c>
      <c r="B3" s="105" t="s">
        <v>36</v>
      </c>
      <c r="C3" s="105"/>
      <c r="D3" s="105" t="s">
        <v>652</v>
      </c>
      <c r="E3" s="105" t="s">
        <v>652</v>
      </c>
      <c r="F3" s="1"/>
      <c r="G3" s="1"/>
      <c r="H3" s="105" t="s">
        <v>44</v>
      </c>
      <c r="I3" s="1">
        <v>1</v>
      </c>
      <c r="J3" s="1">
        <v>24</v>
      </c>
      <c r="K3" s="105"/>
      <c r="L3" s="106"/>
      <c r="M3" s="105"/>
      <c r="N3" s="1"/>
      <c r="O3" s="105"/>
      <c r="P3" s="1"/>
      <c r="Q3" s="1"/>
      <c r="R3" s="105"/>
      <c r="S3" s="1"/>
      <c r="T3" s="105"/>
      <c r="U3" s="105"/>
      <c r="V3" s="106"/>
      <c r="W3" s="106"/>
      <c r="X3" s="1"/>
      <c r="Y3" s="1"/>
      <c r="Z3" s="105"/>
      <c r="AA3" s="106"/>
      <c r="AB3" s="106"/>
      <c r="AC3" s="1"/>
      <c r="AD3" s="1"/>
      <c r="AE3" s="105"/>
      <c r="AF3" s="105"/>
      <c r="AG3" s="105"/>
      <c r="AH3" s="105"/>
      <c r="AI3" s="105"/>
      <c r="AJ3" s="1"/>
    </row>
    <row r="4" spans="1:36" x14ac:dyDescent="0.3">
      <c r="A4" s="105" t="s">
        <v>186</v>
      </c>
      <c r="B4" s="105" t="s">
        <v>409</v>
      </c>
      <c r="C4" s="105"/>
      <c r="D4" s="105" t="s">
        <v>652</v>
      </c>
      <c r="E4" s="105" t="s">
        <v>652</v>
      </c>
      <c r="F4" s="1"/>
      <c r="G4" s="1"/>
      <c r="H4" s="105" t="s">
        <v>410</v>
      </c>
      <c r="I4" s="1">
        <v>1</v>
      </c>
      <c r="J4" s="1">
        <v>24</v>
      </c>
      <c r="K4" s="105"/>
      <c r="L4" s="106"/>
      <c r="M4" s="105"/>
      <c r="N4" s="1"/>
      <c r="O4" s="105"/>
      <c r="P4" s="1"/>
      <c r="Q4" s="1"/>
      <c r="R4" s="105"/>
      <c r="S4" s="1"/>
      <c r="T4" s="105"/>
      <c r="U4" s="105"/>
      <c r="V4" s="106"/>
      <c r="W4" s="106"/>
      <c r="X4" s="1"/>
      <c r="Y4" s="1"/>
      <c r="Z4" s="105"/>
      <c r="AA4" s="106"/>
      <c r="AB4" s="106"/>
      <c r="AC4" s="1"/>
      <c r="AD4" s="1"/>
      <c r="AE4" s="105"/>
      <c r="AF4" s="105"/>
      <c r="AG4" s="105"/>
      <c r="AH4" s="105"/>
      <c r="AI4" s="105"/>
      <c r="AJ4" s="1"/>
    </row>
    <row r="5" spans="1:36" x14ac:dyDescent="0.3">
      <c r="A5" s="105" t="s">
        <v>186</v>
      </c>
      <c r="B5" s="105" t="s">
        <v>409</v>
      </c>
      <c r="C5" s="105"/>
      <c r="D5" s="105" t="s">
        <v>652</v>
      </c>
      <c r="E5" s="105" t="s">
        <v>652</v>
      </c>
      <c r="F5" s="1"/>
      <c r="G5" s="1"/>
      <c r="H5" s="105" t="s">
        <v>411</v>
      </c>
      <c r="I5" s="1">
        <v>1</v>
      </c>
      <c r="J5" s="1">
        <v>24</v>
      </c>
      <c r="K5" s="105"/>
      <c r="L5" s="106"/>
      <c r="M5" s="105"/>
      <c r="N5" s="1"/>
      <c r="O5" s="105"/>
      <c r="P5" s="1"/>
      <c r="Q5" s="1"/>
      <c r="R5" s="105"/>
      <c r="S5" s="1"/>
      <c r="T5" s="105"/>
      <c r="U5" s="105"/>
      <c r="V5" s="106"/>
      <c r="W5" s="106"/>
      <c r="X5" s="1"/>
      <c r="Y5" s="1"/>
      <c r="Z5" s="105"/>
      <c r="AA5" s="106"/>
      <c r="AB5" s="106"/>
      <c r="AC5" s="1"/>
      <c r="AD5" s="1"/>
      <c r="AE5" s="105"/>
      <c r="AF5" s="105"/>
      <c r="AG5" s="105"/>
      <c r="AH5" s="105"/>
      <c r="AI5" s="105"/>
      <c r="AJ5" s="1"/>
    </row>
    <row r="6" spans="1:36" x14ac:dyDescent="0.3">
      <c r="A6" s="105" t="s">
        <v>186</v>
      </c>
      <c r="B6" s="105" t="s">
        <v>409</v>
      </c>
      <c r="C6" s="105"/>
      <c r="D6" s="105" t="s">
        <v>652</v>
      </c>
      <c r="E6" s="105" t="s">
        <v>652</v>
      </c>
      <c r="F6" s="1"/>
      <c r="G6" s="1"/>
      <c r="H6" s="105" t="s">
        <v>412</v>
      </c>
      <c r="I6" s="1">
        <v>1</v>
      </c>
      <c r="J6" s="1">
        <v>24</v>
      </c>
      <c r="K6" s="105"/>
      <c r="L6" s="106"/>
      <c r="M6" s="105"/>
      <c r="N6" s="1"/>
      <c r="O6" s="105"/>
      <c r="P6" s="1"/>
      <c r="Q6" s="1"/>
      <c r="R6" s="105"/>
      <c r="S6" s="1"/>
      <c r="T6" s="105"/>
      <c r="U6" s="105"/>
      <c r="V6" s="106"/>
      <c r="W6" s="106"/>
      <c r="X6" s="1"/>
      <c r="Y6" s="1"/>
      <c r="Z6" s="105"/>
      <c r="AA6" s="106"/>
      <c r="AB6" s="106"/>
      <c r="AC6" s="1"/>
      <c r="AD6" s="1"/>
      <c r="AE6" s="105"/>
      <c r="AF6" s="105"/>
      <c r="AG6" s="105"/>
      <c r="AH6" s="105"/>
      <c r="AI6" s="105"/>
      <c r="AJ6" s="1"/>
    </row>
    <row r="7" spans="1:36" x14ac:dyDescent="0.3">
      <c r="A7" s="105" t="s">
        <v>186</v>
      </c>
      <c r="B7" s="105" t="s">
        <v>36</v>
      </c>
      <c r="C7" s="105"/>
      <c r="D7" s="105" t="s">
        <v>652</v>
      </c>
      <c r="E7" s="105" t="s">
        <v>652</v>
      </c>
      <c r="F7" s="1"/>
      <c r="G7" s="1"/>
      <c r="H7" s="105" t="s">
        <v>120</v>
      </c>
      <c r="I7" s="1">
        <v>1</v>
      </c>
      <c r="J7" s="1">
        <v>24</v>
      </c>
      <c r="K7" s="105"/>
      <c r="L7" s="106"/>
      <c r="M7" s="105"/>
      <c r="N7" s="1"/>
      <c r="O7" s="105"/>
      <c r="P7" s="1"/>
      <c r="Q7" s="1"/>
      <c r="R7" s="105"/>
      <c r="S7" s="1"/>
      <c r="T7" s="105"/>
      <c r="U7" s="105"/>
      <c r="V7" s="106"/>
      <c r="W7" s="106"/>
      <c r="X7" s="1"/>
      <c r="Y7" s="1"/>
      <c r="Z7" s="105"/>
      <c r="AA7" s="106"/>
      <c r="AB7" s="106"/>
      <c r="AC7" s="1"/>
      <c r="AD7" s="1"/>
      <c r="AE7" s="105"/>
      <c r="AF7" s="105"/>
      <c r="AG7" s="105"/>
      <c r="AH7" s="105"/>
      <c r="AI7" s="105"/>
      <c r="AJ7" s="1"/>
    </row>
    <row r="8" spans="1:36" x14ac:dyDescent="0.3">
      <c r="A8" s="105" t="s">
        <v>186</v>
      </c>
      <c r="B8" s="105" t="s">
        <v>36</v>
      </c>
      <c r="C8" s="105"/>
      <c r="D8" s="105" t="s">
        <v>652</v>
      </c>
      <c r="E8" s="105" t="s">
        <v>652</v>
      </c>
      <c r="F8" s="1"/>
      <c r="G8" s="1"/>
      <c r="H8" s="105" t="s">
        <v>38</v>
      </c>
      <c r="I8" s="1">
        <v>1</v>
      </c>
      <c r="J8" s="1">
        <v>24</v>
      </c>
      <c r="K8" s="105"/>
      <c r="L8" s="106"/>
      <c r="M8" s="105"/>
      <c r="N8" s="1"/>
      <c r="O8" s="105"/>
      <c r="P8" s="1"/>
      <c r="Q8" s="1"/>
      <c r="R8" s="105"/>
      <c r="S8" s="1"/>
      <c r="T8" s="105"/>
      <c r="U8" s="105"/>
      <c r="V8" s="106"/>
      <c r="W8" s="106"/>
      <c r="X8" s="1"/>
      <c r="Y8" s="1"/>
      <c r="Z8" s="105"/>
      <c r="AA8" s="106"/>
      <c r="AB8" s="106"/>
      <c r="AC8" s="1"/>
      <c r="AD8" s="1"/>
      <c r="AE8" s="105"/>
      <c r="AF8" s="105"/>
      <c r="AG8" s="105"/>
      <c r="AH8" s="105"/>
      <c r="AI8" s="105"/>
      <c r="AJ8" s="1"/>
    </row>
    <row r="9" spans="1:36" x14ac:dyDescent="0.3">
      <c r="A9" s="105" t="s">
        <v>186</v>
      </c>
      <c r="B9" s="105" t="s">
        <v>36</v>
      </c>
      <c r="C9" s="105"/>
      <c r="D9" s="105" t="s">
        <v>652</v>
      </c>
      <c r="E9" s="105" t="s">
        <v>652</v>
      </c>
      <c r="F9" s="1"/>
      <c r="G9" s="1"/>
      <c r="H9" s="105" t="s">
        <v>413</v>
      </c>
      <c r="I9" s="1">
        <v>1</v>
      </c>
      <c r="J9" s="1">
        <v>24</v>
      </c>
      <c r="K9" s="105"/>
      <c r="L9" s="106"/>
      <c r="M9" s="105"/>
      <c r="N9" s="1"/>
      <c r="O9" s="105"/>
      <c r="P9" s="1"/>
      <c r="Q9" s="1"/>
      <c r="R9" s="105"/>
      <c r="S9" s="1"/>
      <c r="T9" s="105"/>
      <c r="U9" s="105"/>
      <c r="V9" s="106"/>
      <c r="W9" s="106"/>
      <c r="X9" s="1"/>
      <c r="Y9" s="1"/>
      <c r="Z9" s="105"/>
      <c r="AA9" s="106"/>
      <c r="AB9" s="106"/>
      <c r="AC9" s="1"/>
      <c r="AD9" s="1"/>
      <c r="AE9" s="105"/>
      <c r="AF9" s="105"/>
      <c r="AG9" s="105"/>
      <c r="AH9" s="105"/>
      <c r="AI9" s="105"/>
      <c r="AJ9" s="1"/>
    </row>
    <row r="10" spans="1:36" x14ac:dyDescent="0.3">
      <c r="A10" s="105" t="s">
        <v>186</v>
      </c>
      <c r="B10" s="105" t="s">
        <v>36</v>
      </c>
      <c r="C10" s="105"/>
      <c r="D10" s="105" t="s">
        <v>652</v>
      </c>
      <c r="E10" s="105" t="s">
        <v>652</v>
      </c>
      <c r="F10" s="1"/>
      <c r="G10" s="1"/>
      <c r="H10" s="105" t="s">
        <v>54</v>
      </c>
      <c r="I10" s="1">
        <v>1</v>
      </c>
      <c r="J10" s="1">
        <v>24</v>
      </c>
      <c r="K10" s="105"/>
      <c r="L10" s="106"/>
      <c r="M10" s="105"/>
      <c r="N10" s="1"/>
      <c r="O10" s="105"/>
      <c r="P10" s="1"/>
      <c r="Q10" s="1"/>
      <c r="R10" s="105"/>
      <c r="S10" s="1"/>
      <c r="T10" s="105"/>
      <c r="U10" s="105"/>
      <c r="V10" s="106"/>
      <c r="W10" s="106"/>
      <c r="X10" s="1"/>
      <c r="Y10" s="1"/>
      <c r="Z10" s="105"/>
      <c r="AA10" s="106"/>
      <c r="AB10" s="106"/>
      <c r="AC10" s="1"/>
      <c r="AD10" s="1"/>
      <c r="AE10" s="105"/>
      <c r="AF10" s="105"/>
      <c r="AG10" s="105"/>
      <c r="AH10" s="105"/>
      <c r="AI10" s="105"/>
      <c r="AJ10" s="1"/>
    </row>
    <row r="11" spans="1:36" x14ac:dyDescent="0.3">
      <c r="A11" s="105" t="s">
        <v>186</v>
      </c>
      <c r="B11" s="105" t="s">
        <v>36</v>
      </c>
      <c r="C11" s="105"/>
      <c r="D11" s="105" t="s">
        <v>652</v>
      </c>
      <c r="E11" s="105" t="s">
        <v>652</v>
      </c>
      <c r="F11" s="1"/>
      <c r="G11" s="1"/>
      <c r="H11" s="105" t="s">
        <v>47</v>
      </c>
      <c r="I11" s="1">
        <v>1</v>
      </c>
      <c r="J11" s="1">
        <v>24</v>
      </c>
      <c r="K11" s="105"/>
      <c r="L11" s="106"/>
      <c r="M11" s="105"/>
      <c r="N11" s="1"/>
      <c r="O11" s="105"/>
      <c r="P11" s="1"/>
      <c r="Q11" s="1"/>
      <c r="R11" s="105"/>
      <c r="S11" s="1"/>
      <c r="T11" s="105"/>
      <c r="U11" s="105"/>
      <c r="V11" s="106"/>
      <c r="W11" s="106"/>
      <c r="X11" s="1"/>
      <c r="Y11" s="1"/>
      <c r="Z11" s="105"/>
      <c r="AA11" s="106"/>
      <c r="AB11" s="106"/>
      <c r="AC11" s="1"/>
      <c r="AD11" s="1"/>
      <c r="AE11" s="105"/>
      <c r="AF11" s="105"/>
      <c r="AG11" s="105"/>
      <c r="AH11" s="105"/>
      <c r="AI11" s="105"/>
      <c r="AJ11" s="1"/>
    </row>
    <row r="12" spans="1:36" x14ac:dyDescent="0.3">
      <c r="A12" s="105" t="s">
        <v>186</v>
      </c>
      <c r="B12" s="105" t="s">
        <v>36</v>
      </c>
      <c r="C12" s="105"/>
      <c r="D12" s="105" t="s">
        <v>653</v>
      </c>
      <c r="E12" s="105" t="s">
        <v>655</v>
      </c>
      <c r="F12" s="1"/>
      <c r="G12" s="1"/>
      <c r="H12" s="105" t="s">
        <v>265</v>
      </c>
      <c r="I12" s="1">
        <v>67</v>
      </c>
      <c r="J12" s="1">
        <v>0</v>
      </c>
      <c r="K12" s="105" t="s">
        <v>414</v>
      </c>
      <c r="L12" s="106"/>
      <c r="M12" s="105"/>
      <c r="N12" s="1"/>
      <c r="O12" s="105"/>
      <c r="P12" s="1"/>
      <c r="Q12" s="1"/>
      <c r="R12" s="105"/>
      <c r="S12" s="1"/>
      <c r="T12" s="105"/>
      <c r="U12" s="105"/>
      <c r="V12" s="106"/>
      <c r="W12" s="106"/>
      <c r="X12" s="1"/>
      <c r="Y12" s="1"/>
      <c r="Z12" s="105"/>
      <c r="AA12" s="106"/>
      <c r="AB12" s="106"/>
      <c r="AC12" s="1"/>
      <c r="AD12" s="1"/>
      <c r="AE12" s="105"/>
      <c r="AF12" s="105"/>
      <c r="AG12" s="105"/>
      <c r="AH12" s="105"/>
      <c r="AI12" s="105"/>
      <c r="AJ12" s="1"/>
    </row>
    <row r="13" spans="1:36" x14ac:dyDescent="0.3">
      <c r="A13" s="105" t="s">
        <v>186</v>
      </c>
      <c r="B13" s="105" t="s">
        <v>36</v>
      </c>
      <c r="C13" s="105"/>
      <c r="D13" s="105" t="s">
        <v>653</v>
      </c>
      <c r="E13" s="105" t="s">
        <v>655</v>
      </c>
      <c r="F13" s="1"/>
      <c r="G13" s="1"/>
      <c r="H13" s="105" t="s">
        <v>278</v>
      </c>
      <c r="I13" s="1">
        <v>67</v>
      </c>
      <c r="J13" s="1">
        <v>17</v>
      </c>
      <c r="K13" s="105" t="s">
        <v>414</v>
      </c>
      <c r="L13" s="106"/>
      <c r="M13" s="105"/>
      <c r="N13" s="1"/>
      <c r="O13" s="105"/>
      <c r="P13" s="1"/>
      <c r="Q13" s="1"/>
      <c r="R13" s="105"/>
      <c r="S13" s="1"/>
      <c r="T13" s="105"/>
      <c r="U13" s="105"/>
      <c r="V13" s="106"/>
      <c r="W13" s="106"/>
      <c r="X13" s="1"/>
      <c r="Y13" s="1"/>
      <c r="Z13" s="105"/>
      <c r="AA13" s="106"/>
      <c r="AB13" s="106"/>
      <c r="AC13" s="1"/>
      <c r="AD13" s="1"/>
      <c r="AE13" s="105"/>
      <c r="AF13" s="105"/>
      <c r="AG13" s="105"/>
      <c r="AH13" s="105"/>
      <c r="AI13" s="105"/>
      <c r="AJ13" s="1"/>
    </row>
    <row r="14" spans="1:36" x14ac:dyDescent="0.3">
      <c r="A14" s="105" t="s">
        <v>186</v>
      </c>
      <c r="B14" s="105" t="s">
        <v>36</v>
      </c>
      <c r="C14" s="105"/>
      <c r="D14" s="105" t="s">
        <v>653</v>
      </c>
      <c r="E14" s="105" t="s">
        <v>655</v>
      </c>
      <c r="F14" s="1"/>
      <c r="G14" s="1"/>
      <c r="H14" s="105" t="s">
        <v>386</v>
      </c>
      <c r="I14" s="1">
        <v>67</v>
      </c>
      <c r="J14" s="1">
        <v>4</v>
      </c>
      <c r="K14" s="105" t="s">
        <v>415</v>
      </c>
      <c r="L14" s="106"/>
      <c r="M14" s="105"/>
      <c r="N14" s="1"/>
      <c r="O14" s="105"/>
      <c r="P14" s="1"/>
      <c r="Q14" s="1"/>
      <c r="R14" s="105"/>
      <c r="S14" s="1"/>
      <c r="T14" s="105"/>
      <c r="U14" s="105"/>
      <c r="V14" s="106"/>
      <c r="W14" s="106"/>
      <c r="X14" s="1"/>
      <c r="Y14" s="1"/>
      <c r="Z14" s="105"/>
      <c r="AA14" s="106"/>
      <c r="AB14" s="106"/>
      <c r="AC14" s="1"/>
      <c r="AD14" s="1"/>
      <c r="AE14" s="105"/>
      <c r="AF14" s="105"/>
      <c r="AG14" s="105"/>
      <c r="AH14" s="105"/>
      <c r="AI14" s="105"/>
      <c r="AJ14" s="1"/>
    </row>
    <row r="15" spans="1:36" x14ac:dyDescent="0.3">
      <c r="A15" s="105" t="s">
        <v>186</v>
      </c>
      <c r="B15" s="105" t="s">
        <v>36</v>
      </c>
      <c r="C15" s="105"/>
      <c r="D15" s="105" t="s">
        <v>656</v>
      </c>
      <c r="E15" s="105" t="s">
        <v>652</v>
      </c>
      <c r="F15" s="1"/>
      <c r="G15" s="1"/>
      <c r="H15" s="105" t="s">
        <v>324</v>
      </c>
      <c r="I15" s="1">
        <v>0.34116666666666667</v>
      </c>
      <c r="J15" s="1">
        <v>8.1880000000000006</v>
      </c>
      <c r="K15" s="105"/>
      <c r="L15" s="106"/>
      <c r="M15" s="105"/>
      <c r="N15" s="1"/>
      <c r="O15" s="105"/>
      <c r="P15" s="1"/>
      <c r="Q15" s="1"/>
      <c r="R15" s="105"/>
      <c r="S15" s="1"/>
      <c r="T15" s="105"/>
      <c r="U15" s="105"/>
      <c r="V15" s="106"/>
      <c r="W15" s="106"/>
      <c r="X15" s="1"/>
      <c r="Y15" s="1"/>
      <c r="Z15" s="105"/>
      <c r="AA15" s="106"/>
      <c r="AB15" s="106"/>
      <c r="AC15" s="1"/>
      <c r="AD15" s="1"/>
      <c r="AE15" s="105"/>
      <c r="AF15" s="105"/>
      <c r="AG15" s="105"/>
      <c r="AH15" s="105"/>
      <c r="AI15" s="105"/>
      <c r="AJ15" s="1"/>
    </row>
    <row r="16" spans="1:36" x14ac:dyDescent="0.3">
      <c r="A16" s="105" t="s">
        <v>186</v>
      </c>
      <c r="B16" s="105" t="s">
        <v>36</v>
      </c>
      <c r="C16" s="105"/>
      <c r="D16" s="105" t="s">
        <v>656</v>
      </c>
      <c r="E16" s="105" t="s">
        <v>652</v>
      </c>
      <c r="F16" s="1"/>
      <c r="G16" s="1"/>
      <c r="H16" s="105" t="s">
        <v>331</v>
      </c>
      <c r="I16" s="1">
        <v>0.426458333333333</v>
      </c>
      <c r="J16" s="1">
        <v>10.234999999999992</v>
      </c>
      <c r="K16" s="105"/>
      <c r="L16" s="106"/>
      <c r="M16" s="105"/>
      <c r="N16" s="1"/>
      <c r="O16" s="105"/>
      <c r="P16" s="1"/>
      <c r="Q16" s="1"/>
      <c r="R16" s="105"/>
      <c r="S16" s="1"/>
      <c r="T16" s="105"/>
      <c r="U16" s="105"/>
      <c r="V16" s="106"/>
      <c r="W16" s="106"/>
      <c r="X16" s="1"/>
      <c r="Y16" s="1"/>
      <c r="Z16" s="105"/>
      <c r="AA16" s="106"/>
      <c r="AB16" s="106"/>
      <c r="AC16" s="1"/>
      <c r="AD16" s="1"/>
      <c r="AE16" s="105"/>
      <c r="AF16" s="105"/>
      <c r="AG16" s="105"/>
      <c r="AH16" s="105"/>
      <c r="AI16" s="105"/>
      <c r="AJ16" s="1"/>
    </row>
    <row r="17" spans="1:36" x14ac:dyDescent="0.3">
      <c r="A17" s="105" t="s">
        <v>186</v>
      </c>
      <c r="B17" s="105" t="s">
        <v>36</v>
      </c>
      <c r="C17" s="105"/>
      <c r="D17" s="105" t="s">
        <v>652</v>
      </c>
      <c r="E17" s="105" t="s">
        <v>652</v>
      </c>
      <c r="F17" s="1"/>
      <c r="G17" s="1"/>
      <c r="H17" s="105" t="s">
        <v>160</v>
      </c>
      <c r="I17" s="1">
        <v>2.2175833333333332</v>
      </c>
      <c r="J17" s="1">
        <v>53.221999999999994</v>
      </c>
      <c r="K17" s="105"/>
      <c r="L17" s="106"/>
      <c r="M17" s="105"/>
      <c r="N17" s="1"/>
      <c r="O17" s="105"/>
      <c r="P17" s="1"/>
      <c r="Q17" s="1"/>
      <c r="R17" s="105"/>
      <c r="S17" s="1"/>
      <c r="T17" s="105"/>
      <c r="U17" s="105"/>
      <c r="V17" s="106"/>
      <c r="W17" s="106"/>
      <c r="X17" s="1"/>
      <c r="Y17" s="1"/>
      <c r="Z17" s="105"/>
      <c r="AA17" s="106"/>
      <c r="AB17" s="106"/>
      <c r="AC17" s="1"/>
      <c r="AD17" s="1"/>
      <c r="AE17" s="105"/>
      <c r="AF17" s="105"/>
      <c r="AG17" s="105"/>
      <c r="AH17" s="105"/>
      <c r="AI17" s="105"/>
      <c r="AJ17" s="1"/>
    </row>
    <row r="18" spans="1:36" x14ac:dyDescent="0.3">
      <c r="A18" s="105" t="s">
        <v>186</v>
      </c>
      <c r="B18" s="105" t="s">
        <v>36</v>
      </c>
      <c r="C18" s="105"/>
      <c r="D18" s="105" t="s">
        <v>656</v>
      </c>
      <c r="E18" s="105" t="s">
        <v>652</v>
      </c>
      <c r="F18" s="1"/>
      <c r="G18" s="1"/>
      <c r="H18" s="105" t="s">
        <v>275</v>
      </c>
      <c r="I18" s="1">
        <v>0.68233333333333335</v>
      </c>
      <c r="J18" s="1">
        <v>16.376000000000001</v>
      </c>
      <c r="K18" s="105"/>
      <c r="L18" s="106"/>
      <c r="M18" s="105"/>
      <c r="N18" s="1"/>
      <c r="O18" s="105"/>
      <c r="P18" s="1"/>
      <c r="Q18" s="1"/>
      <c r="R18" s="105"/>
      <c r="S18" s="1"/>
      <c r="T18" s="105"/>
      <c r="U18" s="105"/>
      <c r="V18" s="106"/>
      <c r="W18" s="106"/>
      <c r="X18" s="1"/>
      <c r="Y18" s="1"/>
      <c r="Z18" s="105"/>
      <c r="AA18" s="106"/>
      <c r="AB18" s="106"/>
      <c r="AC18" s="1"/>
      <c r="AD18" s="1"/>
      <c r="AE18" s="105"/>
      <c r="AF18" s="105"/>
      <c r="AG18" s="105"/>
      <c r="AH18" s="105"/>
      <c r="AI18" s="105"/>
      <c r="AJ18" s="1"/>
    </row>
    <row r="19" spans="1:36" x14ac:dyDescent="0.3">
      <c r="A19" s="105" t="s">
        <v>186</v>
      </c>
      <c r="B19" s="105" t="s">
        <v>36</v>
      </c>
      <c r="C19" s="105"/>
      <c r="D19" s="105" t="s">
        <v>656</v>
      </c>
      <c r="E19" s="105" t="s">
        <v>652</v>
      </c>
      <c r="F19" s="1"/>
      <c r="G19" s="1"/>
      <c r="H19" s="105" t="s">
        <v>267</v>
      </c>
      <c r="I19" s="1">
        <v>1.2793750000000002</v>
      </c>
      <c r="J19" s="1">
        <v>30.705000000000005</v>
      </c>
      <c r="K19" s="105"/>
      <c r="L19" s="106"/>
      <c r="M19" s="105"/>
      <c r="N19" s="1"/>
      <c r="O19" s="105"/>
      <c r="P19" s="1"/>
      <c r="Q19" s="1"/>
      <c r="R19" s="105"/>
      <c r="S19" s="1"/>
      <c r="T19" s="105"/>
      <c r="U19" s="105"/>
      <c r="V19" s="106"/>
      <c r="W19" s="106"/>
      <c r="X19" s="1"/>
      <c r="Y19" s="1"/>
      <c r="Z19" s="105"/>
      <c r="AA19" s="106"/>
      <c r="AB19" s="106"/>
      <c r="AC19" s="1"/>
      <c r="AD19" s="1"/>
      <c r="AE19" s="105"/>
      <c r="AF19" s="105"/>
      <c r="AG19" s="105"/>
      <c r="AH19" s="105"/>
      <c r="AI19" s="105"/>
      <c r="AJ19" s="1"/>
    </row>
    <row r="20" spans="1:36" x14ac:dyDescent="0.3">
      <c r="A20" s="105" t="s">
        <v>186</v>
      </c>
      <c r="B20" s="105" t="s">
        <v>36</v>
      </c>
      <c r="C20" s="105"/>
      <c r="D20" s="105" t="s">
        <v>652</v>
      </c>
      <c r="E20" s="105" t="s">
        <v>652</v>
      </c>
      <c r="F20" s="1"/>
      <c r="G20" s="1"/>
      <c r="H20" s="105" t="s">
        <v>416</v>
      </c>
      <c r="I20" s="1">
        <v>0.85291666666666677</v>
      </c>
      <c r="J20" s="1">
        <v>20.470000000000002</v>
      </c>
      <c r="K20" s="105"/>
      <c r="L20" s="106"/>
      <c r="M20" s="105"/>
      <c r="N20" s="1"/>
      <c r="O20" s="105"/>
      <c r="P20" s="1"/>
      <c r="Q20" s="1"/>
      <c r="R20" s="105"/>
      <c r="S20" s="1"/>
      <c r="T20" s="105"/>
      <c r="U20" s="105"/>
      <c r="V20" s="106"/>
      <c r="W20" s="106"/>
      <c r="X20" s="1"/>
      <c r="Y20" s="1"/>
      <c r="Z20" s="105"/>
      <c r="AA20" s="106"/>
      <c r="AB20" s="106"/>
      <c r="AC20" s="1"/>
      <c r="AD20" s="1"/>
      <c r="AE20" s="105"/>
      <c r="AF20" s="105"/>
      <c r="AG20" s="105"/>
      <c r="AH20" s="105"/>
      <c r="AI20" s="105"/>
      <c r="AJ20" s="1"/>
    </row>
    <row r="21" spans="1:36" x14ac:dyDescent="0.3">
      <c r="A21" s="105" t="s">
        <v>186</v>
      </c>
      <c r="B21" s="105" t="s">
        <v>36</v>
      </c>
      <c r="C21" s="105"/>
      <c r="D21" s="105" t="s">
        <v>656</v>
      </c>
      <c r="E21" s="105" t="s">
        <v>652</v>
      </c>
      <c r="F21" s="1"/>
      <c r="G21" s="1"/>
      <c r="H21" s="105" t="s">
        <v>417</v>
      </c>
      <c r="I21" s="1">
        <v>0.93820833333333342</v>
      </c>
      <c r="J21" s="1">
        <v>22.517000000000003</v>
      </c>
      <c r="K21" s="105"/>
      <c r="L21" s="106"/>
      <c r="M21" s="105"/>
      <c r="N21" s="1"/>
      <c r="O21" s="105"/>
      <c r="P21" s="1"/>
      <c r="Q21" s="1"/>
      <c r="R21" s="105"/>
      <c r="S21" s="1"/>
      <c r="T21" s="105"/>
      <c r="U21" s="105"/>
      <c r="V21" s="106"/>
      <c r="W21" s="106"/>
      <c r="X21" s="1"/>
      <c r="Y21" s="1"/>
      <c r="Z21" s="105"/>
      <c r="AA21" s="106"/>
      <c r="AB21" s="106"/>
      <c r="AC21" s="1"/>
      <c r="AD21" s="1"/>
      <c r="AE21" s="105"/>
      <c r="AF21" s="105"/>
      <c r="AG21" s="105"/>
      <c r="AH21" s="105"/>
      <c r="AI21" s="105"/>
      <c r="AJ21" s="1"/>
    </row>
    <row r="22" spans="1:36" x14ac:dyDescent="0.3">
      <c r="A22" s="105" t="s">
        <v>186</v>
      </c>
      <c r="B22" s="105" t="s">
        <v>36</v>
      </c>
      <c r="C22" s="105"/>
      <c r="D22" s="105" t="s">
        <v>652</v>
      </c>
      <c r="E22" s="105" t="s">
        <v>652</v>
      </c>
      <c r="F22" s="1"/>
      <c r="G22" s="1"/>
      <c r="H22" s="105" t="s">
        <v>418</v>
      </c>
      <c r="I22" s="1">
        <v>0.68233333333333335</v>
      </c>
      <c r="J22" s="1">
        <v>16.376000000000001</v>
      </c>
      <c r="K22" s="105"/>
      <c r="L22" s="106"/>
      <c r="M22" s="105"/>
      <c r="N22" s="1"/>
      <c r="O22" s="105"/>
      <c r="P22" s="1"/>
      <c r="Q22" s="1"/>
      <c r="R22" s="105"/>
      <c r="S22" s="1"/>
      <c r="T22" s="105"/>
      <c r="U22" s="105"/>
      <c r="V22" s="106"/>
      <c r="W22" s="106"/>
      <c r="X22" s="1"/>
      <c r="Y22" s="1"/>
      <c r="Z22" s="105"/>
      <c r="AA22" s="106"/>
      <c r="AB22" s="106"/>
      <c r="AC22" s="1"/>
      <c r="AD22" s="1"/>
      <c r="AE22" s="105"/>
      <c r="AF22" s="105"/>
      <c r="AG22" s="105"/>
      <c r="AH22" s="105"/>
      <c r="AI22" s="105"/>
      <c r="AJ22" s="1"/>
    </row>
    <row r="23" spans="1:36" x14ac:dyDescent="0.3">
      <c r="A23" s="105" t="s">
        <v>186</v>
      </c>
      <c r="B23" s="105" t="s">
        <v>36</v>
      </c>
      <c r="C23" s="105"/>
      <c r="D23" s="105" t="s">
        <v>652</v>
      </c>
      <c r="E23" s="105" t="s">
        <v>652</v>
      </c>
      <c r="F23" s="1"/>
      <c r="G23" s="1"/>
      <c r="H23" s="105" t="s">
        <v>158</v>
      </c>
      <c r="I23" s="1">
        <v>2.2175833333333332</v>
      </c>
      <c r="J23" s="1">
        <v>53.221999999999994</v>
      </c>
      <c r="K23" s="105"/>
      <c r="L23" s="106"/>
      <c r="M23" s="105"/>
      <c r="N23" s="1"/>
      <c r="O23" s="105"/>
      <c r="P23" s="1"/>
      <c r="Q23" s="1"/>
      <c r="R23" s="105"/>
      <c r="S23" s="1"/>
      <c r="T23" s="105"/>
      <c r="U23" s="105"/>
      <c r="V23" s="106"/>
      <c r="W23" s="106"/>
      <c r="X23" s="1"/>
      <c r="Y23" s="1"/>
      <c r="Z23" s="105"/>
      <c r="AA23" s="106"/>
      <c r="AB23" s="106"/>
      <c r="AC23" s="1"/>
      <c r="AD23" s="1"/>
      <c r="AE23" s="105"/>
      <c r="AF23" s="105"/>
      <c r="AG23" s="105"/>
      <c r="AH23" s="105"/>
      <c r="AI23" s="105"/>
      <c r="AJ23" s="1"/>
    </row>
    <row r="24" spans="1:36" x14ac:dyDescent="0.3">
      <c r="A24" s="105" t="s">
        <v>186</v>
      </c>
      <c r="B24" s="105" t="s">
        <v>36</v>
      </c>
      <c r="C24" s="105"/>
      <c r="D24" s="105" t="s">
        <v>656</v>
      </c>
      <c r="E24" s="105" t="s">
        <v>652</v>
      </c>
      <c r="F24" s="1"/>
      <c r="G24" s="1"/>
      <c r="H24" s="105" t="s">
        <v>352</v>
      </c>
      <c r="I24" s="1">
        <v>1.3646666666666667</v>
      </c>
      <c r="J24" s="1">
        <v>32.752000000000002</v>
      </c>
      <c r="K24" s="105"/>
      <c r="L24" s="106"/>
      <c r="M24" s="105"/>
      <c r="N24" s="1"/>
      <c r="O24" s="105"/>
      <c r="P24" s="1"/>
      <c r="Q24" s="1"/>
      <c r="R24" s="105"/>
      <c r="S24" s="1"/>
      <c r="T24" s="105"/>
      <c r="U24" s="105"/>
      <c r="V24" s="106"/>
      <c r="W24" s="106"/>
      <c r="X24" s="1"/>
      <c r="Y24" s="1"/>
      <c r="Z24" s="105"/>
      <c r="AA24" s="106"/>
      <c r="AB24" s="106"/>
      <c r="AC24" s="1"/>
      <c r="AD24" s="1"/>
      <c r="AE24" s="105"/>
      <c r="AF24" s="105"/>
      <c r="AG24" s="105"/>
      <c r="AH24" s="105"/>
      <c r="AI24" s="105"/>
      <c r="AJ24" s="1"/>
    </row>
    <row r="25" spans="1:36" x14ac:dyDescent="0.3">
      <c r="A25" s="105" t="s">
        <v>186</v>
      </c>
      <c r="B25" s="105" t="s">
        <v>36</v>
      </c>
      <c r="C25" s="105"/>
      <c r="D25" s="105" t="s">
        <v>652</v>
      </c>
      <c r="E25" s="105" t="s">
        <v>652</v>
      </c>
      <c r="F25" s="1"/>
      <c r="G25" s="1"/>
      <c r="H25" s="105" t="s">
        <v>157</v>
      </c>
      <c r="I25" s="1">
        <v>2.2175833333333332</v>
      </c>
      <c r="J25" s="1">
        <v>53.221999999999994</v>
      </c>
      <c r="K25" s="105"/>
      <c r="L25" s="106"/>
      <c r="M25" s="105"/>
      <c r="N25" s="1"/>
      <c r="O25" s="105"/>
      <c r="P25" s="1"/>
      <c r="Q25" s="1"/>
      <c r="R25" s="105"/>
      <c r="S25" s="1"/>
      <c r="T25" s="105"/>
      <c r="U25" s="105"/>
      <c r="V25" s="106"/>
      <c r="W25" s="106"/>
      <c r="X25" s="1"/>
      <c r="Y25" s="1"/>
      <c r="Z25" s="105"/>
      <c r="AA25" s="106"/>
      <c r="AB25" s="106"/>
      <c r="AC25" s="1"/>
      <c r="AD25" s="1"/>
      <c r="AE25" s="105"/>
      <c r="AF25" s="105"/>
      <c r="AG25" s="105"/>
      <c r="AH25" s="105"/>
      <c r="AI25" s="105"/>
      <c r="AJ25" s="1"/>
    </row>
    <row r="26" spans="1:36" x14ac:dyDescent="0.3">
      <c r="A26" s="105" t="s">
        <v>186</v>
      </c>
      <c r="B26" s="105" t="s">
        <v>36</v>
      </c>
      <c r="C26" s="105"/>
      <c r="D26" s="105" t="s">
        <v>652</v>
      </c>
      <c r="E26" s="105" t="s">
        <v>652</v>
      </c>
      <c r="F26" s="1"/>
      <c r="G26" s="1"/>
      <c r="H26" s="105" t="s">
        <v>419</v>
      </c>
      <c r="I26" s="1">
        <v>0.68233333333333335</v>
      </c>
      <c r="J26" s="1">
        <v>16.376000000000001</v>
      </c>
      <c r="K26" s="105"/>
      <c r="L26" s="106"/>
      <c r="M26" s="105"/>
      <c r="N26" s="1"/>
      <c r="O26" s="105"/>
      <c r="P26" s="1"/>
      <c r="Q26" s="1"/>
      <c r="R26" s="105"/>
      <c r="S26" s="1"/>
      <c r="T26" s="105"/>
      <c r="U26" s="105"/>
      <c r="V26" s="106"/>
      <c r="W26" s="106"/>
      <c r="X26" s="1"/>
      <c r="Y26" s="1"/>
      <c r="Z26" s="105"/>
      <c r="AA26" s="106"/>
      <c r="AB26" s="106"/>
      <c r="AC26" s="1"/>
      <c r="AD26" s="1"/>
      <c r="AE26" s="105"/>
      <c r="AF26" s="105"/>
      <c r="AG26" s="105"/>
      <c r="AH26" s="105"/>
      <c r="AI26" s="105"/>
      <c r="AJ26" s="1"/>
    </row>
    <row r="27" spans="1:36" x14ac:dyDescent="0.3">
      <c r="A27" s="105" t="s">
        <v>186</v>
      </c>
      <c r="B27" s="105" t="s">
        <v>36</v>
      </c>
      <c r="C27" s="105"/>
      <c r="D27" s="105" t="s">
        <v>656</v>
      </c>
      <c r="E27" s="105" t="s">
        <v>652</v>
      </c>
      <c r="F27" s="1"/>
      <c r="G27" s="1"/>
      <c r="H27" s="105" t="s">
        <v>298</v>
      </c>
      <c r="I27" s="1">
        <v>2.4734583333333338</v>
      </c>
      <c r="J27" s="1">
        <v>59.363000000000014</v>
      </c>
      <c r="K27" s="105"/>
      <c r="L27" s="106"/>
      <c r="M27" s="105"/>
      <c r="N27" s="1"/>
      <c r="O27" s="105"/>
      <c r="P27" s="1"/>
      <c r="Q27" s="1"/>
      <c r="R27" s="105"/>
      <c r="S27" s="1"/>
      <c r="T27" s="105"/>
      <c r="U27" s="105"/>
      <c r="V27" s="106"/>
      <c r="W27" s="106"/>
      <c r="X27" s="1"/>
      <c r="Y27" s="1"/>
      <c r="Z27" s="105"/>
      <c r="AA27" s="106"/>
      <c r="AB27" s="106"/>
      <c r="AC27" s="1"/>
      <c r="AD27" s="1"/>
      <c r="AE27" s="105"/>
      <c r="AF27" s="105"/>
      <c r="AG27" s="105"/>
      <c r="AH27" s="105"/>
      <c r="AI27" s="105"/>
      <c r="AJ27" s="1"/>
    </row>
    <row r="28" spans="1:36" x14ac:dyDescent="0.3">
      <c r="A28" s="105" t="s">
        <v>186</v>
      </c>
      <c r="B28" s="105" t="s">
        <v>36</v>
      </c>
      <c r="C28" s="105"/>
      <c r="D28" s="105" t="s">
        <v>652</v>
      </c>
      <c r="E28" s="105" t="s">
        <v>652</v>
      </c>
      <c r="F28" s="1"/>
      <c r="G28" s="1"/>
      <c r="H28" s="105" t="s">
        <v>164</v>
      </c>
      <c r="I28" s="1">
        <v>0.85291666666666677</v>
      </c>
      <c r="J28" s="1">
        <v>20.470000000000002</v>
      </c>
      <c r="K28" s="105"/>
      <c r="L28" s="106"/>
      <c r="M28" s="105"/>
      <c r="N28" s="1"/>
      <c r="O28" s="105"/>
      <c r="P28" s="1"/>
      <c r="Q28" s="1"/>
      <c r="R28" s="105"/>
      <c r="S28" s="1"/>
      <c r="T28" s="105"/>
      <c r="U28" s="105"/>
      <c r="V28" s="106"/>
      <c r="W28" s="106"/>
      <c r="X28" s="1"/>
      <c r="Y28" s="1"/>
      <c r="Z28" s="105"/>
      <c r="AA28" s="106"/>
      <c r="AB28" s="106"/>
      <c r="AC28" s="1"/>
      <c r="AD28" s="1"/>
      <c r="AE28" s="105"/>
      <c r="AF28" s="105"/>
      <c r="AG28" s="105"/>
      <c r="AH28" s="105"/>
      <c r="AI28" s="105"/>
      <c r="AJ28" s="1"/>
    </row>
    <row r="29" spans="1:36" x14ac:dyDescent="0.3">
      <c r="A29" s="105" t="s">
        <v>186</v>
      </c>
      <c r="B29" s="105" t="s">
        <v>36</v>
      </c>
      <c r="C29" s="105"/>
      <c r="D29" s="105" t="s">
        <v>652</v>
      </c>
      <c r="E29" s="105" t="s">
        <v>652</v>
      </c>
      <c r="F29" s="1"/>
      <c r="G29" s="1"/>
      <c r="H29" s="105" t="s">
        <v>153</v>
      </c>
      <c r="I29" s="1">
        <v>2.2175833333333332</v>
      </c>
      <c r="J29" s="1">
        <v>53.221999999999994</v>
      </c>
      <c r="K29" s="105"/>
      <c r="L29" s="106"/>
      <c r="M29" s="105"/>
      <c r="N29" s="1"/>
      <c r="O29" s="105"/>
      <c r="P29" s="1"/>
      <c r="Q29" s="1"/>
      <c r="R29" s="105"/>
      <c r="S29" s="1"/>
      <c r="T29" s="105"/>
      <c r="U29" s="105"/>
      <c r="V29" s="106"/>
      <c r="W29" s="106"/>
      <c r="X29" s="1"/>
      <c r="Y29" s="1"/>
      <c r="Z29" s="105"/>
      <c r="AA29" s="106"/>
      <c r="AB29" s="106"/>
      <c r="AC29" s="1"/>
      <c r="AD29" s="1"/>
      <c r="AE29" s="105"/>
      <c r="AF29" s="105"/>
      <c r="AG29" s="105"/>
      <c r="AH29" s="105"/>
      <c r="AI29" s="105"/>
      <c r="AJ29" s="1"/>
    </row>
    <row r="30" spans="1:36" x14ac:dyDescent="0.3">
      <c r="A30" s="105" t="s">
        <v>186</v>
      </c>
      <c r="B30" s="105" t="s">
        <v>36</v>
      </c>
      <c r="C30" s="105"/>
      <c r="D30" s="105" t="s">
        <v>652</v>
      </c>
      <c r="E30" s="105" t="s">
        <v>652</v>
      </c>
      <c r="F30" s="1"/>
      <c r="G30" s="1"/>
      <c r="H30" s="105" t="s">
        <v>154</v>
      </c>
      <c r="I30" s="1">
        <v>0.25</v>
      </c>
      <c r="J30" s="1">
        <v>6</v>
      </c>
      <c r="K30" s="105"/>
      <c r="L30" s="106"/>
      <c r="M30" s="105"/>
      <c r="N30" s="1"/>
      <c r="O30" s="105"/>
      <c r="P30" s="1"/>
      <c r="Q30" s="1"/>
      <c r="R30" s="105"/>
      <c r="S30" s="1"/>
      <c r="T30" s="105"/>
      <c r="U30" s="105"/>
      <c r="V30" s="106"/>
      <c r="W30" s="106"/>
      <c r="X30" s="1"/>
      <c r="Y30" s="1"/>
      <c r="Z30" s="105"/>
      <c r="AA30" s="106"/>
      <c r="AB30" s="106"/>
      <c r="AC30" s="1"/>
      <c r="AD30" s="1"/>
      <c r="AE30" s="105"/>
      <c r="AF30" s="105"/>
      <c r="AG30" s="105"/>
      <c r="AH30" s="105"/>
      <c r="AI30" s="105"/>
      <c r="AJ30" s="1"/>
    </row>
    <row r="31" spans="1:36" x14ac:dyDescent="0.3">
      <c r="A31" s="105" t="s">
        <v>186</v>
      </c>
      <c r="B31" s="105" t="s">
        <v>36</v>
      </c>
      <c r="C31" s="105"/>
      <c r="D31" s="105" t="s">
        <v>656</v>
      </c>
      <c r="E31" s="105" t="s">
        <v>652</v>
      </c>
      <c r="F31" s="1"/>
      <c r="G31" s="1"/>
      <c r="H31" s="105" t="s">
        <v>420</v>
      </c>
      <c r="I31" s="1">
        <v>1.1000000000000001</v>
      </c>
      <c r="J31" s="1">
        <v>26.400000000000002</v>
      </c>
      <c r="K31" s="105"/>
      <c r="L31" s="106"/>
      <c r="M31" s="105"/>
      <c r="N31" s="1"/>
      <c r="O31" s="105"/>
      <c r="P31" s="1"/>
      <c r="Q31" s="1"/>
      <c r="R31" s="105"/>
      <c r="S31" s="1"/>
      <c r="T31" s="105"/>
      <c r="U31" s="105"/>
      <c r="V31" s="106"/>
      <c r="W31" s="106"/>
      <c r="X31" s="1"/>
      <c r="Y31" s="1"/>
      <c r="Z31" s="105"/>
      <c r="AA31" s="106"/>
      <c r="AB31" s="106"/>
      <c r="AC31" s="1"/>
      <c r="AD31" s="1"/>
      <c r="AE31" s="105"/>
      <c r="AF31" s="105"/>
      <c r="AG31" s="105"/>
      <c r="AH31" s="105"/>
      <c r="AI31" s="105"/>
      <c r="AJ31" s="1"/>
    </row>
    <row r="32" spans="1:36" x14ac:dyDescent="0.3">
      <c r="A32" s="105" t="s">
        <v>186</v>
      </c>
      <c r="B32" s="105" t="s">
        <v>36</v>
      </c>
      <c r="C32" s="105"/>
      <c r="D32" s="105" t="s">
        <v>652</v>
      </c>
      <c r="E32" s="105" t="s">
        <v>652</v>
      </c>
      <c r="F32" s="1"/>
      <c r="G32" s="1"/>
      <c r="H32" s="105" t="s">
        <v>78</v>
      </c>
      <c r="I32" s="1"/>
      <c r="J32" s="1">
        <v>17.5</v>
      </c>
      <c r="K32" s="105"/>
      <c r="L32" s="106"/>
      <c r="M32" s="105"/>
      <c r="N32" s="1"/>
      <c r="O32" s="105"/>
      <c r="P32" s="1"/>
      <c r="Q32" s="1"/>
      <c r="R32" s="105"/>
      <c r="S32" s="1"/>
      <c r="T32" s="105"/>
      <c r="U32" s="105"/>
      <c r="V32" s="106"/>
      <c r="W32" s="106"/>
      <c r="X32" s="1"/>
      <c r="Y32" s="1"/>
      <c r="Z32" s="105"/>
      <c r="AA32" s="106"/>
      <c r="AB32" s="106"/>
      <c r="AC32" s="1"/>
      <c r="AD32" s="1"/>
      <c r="AE32" s="105"/>
      <c r="AF32" s="105"/>
      <c r="AG32" s="105"/>
      <c r="AH32" s="105"/>
      <c r="AI32" s="105"/>
      <c r="AJ32" s="1"/>
    </row>
    <row r="33" spans="1:36" x14ac:dyDescent="0.3">
      <c r="A33" s="105" t="s">
        <v>186</v>
      </c>
      <c r="B33" s="105" t="s">
        <v>36</v>
      </c>
      <c r="C33" s="105"/>
      <c r="D33" s="105" t="s">
        <v>652</v>
      </c>
      <c r="E33" s="105" t="s">
        <v>652</v>
      </c>
      <c r="F33" s="1"/>
      <c r="G33" s="1"/>
      <c r="H33" s="105" t="s">
        <v>188</v>
      </c>
      <c r="I33" s="1"/>
      <c r="J33" s="1">
        <v>17</v>
      </c>
      <c r="K33" s="105"/>
      <c r="L33" s="106"/>
      <c r="M33" s="105"/>
      <c r="N33" s="1"/>
      <c r="O33" s="105"/>
      <c r="P33" s="1"/>
      <c r="Q33" s="1"/>
      <c r="R33" s="105"/>
      <c r="S33" s="1"/>
      <c r="T33" s="105"/>
      <c r="U33" s="105"/>
      <c r="V33" s="106"/>
      <c r="W33" s="106"/>
      <c r="X33" s="1"/>
      <c r="Y33" s="1"/>
      <c r="Z33" s="105"/>
      <c r="AA33" s="106"/>
      <c r="AB33" s="106"/>
      <c r="AC33" s="1"/>
      <c r="AD33" s="1"/>
      <c r="AE33" s="105"/>
      <c r="AF33" s="105"/>
      <c r="AG33" s="105"/>
      <c r="AH33" s="105"/>
      <c r="AI33" s="105"/>
      <c r="AJ33" s="1"/>
    </row>
    <row r="34" spans="1:36" x14ac:dyDescent="0.3">
      <c r="A34" s="105" t="s">
        <v>186</v>
      </c>
      <c r="B34" s="105" t="s">
        <v>36</v>
      </c>
      <c r="C34" s="105"/>
      <c r="D34" s="105" t="s">
        <v>652</v>
      </c>
      <c r="E34" s="105" t="s">
        <v>652</v>
      </c>
      <c r="F34" s="1"/>
      <c r="G34" s="1"/>
      <c r="H34" s="105" t="s">
        <v>200</v>
      </c>
      <c r="I34" s="1"/>
      <c r="J34" s="1">
        <v>14</v>
      </c>
      <c r="K34" s="105"/>
      <c r="L34" s="106"/>
      <c r="M34" s="105"/>
      <c r="N34" s="1"/>
      <c r="O34" s="105"/>
      <c r="P34" s="1"/>
      <c r="Q34" s="1"/>
      <c r="R34" s="105"/>
      <c r="S34" s="1"/>
      <c r="T34" s="105"/>
      <c r="U34" s="105"/>
      <c r="V34" s="106"/>
      <c r="W34" s="106"/>
      <c r="X34" s="1"/>
      <c r="Y34" s="1"/>
      <c r="Z34" s="105"/>
      <c r="AA34" s="106"/>
      <c r="AB34" s="106"/>
      <c r="AC34" s="1"/>
      <c r="AD34" s="1"/>
      <c r="AE34" s="105"/>
      <c r="AF34" s="105"/>
      <c r="AG34" s="105"/>
      <c r="AH34" s="105"/>
      <c r="AI34" s="105"/>
      <c r="AJ34" s="1"/>
    </row>
    <row r="35" spans="1:36" x14ac:dyDescent="0.3">
      <c r="A35" s="105" t="s">
        <v>186</v>
      </c>
      <c r="B35" s="105" t="s">
        <v>36</v>
      </c>
      <c r="C35" s="105"/>
      <c r="D35" s="105" t="s">
        <v>652</v>
      </c>
      <c r="E35" s="105" t="s">
        <v>652</v>
      </c>
      <c r="F35" s="1"/>
      <c r="G35" s="1"/>
      <c r="H35" s="105" t="s">
        <v>225</v>
      </c>
      <c r="I35" s="1"/>
      <c r="J35" s="1">
        <v>7</v>
      </c>
      <c r="K35" s="105"/>
      <c r="L35" s="106"/>
      <c r="M35" s="105"/>
      <c r="N35" s="1"/>
      <c r="O35" s="105"/>
      <c r="P35" s="1"/>
      <c r="Q35" s="1"/>
      <c r="R35" s="105"/>
      <c r="S35" s="1"/>
      <c r="T35" s="105"/>
      <c r="U35" s="105"/>
      <c r="V35" s="106"/>
      <c r="W35" s="106"/>
      <c r="X35" s="1"/>
      <c r="Y35" s="1"/>
      <c r="Z35" s="105"/>
      <c r="AA35" s="106"/>
      <c r="AB35" s="106"/>
      <c r="AC35" s="1"/>
      <c r="AD35" s="1"/>
      <c r="AE35" s="105"/>
      <c r="AF35" s="105"/>
      <c r="AG35" s="105"/>
      <c r="AH35" s="105"/>
      <c r="AI35" s="105"/>
      <c r="AJ35" s="1"/>
    </row>
    <row r="36" spans="1:36" x14ac:dyDescent="0.3">
      <c r="A36" s="105" t="s">
        <v>186</v>
      </c>
      <c r="B36" s="105" t="s">
        <v>36</v>
      </c>
      <c r="C36" s="105"/>
      <c r="D36" s="105" t="s">
        <v>652</v>
      </c>
      <c r="E36" s="105" t="s">
        <v>652</v>
      </c>
      <c r="F36" s="1"/>
      <c r="G36" s="1"/>
      <c r="H36" s="105" t="s">
        <v>195</v>
      </c>
      <c r="I36" s="1"/>
      <c r="J36" s="1">
        <v>21</v>
      </c>
      <c r="K36" s="105"/>
      <c r="L36" s="106"/>
      <c r="M36" s="105"/>
      <c r="N36" s="1"/>
      <c r="O36" s="105"/>
      <c r="P36" s="1"/>
      <c r="Q36" s="1"/>
      <c r="R36" s="105"/>
      <c r="S36" s="1"/>
      <c r="T36" s="105"/>
      <c r="U36" s="105"/>
      <c r="V36" s="106"/>
      <c r="W36" s="106"/>
      <c r="X36" s="1"/>
      <c r="Y36" s="1"/>
      <c r="Z36" s="105"/>
      <c r="AA36" s="106"/>
      <c r="AB36" s="106"/>
      <c r="AC36" s="1"/>
      <c r="AD36" s="1"/>
      <c r="AE36" s="105"/>
      <c r="AF36" s="105"/>
      <c r="AG36" s="105"/>
      <c r="AH36" s="105"/>
      <c r="AI36" s="105"/>
      <c r="AJ36" s="1"/>
    </row>
    <row r="37" spans="1:36" x14ac:dyDescent="0.3">
      <c r="A37" s="105" t="s">
        <v>186</v>
      </c>
      <c r="B37" s="105" t="s">
        <v>36</v>
      </c>
      <c r="C37" s="105"/>
      <c r="D37" s="105" t="s">
        <v>652</v>
      </c>
      <c r="E37" s="105" t="s">
        <v>652</v>
      </c>
      <c r="F37" s="1"/>
      <c r="G37" s="1"/>
      <c r="H37" s="105" t="s">
        <v>197</v>
      </c>
      <c r="I37" s="1"/>
      <c r="J37" s="1">
        <v>7</v>
      </c>
      <c r="K37" s="105"/>
      <c r="L37" s="106"/>
      <c r="M37" s="105"/>
      <c r="N37" s="1"/>
      <c r="O37" s="105"/>
      <c r="P37" s="1"/>
      <c r="Q37" s="1"/>
      <c r="R37" s="105"/>
      <c r="S37" s="1"/>
      <c r="T37" s="105"/>
      <c r="U37" s="105"/>
      <c r="V37" s="106"/>
      <c r="W37" s="106"/>
      <c r="X37" s="1"/>
      <c r="Y37" s="1"/>
      <c r="Z37" s="105"/>
      <c r="AA37" s="106"/>
      <c r="AB37" s="106"/>
      <c r="AC37" s="1"/>
      <c r="AD37" s="1"/>
      <c r="AE37" s="105"/>
      <c r="AF37" s="105"/>
      <c r="AG37" s="105"/>
      <c r="AH37" s="105"/>
      <c r="AI37" s="105"/>
      <c r="AJ37" s="1"/>
    </row>
    <row r="38" spans="1:36" x14ac:dyDescent="0.3">
      <c r="A38" s="105" t="s">
        <v>186</v>
      </c>
      <c r="B38" s="105" t="s">
        <v>36</v>
      </c>
      <c r="C38" s="105"/>
      <c r="D38" s="105" t="s">
        <v>652</v>
      </c>
      <c r="E38" s="105" t="s">
        <v>652</v>
      </c>
      <c r="F38" s="1"/>
      <c r="G38" s="1"/>
      <c r="H38" s="105" t="s">
        <v>192</v>
      </c>
      <c r="I38" s="1"/>
      <c r="J38" s="1">
        <v>14</v>
      </c>
      <c r="K38" s="105"/>
      <c r="L38" s="106"/>
      <c r="M38" s="105"/>
      <c r="N38" s="1"/>
      <c r="O38" s="105"/>
      <c r="P38" s="1"/>
      <c r="Q38" s="1"/>
      <c r="R38" s="105"/>
      <c r="S38" s="1"/>
      <c r="T38" s="105"/>
      <c r="U38" s="105"/>
      <c r="V38" s="106"/>
      <c r="W38" s="106"/>
      <c r="X38" s="1"/>
      <c r="Y38" s="1"/>
      <c r="Z38" s="105"/>
      <c r="AA38" s="106"/>
      <c r="AB38" s="106"/>
      <c r="AC38" s="1"/>
      <c r="AD38" s="1"/>
      <c r="AE38" s="105"/>
      <c r="AF38" s="105"/>
      <c r="AG38" s="105"/>
      <c r="AH38" s="105"/>
      <c r="AI38" s="105"/>
      <c r="AJ38" s="1"/>
    </row>
    <row r="39" spans="1:36" x14ac:dyDescent="0.3">
      <c r="A39" s="105" t="s">
        <v>186</v>
      </c>
      <c r="B39" s="105" t="s">
        <v>36</v>
      </c>
      <c r="C39" s="105"/>
      <c r="D39" s="105" t="s">
        <v>652</v>
      </c>
      <c r="E39" s="105" t="s">
        <v>652</v>
      </c>
      <c r="F39" s="1"/>
      <c r="G39" s="1"/>
      <c r="H39" s="105" t="s">
        <v>202</v>
      </c>
      <c r="I39" s="1"/>
      <c r="J39" s="1">
        <v>14</v>
      </c>
      <c r="K39" s="105"/>
      <c r="L39" s="106"/>
      <c r="M39" s="105"/>
      <c r="N39" s="1"/>
      <c r="O39" s="105"/>
      <c r="P39" s="1"/>
      <c r="Q39" s="1"/>
      <c r="R39" s="105"/>
      <c r="S39" s="1"/>
      <c r="T39" s="105"/>
      <c r="U39" s="105"/>
      <c r="V39" s="106"/>
      <c r="W39" s="106"/>
      <c r="X39" s="1"/>
      <c r="Y39" s="1"/>
      <c r="Z39" s="105"/>
      <c r="AA39" s="106"/>
      <c r="AB39" s="106"/>
      <c r="AC39" s="1"/>
      <c r="AD39" s="1"/>
      <c r="AE39" s="105"/>
      <c r="AF39" s="105"/>
      <c r="AG39" s="105"/>
      <c r="AH39" s="105"/>
      <c r="AI39" s="105"/>
      <c r="AJ39" s="1"/>
    </row>
    <row r="40" spans="1:36" x14ac:dyDescent="0.3">
      <c r="A40" s="105" t="s">
        <v>186</v>
      </c>
      <c r="B40" s="105" t="s">
        <v>36</v>
      </c>
      <c r="C40" s="105"/>
      <c r="D40" s="105" t="s">
        <v>652</v>
      </c>
      <c r="E40" s="105" t="s">
        <v>652</v>
      </c>
      <c r="F40" s="1"/>
      <c r="G40" s="1"/>
      <c r="H40" s="105" t="s">
        <v>190</v>
      </c>
      <c r="I40" s="1"/>
      <c r="J40" s="1">
        <v>28</v>
      </c>
      <c r="K40" s="105"/>
      <c r="L40" s="106"/>
      <c r="M40" s="105"/>
      <c r="N40" s="1"/>
      <c r="O40" s="105"/>
      <c r="P40" s="1"/>
      <c r="Q40" s="1"/>
      <c r="R40" s="105"/>
      <c r="S40" s="1"/>
      <c r="T40" s="105"/>
      <c r="U40" s="105"/>
      <c r="V40" s="106"/>
      <c r="W40" s="106"/>
      <c r="X40" s="1"/>
      <c r="Y40" s="1"/>
      <c r="Z40" s="105"/>
      <c r="AA40" s="106"/>
      <c r="AB40" s="106"/>
      <c r="AC40" s="1"/>
      <c r="AD40" s="1"/>
      <c r="AE40" s="105"/>
      <c r="AF40" s="105"/>
      <c r="AG40" s="105"/>
      <c r="AH40" s="105"/>
      <c r="AI40" s="105"/>
      <c r="AJ40" s="1"/>
    </row>
    <row r="41" spans="1:36" x14ac:dyDescent="0.3">
      <c r="A41" s="105" t="s">
        <v>651</v>
      </c>
      <c r="B41" s="105"/>
      <c r="C41" s="105"/>
      <c r="D41" s="105" t="s">
        <v>652</v>
      </c>
      <c r="E41" s="105" t="s">
        <v>652</v>
      </c>
      <c r="F41" s="1"/>
      <c r="G41" s="1"/>
      <c r="H41" s="105"/>
      <c r="I41" s="1"/>
      <c r="J41" s="1"/>
      <c r="K41" s="105"/>
      <c r="L41" s="106"/>
      <c r="M41" s="105"/>
      <c r="N41" s="1"/>
      <c r="O41" s="105"/>
      <c r="P41" s="1"/>
      <c r="Q41" s="1"/>
      <c r="R41" s="105"/>
      <c r="S41" s="1"/>
      <c r="T41" s="105"/>
      <c r="U41" s="105"/>
      <c r="V41" s="106"/>
      <c r="W41" s="106"/>
      <c r="X41" s="1"/>
      <c r="Y41" s="1"/>
      <c r="Z41" s="105"/>
      <c r="AA41" s="106"/>
      <c r="AB41" s="106"/>
      <c r="AC41" s="1"/>
      <c r="AD41" s="1"/>
      <c r="AE41" s="105" t="s">
        <v>393</v>
      </c>
      <c r="AF41" s="105" t="s">
        <v>393</v>
      </c>
      <c r="AG41" s="105" t="s">
        <v>394</v>
      </c>
      <c r="AH41" s="105" t="s">
        <v>395</v>
      </c>
      <c r="AI41" s="105" t="s">
        <v>396</v>
      </c>
      <c r="AJ41" s="1">
        <v>8</v>
      </c>
    </row>
    <row r="42" spans="1:36" x14ac:dyDescent="0.3">
      <c r="A42" s="105" t="s">
        <v>651</v>
      </c>
      <c r="B42" s="105"/>
      <c r="C42" s="105"/>
      <c r="D42" s="105" t="s">
        <v>652</v>
      </c>
      <c r="E42" s="105" t="s">
        <v>652</v>
      </c>
      <c r="F42" s="1"/>
      <c r="G42" s="1"/>
      <c r="H42" s="105"/>
      <c r="I42" s="1"/>
      <c r="J42" s="1"/>
      <c r="K42" s="105"/>
      <c r="L42" s="106"/>
      <c r="M42" s="105"/>
      <c r="N42" s="1"/>
      <c r="O42" s="105"/>
      <c r="P42" s="1"/>
      <c r="Q42" s="1"/>
      <c r="R42" s="105"/>
      <c r="S42" s="1"/>
      <c r="T42" s="105"/>
      <c r="U42" s="105"/>
      <c r="V42" s="106"/>
      <c r="W42" s="106"/>
      <c r="X42" s="1"/>
      <c r="Y42" s="1"/>
      <c r="Z42" s="105"/>
      <c r="AA42" s="106"/>
      <c r="AB42" s="106"/>
      <c r="AC42" s="1"/>
      <c r="AD42" s="1"/>
      <c r="AE42" s="105" t="s">
        <v>397</v>
      </c>
      <c r="AF42" s="105" t="s">
        <v>397</v>
      </c>
      <c r="AG42" s="105" t="s">
        <v>398</v>
      </c>
      <c r="AH42" s="105" t="s">
        <v>395</v>
      </c>
      <c r="AI42" s="105" t="s">
        <v>396</v>
      </c>
      <c r="AJ42" s="1">
        <v>8</v>
      </c>
    </row>
    <row r="43" spans="1:36" x14ac:dyDescent="0.3">
      <c r="A43" s="105" t="s">
        <v>651</v>
      </c>
      <c r="B43" s="105"/>
      <c r="C43" s="105"/>
      <c r="D43" s="105" t="s">
        <v>652</v>
      </c>
      <c r="E43" s="105" t="s">
        <v>652</v>
      </c>
      <c r="F43" s="1"/>
      <c r="G43" s="1"/>
      <c r="H43" s="105"/>
      <c r="I43" s="1"/>
      <c r="J43" s="1"/>
      <c r="K43" s="105"/>
      <c r="L43" s="106"/>
      <c r="M43" s="105"/>
      <c r="N43" s="1"/>
      <c r="O43" s="105"/>
      <c r="P43" s="1"/>
      <c r="Q43" s="1"/>
      <c r="R43" s="105"/>
      <c r="S43" s="1"/>
      <c r="T43" s="105"/>
      <c r="U43" s="105"/>
      <c r="V43" s="106"/>
      <c r="W43" s="106"/>
      <c r="X43" s="1"/>
      <c r="Y43" s="1"/>
      <c r="Z43" s="105"/>
      <c r="AA43" s="106"/>
      <c r="AB43" s="106"/>
      <c r="AC43" s="1"/>
      <c r="AD43" s="1"/>
      <c r="AE43" s="105" t="s">
        <v>399</v>
      </c>
      <c r="AF43" s="105" t="s">
        <v>399</v>
      </c>
      <c r="AG43" s="105" t="s">
        <v>400</v>
      </c>
      <c r="AH43" s="105" t="s">
        <v>395</v>
      </c>
      <c r="AI43" s="105" t="s">
        <v>396</v>
      </c>
      <c r="AJ43" s="1">
        <v>8</v>
      </c>
    </row>
    <row r="44" spans="1:36" x14ac:dyDescent="0.3">
      <c r="A44" s="105" t="s">
        <v>651</v>
      </c>
      <c r="B44" s="105"/>
      <c r="C44" s="105"/>
      <c r="D44" s="105" t="s">
        <v>652</v>
      </c>
      <c r="E44" s="105" t="s">
        <v>652</v>
      </c>
      <c r="F44" s="1"/>
      <c r="G44" s="1"/>
      <c r="H44" s="105"/>
      <c r="I44" s="1"/>
      <c r="J44" s="1"/>
      <c r="K44" s="105"/>
      <c r="L44" s="106"/>
      <c r="M44" s="105"/>
      <c r="N44" s="1"/>
      <c r="O44" s="105"/>
      <c r="P44" s="1"/>
      <c r="Q44" s="1"/>
      <c r="R44" s="105"/>
      <c r="S44" s="1"/>
      <c r="T44" s="105"/>
      <c r="U44" s="105"/>
      <c r="V44" s="106"/>
      <c r="W44" s="106"/>
      <c r="X44" s="1"/>
      <c r="Y44" s="1"/>
      <c r="Z44" s="105"/>
      <c r="AA44" s="106"/>
      <c r="AB44" s="106"/>
      <c r="AC44" s="1"/>
      <c r="AD44" s="1"/>
      <c r="AE44" s="105" t="s">
        <v>401</v>
      </c>
      <c r="AF44" s="105" t="s">
        <v>401</v>
      </c>
      <c r="AG44" s="105" t="s">
        <v>402</v>
      </c>
      <c r="AH44" s="105" t="s">
        <v>395</v>
      </c>
      <c r="AI44" s="105" t="s">
        <v>396</v>
      </c>
      <c r="AJ44" s="1">
        <v>8</v>
      </c>
    </row>
    <row r="45" spans="1:36" x14ac:dyDescent="0.3">
      <c r="A45" s="105" t="s">
        <v>651</v>
      </c>
      <c r="B45" s="105"/>
      <c r="C45" s="105"/>
      <c r="D45" s="105" t="s">
        <v>652</v>
      </c>
      <c r="E45" s="105" t="s">
        <v>652</v>
      </c>
      <c r="F45" s="1"/>
      <c r="G45" s="1"/>
      <c r="H45" s="105"/>
      <c r="I45" s="1"/>
      <c r="J45" s="1"/>
      <c r="K45" s="105"/>
      <c r="L45" s="106"/>
      <c r="M45" s="105"/>
      <c r="N45" s="1"/>
      <c r="O45" s="105"/>
      <c r="P45" s="1"/>
      <c r="Q45" s="1"/>
      <c r="R45" s="105"/>
      <c r="S45" s="1"/>
      <c r="T45" s="105"/>
      <c r="U45" s="105"/>
      <c r="V45" s="106"/>
      <c r="W45" s="106"/>
      <c r="X45" s="1"/>
      <c r="Y45" s="1"/>
      <c r="Z45" s="105"/>
      <c r="AA45" s="106"/>
      <c r="AB45" s="106"/>
      <c r="AC45" s="1"/>
      <c r="AD45" s="1"/>
      <c r="AE45" s="105" t="s">
        <v>403</v>
      </c>
      <c r="AF45" s="105" t="s">
        <v>403</v>
      </c>
      <c r="AG45" s="105" t="s">
        <v>404</v>
      </c>
      <c r="AH45" s="105" t="s">
        <v>395</v>
      </c>
      <c r="AI45" s="105" t="s">
        <v>396</v>
      </c>
      <c r="AJ45" s="1">
        <v>8</v>
      </c>
    </row>
    <row r="46" spans="1:36" x14ac:dyDescent="0.3">
      <c r="A46" s="105" t="s">
        <v>651</v>
      </c>
      <c r="B46" s="105"/>
      <c r="C46" s="105"/>
      <c r="D46" s="105" t="s">
        <v>652</v>
      </c>
      <c r="E46" s="105" t="s">
        <v>652</v>
      </c>
      <c r="F46" s="1"/>
      <c r="G46" s="1"/>
      <c r="H46" s="105"/>
      <c r="I46" s="1"/>
      <c r="J46" s="1"/>
      <c r="K46" s="105"/>
      <c r="L46" s="106"/>
      <c r="M46" s="105"/>
      <c r="N46" s="1"/>
      <c r="O46" s="105"/>
      <c r="P46" s="1"/>
      <c r="Q46" s="1"/>
      <c r="R46" s="105"/>
      <c r="S46" s="1"/>
      <c r="T46" s="105"/>
      <c r="U46" s="105"/>
      <c r="V46" s="106"/>
      <c r="W46" s="106"/>
      <c r="X46" s="1"/>
      <c r="Y46" s="1"/>
      <c r="Z46" s="105"/>
      <c r="AA46" s="106"/>
      <c r="AB46" s="106"/>
      <c r="AC46" s="1"/>
      <c r="AD46" s="1"/>
      <c r="AE46" s="105" t="s">
        <v>405</v>
      </c>
      <c r="AF46" s="105" t="s">
        <v>405</v>
      </c>
      <c r="AG46" s="105" t="s">
        <v>406</v>
      </c>
      <c r="AH46" s="105" t="s">
        <v>395</v>
      </c>
      <c r="AI46" s="105" t="s">
        <v>396</v>
      </c>
      <c r="AJ46" s="1">
        <v>8</v>
      </c>
    </row>
    <row r="47" spans="1:36" x14ac:dyDescent="0.3">
      <c r="A47" s="105" t="s">
        <v>651</v>
      </c>
      <c r="B47" s="105"/>
      <c r="C47" s="105"/>
      <c r="D47" s="105" t="s">
        <v>652</v>
      </c>
      <c r="E47" s="105" t="s">
        <v>652</v>
      </c>
      <c r="F47" s="1"/>
      <c r="G47" s="1"/>
      <c r="H47" s="105"/>
      <c r="I47" s="1"/>
      <c r="J47" s="1"/>
      <c r="K47" s="105"/>
      <c r="L47" s="106"/>
      <c r="M47" s="105"/>
      <c r="N47" s="1"/>
      <c r="O47" s="105"/>
      <c r="P47" s="1"/>
      <c r="Q47" s="1"/>
      <c r="R47" s="105"/>
      <c r="S47" s="1"/>
      <c r="T47" s="105"/>
      <c r="U47" s="105"/>
      <c r="V47" s="106"/>
      <c r="W47" s="106"/>
      <c r="X47" s="1"/>
      <c r="Y47" s="1"/>
      <c r="Z47" s="105"/>
      <c r="AA47" s="106"/>
      <c r="AB47" s="106"/>
      <c r="AC47" s="1"/>
      <c r="AD47" s="1"/>
      <c r="AE47" s="105" t="s">
        <v>407</v>
      </c>
      <c r="AF47" s="105" t="s">
        <v>407</v>
      </c>
      <c r="AG47" s="105" t="s">
        <v>408</v>
      </c>
      <c r="AH47" s="105" t="s">
        <v>395</v>
      </c>
      <c r="AI47" s="105" t="s">
        <v>396</v>
      </c>
      <c r="AJ47" s="252">
        <v>8</v>
      </c>
    </row>
    <row r="48" spans="1:36" x14ac:dyDescent="0.3">
      <c r="A48" s="105" t="s">
        <v>651</v>
      </c>
      <c r="B48" s="105"/>
      <c r="C48" s="105"/>
      <c r="D48" s="105" t="s">
        <v>652</v>
      </c>
      <c r="E48" s="105" t="s">
        <v>652</v>
      </c>
      <c r="F48" s="1"/>
      <c r="G48" s="1"/>
      <c r="H48" s="105"/>
      <c r="I48" s="1"/>
      <c r="J48" s="1"/>
      <c r="K48" s="105"/>
      <c r="L48" s="106"/>
      <c r="M48" s="105"/>
      <c r="N48" s="1"/>
      <c r="O48" s="105"/>
      <c r="P48" s="1"/>
      <c r="Q48" s="1"/>
      <c r="R48" s="105"/>
      <c r="S48" s="1"/>
      <c r="T48" s="105"/>
      <c r="U48" s="105"/>
      <c r="V48" s="106"/>
      <c r="W48" s="106"/>
      <c r="X48" s="1"/>
      <c r="Y48" s="1"/>
      <c r="Z48" s="105"/>
      <c r="AA48" s="106"/>
      <c r="AB48" s="106"/>
      <c r="AC48" s="1"/>
      <c r="AD48" s="1"/>
      <c r="AE48" s="105" t="s">
        <v>393</v>
      </c>
      <c r="AF48" s="105" t="s">
        <v>393</v>
      </c>
      <c r="AG48" s="105" t="s">
        <v>394</v>
      </c>
      <c r="AH48" s="105" t="s">
        <v>395</v>
      </c>
      <c r="AI48" s="105" t="s">
        <v>396</v>
      </c>
      <c r="AJ48" s="1">
        <v>8</v>
      </c>
    </row>
    <row r="49" spans="1:36" x14ac:dyDescent="0.3">
      <c r="A49" s="105" t="s">
        <v>651</v>
      </c>
      <c r="B49" s="105"/>
      <c r="C49" s="105"/>
      <c r="D49" s="105" t="s">
        <v>652</v>
      </c>
      <c r="E49" s="105" t="s">
        <v>652</v>
      </c>
      <c r="F49" s="1"/>
      <c r="G49" s="1"/>
      <c r="H49" s="105"/>
      <c r="I49" s="1"/>
      <c r="J49" s="1"/>
      <c r="K49" s="105"/>
      <c r="L49" s="106"/>
      <c r="M49" s="105"/>
      <c r="N49" s="1"/>
      <c r="O49" s="105"/>
      <c r="P49" s="1"/>
      <c r="Q49" s="1"/>
      <c r="R49" s="105"/>
      <c r="S49" s="1"/>
      <c r="T49" s="105"/>
      <c r="U49" s="105"/>
      <c r="V49" s="106"/>
      <c r="W49" s="106"/>
      <c r="X49" s="1"/>
      <c r="Y49" s="1"/>
      <c r="Z49" s="105"/>
      <c r="AA49" s="106"/>
      <c r="AB49" s="106"/>
      <c r="AC49" s="1"/>
      <c r="AD49" s="1"/>
      <c r="AE49" s="105" t="s">
        <v>397</v>
      </c>
      <c r="AF49" s="105" t="s">
        <v>397</v>
      </c>
      <c r="AG49" s="105" t="s">
        <v>398</v>
      </c>
      <c r="AH49" s="105" t="s">
        <v>395</v>
      </c>
      <c r="AI49" s="105" t="s">
        <v>396</v>
      </c>
      <c r="AJ49" s="1">
        <v>8</v>
      </c>
    </row>
    <row r="50" spans="1:36" x14ac:dyDescent="0.3">
      <c r="A50" s="105" t="s">
        <v>651</v>
      </c>
      <c r="B50" s="105"/>
      <c r="C50" s="105"/>
      <c r="D50" s="105" t="s">
        <v>652</v>
      </c>
      <c r="E50" s="105" t="s">
        <v>652</v>
      </c>
      <c r="F50" s="1"/>
      <c r="G50" s="1"/>
      <c r="H50" s="105"/>
      <c r="I50" s="1"/>
      <c r="J50" s="1"/>
      <c r="K50" s="105"/>
      <c r="L50" s="106"/>
      <c r="M50" s="105"/>
      <c r="N50" s="1"/>
      <c r="O50" s="105"/>
      <c r="P50" s="1"/>
      <c r="Q50" s="1"/>
      <c r="R50" s="105"/>
      <c r="S50" s="1"/>
      <c r="T50" s="105"/>
      <c r="U50" s="105"/>
      <c r="V50" s="106"/>
      <c r="W50" s="106"/>
      <c r="X50" s="1"/>
      <c r="Y50" s="1"/>
      <c r="Z50" s="105"/>
      <c r="AA50" s="106"/>
      <c r="AB50" s="106"/>
      <c r="AC50" s="1"/>
      <c r="AD50" s="1"/>
      <c r="AE50" s="105" t="s">
        <v>399</v>
      </c>
      <c r="AF50" s="105" t="s">
        <v>399</v>
      </c>
      <c r="AG50" s="105" t="s">
        <v>400</v>
      </c>
      <c r="AH50" s="105" t="s">
        <v>395</v>
      </c>
      <c r="AI50" s="105" t="s">
        <v>396</v>
      </c>
      <c r="AJ50" s="1">
        <v>8</v>
      </c>
    </row>
    <row r="51" spans="1:36" x14ac:dyDescent="0.3">
      <c r="A51" s="105" t="s">
        <v>651</v>
      </c>
      <c r="B51" s="105"/>
      <c r="C51" s="105"/>
      <c r="D51" s="105" t="s">
        <v>652</v>
      </c>
      <c r="E51" s="105" t="s">
        <v>652</v>
      </c>
      <c r="F51" s="1"/>
      <c r="G51" s="1"/>
      <c r="H51" s="105"/>
      <c r="I51" s="1"/>
      <c r="J51" s="1"/>
      <c r="K51" s="105"/>
      <c r="L51" s="106"/>
      <c r="M51" s="105"/>
      <c r="N51" s="1"/>
      <c r="O51" s="105"/>
      <c r="P51" s="1"/>
      <c r="Q51" s="1"/>
      <c r="R51" s="105"/>
      <c r="S51" s="1"/>
      <c r="T51" s="105"/>
      <c r="U51" s="105"/>
      <c r="V51" s="106"/>
      <c r="W51" s="106"/>
      <c r="X51" s="1"/>
      <c r="Y51" s="1"/>
      <c r="Z51" s="105"/>
      <c r="AA51" s="106"/>
      <c r="AB51" s="106"/>
      <c r="AC51" s="1"/>
      <c r="AD51" s="1"/>
      <c r="AE51" s="105" t="s">
        <v>401</v>
      </c>
      <c r="AF51" s="105" t="s">
        <v>401</v>
      </c>
      <c r="AG51" s="105" t="s">
        <v>402</v>
      </c>
      <c r="AH51" s="105" t="s">
        <v>395</v>
      </c>
      <c r="AI51" s="105" t="s">
        <v>396</v>
      </c>
      <c r="AJ51" s="1">
        <v>8</v>
      </c>
    </row>
    <row r="52" spans="1:36" x14ac:dyDescent="0.3">
      <c r="A52" s="105" t="s">
        <v>651</v>
      </c>
      <c r="B52" s="105"/>
      <c r="C52" s="105"/>
      <c r="D52" s="105" t="s">
        <v>652</v>
      </c>
      <c r="E52" s="105" t="s">
        <v>652</v>
      </c>
      <c r="F52" s="1"/>
      <c r="G52" s="1"/>
      <c r="H52" s="105"/>
      <c r="I52" s="1"/>
      <c r="J52" s="1"/>
      <c r="K52" s="105"/>
      <c r="L52" s="106"/>
      <c r="M52" s="105"/>
      <c r="N52" s="1"/>
      <c r="O52" s="105"/>
      <c r="P52" s="1"/>
      <c r="Q52" s="1"/>
      <c r="R52" s="105"/>
      <c r="S52" s="1"/>
      <c r="T52" s="105"/>
      <c r="U52" s="105"/>
      <c r="V52" s="106"/>
      <c r="W52" s="106"/>
      <c r="X52" s="1"/>
      <c r="Y52" s="1"/>
      <c r="Z52" s="105"/>
      <c r="AA52" s="106"/>
      <c r="AB52" s="106"/>
      <c r="AC52" s="1"/>
      <c r="AD52" s="1"/>
      <c r="AE52" s="105" t="s">
        <v>403</v>
      </c>
      <c r="AF52" s="105" t="s">
        <v>403</v>
      </c>
      <c r="AG52" s="105" t="s">
        <v>404</v>
      </c>
      <c r="AH52" s="105" t="s">
        <v>395</v>
      </c>
      <c r="AI52" s="105" t="s">
        <v>396</v>
      </c>
      <c r="AJ52" s="1">
        <v>8</v>
      </c>
    </row>
    <row r="53" spans="1:36" x14ac:dyDescent="0.3">
      <c r="A53" s="105" t="s">
        <v>651</v>
      </c>
      <c r="B53" s="105"/>
      <c r="C53" s="105"/>
      <c r="D53" s="105" t="s">
        <v>652</v>
      </c>
      <c r="E53" s="105" t="s">
        <v>652</v>
      </c>
      <c r="F53" s="1"/>
      <c r="G53" s="1"/>
      <c r="H53" s="105"/>
      <c r="I53" s="1"/>
      <c r="J53" s="1"/>
      <c r="K53" s="105"/>
      <c r="L53" s="106"/>
      <c r="M53" s="105"/>
      <c r="N53" s="1"/>
      <c r="O53" s="105"/>
      <c r="P53" s="1"/>
      <c r="Q53" s="1"/>
      <c r="R53" s="105"/>
      <c r="S53" s="1"/>
      <c r="T53" s="105"/>
      <c r="U53" s="105"/>
      <c r="V53" s="106"/>
      <c r="W53" s="106"/>
      <c r="X53" s="1"/>
      <c r="Y53" s="1"/>
      <c r="Z53" s="105"/>
      <c r="AA53" s="106"/>
      <c r="AB53" s="106"/>
      <c r="AC53" s="1"/>
      <c r="AD53" s="1"/>
      <c r="AE53" s="105" t="s">
        <v>405</v>
      </c>
      <c r="AF53" s="105" t="s">
        <v>405</v>
      </c>
      <c r="AG53" s="105" t="s">
        <v>406</v>
      </c>
      <c r="AH53" s="105" t="s">
        <v>395</v>
      </c>
      <c r="AI53" s="105" t="s">
        <v>396</v>
      </c>
      <c r="AJ53" s="1">
        <v>8</v>
      </c>
    </row>
    <row r="54" spans="1:36" x14ac:dyDescent="0.3">
      <c r="A54" s="105" t="s">
        <v>651</v>
      </c>
      <c r="B54" s="105"/>
      <c r="C54" s="105"/>
      <c r="D54" s="105" t="s">
        <v>652</v>
      </c>
      <c r="E54" s="105" t="s">
        <v>652</v>
      </c>
      <c r="F54" s="1"/>
      <c r="G54" s="1"/>
      <c r="H54" s="105"/>
      <c r="I54" s="1"/>
      <c r="J54" s="1"/>
      <c r="K54" s="105"/>
      <c r="L54" s="106"/>
      <c r="M54" s="105"/>
      <c r="N54" s="1"/>
      <c r="O54" s="105"/>
      <c r="P54" s="1"/>
      <c r="Q54" s="1"/>
      <c r="R54" s="105"/>
      <c r="S54" s="1"/>
      <c r="T54" s="105"/>
      <c r="U54" s="105"/>
      <c r="V54" s="106"/>
      <c r="W54" s="106"/>
      <c r="X54" s="1"/>
      <c r="Y54" s="1"/>
      <c r="Z54" s="105"/>
      <c r="AA54" s="106"/>
      <c r="AB54" s="106"/>
      <c r="AC54" s="1"/>
      <c r="AD54" s="1"/>
      <c r="AE54" s="105" t="s">
        <v>407</v>
      </c>
      <c r="AF54" s="105" t="s">
        <v>407</v>
      </c>
      <c r="AG54" s="105" t="s">
        <v>408</v>
      </c>
      <c r="AH54" s="105" t="s">
        <v>395</v>
      </c>
      <c r="AI54" s="105" t="s">
        <v>396</v>
      </c>
      <c r="AJ54" s="1">
        <v>8</v>
      </c>
    </row>
    <row r="55" spans="1:36" x14ac:dyDescent="0.3">
      <c r="A55" s="105" t="s">
        <v>37</v>
      </c>
      <c r="B55" s="105" t="s">
        <v>36</v>
      </c>
      <c r="C55" s="105"/>
      <c r="D55" s="105" t="s">
        <v>652</v>
      </c>
      <c r="E55" s="105" t="s">
        <v>652</v>
      </c>
      <c r="F55" s="1"/>
      <c r="G55" s="1"/>
      <c r="H55" s="105" t="s">
        <v>38</v>
      </c>
      <c r="I55" s="1"/>
      <c r="J55" s="1"/>
      <c r="K55" s="105"/>
      <c r="L55" s="106">
        <v>44139</v>
      </c>
      <c r="M55" s="105" t="s">
        <v>39</v>
      </c>
      <c r="N55" s="1">
        <v>1</v>
      </c>
      <c r="O55" s="105" t="s">
        <v>40</v>
      </c>
      <c r="P55" s="1"/>
      <c r="Q55" s="1"/>
      <c r="R55" s="105" t="s">
        <v>41</v>
      </c>
      <c r="S55" s="1" t="s">
        <v>42</v>
      </c>
      <c r="T55" s="105" t="s">
        <v>36</v>
      </c>
      <c r="U55" s="105" t="s">
        <v>38</v>
      </c>
      <c r="V55" s="106"/>
      <c r="W55" s="106"/>
      <c r="X55" s="1">
        <v>1</v>
      </c>
      <c r="Y55" s="1">
        <v>24</v>
      </c>
      <c r="Z55" s="105" t="s">
        <v>40</v>
      </c>
      <c r="AA55" s="106">
        <v>44137</v>
      </c>
      <c r="AB55" s="106">
        <v>44151</v>
      </c>
      <c r="AC55" s="1">
        <v>14</v>
      </c>
      <c r="AD55" s="1">
        <v>112</v>
      </c>
      <c r="AE55" s="105"/>
      <c r="AF55" s="105"/>
      <c r="AG55" s="105"/>
      <c r="AH55" s="105"/>
      <c r="AI55" s="105"/>
      <c r="AJ55" s="1"/>
    </row>
    <row r="56" spans="1:36" x14ac:dyDescent="0.3">
      <c r="A56" s="105" t="s">
        <v>37</v>
      </c>
      <c r="B56" s="105" t="s">
        <v>36</v>
      </c>
      <c r="C56" s="105"/>
      <c r="D56" s="105" t="s">
        <v>652</v>
      </c>
      <c r="E56" s="105" t="s">
        <v>652</v>
      </c>
      <c r="F56" s="1"/>
      <c r="G56" s="1"/>
      <c r="H56" s="105" t="s">
        <v>38</v>
      </c>
      <c r="I56" s="1"/>
      <c r="J56" s="1"/>
      <c r="K56" s="105"/>
      <c r="L56" s="106">
        <v>44140</v>
      </c>
      <c r="M56" s="105" t="s">
        <v>39</v>
      </c>
      <c r="N56" s="1">
        <v>1</v>
      </c>
      <c r="O56" s="105" t="s">
        <v>40</v>
      </c>
      <c r="P56" s="1"/>
      <c r="Q56" s="1"/>
      <c r="R56" s="105" t="s">
        <v>41</v>
      </c>
      <c r="S56" s="1" t="s">
        <v>42</v>
      </c>
      <c r="T56" s="105" t="s">
        <v>36</v>
      </c>
      <c r="U56" s="105" t="s">
        <v>38</v>
      </c>
      <c r="V56" s="106"/>
      <c r="W56" s="106"/>
      <c r="X56" s="1">
        <v>1</v>
      </c>
      <c r="Y56" s="1">
        <v>24</v>
      </c>
      <c r="Z56" s="105" t="s">
        <v>40</v>
      </c>
      <c r="AA56" s="106">
        <v>44137</v>
      </c>
      <c r="AB56" s="106">
        <v>44151</v>
      </c>
      <c r="AC56" s="1">
        <v>14</v>
      </c>
      <c r="AD56" s="1">
        <v>112</v>
      </c>
      <c r="AE56" s="105"/>
      <c r="AF56" s="105"/>
      <c r="AG56" s="105"/>
      <c r="AH56" s="105"/>
      <c r="AI56" s="105"/>
      <c r="AJ56" s="1"/>
    </row>
    <row r="57" spans="1:36" x14ac:dyDescent="0.3">
      <c r="A57" s="105" t="s">
        <v>37</v>
      </c>
      <c r="B57" s="105" t="s">
        <v>36</v>
      </c>
      <c r="C57" s="105"/>
      <c r="D57" s="105" t="s">
        <v>652</v>
      </c>
      <c r="E57" s="105" t="s">
        <v>652</v>
      </c>
      <c r="F57" s="1"/>
      <c r="G57" s="1"/>
      <c r="H57" s="105" t="s">
        <v>38</v>
      </c>
      <c r="I57" s="1"/>
      <c r="J57" s="1"/>
      <c r="K57" s="105"/>
      <c r="L57" s="106">
        <v>44144</v>
      </c>
      <c r="M57" s="105" t="s">
        <v>43</v>
      </c>
      <c r="N57" s="1">
        <v>0.92</v>
      </c>
      <c r="O57" s="105" t="s">
        <v>40</v>
      </c>
      <c r="P57" s="1"/>
      <c r="Q57" s="1"/>
      <c r="R57" s="105" t="s">
        <v>41</v>
      </c>
      <c r="S57" s="1" t="s">
        <v>42</v>
      </c>
      <c r="T57" s="105" t="s">
        <v>36</v>
      </c>
      <c r="U57" s="105" t="s">
        <v>38</v>
      </c>
      <c r="V57" s="106"/>
      <c r="W57" s="106"/>
      <c r="X57" s="1">
        <v>1</v>
      </c>
      <c r="Y57" s="1">
        <v>24</v>
      </c>
      <c r="Z57" s="105" t="s">
        <v>40</v>
      </c>
      <c r="AA57" s="106">
        <v>44137</v>
      </c>
      <c r="AB57" s="106">
        <v>44151</v>
      </c>
      <c r="AC57" s="1">
        <v>14</v>
      </c>
      <c r="AD57" s="1">
        <v>112</v>
      </c>
      <c r="AE57" s="105"/>
      <c r="AF57" s="105"/>
      <c r="AG57" s="105"/>
      <c r="AH57" s="105"/>
      <c r="AI57" s="105"/>
      <c r="AJ57" s="1"/>
    </row>
    <row r="58" spans="1:36" x14ac:dyDescent="0.3">
      <c r="A58" s="105" t="s">
        <v>37</v>
      </c>
      <c r="B58" s="105" t="s">
        <v>36</v>
      </c>
      <c r="C58" s="105"/>
      <c r="D58" s="105" t="s">
        <v>652</v>
      </c>
      <c r="E58" s="105" t="s">
        <v>652</v>
      </c>
      <c r="F58" s="1"/>
      <c r="G58" s="1"/>
      <c r="H58" s="105" t="s">
        <v>38</v>
      </c>
      <c r="I58" s="1"/>
      <c r="J58" s="1"/>
      <c r="K58" s="105"/>
      <c r="L58" s="106">
        <v>44147</v>
      </c>
      <c r="M58" s="105" t="s">
        <v>39</v>
      </c>
      <c r="N58" s="1">
        <v>1</v>
      </c>
      <c r="O58" s="105" t="s">
        <v>40</v>
      </c>
      <c r="P58" s="1"/>
      <c r="Q58" s="1"/>
      <c r="R58" s="105" t="s">
        <v>41</v>
      </c>
      <c r="S58" s="1" t="s">
        <v>42</v>
      </c>
      <c r="T58" s="105" t="s">
        <v>36</v>
      </c>
      <c r="U58" s="105" t="s">
        <v>38</v>
      </c>
      <c r="V58" s="106"/>
      <c r="W58" s="106"/>
      <c r="X58" s="1">
        <v>1</v>
      </c>
      <c r="Y58" s="1">
        <v>24</v>
      </c>
      <c r="Z58" s="105" t="s">
        <v>40</v>
      </c>
      <c r="AA58" s="106">
        <v>44137</v>
      </c>
      <c r="AB58" s="106">
        <v>44151</v>
      </c>
      <c r="AC58" s="1">
        <v>14</v>
      </c>
      <c r="AD58" s="1">
        <v>112</v>
      </c>
      <c r="AE58" s="105"/>
      <c r="AF58" s="105"/>
      <c r="AG58" s="105"/>
      <c r="AH58" s="105"/>
      <c r="AI58" s="105"/>
      <c r="AJ58" s="1"/>
    </row>
    <row r="59" spans="1:36" x14ac:dyDescent="0.3">
      <c r="A59" s="105" t="s">
        <v>37</v>
      </c>
      <c r="B59" s="105" t="s">
        <v>36</v>
      </c>
      <c r="C59" s="105"/>
      <c r="D59" s="105" t="s">
        <v>652</v>
      </c>
      <c r="E59" s="105" t="s">
        <v>652</v>
      </c>
      <c r="F59" s="1"/>
      <c r="G59" s="1"/>
      <c r="H59" s="105" t="s">
        <v>44</v>
      </c>
      <c r="I59" s="1"/>
      <c r="J59" s="1"/>
      <c r="K59" s="105"/>
      <c r="L59" s="106">
        <v>44139</v>
      </c>
      <c r="M59" s="105"/>
      <c r="N59" s="1">
        <v>1.67</v>
      </c>
      <c r="O59" s="105" t="s">
        <v>40</v>
      </c>
      <c r="P59" s="1"/>
      <c r="Q59" s="1"/>
      <c r="R59" s="105" t="s">
        <v>41</v>
      </c>
      <c r="S59" s="1" t="s">
        <v>42</v>
      </c>
      <c r="T59" s="105" t="s">
        <v>36</v>
      </c>
      <c r="U59" s="105" t="s">
        <v>44</v>
      </c>
      <c r="V59" s="106"/>
      <c r="W59" s="106"/>
      <c r="X59" s="1">
        <v>1</v>
      </c>
      <c r="Y59" s="1">
        <v>24</v>
      </c>
      <c r="Z59" s="105" t="s">
        <v>40</v>
      </c>
      <c r="AA59" s="106">
        <v>44137</v>
      </c>
      <c r="AB59" s="106">
        <v>44151</v>
      </c>
      <c r="AC59" s="1">
        <v>14</v>
      </c>
      <c r="AD59" s="1">
        <v>112</v>
      </c>
      <c r="AE59" s="105"/>
      <c r="AF59" s="105"/>
      <c r="AG59" s="105"/>
      <c r="AH59" s="105"/>
      <c r="AI59" s="105"/>
      <c r="AJ59" s="1"/>
    </row>
    <row r="60" spans="1:36" x14ac:dyDescent="0.3">
      <c r="A60" s="105" t="s">
        <v>37</v>
      </c>
      <c r="B60" s="105" t="s">
        <v>36</v>
      </c>
      <c r="C60" s="105"/>
      <c r="D60" s="105" t="s">
        <v>652</v>
      </c>
      <c r="E60" s="105" t="s">
        <v>652</v>
      </c>
      <c r="F60" s="1"/>
      <c r="G60" s="1"/>
      <c r="H60" s="105" t="s">
        <v>44</v>
      </c>
      <c r="I60" s="1"/>
      <c r="J60" s="1"/>
      <c r="K60" s="105"/>
      <c r="L60" s="106">
        <v>44141</v>
      </c>
      <c r="M60" s="105"/>
      <c r="N60" s="1">
        <v>1.5</v>
      </c>
      <c r="O60" s="105" t="s">
        <v>40</v>
      </c>
      <c r="P60" s="1"/>
      <c r="Q60" s="1"/>
      <c r="R60" s="105" t="s">
        <v>41</v>
      </c>
      <c r="S60" s="1" t="s">
        <v>42</v>
      </c>
      <c r="T60" s="105" t="s">
        <v>36</v>
      </c>
      <c r="U60" s="105" t="s">
        <v>44</v>
      </c>
      <c r="V60" s="106"/>
      <c r="W60" s="106"/>
      <c r="X60" s="1">
        <v>1</v>
      </c>
      <c r="Y60" s="1">
        <v>24</v>
      </c>
      <c r="Z60" s="105" t="s">
        <v>40</v>
      </c>
      <c r="AA60" s="106">
        <v>44137</v>
      </c>
      <c r="AB60" s="106">
        <v>44151</v>
      </c>
      <c r="AC60" s="1">
        <v>14</v>
      </c>
      <c r="AD60" s="1">
        <v>112</v>
      </c>
      <c r="AE60" s="105"/>
      <c r="AF60" s="105"/>
      <c r="AG60" s="105"/>
      <c r="AH60" s="105"/>
      <c r="AI60" s="105"/>
      <c r="AJ60" s="1"/>
    </row>
    <row r="61" spans="1:36" x14ac:dyDescent="0.3">
      <c r="A61" s="105" t="s">
        <v>37</v>
      </c>
      <c r="B61" s="105" t="s">
        <v>36</v>
      </c>
      <c r="C61" s="105"/>
      <c r="D61" s="105" t="s">
        <v>652</v>
      </c>
      <c r="E61" s="105" t="s">
        <v>652</v>
      </c>
      <c r="F61" s="1"/>
      <c r="G61" s="1"/>
      <c r="H61" s="105" t="s">
        <v>44</v>
      </c>
      <c r="I61" s="1"/>
      <c r="J61" s="1"/>
      <c r="K61" s="105"/>
      <c r="L61" s="106">
        <v>44141</v>
      </c>
      <c r="M61" s="105"/>
      <c r="N61" s="1">
        <v>1.75</v>
      </c>
      <c r="O61" s="105" t="s">
        <v>40</v>
      </c>
      <c r="P61" s="1"/>
      <c r="Q61" s="1"/>
      <c r="R61" s="105" t="s">
        <v>41</v>
      </c>
      <c r="S61" s="1" t="s">
        <v>42</v>
      </c>
      <c r="T61" s="105" t="s">
        <v>36</v>
      </c>
      <c r="U61" s="105" t="s">
        <v>44</v>
      </c>
      <c r="V61" s="106"/>
      <c r="W61" s="106"/>
      <c r="X61" s="1">
        <v>1</v>
      </c>
      <c r="Y61" s="1">
        <v>24</v>
      </c>
      <c r="Z61" s="105" t="s">
        <v>40</v>
      </c>
      <c r="AA61" s="106">
        <v>44137</v>
      </c>
      <c r="AB61" s="106">
        <v>44151</v>
      </c>
      <c r="AC61" s="1">
        <v>14</v>
      </c>
      <c r="AD61" s="1">
        <v>112</v>
      </c>
      <c r="AE61" s="105"/>
      <c r="AF61" s="105"/>
      <c r="AG61" s="105"/>
      <c r="AH61" s="105"/>
      <c r="AI61" s="105"/>
      <c r="AJ61" s="1"/>
    </row>
    <row r="62" spans="1:36" x14ac:dyDescent="0.3">
      <c r="A62" s="105" t="s">
        <v>37</v>
      </c>
      <c r="B62" s="105" t="s">
        <v>36</v>
      </c>
      <c r="C62" s="105"/>
      <c r="D62" s="105" t="s">
        <v>652</v>
      </c>
      <c r="E62" s="105" t="s">
        <v>652</v>
      </c>
      <c r="F62" s="1"/>
      <c r="G62" s="1"/>
      <c r="H62" s="105" t="s">
        <v>44</v>
      </c>
      <c r="I62" s="1"/>
      <c r="J62" s="1"/>
      <c r="K62" s="105"/>
      <c r="L62" s="106">
        <v>44146</v>
      </c>
      <c r="M62" s="105" t="s">
        <v>45</v>
      </c>
      <c r="N62" s="1">
        <v>0.5</v>
      </c>
      <c r="O62" s="105" t="s">
        <v>40</v>
      </c>
      <c r="P62" s="1"/>
      <c r="Q62" s="1"/>
      <c r="R62" s="105" t="s">
        <v>41</v>
      </c>
      <c r="S62" s="1" t="s">
        <v>42</v>
      </c>
      <c r="T62" s="105" t="s">
        <v>36</v>
      </c>
      <c r="U62" s="105" t="s">
        <v>44</v>
      </c>
      <c r="V62" s="106"/>
      <c r="W62" s="106"/>
      <c r="X62" s="1">
        <v>1</v>
      </c>
      <c r="Y62" s="1">
        <v>24</v>
      </c>
      <c r="Z62" s="105" t="s">
        <v>40</v>
      </c>
      <c r="AA62" s="106">
        <v>44137</v>
      </c>
      <c r="AB62" s="106">
        <v>44151</v>
      </c>
      <c r="AC62" s="1">
        <v>14</v>
      </c>
      <c r="AD62" s="1">
        <v>112</v>
      </c>
      <c r="AE62" s="105"/>
      <c r="AF62" s="105"/>
      <c r="AG62" s="105"/>
      <c r="AH62" s="105"/>
      <c r="AI62" s="105"/>
      <c r="AJ62" s="1"/>
    </row>
    <row r="63" spans="1:36" x14ac:dyDescent="0.3">
      <c r="A63" s="105" t="s">
        <v>37</v>
      </c>
      <c r="B63" s="105" t="s">
        <v>36</v>
      </c>
      <c r="C63" s="105"/>
      <c r="D63" s="105" t="s">
        <v>652</v>
      </c>
      <c r="E63" s="105" t="s">
        <v>652</v>
      </c>
      <c r="F63" s="1"/>
      <c r="G63" s="1"/>
      <c r="H63" s="105" t="s">
        <v>44</v>
      </c>
      <c r="I63" s="1"/>
      <c r="J63" s="1"/>
      <c r="K63" s="105"/>
      <c r="L63" s="106">
        <v>44148</v>
      </c>
      <c r="M63" s="105" t="s">
        <v>46</v>
      </c>
      <c r="N63" s="1">
        <v>1.75</v>
      </c>
      <c r="O63" s="105" t="s">
        <v>40</v>
      </c>
      <c r="P63" s="1"/>
      <c r="Q63" s="1"/>
      <c r="R63" s="105" t="s">
        <v>41</v>
      </c>
      <c r="S63" s="1" t="s">
        <v>42</v>
      </c>
      <c r="T63" s="105" t="s">
        <v>36</v>
      </c>
      <c r="U63" s="105" t="s">
        <v>44</v>
      </c>
      <c r="V63" s="106"/>
      <c r="W63" s="106"/>
      <c r="X63" s="1">
        <v>1</v>
      </c>
      <c r="Y63" s="1">
        <v>24</v>
      </c>
      <c r="Z63" s="105" t="s">
        <v>40</v>
      </c>
      <c r="AA63" s="106">
        <v>44137</v>
      </c>
      <c r="AB63" s="106">
        <v>44151</v>
      </c>
      <c r="AC63" s="1">
        <v>14</v>
      </c>
      <c r="AD63" s="1">
        <v>112</v>
      </c>
      <c r="AE63" s="105"/>
      <c r="AF63" s="105"/>
      <c r="AG63" s="105"/>
      <c r="AH63" s="105"/>
      <c r="AI63" s="105"/>
      <c r="AJ63" s="1"/>
    </row>
    <row r="64" spans="1:36" x14ac:dyDescent="0.3">
      <c r="A64" s="105" t="s">
        <v>37</v>
      </c>
      <c r="B64" s="105" t="s">
        <v>36</v>
      </c>
      <c r="C64" s="105"/>
      <c r="D64" s="105" t="s">
        <v>652</v>
      </c>
      <c r="E64" s="105" t="s">
        <v>652</v>
      </c>
      <c r="F64" s="1"/>
      <c r="G64" s="1"/>
      <c r="H64" s="105" t="s">
        <v>47</v>
      </c>
      <c r="I64" s="1"/>
      <c r="J64" s="1"/>
      <c r="K64" s="105"/>
      <c r="L64" s="106">
        <v>44140</v>
      </c>
      <c r="M64" s="105"/>
      <c r="N64" s="1">
        <v>3.25</v>
      </c>
      <c r="O64" s="105" t="s">
        <v>40</v>
      </c>
      <c r="P64" s="1"/>
      <c r="Q64" s="1"/>
      <c r="R64" s="105" t="s">
        <v>41</v>
      </c>
      <c r="S64" s="1" t="s">
        <v>42</v>
      </c>
      <c r="T64" s="105" t="s">
        <v>36</v>
      </c>
      <c r="U64" s="105" t="s">
        <v>47</v>
      </c>
      <c r="V64" s="106"/>
      <c r="W64" s="106"/>
      <c r="X64" s="1">
        <v>1</v>
      </c>
      <c r="Y64" s="1">
        <v>24</v>
      </c>
      <c r="Z64" s="105" t="s">
        <v>40</v>
      </c>
      <c r="AA64" s="106">
        <v>44137</v>
      </c>
      <c r="AB64" s="106">
        <v>44151</v>
      </c>
      <c r="AC64" s="1">
        <v>14</v>
      </c>
      <c r="AD64" s="1">
        <v>112</v>
      </c>
      <c r="AE64" s="105"/>
      <c r="AF64" s="105"/>
      <c r="AG64" s="105"/>
      <c r="AH64" s="105"/>
      <c r="AI64" s="105"/>
      <c r="AJ64" s="1"/>
    </row>
    <row r="65" spans="1:36" x14ac:dyDescent="0.3">
      <c r="A65" s="105" t="s">
        <v>37</v>
      </c>
      <c r="B65" s="105" t="s">
        <v>36</v>
      </c>
      <c r="C65" s="105"/>
      <c r="D65" s="105" t="s">
        <v>652</v>
      </c>
      <c r="E65" s="105" t="s">
        <v>652</v>
      </c>
      <c r="F65" s="1"/>
      <c r="G65" s="1"/>
      <c r="H65" s="105" t="s">
        <v>47</v>
      </c>
      <c r="I65" s="1"/>
      <c r="J65" s="1"/>
      <c r="K65" s="105"/>
      <c r="L65" s="106">
        <v>44140</v>
      </c>
      <c r="M65" s="105"/>
      <c r="N65" s="1">
        <v>1.37</v>
      </c>
      <c r="O65" s="105" t="s">
        <v>40</v>
      </c>
      <c r="P65" s="1"/>
      <c r="Q65" s="1"/>
      <c r="R65" s="105" t="s">
        <v>41</v>
      </c>
      <c r="S65" s="1" t="s">
        <v>42</v>
      </c>
      <c r="T65" s="105" t="s">
        <v>36</v>
      </c>
      <c r="U65" s="105" t="s">
        <v>47</v>
      </c>
      <c r="V65" s="106"/>
      <c r="W65" s="106"/>
      <c r="X65" s="1">
        <v>1</v>
      </c>
      <c r="Y65" s="1">
        <v>24</v>
      </c>
      <c r="Z65" s="105" t="s">
        <v>40</v>
      </c>
      <c r="AA65" s="106">
        <v>44137</v>
      </c>
      <c r="AB65" s="106">
        <v>44151</v>
      </c>
      <c r="AC65" s="1">
        <v>14</v>
      </c>
      <c r="AD65" s="1">
        <v>112</v>
      </c>
      <c r="AE65" s="105"/>
      <c r="AF65" s="105"/>
      <c r="AG65" s="105"/>
      <c r="AH65" s="105"/>
      <c r="AI65" s="105"/>
      <c r="AJ65" s="1"/>
    </row>
    <row r="66" spans="1:36" x14ac:dyDescent="0.3">
      <c r="A66" s="105" t="s">
        <v>37</v>
      </c>
      <c r="B66" s="105" t="s">
        <v>36</v>
      </c>
      <c r="C66" s="105"/>
      <c r="D66" s="105" t="s">
        <v>652</v>
      </c>
      <c r="E66" s="105" t="s">
        <v>652</v>
      </c>
      <c r="F66" s="1"/>
      <c r="G66" s="1"/>
      <c r="H66" s="105" t="s">
        <v>47</v>
      </c>
      <c r="I66" s="1"/>
      <c r="J66" s="1"/>
      <c r="K66" s="105"/>
      <c r="L66" s="106">
        <v>44141</v>
      </c>
      <c r="M66" s="105" t="s">
        <v>48</v>
      </c>
      <c r="N66" s="1">
        <v>1.03</v>
      </c>
      <c r="O66" s="105" t="s">
        <v>40</v>
      </c>
      <c r="P66" s="1"/>
      <c r="Q66" s="1"/>
      <c r="R66" s="105" t="s">
        <v>41</v>
      </c>
      <c r="S66" s="1" t="s">
        <v>42</v>
      </c>
      <c r="T66" s="105" t="s">
        <v>36</v>
      </c>
      <c r="U66" s="105" t="s">
        <v>47</v>
      </c>
      <c r="V66" s="106"/>
      <c r="W66" s="106"/>
      <c r="X66" s="1">
        <v>1</v>
      </c>
      <c r="Y66" s="1">
        <v>24</v>
      </c>
      <c r="Z66" s="105" t="s">
        <v>40</v>
      </c>
      <c r="AA66" s="106">
        <v>44137</v>
      </c>
      <c r="AB66" s="106">
        <v>44151</v>
      </c>
      <c r="AC66" s="1">
        <v>14</v>
      </c>
      <c r="AD66" s="1">
        <v>112</v>
      </c>
      <c r="AE66" s="105"/>
      <c r="AF66" s="105"/>
      <c r="AG66" s="105"/>
      <c r="AH66" s="105"/>
      <c r="AI66" s="105"/>
      <c r="AJ66" s="1"/>
    </row>
    <row r="67" spans="1:36" x14ac:dyDescent="0.3">
      <c r="A67" s="105" t="s">
        <v>37</v>
      </c>
      <c r="B67" s="105" t="s">
        <v>36</v>
      </c>
      <c r="C67" s="105"/>
      <c r="D67" s="105" t="s">
        <v>652</v>
      </c>
      <c r="E67" s="105" t="s">
        <v>652</v>
      </c>
      <c r="F67" s="1"/>
      <c r="G67" s="1"/>
      <c r="H67" s="105" t="s">
        <v>47</v>
      </c>
      <c r="I67" s="1"/>
      <c r="J67" s="1"/>
      <c r="K67" s="105"/>
      <c r="L67" s="106">
        <v>44144</v>
      </c>
      <c r="M67" s="105" t="s">
        <v>48</v>
      </c>
      <c r="N67" s="1">
        <v>1</v>
      </c>
      <c r="O67" s="105" t="s">
        <v>40</v>
      </c>
      <c r="P67" s="1"/>
      <c r="Q67" s="1"/>
      <c r="R67" s="105" t="s">
        <v>41</v>
      </c>
      <c r="S67" s="1" t="s">
        <v>42</v>
      </c>
      <c r="T67" s="105" t="s">
        <v>36</v>
      </c>
      <c r="U67" s="105" t="s">
        <v>47</v>
      </c>
      <c r="V67" s="106"/>
      <c r="W67" s="106"/>
      <c r="X67" s="1">
        <v>1</v>
      </c>
      <c r="Y67" s="1">
        <v>24</v>
      </c>
      <c r="Z67" s="105" t="s">
        <v>40</v>
      </c>
      <c r="AA67" s="106">
        <v>44137</v>
      </c>
      <c r="AB67" s="106">
        <v>44151</v>
      </c>
      <c r="AC67" s="1">
        <v>14</v>
      </c>
      <c r="AD67" s="1">
        <v>112</v>
      </c>
      <c r="AE67" s="105"/>
      <c r="AF67" s="105"/>
      <c r="AG67" s="105"/>
      <c r="AH67" s="105"/>
      <c r="AI67" s="105"/>
      <c r="AJ67" s="1"/>
    </row>
    <row r="68" spans="1:36" x14ac:dyDescent="0.3">
      <c r="A68" s="105" t="s">
        <v>37</v>
      </c>
      <c r="B68" s="105" t="s">
        <v>36</v>
      </c>
      <c r="C68" s="105"/>
      <c r="D68" s="105" t="s">
        <v>652</v>
      </c>
      <c r="E68" s="105" t="s">
        <v>652</v>
      </c>
      <c r="F68" s="1"/>
      <c r="G68" s="1"/>
      <c r="H68" s="105" t="s">
        <v>47</v>
      </c>
      <c r="I68" s="1"/>
      <c r="J68" s="1"/>
      <c r="K68" s="105"/>
      <c r="L68" s="106">
        <v>44144</v>
      </c>
      <c r="M68" s="105" t="s">
        <v>49</v>
      </c>
      <c r="N68" s="1">
        <v>0.75</v>
      </c>
      <c r="O68" s="105" t="s">
        <v>40</v>
      </c>
      <c r="P68" s="1"/>
      <c r="Q68" s="1"/>
      <c r="R68" s="105" t="s">
        <v>41</v>
      </c>
      <c r="S68" s="1" t="s">
        <v>42</v>
      </c>
      <c r="T68" s="105" t="s">
        <v>36</v>
      </c>
      <c r="U68" s="105" t="s">
        <v>47</v>
      </c>
      <c r="V68" s="106"/>
      <c r="W68" s="106"/>
      <c r="X68" s="1">
        <v>1</v>
      </c>
      <c r="Y68" s="1">
        <v>24</v>
      </c>
      <c r="Z68" s="105" t="s">
        <v>40</v>
      </c>
      <c r="AA68" s="106">
        <v>44137</v>
      </c>
      <c r="AB68" s="106">
        <v>44151</v>
      </c>
      <c r="AC68" s="1">
        <v>14</v>
      </c>
      <c r="AD68" s="1">
        <v>112</v>
      </c>
      <c r="AE68" s="105"/>
      <c r="AF68" s="105"/>
      <c r="AG68" s="105"/>
      <c r="AH68" s="105"/>
      <c r="AI68" s="105"/>
      <c r="AJ68" s="1"/>
    </row>
    <row r="69" spans="1:36" x14ac:dyDescent="0.3">
      <c r="A69" s="105" t="s">
        <v>37</v>
      </c>
      <c r="B69" s="105" t="s">
        <v>36</v>
      </c>
      <c r="C69" s="105"/>
      <c r="D69" s="105" t="s">
        <v>652</v>
      </c>
      <c r="E69" s="105" t="s">
        <v>652</v>
      </c>
      <c r="F69" s="1"/>
      <c r="G69" s="1"/>
      <c r="H69" s="105" t="s">
        <v>47</v>
      </c>
      <c r="I69" s="1"/>
      <c r="J69" s="1"/>
      <c r="K69" s="105"/>
      <c r="L69" s="106">
        <v>44144</v>
      </c>
      <c r="M69" s="105" t="s">
        <v>50</v>
      </c>
      <c r="N69" s="1">
        <v>1.5</v>
      </c>
      <c r="O69" s="105" t="s">
        <v>40</v>
      </c>
      <c r="P69" s="1"/>
      <c r="Q69" s="1"/>
      <c r="R69" s="105" t="s">
        <v>41</v>
      </c>
      <c r="S69" s="1" t="s">
        <v>42</v>
      </c>
      <c r="T69" s="105" t="s">
        <v>36</v>
      </c>
      <c r="U69" s="105" t="s">
        <v>47</v>
      </c>
      <c r="V69" s="106"/>
      <c r="W69" s="106"/>
      <c r="X69" s="1">
        <v>1</v>
      </c>
      <c r="Y69" s="1">
        <v>24</v>
      </c>
      <c r="Z69" s="105" t="s">
        <v>40</v>
      </c>
      <c r="AA69" s="106">
        <v>44137</v>
      </c>
      <c r="AB69" s="106">
        <v>44151</v>
      </c>
      <c r="AC69" s="1">
        <v>14</v>
      </c>
      <c r="AD69" s="1">
        <v>112</v>
      </c>
      <c r="AE69" s="105"/>
      <c r="AF69" s="105"/>
      <c r="AG69" s="105"/>
      <c r="AH69" s="105"/>
      <c r="AI69" s="105"/>
      <c r="AJ69" s="1"/>
    </row>
    <row r="70" spans="1:36" x14ac:dyDescent="0.3">
      <c r="A70" s="105" t="s">
        <v>37</v>
      </c>
      <c r="B70" s="105" t="s">
        <v>36</v>
      </c>
      <c r="C70" s="105"/>
      <c r="D70" s="105" t="s">
        <v>652</v>
      </c>
      <c r="E70" s="105" t="s">
        <v>652</v>
      </c>
      <c r="F70" s="1"/>
      <c r="G70" s="1"/>
      <c r="H70" s="105" t="s">
        <v>47</v>
      </c>
      <c r="I70" s="1"/>
      <c r="J70" s="1"/>
      <c r="K70" s="105"/>
      <c r="L70" s="106">
        <v>44145</v>
      </c>
      <c r="M70" s="105" t="s">
        <v>51</v>
      </c>
      <c r="N70" s="1">
        <v>0.33</v>
      </c>
      <c r="O70" s="105" t="s">
        <v>40</v>
      </c>
      <c r="P70" s="1"/>
      <c r="Q70" s="1"/>
      <c r="R70" s="105" t="s">
        <v>41</v>
      </c>
      <c r="S70" s="1" t="s">
        <v>42</v>
      </c>
      <c r="T70" s="105" t="s">
        <v>36</v>
      </c>
      <c r="U70" s="105" t="s">
        <v>47</v>
      </c>
      <c r="V70" s="106"/>
      <c r="W70" s="106"/>
      <c r="X70" s="1">
        <v>1</v>
      </c>
      <c r="Y70" s="1">
        <v>24</v>
      </c>
      <c r="Z70" s="105" t="s">
        <v>40</v>
      </c>
      <c r="AA70" s="106">
        <v>44137</v>
      </c>
      <c r="AB70" s="106">
        <v>44151</v>
      </c>
      <c r="AC70" s="1">
        <v>14</v>
      </c>
      <c r="AD70" s="1">
        <v>112</v>
      </c>
      <c r="AE70" s="105"/>
      <c r="AF70" s="105"/>
      <c r="AG70" s="105"/>
      <c r="AH70" s="105"/>
      <c r="AI70" s="105"/>
      <c r="AJ70" s="1"/>
    </row>
    <row r="71" spans="1:36" x14ac:dyDescent="0.3">
      <c r="A71" s="105" t="s">
        <v>37</v>
      </c>
      <c r="B71" s="105" t="s">
        <v>36</v>
      </c>
      <c r="C71" s="105"/>
      <c r="D71" s="105" t="s">
        <v>652</v>
      </c>
      <c r="E71" s="105" t="s">
        <v>652</v>
      </c>
      <c r="F71" s="1"/>
      <c r="G71" s="1"/>
      <c r="H71" s="105" t="s">
        <v>47</v>
      </c>
      <c r="I71" s="1"/>
      <c r="J71" s="1"/>
      <c r="K71" s="105"/>
      <c r="L71" s="106">
        <v>44146</v>
      </c>
      <c r="M71" s="105" t="s">
        <v>51</v>
      </c>
      <c r="N71" s="1">
        <v>0.25</v>
      </c>
      <c r="O71" s="105" t="s">
        <v>40</v>
      </c>
      <c r="P71" s="1"/>
      <c r="Q71" s="1"/>
      <c r="R71" s="105" t="s">
        <v>41</v>
      </c>
      <c r="S71" s="1" t="s">
        <v>42</v>
      </c>
      <c r="T71" s="105" t="s">
        <v>36</v>
      </c>
      <c r="U71" s="105" t="s">
        <v>47</v>
      </c>
      <c r="V71" s="106"/>
      <c r="W71" s="106"/>
      <c r="X71" s="1">
        <v>1</v>
      </c>
      <c r="Y71" s="1">
        <v>24</v>
      </c>
      <c r="Z71" s="105" t="s">
        <v>40</v>
      </c>
      <c r="AA71" s="106">
        <v>44137</v>
      </c>
      <c r="AB71" s="106">
        <v>44151</v>
      </c>
      <c r="AC71" s="1">
        <v>14</v>
      </c>
      <c r="AD71" s="1">
        <v>112</v>
      </c>
      <c r="AE71" s="105"/>
      <c r="AF71" s="105"/>
      <c r="AG71" s="105"/>
      <c r="AH71" s="105"/>
      <c r="AI71" s="105"/>
      <c r="AJ71" s="1"/>
    </row>
    <row r="72" spans="1:36" x14ac:dyDescent="0.3">
      <c r="A72" s="105" t="s">
        <v>37</v>
      </c>
      <c r="B72" s="105" t="s">
        <v>36</v>
      </c>
      <c r="C72" s="105"/>
      <c r="D72" s="105" t="s">
        <v>652</v>
      </c>
      <c r="E72" s="105" t="s">
        <v>652</v>
      </c>
      <c r="F72" s="1"/>
      <c r="G72" s="1"/>
      <c r="H72" s="105" t="s">
        <v>47</v>
      </c>
      <c r="I72" s="1"/>
      <c r="J72" s="1"/>
      <c r="K72" s="105"/>
      <c r="L72" s="106">
        <v>44147</v>
      </c>
      <c r="M72" s="105" t="s">
        <v>52</v>
      </c>
      <c r="N72" s="1">
        <v>3.83</v>
      </c>
      <c r="O72" s="105" t="s">
        <v>40</v>
      </c>
      <c r="P72" s="1"/>
      <c r="Q72" s="1"/>
      <c r="R72" s="105" t="s">
        <v>41</v>
      </c>
      <c r="S72" s="1" t="s">
        <v>42</v>
      </c>
      <c r="T72" s="105" t="s">
        <v>36</v>
      </c>
      <c r="U72" s="105" t="s">
        <v>47</v>
      </c>
      <c r="V72" s="106"/>
      <c r="W72" s="106"/>
      <c r="X72" s="1">
        <v>1</v>
      </c>
      <c r="Y72" s="1">
        <v>24</v>
      </c>
      <c r="Z72" s="105" t="s">
        <v>40</v>
      </c>
      <c r="AA72" s="106">
        <v>44137</v>
      </c>
      <c r="AB72" s="106">
        <v>44151</v>
      </c>
      <c r="AC72" s="1">
        <v>14</v>
      </c>
      <c r="AD72" s="1">
        <v>112</v>
      </c>
      <c r="AE72" s="105"/>
      <c r="AF72" s="105"/>
      <c r="AG72" s="105"/>
      <c r="AH72" s="105"/>
      <c r="AI72" s="105"/>
      <c r="AJ72" s="1"/>
    </row>
    <row r="73" spans="1:36" x14ac:dyDescent="0.3">
      <c r="A73" s="105" t="s">
        <v>37</v>
      </c>
      <c r="B73" s="105" t="s">
        <v>36</v>
      </c>
      <c r="C73" s="105"/>
      <c r="D73" s="105" t="s">
        <v>652</v>
      </c>
      <c r="E73" s="105" t="s">
        <v>652</v>
      </c>
      <c r="F73" s="1"/>
      <c r="G73" s="1"/>
      <c r="H73" s="105" t="s">
        <v>47</v>
      </c>
      <c r="I73" s="1"/>
      <c r="J73" s="1"/>
      <c r="K73" s="105"/>
      <c r="L73" s="106">
        <v>44148</v>
      </c>
      <c r="M73" s="105" t="s">
        <v>53</v>
      </c>
      <c r="N73" s="1">
        <v>1.25</v>
      </c>
      <c r="O73" s="105" t="s">
        <v>40</v>
      </c>
      <c r="P73" s="1"/>
      <c r="Q73" s="1"/>
      <c r="R73" s="105" t="s">
        <v>41</v>
      </c>
      <c r="S73" s="1" t="s">
        <v>42</v>
      </c>
      <c r="T73" s="105" t="s">
        <v>36</v>
      </c>
      <c r="U73" s="105" t="s">
        <v>47</v>
      </c>
      <c r="V73" s="106"/>
      <c r="W73" s="106"/>
      <c r="X73" s="1">
        <v>1</v>
      </c>
      <c r="Y73" s="1">
        <v>24</v>
      </c>
      <c r="Z73" s="105" t="s">
        <v>40</v>
      </c>
      <c r="AA73" s="106">
        <v>44137</v>
      </c>
      <c r="AB73" s="106">
        <v>44151</v>
      </c>
      <c r="AC73" s="1">
        <v>14</v>
      </c>
      <c r="AD73" s="1">
        <v>112</v>
      </c>
      <c r="AE73" s="105"/>
      <c r="AF73" s="105"/>
      <c r="AG73" s="105"/>
      <c r="AH73" s="105"/>
      <c r="AI73" s="105"/>
      <c r="AJ73" s="1"/>
    </row>
    <row r="74" spans="1:36" x14ac:dyDescent="0.3">
      <c r="A74" s="105" t="s">
        <v>37</v>
      </c>
      <c r="B74" s="105" t="s">
        <v>36</v>
      </c>
      <c r="C74" s="105"/>
      <c r="D74" s="105" t="s">
        <v>652</v>
      </c>
      <c r="E74" s="105" t="s">
        <v>652</v>
      </c>
      <c r="F74" s="1"/>
      <c r="G74" s="1"/>
      <c r="H74" s="105" t="s">
        <v>54</v>
      </c>
      <c r="I74" s="1"/>
      <c r="J74" s="1"/>
      <c r="K74" s="105"/>
      <c r="L74" s="106">
        <v>44140</v>
      </c>
      <c r="M74" s="105" t="s">
        <v>55</v>
      </c>
      <c r="N74" s="1">
        <v>1.5</v>
      </c>
      <c r="O74" s="105" t="s">
        <v>40</v>
      </c>
      <c r="P74" s="1"/>
      <c r="Q74" s="1"/>
      <c r="R74" s="105" t="s">
        <v>41</v>
      </c>
      <c r="S74" s="1" t="s">
        <v>42</v>
      </c>
      <c r="T74" s="105" t="s">
        <v>36</v>
      </c>
      <c r="U74" s="105" t="s">
        <v>54</v>
      </c>
      <c r="V74" s="106"/>
      <c r="W74" s="106"/>
      <c r="X74" s="1">
        <v>1</v>
      </c>
      <c r="Y74" s="1">
        <v>24</v>
      </c>
      <c r="Z74" s="105" t="s">
        <v>40</v>
      </c>
      <c r="AA74" s="106">
        <v>44137</v>
      </c>
      <c r="AB74" s="106">
        <v>44151</v>
      </c>
      <c r="AC74" s="1">
        <v>14</v>
      </c>
      <c r="AD74" s="1">
        <v>112</v>
      </c>
      <c r="AE74" s="105"/>
      <c r="AF74" s="105"/>
      <c r="AG74" s="105"/>
      <c r="AH74" s="105"/>
      <c r="AI74" s="105"/>
      <c r="AJ74" s="1"/>
    </row>
    <row r="75" spans="1:36" x14ac:dyDescent="0.3">
      <c r="A75" s="105" t="s">
        <v>37</v>
      </c>
      <c r="B75" s="105" t="s">
        <v>36</v>
      </c>
      <c r="C75" s="105"/>
      <c r="D75" s="105" t="s">
        <v>652</v>
      </c>
      <c r="E75" s="105" t="s">
        <v>652</v>
      </c>
      <c r="F75" s="1"/>
      <c r="G75" s="1"/>
      <c r="H75" s="105" t="s">
        <v>54</v>
      </c>
      <c r="I75" s="1"/>
      <c r="J75" s="1"/>
      <c r="K75" s="105"/>
      <c r="L75" s="106">
        <v>44145</v>
      </c>
      <c r="M75" s="105" t="s">
        <v>56</v>
      </c>
      <c r="N75" s="1">
        <v>2</v>
      </c>
      <c r="O75" s="105" t="s">
        <v>40</v>
      </c>
      <c r="P75" s="1"/>
      <c r="Q75" s="1"/>
      <c r="R75" s="105" t="s">
        <v>41</v>
      </c>
      <c r="S75" s="1" t="s">
        <v>42</v>
      </c>
      <c r="T75" s="105" t="s">
        <v>36</v>
      </c>
      <c r="U75" s="105" t="s">
        <v>54</v>
      </c>
      <c r="V75" s="106"/>
      <c r="W75" s="106"/>
      <c r="X75" s="1">
        <v>1</v>
      </c>
      <c r="Y75" s="1">
        <v>24</v>
      </c>
      <c r="Z75" s="105" t="s">
        <v>40</v>
      </c>
      <c r="AA75" s="106">
        <v>44137</v>
      </c>
      <c r="AB75" s="106">
        <v>44151</v>
      </c>
      <c r="AC75" s="1">
        <v>14</v>
      </c>
      <c r="AD75" s="1">
        <v>112</v>
      </c>
      <c r="AE75" s="105"/>
      <c r="AF75" s="105"/>
      <c r="AG75" s="105"/>
      <c r="AH75" s="105"/>
      <c r="AI75" s="105"/>
      <c r="AJ75" s="1"/>
    </row>
    <row r="76" spans="1:36" x14ac:dyDescent="0.3">
      <c r="A76" s="105" t="s">
        <v>37</v>
      </c>
      <c r="B76" s="105" t="s">
        <v>36</v>
      </c>
      <c r="C76" s="105"/>
      <c r="D76" s="105" t="s">
        <v>652</v>
      </c>
      <c r="E76" s="105" t="s">
        <v>652</v>
      </c>
      <c r="F76" s="1"/>
      <c r="G76" s="1"/>
      <c r="H76" s="105" t="s">
        <v>54</v>
      </c>
      <c r="I76" s="1"/>
      <c r="J76" s="1"/>
      <c r="K76" s="105"/>
      <c r="L76" s="106">
        <v>44145</v>
      </c>
      <c r="M76" s="105" t="s">
        <v>57</v>
      </c>
      <c r="N76" s="1">
        <v>2</v>
      </c>
      <c r="O76" s="105" t="s">
        <v>40</v>
      </c>
      <c r="P76" s="1"/>
      <c r="Q76" s="1"/>
      <c r="R76" s="105" t="s">
        <v>41</v>
      </c>
      <c r="S76" s="1" t="s">
        <v>42</v>
      </c>
      <c r="T76" s="105" t="s">
        <v>36</v>
      </c>
      <c r="U76" s="105" t="s">
        <v>54</v>
      </c>
      <c r="V76" s="106"/>
      <c r="W76" s="106"/>
      <c r="X76" s="1">
        <v>1</v>
      </c>
      <c r="Y76" s="1">
        <v>24</v>
      </c>
      <c r="Z76" s="105" t="s">
        <v>40</v>
      </c>
      <c r="AA76" s="106">
        <v>44137</v>
      </c>
      <c r="AB76" s="106">
        <v>44151</v>
      </c>
      <c r="AC76" s="1">
        <v>14</v>
      </c>
      <c r="AD76" s="1">
        <v>112</v>
      </c>
      <c r="AE76" s="105"/>
      <c r="AF76" s="105"/>
      <c r="AG76" s="105"/>
      <c r="AH76" s="105"/>
      <c r="AI76" s="105"/>
      <c r="AJ76" s="1"/>
    </row>
    <row r="77" spans="1:36" x14ac:dyDescent="0.3">
      <c r="A77" s="105" t="s">
        <v>37</v>
      </c>
      <c r="B77" s="105" t="s">
        <v>36</v>
      </c>
      <c r="C77" s="105"/>
      <c r="D77" s="105" t="s">
        <v>652</v>
      </c>
      <c r="E77" s="105" t="s">
        <v>652</v>
      </c>
      <c r="F77" s="1"/>
      <c r="G77" s="1"/>
      <c r="H77" s="105" t="s">
        <v>54</v>
      </c>
      <c r="I77" s="1"/>
      <c r="J77" s="1"/>
      <c r="K77" s="105"/>
      <c r="L77" s="106">
        <v>44146</v>
      </c>
      <c r="M77" s="105" t="s">
        <v>56</v>
      </c>
      <c r="N77" s="1">
        <v>1</v>
      </c>
      <c r="O77" s="105" t="s">
        <v>40</v>
      </c>
      <c r="P77" s="1"/>
      <c r="Q77" s="1"/>
      <c r="R77" s="105" t="s">
        <v>41</v>
      </c>
      <c r="S77" s="1" t="s">
        <v>42</v>
      </c>
      <c r="T77" s="105" t="s">
        <v>36</v>
      </c>
      <c r="U77" s="105" t="s">
        <v>54</v>
      </c>
      <c r="V77" s="106"/>
      <c r="W77" s="106"/>
      <c r="X77" s="1">
        <v>1</v>
      </c>
      <c r="Y77" s="1">
        <v>24</v>
      </c>
      <c r="Z77" s="105" t="s">
        <v>40</v>
      </c>
      <c r="AA77" s="106">
        <v>44137</v>
      </c>
      <c r="AB77" s="106">
        <v>44151</v>
      </c>
      <c r="AC77" s="1">
        <v>14</v>
      </c>
      <c r="AD77" s="1">
        <v>112</v>
      </c>
      <c r="AE77" s="105"/>
      <c r="AF77" s="105"/>
      <c r="AG77" s="105"/>
      <c r="AH77" s="105"/>
      <c r="AI77" s="105"/>
      <c r="AJ77" s="1"/>
    </row>
    <row r="78" spans="1:36" x14ac:dyDescent="0.3">
      <c r="A78" s="105" t="s">
        <v>37</v>
      </c>
      <c r="B78" s="105" t="s">
        <v>36</v>
      </c>
      <c r="C78" s="105"/>
      <c r="D78" s="105" t="s">
        <v>652</v>
      </c>
      <c r="E78" s="105" t="s">
        <v>652</v>
      </c>
      <c r="F78" s="1"/>
      <c r="G78" s="1"/>
      <c r="H78" s="105" t="s">
        <v>54</v>
      </c>
      <c r="I78" s="1"/>
      <c r="J78" s="1"/>
      <c r="K78" s="105"/>
      <c r="L78" s="106">
        <v>44146</v>
      </c>
      <c r="M78" s="105" t="s">
        <v>56</v>
      </c>
      <c r="N78" s="1">
        <v>1</v>
      </c>
      <c r="O78" s="105" t="s">
        <v>40</v>
      </c>
      <c r="P78" s="1"/>
      <c r="Q78" s="1"/>
      <c r="R78" s="105" t="s">
        <v>41</v>
      </c>
      <c r="S78" s="1" t="s">
        <v>42</v>
      </c>
      <c r="T78" s="105" t="s">
        <v>36</v>
      </c>
      <c r="U78" s="105" t="s">
        <v>54</v>
      </c>
      <c r="V78" s="106"/>
      <c r="W78" s="106"/>
      <c r="X78" s="1">
        <v>1</v>
      </c>
      <c r="Y78" s="1">
        <v>24</v>
      </c>
      <c r="Z78" s="105" t="s">
        <v>40</v>
      </c>
      <c r="AA78" s="106">
        <v>44137</v>
      </c>
      <c r="AB78" s="106">
        <v>44151</v>
      </c>
      <c r="AC78" s="1">
        <v>14</v>
      </c>
      <c r="AD78" s="1">
        <v>112</v>
      </c>
      <c r="AE78" s="105"/>
      <c r="AF78" s="105"/>
      <c r="AG78" s="105"/>
      <c r="AH78" s="105"/>
      <c r="AI78" s="105"/>
      <c r="AJ78" s="1"/>
    </row>
    <row r="79" spans="1:36" x14ac:dyDescent="0.3">
      <c r="A79" s="105" t="s">
        <v>37</v>
      </c>
      <c r="B79" s="105" t="s">
        <v>36</v>
      </c>
      <c r="C79" s="105"/>
      <c r="D79" s="105" t="s">
        <v>652</v>
      </c>
      <c r="E79" s="105" t="s">
        <v>652</v>
      </c>
      <c r="F79" s="1"/>
      <c r="G79" s="1"/>
      <c r="H79" s="105" t="s">
        <v>54</v>
      </c>
      <c r="I79" s="1"/>
      <c r="J79" s="1"/>
      <c r="K79" s="105"/>
      <c r="L79" s="106">
        <v>44150</v>
      </c>
      <c r="M79" s="105" t="s">
        <v>53</v>
      </c>
      <c r="N79" s="1">
        <v>2.25</v>
      </c>
      <c r="O79" s="105" t="s">
        <v>40</v>
      </c>
      <c r="P79" s="1"/>
      <c r="Q79" s="1"/>
      <c r="R79" s="105" t="s">
        <v>41</v>
      </c>
      <c r="S79" s="1" t="s">
        <v>42</v>
      </c>
      <c r="T79" s="105" t="s">
        <v>36</v>
      </c>
      <c r="U79" s="105" t="s">
        <v>54</v>
      </c>
      <c r="V79" s="106"/>
      <c r="W79" s="106"/>
      <c r="X79" s="1">
        <v>1</v>
      </c>
      <c r="Y79" s="1">
        <v>24</v>
      </c>
      <c r="Z79" s="105" t="s">
        <v>40</v>
      </c>
      <c r="AA79" s="106">
        <v>44137</v>
      </c>
      <c r="AB79" s="106">
        <v>44151</v>
      </c>
      <c r="AC79" s="1">
        <v>14</v>
      </c>
      <c r="AD79" s="1">
        <v>112</v>
      </c>
      <c r="AE79" s="105"/>
      <c r="AF79" s="105"/>
      <c r="AG79" s="105"/>
      <c r="AH79" s="105"/>
      <c r="AI79" s="105"/>
      <c r="AJ79" s="1"/>
    </row>
    <row r="80" spans="1:36" x14ac:dyDescent="0.3">
      <c r="A80" s="105" t="s">
        <v>37</v>
      </c>
      <c r="B80" s="105" t="s">
        <v>36</v>
      </c>
      <c r="C80" s="105"/>
      <c r="D80" s="105" t="s">
        <v>652</v>
      </c>
      <c r="E80" s="105" t="s">
        <v>652</v>
      </c>
      <c r="F80" s="1"/>
      <c r="G80" s="1"/>
      <c r="H80" s="105" t="s">
        <v>54</v>
      </c>
      <c r="I80" s="1"/>
      <c r="J80" s="1"/>
      <c r="K80" s="105"/>
      <c r="L80" s="106">
        <v>44151</v>
      </c>
      <c r="M80" s="105" t="s">
        <v>58</v>
      </c>
      <c r="N80" s="1">
        <v>0.5</v>
      </c>
      <c r="O80" s="105" t="s">
        <v>40</v>
      </c>
      <c r="P80" s="1"/>
      <c r="Q80" s="1"/>
      <c r="R80" s="105" t="s">
        <v>41</v>
      </c>
      <c r="S80" s="1" t="s">
        <v>42</v>
      </c>
      <c r="T80" s="105" t="s">
        <v>36</v>
      </c>
      <c r="U80" s="105" t="s">
        <v>54</v>
      </c>
      <c r="V80" s="106"/>
      <c r="W80" s="106"/>
      <c r="X80" s="1">
        <v>1</v>
      </c>
      <c r="Y80" s="1">
        <v>24</v>
      </c>
      <c r="Z80" s="105" t="s">
        <v>40</v>
      </c>
      <c r="AA80" s="106">
        <v>44137</v>
      </c>
      <c r="AB80" s="106">
        <v>44151</v>
      </c>
      <c r="AC80" s="1">
        <v>14</v>
      </c>
      <c r="AD80" s="1">
        <v>112</v>
      </c>
      <c r="AE80" s="105"/>
      <c r="AF80" s="105"/>
      <c r="AG80" s="105"/>
      <c r="AH80" s="105"/>
      <c r="AI80" s="105"/>
      <c r="AJ80" s="1"/>
    </row>
    <row r="81" spans="1:36" x14ac:dyDescent="0.3">
      <c r="A81" s="105" t="s">
        <v>37</v>
      </c>
      <c r="B81" s="105" t="s">
        <v>36</v>
      </c>
      <c r="C81" s="105"/>
      <c r="D81" s="105" t="s">
        <v>652</v>
      </c>
      <c r="E81" s="105" t="s">
        <v>652</v>
      </c>
      <c r="F81" s="1"/>
      <c r="G81" s="1"/>
      <c r="H81" s="105" t="s">
        <v>38</v>
      </c>
      <c r="I81" s="1"/>
      <c r="J81" s="1"/>
      <c r="K81" s="105"/>
      <c r="L81" s="106">
        <v>44136</v>
      </c>
      <c r="M81" s="105" t="s">
        <v>59</v>
      </c>
      <c r="N81" s="1">
        <v>1</v>
      </c>
      <c r="O81" s="105" t="s">
        <v>40</v>
      </c>
      <c r="P81" s="1"/>
      <c r="Q81" s="1"/>
      <c r="R81" s="105" t="s">
        <v>60</v>
      </c>
      <c r="S81" s="1" t="s">
        <v>61</v>
      </c>
      <c r="T81" s="105" t="s">
        <v>36</v>
      </c>
      <c r="U81" s="105" t="s">
        <v>38</v>
      </c>
      <c r="V81" s="106"/>
      <c r="W81" s="106"/>
      <c r="X81" s="1">
        <v>1</v>
      </c>
      <c r="Y81" s="1">
        <v>24</v>
      </c>
      <c r="Z81" s="105" t="s">
        <v>40</v>
      </c>
      <c r="AA81" s="106">
        <v>44137</v>
      </c>
      <c r="AB81" s="106">
        <v>44151</v>
      </c>
      <c r="AC81" s="1">
        <v>14</v>
      </c>
      <c r="AD81" s="1">
        <v>112</v>
      </c>
      <c r="AE81" s="105"/>
      <c r="AF81" s="105"/>
      <c r="AG81" s="105"/>
      <c r="AH81" s="105"/>
      <c r="AI81" s="105"/>
      <c r="AJ81" s="1"/>
    </row>
    <row r="82" spans="1:36" x14ac:dyDescent="0.3">
      <c r="A82" s="105" t="s">
        <v>37</v>
      </c>
      <c r="B82" s="105" t="s">
        <v>36</v>
      </c>
      <c r="C82" s="105"/>
      <c r="D82" s="105" t="s">
        <v>652</v>
      </c>
      <c r="E82" s="105" t="s">
        <v>652</v>
      </c>
      <c r="F82" s="1"/>
      <c r="G82" s="1"/>
      <c r="H82" s="105" t="s">
        <v>38</v>
      </c>
      <c r="I82" s="1"/>
      <c r="J82" s="1"/>
      <c r="K82" s="105"/>
      <c r="L82" s="106">
        <v>44138</v>
      </c>
      <c r="M82" s="105" t="s">
        <v>62</v>
      </c>
      <c r="N82" s="1">
        <v>1.5</v>
      </c>
      <c r="O82" s="105" t="s">
        <v>40</v>
      </c>
      <c r="P82" s="1"/>
      <c r="Q82" s="1"/>
      <c r="R82" s="105" t="s">
        <v>60</v>
      </c>
      <c r="S82" s="1" t="s">
        <v>61</v>
      </c>
      <c r="T82" s="105" t="s">
        <v>36</v>
      </c>
      <c r="U82" s="105" t="s">
        <v>38</v>
      </c>
      <c r="V82" s="106"/>
      <c r="W82" s="106"/>
      <c r="X82" s="1">
        <v>1</v>
      </c>
      <c r="Y82" s="1">
        <v>24</v>
      </c>
      <c r="Z82" s="105" t="s">
        <v>40</v>
      </c>
      <c r="AA82" s="106">
        <v>44137</v>
      </c>
      <c r="AB82" s="106">
        <v>44151</v>
      </c>
      <c r="AC82" s="1">
        <v>14</v>
      </c>
      <c r="AD82" s="1">
        <v>112</v>
      </c>
      <c r="AE82" s="105"/>
      <c r="AF82" s="105"/>
      <c r="AG82" s="105"/>
      <c r="AH82" s="105"/>
      <c r="AI82" s="105"/>
      <c r="AJ82" s="1"/>
    </row>
    <row r="83" spans="1:36" x14ac:dyDescent="0.3">
      <c r="A83" s="105" t="s">
        <v>37</v>
      </c>
      <c r="B83" s="105" t="s">
        <v>36</v>
      </c>
      <c r="C83" s="105"/>
      <c r="D83" s="105" t="s">
        <v>652</v>
      </c>
      <c r="E83" s="105" t="s">
        <v>652</v>
      </c>
      <c r="F83" s="1"/>
      <c r="G83" s="1"/>
      <c r="H83" s="105" t="s">
        <v>38</v>
      </c>
      <c r="I83" s="1"/>
      <c r="J83" s="1"/>
      <c r="K83" s="105"/>
      <c r="L83" s="106">
        <v>44140</v>
      </c>
      <c r="M83" s="105" t="s">
        <v>63</v>
      </c>
      <c r="N83" s="1">
        <v>1</v>
      </c>
      <c r="O83" s="105" t="s">
        <v>40</v>
      </c>
      <c r="P83" s="1"/>
      <c r="Q83" s="1"/>
      <c r="R83" s="105" t="s">
        <v>60</v>
      </c>
      <c r="S83" s="1" t="s">
        <v>61</v>
      </c>
      <c r="T83" s="105" t="s">
        <v>36</v>
      </c>
      <c r="U83" s="105" t="s">
        <v>38</v>
      </c>
      <c r="V83" s="106"/>
      <c r="W83" s="106"/>
      <c r="X83" s="1">
        <v>1</v>
      </c>
      <c r="Y83" s="1">
        <v>24</v>
      </c>
      <c r="Z83" s="105" t="s">
        <v>40</v>
      </c>
      <c r="AA83" s="106">
        <v>44137</v>
      </c>
      <c r="AB83" s="106">
        <v>44151</v>
      </c>
      <c r="AC83" s="1">
        <v>14</v>
      </c>
      <c r="AD83" s="1">
        <v>112</v>
      </c>
      <c r="AE83" s="105"/>
      <c r="AF83" s="105"/>
      <c r="AG83" s="105"/>
      <c r="AH83" s="105"/>
      <c r="AI83" s="105"/>
      <c r="AJ83" s="1"/>
    </row>
    <row r="84" spans="1:36" x14ac:dyDescent="0.3">
      <c r="A84" s="105" t="s">
        <v>37</v>
      </c>
      <c r="B84" s="105" t="s">
        <v>36</v>
      </c>
      <c r="C84" s="105"/>
      <c r="D84" s="105" t="s">
        <v>652</v>
      </c>
      <c r="E84" s="105" t="s">
        <v>652</v>
      </c>
      <c r="F84" s="1"/>
      <c r="G84" s="1"/>
      <c r="H84" s="105" t="s">
        <v>38</v>
      </c>
      <c r="I84" s="1"/>
      <c r="J84" s="1"/>
      <c r="K84" s="105"/>
      <c r="L84" s="106">
        <v>44144</v>
      </c>
      <c r="M84" s="105" t="s">
        <v>43</v>
      </c>
      <c r="N84" s="1">
        <v>1</v>
      </c>
      <c r="O84" s="105" t="s">
        <v>40</v>
      </c>
      <c r="P84" s="1"/>
      <c r="Q84" s="1"/>
      <c r="R84" s="105" t="s">
        <v>60</v>
      </c>
      <c r="S84" s="1" t="s">
        <v>61</v>
      </c>
      <c r="T84" s="105" t="s">
        <v>36</v>
      </c>
      <c r="U84" s="105" t="s">
        <v>38</v>
      </c>
      <c r="V84" s="106"/>
      <c r="W84" s="106"/>
      <c r="X84" s="1">
        <v>1</v>
      </c>
      <c r="Y84" s="1">
        <v>24</v>
      </c>
      <c r="Z84" s="105" t="s">
        <v>40</v>
      </c>
      <c r="AA84" s="106">
        <v>44137</v>
      </c>
      <c r="AB84" s="106">
        <v>44151</v>
      </c>
      <c r="AC84" s="1">
        <v>14</v>
      </c>
      <c r="AD84" s="1">
        <v>112</v>
      </c>
      <c r="AE84" s="105"/>
      <c r="AF84" s="105"/>
      <c r="AG84" s="105"/>
      <c r="AH84" s="105"/>
      <c r="AI84" s="105"/>
      <c r="AJ84" s="1"/>
    </row>
    <row r="85" spans="1:36" x14ac:dyDescent="0.3">
      <c r="A85" s="105" t="s">
        <v>37</v>
      </c>
      <c r="B85" s="105" t="s">
        <v>36</v>
      </c>
      <c r="C85" s="105"/>
      <c r="D85" s="105" t="s">
        <v>652</v>
      </c>
      <c r="E85" s="105" t="s">
        <v>652</v>
      </c>
      <c r="F85" s="1"/>
      <c r="G85" s="1"/>
      <c r="H85" s="105" t="s">
        <v>38</v>
      </c>
      <c r="I85" s="1"/>
      <c r="J85" s="1"/>
      <c r="K85" s="105"/>
      <c r="L85" s="106">
        <v>44146</v>
      </c>
      <c r="M85" s="105" t="s">
        <v>64</v>
      </c>
      <c r="N85" s="1">
        <v>2</v>
      </c>
      <c r="O85" s="105" t="s">
        <v>40</v>
      </c>
      <c r="P85" s="1"/>
      <c r="Q85" s="1"/>
      <c r="R85" s="105" t="s">
        <v>60</v>
      </c>
      <c r="S85" s="1" t="s">
        <v>61</v>
      </c>
      <c r="T85" s="105" t="s">
        <v>36</v>
      </c>
      <c r="U85" s="105" t="s">
        <v>38</v>
      </c>
      <c r="V85" s="106"/>
      <c r="W85" s="106"/>
      <c r="X85" s="1">
        <v>1</v>
      </c>
      <c r="Y85" s="1">
        <v>24</v>
      </c>
      <c r="Z85" s="105" t="s">
        <v>40</v>
      </c>
      <c r="AA85" s="106">
        <v>44137</v>
      </c>
      <c r="AB85" s="106">
        <v>44151</v>
      </c>
      <c r="AC85" s="1">
        <v>14</v>
      </c>
      <c r="AD85" s="1">
        <v>112</v>
      </c>
      <c r="AE85" s="105"/>
      <c r="AF85" s="105"/>
      <c r="AG85" s="105"/>
      <c r="AH85" s="105"/>
      <c r="AI85" s="105"/>
      <c r="AJ85" s="1"/>
    </row>
    <row r="86" spans="1:36" x14ac:dyDescent="0.3">
      <c r="A86" s="105" t="s">
        <v>37</v>
      </c>
      <c r="B86" s="105" t="s">
        <v>36</v>
      </c>
      <c r="C86" s="105"/>
      <c r="D86" s="105" t="s">
        <v>652</v>
      </c>
      <c r="E86" s="105" t="s">
        <v>652</v>
      </c>
      <c r="F86" s="1"/>
      <c r="G86" s="1"/>
      <c r="H86" s="105" t="s">
        <v>44</v>
      </c>
      <c r="I86" s="1"/>
      <c r="J86" s="1"/>
      <c r="K86" s="105"/>
      <c r="L86" s="106">
        <v>44137</v>
      </c>
      <c r="M86" s="105"/>
      <c r="N86" s="1">
        <v>1.75</v>
      </c>
      <c r="O86" s="105" t="s">
        <v>40</v>
      </c>
      <c r="P86" s="1"/>
      <c r="Q86" s="1"/>
      <c r="R86" s="105" t="s">
        <v>60</v>
      </c>
      <c r="S86" s="1" t="s">
        <v>61</v>
      </c>
      <c r="T86" s="105" t="s">
        <v>36</v>
      </c>
      <c r="U86" s="105" t="s">
        <v>44</v>
      </c>
      <c r="V86" s="106"/>
      <c r="W86" s="106"/>
      <c r="X86" s="1">
        <v>1</v>
      </c>
      <c r="Y86" s="1">
        <v>24</v>
      </c>
      <c r="Z86" s="105" t="s">
        <v>40</v>
      </c>
      <c r="AA86" s="106">
        <v>44137</v>
      </c>
      <c r="AB86" s="106">
        <v>44151</v>
      </c>
      <c r="AC86" s="1">
        <v>14</v>
      </c>
      <c r="AD86" s="1">
        <v>112</v>
      </c>
      <c r="AE86" s="105"/>
      <c r="AF86" s="105"/>
      <c r="AG86" s="105"/>
      <c r="AH86" s="105"/>
      <c r="AI86" s="105"/>
      <c r="AJ86" s="1"/>
    </row>
    <row r="87" spans="1:36" x14ac:dyDescent="0.3">
      <c r="A87" s="105" t="s">
        <v>37</v>
      </c>
      <c r="B87" s="105" t="s">
        <v>36</v>
      </c>
      <c r="C87" s="105"/>
      <c r="D87" s="105" t="s">
        <v>652</v>
      </c>
      <c r="E87" s="105" t="s">
        <v>652</v>
      </c>
      <c r="F87" s="1"/>
      <c r="G87" s="1"/>
      <c r="H87" s="105" t="s">
        <v>44</v>
      </c>
      <c r="I87" s="1"/>
      <c r="J87" s="1"/>
      <c r="K87" s="105"/>
      <c r="L87" s="106">
        <v>44139</v>
      </c>
      <c r="M87" s="105"/>
      <c r="N87" s="1">
        <v>1.67</v>
      </c>
      <c r="O87" s="105" t="s">
        <v>40</v>
      </c>
      <c r="P87" s="1"/>
      <c r="Q87" s="1"/>
      <c r="R87" s="105" t="s">
        <v>60</v>
      </c>
      <c r="S87" s="1" t="s">
        <v>61</v>
      </c>
      <c r="T87" s="105" t="s">
        <v>36</v>
      </c>
      <c r="U87" s="105" t="s">
        <v>44</v>
      </c>
      <c r="V87" s="106"/>
      <c r="W87" s="106"/>
      <c r="X87" s="1">
        <v>1</v>
      </c>
      <c r="Y87" s="1">
        <v>24</v>
      </c>
      <c r="Z87" s="105" t="s">
        <v>40</v>
      </c>
      <c r="AA87" s="106">
        <v>44137</v>
      </c>
      <c r="AB87" s="106">
        <v>44151</v>
      </c>
      <c r="AC87" s="1">
        <v>14</v>
      </c>
      <c r="AD87" s="1">
        <v>112</v>
      </c>
      <c r="AE87" s="105"/>
      <c r="AF87" s="105"/>
      <c r="AG87" s="105"/>
      <c r="AH87" s="105"/>
      <c r="AI87" s="105"/>
      <c r="AJ87" s="1"/>
    </row>
    <row r="88" spans="1:36" x14ac:dyDescent="0.3">
      <c r="A88" s="105" t="s">
        <v>37</v>
      </c>
      <c r="B88" s="105" t="s">
        <v>36</v>
      </c>
      <c r="C88" s="105"/>
      <c r="D88" s="105" t="s">
        <v>652</v>
      </c>
      <c r="E88" s="105" t="s">
        <v>652</v>
      </c>
      <c r="F88" s="1"/>
      <c r="G88" s="1"/>
      <c r="H88" s="105" t="s">
        <v>44</v>
      </c>
      <c r="I88" s="1"/>
      <c r="J88" s="1"/>
      <c r="K88" s="105"/>
      <c r="L88" s="106">
        <v>44140</v>
      </c>
      <c r="M88" s="105" t="s">
        <v>65</v>
      </c>
      <c r="N88" s="1">
        <v>1</v>
      </c>
      <c r="O88" s="105" t="s">
        <v>40</v>
      </c>
      <c r="P88" s="1"/>
      <c r="Q88" s="1"/>
      <c r="R88" s="105" t="s">
        <v>60</v>
      </c>
      <c r="S88" s="1" t="s">
        <v>61</v>
      </c>
      <c r="T88" s="105" t="s">
        <v>36</v>
      </c>
      <c r="U88" s="105" t="s">
        <v>44</v>
      </c>
      <c r="V88" s="106"/>
      <c r="W88" s="106"/>
      <c r="X88" s="1">
        <v>1</v>
      </c>
      <c r="Y88" s="1">
        <v>24</v>
      </c>
      <c r="Z88" s="105" t="s">
        <v>40</v>
      </c>
      <c r="AA88" s="106">
        <v>44137</v>
      </c>
      <c r="AB88" s="106">
        <v>44151</v>
      </c>
      <c r="AC88" s="1">
        <v>14</v>
      </c>
      <c r="AD88" s="1">
        <v>112</v>
      </c>
      <c r="AE88" s="105"/>
      <c r="AF88" s="105"/>
      <c r="AG88" s="105"/>
      <c r="AH88" s="105"/>
      <c r="AI88" s="105"/>
      <c r="AJ88" s="1"/>
    </row>
    <row r="89" spans="1:36" x14ac:dyDescent="0.3">
      <c r="A89" s="105" t="s">
        <v>37</v>
      </c>
      <c r="B89" s="105" t="s">
        <v>36</v>
      </c>
      <c r="C89" s="105"/>
      <c r="D89" s="105" t="s">
        <v>652</v>
      </c>
      <c r="E89" s="105" t="s">
        <v>652</v>
      </c>
      <c r="F89" s="1"/>
      <c r="G89" s="1"/>
      <c r="H89" s="105" t="s">
        <v>44</v>
      </c>
      <c r="I89" s="1"/>
      <c r="J89" s="1"/>
      <c r="K89" s="105"/>
      <c r="L89" s="106">
        <v>44141</v>
      </c>
      <c r="M89" s="105"/>
      <c r="N89" s="1">
        <v>13.5</v>
      </c>
      <c r="O89" s="105" t="s">
        <v>40</v>
      </c>
      <c r="P89" s="1"/>
      <c r="Q89" s="1"/>
      <c r="R89" s="105" t="s">
        <v>60</v>
      </c>
      <c r="S89" s="1" t="s">
        <v>61</v>
      </c>
      <c r="T89" s="105" t="s">
        <v>36</v>
      </c>
      <c r="U89" s="105" t="s">
        <v>44</v>
      </c>
      <c r="V89" s="106"/>
      <c r="W89" s="106"/>
      <c r="X89" s="1">
        <v>1</v>
      </c>
      <c r="Y89" s="1">
        <v>24</v>
      </c>
      <c r="Z89" s="105" t="s">
        <v>40</v>
      </c>
      <c r="AA89" s="106">
        <v>44137</v>
      </c>
      <c r="AB89" s="106">
        <v>44151</v>
      </c>
      <c r="AC89" s="1">
        <v>14</v>
      </c>
      <c r="AD89" s="1">
        <v>112</v>
      </c>
      <c r="AE89" s="105"/>
      <c r="AF89" s="105"/>
      <c r="AG89" s="105"/>
      <c r="AH89" s="105"/>
      <c r="AI89" s="105"/>
      <c r="AJ89" s="1"/>
    </row>
    <row r="90" spans="1:36" x14ac:dyDescent="0.3">
      <c r="A90" s="105" t="s">
        <v>37</v>
      </c>
      <c r="B90" s="105" t="s">
        <v>36</v>
      </c>
      <c r="C90" s="105"/>
      <c r="D90" s="105" t="s">
        <v>652</v>
      </c>
      <c r="E90" s="105" t="s">
        <v>652</v>
      </c>
      <c r="F90" s="1"/>
      <c r="G90" s="1"/>
      <c r="H90" s="105" t="s">
        <v>44</v>
      </c>
      <c r="I90" s="1"/>
      <c r="J90" s="1"/>
      <c r="K90" s="105"/>
      <c r="L90" s="106">
        <v>44145</v>
      </c>
      <c r="M90" s="105"/>
      <c r="N90" s="1">
        <v>1.5</v>
      </c>
      <c r="O90" s="105" t="s">
        <v>40</v>
      </c>
      <c r="P90" s="1"/>
      <c r="Q90" s="1"/>
      <c r="R90" s="105" t="s">
        <v>60</v>
      </c>
      <c r="S90" s="1" t="s">
        <v>61</v>
      </c>
      <c r="T90" s="105" t="s">
        <v>36</v>
      </c>
      <c r="U90" s="105" t="s">
        <v>44</v>
      </c>
      <c r="V90" s="106"/>
      <c r="W90" s="106"/>
      <c r="X90" s="1">
        <v>1</v>
      </c>
      <c r="Y90" s="1">
        <v>24</v>
      </c>
      <c r="Z90" s="105" t="s">
        <v>40</v>
      </c>
      <c r="AA90" s="106">
        <v>44137</v>
      </c>
      <c r="AB90" s="106">
        <v>44151</v>
      </c>
      <c r="AC90" s="1">
        <v>14</v>
      </c>
      <c r="AD90" s="1">
        <v>112</v>
      </c>
      <c r="AE90" s="105"/>
      <c r="AF90" s="105"/>
      <c r="AG90" s="105"/>
      <c r="AH90" s="105"/>
      <c r="AI90" s="105"/>
      <c r="AJ90" s="1"/>
    </row>
    <row r="91" spans="1:36" x14ac:dyDescent="0.3">
      <c r="A91" s="105" t="s">
        <v>37</v>
      </c>
      <c r="B91" s="105" t="s">
        <v>36</v>
      </c>
      <c r="C91" s="105"/>
      <c r="D91" s="105" t="s">
        <v>652</v>
      </c>
      <c r="E91" s="105" t="s">
        <v>652</v>
      </c>
      <c r="F91" s="1"/>
      <c r="G91" s="1"/>
      <c r="H91" s="105" t="s">
        <v>44</v>
      </c>
      <c r="I91" s="1"/>
      <c r="J91" s="1"/>
      <c r="K91" s="105"/>
      <c r="L91" s="106">
        <v>44146</v>
      </c>
      <c r="M91" s="105" t="s">
        <v>66</v>
      </c>
      <c r="N91" s="1">
        <v>0.75</v>
      </c>
      <c r="O91" s="105" t="s">
        <v>40</v>
      </c>
      <c r="P91" s="1"/>
      <c r="Q91" s="1"/>
      <c r="R91" s="105" t="s">
        <v>60</v>
      </c>
      <c r="S91" s="1" t="s">
        <v>61</v>
      </c>
      <c r="T91" s="105" t="s">
        <v>36</v>
      </c>
      <c r="U91" s="105" t="s">
        <v>44</v>
      </c>
      <c r="V91" s="106"/>
      <c r="W91" s="106"/>
      <c r="X91" s="1">
        <v>1</v>
      </c>
      <c r="Y91" s="1">
        <v>24</v>
      </c>
      <c r="Z91" s="105" t="s">
        <v>40</v>
      </c>
      <c r="AA91" s="106">
        <v>44137</v>
      </c>
      <c r="AB91" s="106">
        <v>44151</v>
      </c>
      <c r="AC91" s="1">
        <v>14</v>
      </c>
      <c r="AD91" s="1">
        <v>112</v>
      </c>
      <c r="AE91" s="105"/>
      <c r="AF91" s="105"/>
      <c r="AG91" s="105"/>
      <c r="AH91" s="105"/>
      <c r="AI91" s="105"/>
      <c r="AJ91" s="1"/>
    </row>
    <row r="92" spans="1:36" x14ac:dyDescent="0.3">
      <c r="A92" s="105" t="s">
        <v>37</v>
      </c>
      <c r="B92" s="105" t="s">
        <v>36</v>
      </c>
      <c r="C92" s="105"/>
      <c r="D92" s="105" t="s">
        <v>652</v>
      </c>
      <c r="E92" s="105" t="s">
        <v>652</v>
      </c>
      <c r="F92" s="1"/>
      <c r="G92" s="1"/>
      <c r="H92" s="105" t="s">
        <v>44</v>
      </c>
      <c r="I92" s="1"/>
      <c r="J92" s="1"/>
      <c r="K92" s="105"/>
      <c r="L92" s="106">
        <v>44147</v>
      </c>
      <c r="M92" s="105" t="s">
        <v>65</v>
      </c>
      <c r="N92" s="1">
        <v>1</v>
      </c>
      <c r="O92" s="105" t="s">
        <v>40</v>
      </c>
      <c r="P92" s="1"/>
      <c r="Q92" s="1"/>
      <c r="R92" s="105" t="s">
        <v>60</v>
      </c>
      <c r="S92" s="1" t="s">
        <v>61</v>
      </c>
      <c r="T92" s="105" t="s">
        <v>36</v>
      </c>
      <c r="U92" s="105" t="s">
        <v>44</v>
      </c>
      <c r="V92" s="106"/>
      <c r="W92" s="106"/>
      <c r="X92" s="1">
        <v>1</v>
      </c>
      <c r="Y92" s="1">
        <v>24</v>
      </c>
      <c r="Z92" s="105" t="s">
        <v>40</v>
      </c>
      <c r="AA92" s="106">
        <v>44137</v>
      </c>
      <c r="AB92" s="106">
        <v>44151</v>
      </c>
      <c r="AC92" s="1">
        <v>14</v>
      </c>
      <c r="AD92" s="1">
        <v>112</v>
      </c>
      <c r="AE92" s="105"/>
      <c r="AF92" s="105"/>
      <c r="AG92" s="105"/>
      <c r="AH92" s="105"/>
      <c r="AI92" s="105"/>
      <c r="AJ92" s="1"/>
    </row>
    <row r="93" spans="1:36" x14ac:dyDescent="0.3">
      <c r="A93" s="105" t="s">
        <v>37</v>
      </c>
      <c r="B93" s="105" t="s">
        <v>36</v>
      </c>
      <c r="C93" s="105"/>
      <c r="D93" s="105" t="s">
        <v>652</v>
      </c>
      <c r="E93" s="105" t="s">
        <v>652</v>
      </c>
      <c r="F93" s="1"/>
      <c r="G93" s="1"/>
      <c r="H93" s="105" t="s">
        <v>44</v>
      </c>
      <c r="I93" s="1"/>
      <c r="J93" s="1"/>
      <c r="K93" s="105"/>
      <c r="L93" s="106">
        <v>44148</v>
      </c>
      <c r="M93" s="105"/>
      <c r="N93" s="1">
        <v>1.5</v>
      </c>
      <c r="O93" s="105" t="s">
        <v>40</v>
      </c>
      <c r="P93" s="1"/>
      <c r="Q93" s="1"/>
      <c r="R93" s="105" t="s">
        <v>60</v>
      </c>
      <c r="S93" s="1" t="s">
        <v>61</v>
      </c>
      <c r="T93" s="105" t="s">
        <v>36</v>
      </c>
      <c r="U93" s="105" t="s">
        <v>44</v>
      </c>
      <c r="V93" s="106"/>
      <c r="W93" s="106"/>
      <c r="X93" s="1">
        <v>1</v>
      </c>
      <c r="Y93" s="1">
        <v>24</v>
      </c>
      <c r="Z93" s="105" t="s">
        <v>40</v>
      </c>
      <c r="AA93" s="106">
        <v>44137</v>
      </c>
      <c r="AB93" s="106">
        <v>44151</v>
      </c>
      <c r="AC93" s="1">
        <v>14</v>
      </c>
      <c r="AD93" s="1">
        <v>112</v>
      </c>
      <c r="AE93" s="105"/>
      <c r="AF93" s="105"/>
      <c r="AG93" s="105"/>
      <c r="AH93" s="105"/>
      <c r="AI93" s="105"/>
      <c r="AJ93" s="1"/>
    </row>
    <row r="94" spans="1:36" x14ac:dyDescent="0.3">
      <c r="A94" s="105" t="s">
        <v>37</v>
      </c>
      <c r="B94" s="105" t="s">
        <v>36</v>
      </c>
      <c r="C94" s="105"/>
      <c r="D94" s="105" t="s">
        <v>652</v>
      </c>
      <c r="E94" s="105" t="s">
        <v>652</v>
      </c>
      <c r="F94" s="1"/>
      <c r="G94" s="1"/>
      <c r="H94" s="105" t="s">
        <v>54</v>
      </c>
      <c r="I94" s="1"/>
      <c r="J94" s="1"/>
      <c r="K94" s="105"/>
      <c r="L94" s="106">
        <v>44145</v>
      </c>
      <c r="M94" s="105" t="s">
        <v>67</v>
      </c>
      <c r="N94" s="1">
        <v>0.5</v>
      </c>
      <c r="O94" s="105" t="s">
        <v>40</v>
      </c>
      <c r="P94" s="1"/>
      <c r="Q94" s="1"/>
      <c r="R94" s="105" t="s">
        <v>60</v>
      </c>
      <c r="S94" s="1" t="s">
        <v>61</v>
      </c>
      <c r="T94" s="105" t="s">
        <v>36</v>
      </c>
      <c r="U94" s="105" t="s">
        <v>54</v>
      </c>
      <c r="V94" s="106"/>
      <c r="W94" s="106"/>
      <c r="X94" s="1">
        <v>1</v>
      </c>
      <c r="Y94" s="1">
        <v>24</v>
      </c>
      <c r="Z94" s="105" t="s">
        <v>40</v>
      </c>
      <c r="AA94" s="106">
        <v>44137</v>
      </c>
      <c r="AB94" s="106">
        <v>44151</v>
      </c>
      <c r="AC94" s="1">
        <v>14</v>
      </c>
      <c r="AD94" s="1">
        <v>112</v>
      </c>
      <c r="AE94" s="105"/>
      <c r="AF94" s="105"/>
      <c r="AG94" s="105"/>
      <c r="AH94" s="105"/>
      <c r="AI94" s="105"/>
      <c r="AJ94" s="1"/>
    </row>
    <row r="95" spans="1:36" x14ac:dyDescent="0.3">
      <c r="A95" s="105" t="s">
        <v>37</v>
      </c>
      <c r="B95" s="105" t="s">
        <v>36</v>
      </c>
      <c r="C95" s="105"/>
      <c r="D95" s="105" t="s">
        <v>652</v>
      </c>
      <c r="E95" s="105" t="s">
        <v>652</v>
      </c>
      <c r="F95" s="1"/>
      <c r="G95" s="1"/>
      <c r="H95" s="105" t="s">
        <v>47</v>
      </c>
      <c r="I95" s="1"/>
      <c r="J95" s="1"/>
      <c r="K95" s="105"/>
      <c r="L95" s="106">
        <v>44144</v>
      </c>
      <c r="M95" s="105" t="s">
        <v>48</v>
      </c>
      <c r="N95" s="1">
        <v>1.17</v>
      </c>
      <c r="O95" s="105" t="s">
        <v>40</v>
      </c>
      <c r="P95" s="1"/>
      <c r="Q95" s="1"/>
      <c r="R95" s="105" t="s">
        <v>68</v>
      </c>
      <c r="S95" s="1" t="s">
        <v>69</v>
      </c>
      <c r="T95" s="105" t="s">
        <v>36</v>
      </c>
      <c r="U95" s="105" t="s">
        <v>47</v>
      </c>
      <c r="V95" s="106"/>
      <c r="W95" s="106"/>
      <c r="X95" s="1">
        <v>1</v>
      </c>
      <c r="Y95" s="1">
        <v>24</v>
      </c>
      <c r="Z95" s="105" t="s">
        <v>40</v>
      </c>
      <c r="AA95" s="106">
        <v>44137</v>
      </c>
      <c r="AB95" s="106">
        <v>44151</v>
      </c>
      <c r="AC95" s="1">
        <v>14</v>
      </c>
      <c r="AD95" s="1">
        <v>112</v>
      </c>
      <c r="AE95" s="105"/>
      <c r="AF95" s="105"/>
      <c r="AG95" s="105"/>
      <c r="AH95" s="105"/>
      <c r="AI95" s="105"/>
      <c r="AJ95" s="1"/>
    </row>
    <row r="96" spans="1:36" x14ac:dyDescent="0.3">
      <c r="A96" s="105" t="s">
        <v>37</v>
      </c>
      <c r="B96" s="105" t="s">
        <v>36</v>
      </c>
      <c r="C96" s="105"/>
      <c r="D96" s="105" t="s">
        <v>652</v>
      </c>
      <c r="E96" s="105" t="s">
        <v>652</v>
      </c>
      <c r="F96" s="1"/>
      <c r="G96" s="1"/>
      <c r="H96" s="105" t="s">
        <v>47</v>
      </c>
      <c r="I96" s="1"/>
      <c r="J96" s="1"/>
      <c r="K96" s="105"/>
      <c r="L96" s="106">
        <v>44144</v>
      </c>
      <c r="M96" s="105" t="s">
        <v>50</v>
      </c>
      <c r="N96" s="1">
        <v>1.5</v>
      </c>
      <c r="O96" s="105" t="s">
        <v>40</v>
      </c>
      <c r="P96" s="1"/>
      <c r="Q96" s="1"/>
      <c r="R96" s="105" t="s">
        <v>68</v>
      </c>
      <c r="S96" s="1" t="s">
        <v>69</v>
      </c>
      <c r="T96" s="105" t="s">
        <v>36</v>
      </c>
      <c r="U96" s="105" t="s">
        <v>47</v>
      </c>
      <c r="V96" s="106"/>
      <c r="W96" s="106"/>
      <c r="X96" s="1">
        <v>1</v>
      </c>
      <c r="Y96" s="1">
        <v>24</v>
      </c>
      <c r="Z96" s="105" t="s">
        <v>40</v>
      </c>
      <c r="AA96" s="106">
        <v>44137</v>
      </c>
      <c r="AB96" s="106">
        <v>44151</v>
      </c>
      <c r="AC96" s="1">
        <v>14</v>
      </c>
      <c r="AD96" s="1">
        <v>112</v>
      </c>
      <c r="AE96" s="105"/>
      <c r="AF96" s="105"/>
      <c r="AG96" s="105"/>
      <c r="AH96" s="105"/>
      <c r="AI96" s="105"/>
      <c r="AJ96" s="1"/>
    </row>
    <row r="97" spans="1:36" x14ac:dyDescent="0.3">
      <c r="A97" s="105" t="s">
        <v>37</v>
      </c>
      <c r="B97" s="105" t="s">
        <v>36</v>
      </c>
      <c r="C97" s="105"/>
      <c r="D97" s="105" t="s">
        <v>652</v>
      </c>
      <c r="E97" s="105" t="s">
        <v>652</v>
      </c>
      <c r="F97" s="1"/>
      <c r="G97" s="1"/>
      <c r="H97" s="105" t="s">
        <v>47</v>
      </c>
      <c r="I97" s="1"/>
      <c r="J97" s="1"/>
      <c r="K97" s="105"/>
      <c r="L97" s="106">
        <v>44140</v>
      </c>
      <c r="M97" s="105"/>
      <c r="N97" s="1">
        <v>1</v>
      </c>
      <c r="O97" s="105" t="s">
        <v>40</v>
      </c>
      <c r="P97" s="1"/>
      <c r="Q97" s="1"/>
      <c r="R97" s="105" t="s">
        <v>68</v>
      </c>
      <c r="S97" s="1" t="s">
        <v>69</v>
      </c>
      <c r="T97" s="105" t="s">
        <v>36</v>
      </c>
      <c r="U97" s="105" t="s">
        <v>47</v>
      </c>
      <c r="V97" s="106"/>
      <c r="W97" s="106"/>
      <c r="X97" s="1">
        <v>1</v>
      </c>
      <c r="Y97" s="1">
        <v>24</v>
      </c>
      <c r="Z97" s="105" t="s">
        <v>40</v>
      </c>
      <c r="AA97" s="106">
        <v>44137</v>
      </c>
      <c r="AB97" s="106">
        <v>44151</v>
      </c>
      <c r="AC97" s="1">
        <v>14</v>
      </c>
      <c r="AD97" s="1">
        <v>112</v>
      </c>
      <c r="AE97" s="105"/>
      <c r="AF97" s="105"/>
      <c r="AG97" s="105"/>
      <c r="AH97" s="105"/>
      <c r="AI97" s="105"/>
      <c r="AJ97" s="1"/>
    </row>
    <row r="98" spans="1:36" x14ac:dyDescent="0.3">
      <c r="A98" s="105" t="s">
        <v>37</v>
      </c>
      <c r="B98" s="105" t="s">
        <v>36</v>
      </c>
      <c r="C98" s="105"/>
      <c r="D98" s="105" t="s">
        <v>652</v>
      </c>
      <c r="E98" s="105" t="s">
        <v>652</v>
      </c>
      <c r="F98" s="1"/>
      <c r="G98" s="1"/>
      <c r="H98" s="105" t="s">
        <v>47</v>
      </c>
      <c r="I98" s="1"/>
      <c r="J98" s="1"/>
      <c r="K98" s="105"/>
      <c r="L98" s="106">
        <v>44140</v>
      </c>
      <c r="M98" s="105"/>
      <c r="N98" s="1">
        <v>3.25</v>
      </c>
      <c r="O98" s="105" t="s">
        <v>40</v>
      </c>
      <c r="P98" s="1"/>
      <c r="Q98" s="1"/>
      <c r="R98" s="105" t="s">
        <v>68</v>
      </c>
      <c r="S98" s="1" t="s">
        <v>69</v>
      </c>
      <c r="T98" s="105" t="s">
        <v>36</v>
      </c>
      <c r="U98" s="105" t="s">
        <v>47</v>
      </c>
      <c r="V98" s="106"/>
      <c r="W98" s="106"/>
      <c r="X98" s="1">
        <v>1</v>
      </c>
      <c r="Y98" s="1">
        <v>24</v>
      </c>
      <c r="Z98" s="105" t="s">
        <v>40</v>
      </c>
      <c r="AA98" s="106">
        <v>44137</v>
      </c>
      <c r="AB98" s="106">
        <v>44151</v>
      </c>
      <c r="AC98" s="1">
        <v>14</v>
      </c>
      <c r="AD98" s="1">
        <v>112</v>
      </c>
      <c r="AE98" s="105"/>
      <c r="AF98" s="105"/>
      <c r="AG98" s="105"/>
      <c r="AH98" s="105"/>
      <c r="AI98" s="105"/>
      <c r="AJ98" s="1"/>
    </row>
    <row r="99" spans="1:36" x14ac:dyDescent="0.3">
      <c r="A99" s="105" t="s">
        <v>37</v>
      </c>
      <c r="B99" s="105" t="s">
        <v>36</v>
      </c>
      <c r="C99" s="105"/>
      <c r="D99" s="105" t="s">
        <v>652</v>
      </c>
      <c r="E99" s="105" t="s">
        <v>652</v>
      </c>
      <c r="F99" s="1"/>
      <c r="G99" s="1"/>
      <c r="H99" s="105" t="s">
        <v>47</v>
      </c>
      <c r="I99" s="1"/>
      <c r="J99" s="1"/>
      <c r="K99" s="105"/>
      <c r="L99" s="106">
        <v>44140</v>
      </c>
      <c r="M99" s="105"/>
      <c r="N99" s="1">
        <v>1.37</v>
      </c>
      <c r="O99" s="105" t="s">
        <v>40</v>
      </c>
      <c r="P99" s="1"/>
      <c r="Q99" s="1"/>
      <c r="R99" s="105" t="s">
        <v>68</v>
      </c>
      <c r="S99" s="1" t="s">
        <v>69</v>
      </c>
      <c r="T99" s="105" t="s">
        <v>36</v>
      </c>
      <c r="U99" s="105" t="s">
        <v>47</v>
      </c>
      <c r="V99" s="106"/>
      <c r="W99" s="106"/>
      <c r="X99" s="1">
        <v>1</v>
      </c>
      <c r="Y99" s="1">
        <v>24</v>
      </c>
      <c r="Z99" s="105" t="s">
        <v>40</v>
      </c>
      <c r="AA99" s="106">
        <v>44137</v>
      </c>
      <c r="AB99" s="106">
        <v>44151</v>
      </c>
      <c r="AC99" s="1">
        <v>14</v>
      </c>
      <c r="AD99" s="1">
        <v>112</v>
      </c>
      <c r="AE99" s="105"/>
      <c r="AF99" s="105"/>
      <c r="AG99" s="105"/>
      <c r="AH99" s="105"/>
      <c r="AI99" s="105"/>
      <c r="AJ99" s="1"/>
    </row>
    <row r="100" spans="1:36" x14ac:dyDescent="0.3">
      <c r="A100" s="105" t="s">
        <v>37</v>
      </c>
      <c r="B100" s="105" t="s">
        <v>36</v>
      </c>
      <c r="C100" s="105"/>
      <c r="D100" s="105" t="s">
        <v>652</v>
      </c>
      <c r="E100" s="105" t="s">
        <v>652</v>
      </c>
      <c r="F100" s="1"/>
      <c r="G100" s="1"/>
      <c r="H100" s="105" t="s">
        <v>47</v>
      </c>
      <c r="I100" s="1"/>
      <c r="J100" s="1"/>
      <c r="K100" s="105"/>
      <c r="L100" s="106">
        <v>44138</v>
      </c>
      <c r="M100" s="105"/>
      <c r="N100" s="1">
        <v>1.4</v>
      </c>
      <c r="O100" s="105" t="s">
        <v>40</v>
      </c>
      <c r="P100" s="1"/>
      <c r="Q100" s="1"/>
      <c r="R100" s="105" t="s">
        <v>68</v>
      </c>
      <c r="S100" s="1" t="s">
        <v>69</v>
      </c>
      <c r="T100" s="105" t="s">
        <v>36</v>
      </c>
      <c r="U100" s="105" t="s">
        <v>47</v>
      </c>
      <c r="V100" s="106"/>
      <c r="W100" s="106"/>
      <c r="X100" s="1">
        <v>1</v>
      </c>
      <c r="Y100" s="1">
        <v>24</v>
      </c>
      <c r="Z100" s="105" t="s">
        <v>40</v>
      </c>
      <c r="AA100" s="106">
        <v>44137</v>
      </c>
      <c r="AB100" s="106">
        <v>44151</v>
      </c>
      <c r="AC100" s="1">
        <v>14</v>
      </c>
      <c r="AD100" s="1">
        <v>112</v>
      </c>
      <c r="AE100" s="105"/>
      <c r="AF100" s="105"/>
      <c r="AG100" s="105"/>
      <c r="AH100" s="105"/>
      <c r="AI100" s="105"/>
      <c r="AJ100" s="1"/>
    </row>
    <row r="101" spans="1:36" x14ac:dyDescent="0.3">
      <c r="A101" s="105" t="s">
        <v>37</v>
      </c>
      <c r="B101" s="105" t="s">
        <v>36</v>
      </c>
      <c r="C101" s="105"/>
      <c r="D101" s="105" t="s">
        <v>652</v>
      </c>
      <c r="E101" s="105" t="s">
        <v>652</v>
      </c>
      <c r="F101" s="1"/>
      <c r="G101" s="1"/>
      <c r="H101" s="105" t="s">
        <v>47</v>
      </c>
      <c r="I101" s="1"/>
      <c r="J101" s="1"/>
      <c r="K101" s="105"/>
      <c r="L101" s="106">
        <v>44145</v>
      </c>
      <c r="M101" s="105" t="s">
        <v>70</v>
      </c>
      <c r="N101" s="1">
        <v>0.33</v>
      </c>
      <c r="O101" s="105" t="s">
        <v>40</v>
      </c>
      <c r="P101" s="1"/>
      <c r="Q101" s="1"/>
      <c r="R101" s="105" t="s">
        <v>68</v>
      </c>
      <c r="S101" s="1" t="s">
        <v>69</v>
      </c>
      <c r="T101" s="105" t="s">
        <v>36</v>
      </c>
      <c r="U101" s="105" t="s">
        <v>47</v>
      </c>
      <c r="V101" s="106"/>
      <c r="W101" s="106"/>
      <c r="X101" s="1">
        <v>1</v>
      </c>
      <c r="Y101" s="1">
        <v>24</v>
      </c>
      <c r="Z101" s="105" t="s">
        <v>40</v>
      </c>
      <c r="AA101" s="106">
        <v>44137</v>
      </c>
      <c r="AB101" s="106">
        <v>44151</v>
      </c>
      <c r="AC101" s="1">
        <v>14</v>
      </c>
      <c r="AD101" s="1">
        <v>112</v>
      </c>
      <c r="AE101" s="105"/>
      <c r="AF101" s="105"/>
      <c r="AG101" s="105"/>
      <c r="AH101" s="105"/>
      <c r="AI101" s="105"/>
      <c r="AJ101" s="1"/>
    </row>
    <row r="102" spans="1:36" x14ac:dyDescent="0.3">
      <c r="A102" s="105" t="s">
        <v>37</v>
      </c>
      <c r="B102" s="105" t="s">
        <v>36</v>
      </c>
      <c r="C102" s="105"/>
      <c r="D102" s="105" t="s">
        <v>652</v>
      </c>
      <c r="E102" s="105" t="s">
        <v>652</v>
      </c>
      <c r="F102" s="1"/>
      <c r="G102" s="1"/>
      <c r="H102" s="105" t="s">
        <v>47</v>
      </c>
      <c r="I102" s="1"/>
      <c r="J102" s="1"/>
      <c r="K102" s="105"/>
      <c r="L102" s="106">
        <v>44146</v>
      </c>
      <c r="M102" s="105" t="s">
        <v>70</v>
      </c>
      <c r="N102" s="1">
        <v>0.25</v>
      </c>
      <c r="O102" s="105" t="s">
        <v>40</v>
      </c>
      <c r="P102" s="1"/>
      <c r="Q102" s="1"/>
      <c r="R102" s="105" t="s">
        <v>68</v>
      </c>
      <c r="S102" s="1" t="s">
        <v>69</v>
      </c>
      <c r="T102" s="105" t="s">
        <v>36</v>
      </c>
      <c r="U102" s="105" t="s">
        <v>47</v>
      </c>
      <c r="V102" s="106"/>
      <c r="W102" s="106"/>
      <c r="X102" s="1">
        <v>1</v>
      </c>
      <c r="Y102" s="1">
        <v>24</v>
      </c>
      <c r="Z102" s="105" t="s">
        <v>40</v>
      </c>
      <c r="AA102" s="106">
        <v>44137</v>
      </c>
      <c r="AB102" s="106">
        <v>44151</v>
      </c>
      <c r="AC102" s="1">
        <v>14</v>
      </c>
      <c r="AD102" s="1">
        <v>112</v>
      </c>
      <c r="AE102" s="105"/>
      <c r="AF102" s="105"/>
      <c r="AG102" s="105"/>
      <c r="AH102" s="105"/>
      <c r="AI102" s="105"/>
      <c r="AJ102" s="1"/>
    </row>
    <row r="103" spans="1:36" x14ac:dyDescent="0.3">
      <c r="A103" s="105" t="s">
        <v>37</v>
      </c>
      <c r="B103" s="105" t="s">
        <v>36</v>
      </c>
      <c r="C103" s="105"/>
      <c r="D103" s="105" t="s">
        <v>652</v>
      </c>
      <c r="E103" s="105" t="s">
        <v>652</v>
      </c>
      <c r="F103" s="1"/>
      <c r="G103" s="1"/>
      <c r="H103" s="105" t="s">
        <v>47</v>
      </c>
      <c r="I103" s="1"/>
      <c r="J103" s="1"/>
      <c r="K103" s="105"/>
      <c r="L103" s="106">
        <v>44147</v>
      </c>
      <c r="M103" s="105"/>
      <c r="N103" s="1">
        <v>4</v>
      </c>
      <c r="O103" s="105" t="s">
        <v>40</v>
      </c>
      <c r="P103" s="1"/>
      <c r="Q103" s="1"/>
      <c r="R103" s="105" t="s">
        <v>68</v>
      </c>
      <c r="S103" s="1" t="s">
        <v>69</v>
      </c>
      <c r="T103" s="105" t="s">
        <v>36</v>
      </c>
      <c r="U103" s="105" t="s">
        <v>47</v>
      </c>
      <c r="V103" s="106"/>
      <c r="W103" s="106"/>
      <c r="X103" s="1">
        <v>1</v>
      </c>
      <c r="Y103" s="1">
        <v>24</v>
      </c>
      <c r="Z103" s="105" t="s">
        <v>40</v>
      </c>
      <c r="AA103" s="106">
        <v>44137</v>
      </c>
      <c r="AB103" s="106">
        <v>44151</v>
      </c>
      <c r="AC103" s="1">
        <v>14</v>
      </c>
      <c r="AD103" s="1">
        <v>112</v>
      </c>
      <c r="AE103" s="105"/>
      <c r="AF103" s="105"/>
      <c r="AG103" s="105"/>
      <c r="AH103" s="105"/>
      <c r="AI103" s="105"/>
      <c r="AJ103" s="1"/>
    </row>
    <row r="104" spans="1:36" x14ac:dyDescent="0.3">
      <c r="A104" s="105" t="s">
        <v>37</v>
      </c>
      <c r="B104" s="105" t="s">
        <v>36</v>
      </c>
      <c r="C104" s="105"/>
      <c r="D104" s="105" t="s">
        <v>652</v>
      </c>
      <c r="E104" s="105" t="s">
        <v>652</v>
      </c>
      <c r="F104" s="1"/>
      <c r="G104" s="1"/>
      <c r="H104" s="105" t="s">
        <v>47</v>
      </c>
      <c r="I104" s="1"/>
      <c r="J104" s="1"/>
      <c r="K104" s="105"/>
      <c r="L104" s="106">
        <v>44148</v>
      </c>
      <c r="M104" s="105"/>
      <c r="N104" s="1">
        <v>1</v>
      </c>
      <c r="O104" s="105" t="s">
        <v>40</v>
      </c>
      <c r="P104" s="1"/>
      <c r="Q104" s="1"/>
      <c r="R104" s="105" t="s">
        <v>68</v>
      </c>
      <c r="S104" s="1" t="s">
        <v>69</v>
      </c>
      <c r="T104" s="105" t="s">
        <v>36</v>
      </c>
      <c r="U104" s="105" t="s">
        <v>47</v>
      </c>
      <c r="V104" s="106"/>
      <c r="W104" s="106"/>
      <c r="X104" s="1">
        <v>1</v>
      </c>
      <c r="Y104" s="1">
        <v>24</v>
      </c>
      <c r="Z104" s="105" t="s">
        <v>40</v>
      </c>
      <c r="AA104" s="106">
        <v>44137</v>
      </c>
      <c r="AB104" s="106">
        <v>44151</v>
      </c>
      <c r="AC104" s="1">
        <v>14</v>
      </c>
      <c r="AD104" s="1">
        <v>112</v>
      </c>
      <c r="AE104" s="105"/>
      <c r="AF104" s="105"/>
      <c r="AG104" s="105"/>
      <c r="AH104" s="105"/>
      <c r="AI104" s="105"/>
      <c r="AJ104" s="1"/>
    </row>
    <row r="105" spans="1:36" x14ac:dyDescent="0.3">
      <c r="A105" s="105" t="s">
        <v>37</v>
      </c>
      <c r="B105" s="105" t="s">
        <v>36</v>
      </c>
      <c r="C105" s="105"/>
      <c r="D105" s="105" t="s">
        <v>652</v>
      </c>
      <c r="E105" s="105" t="s">
        <v>652</v>
      </c>
      <c r="F105" s="1"/>
      <c r="G105" s="1"/>
      <c r="H105" s="105" t="s">
        <v>47</v>
      </c>
      <c r="I105" s="1"/>
      <c r="J105" s="1"/>
      <c r="K105" s="105"/>
      <c r="L105" s="106">
        <v>44151</v>
      </c>
      <c r="M105" s="105" t="s">
        <v>70</v>
      </c>
      <c r="N105" s="1">
        <v>0.5</v>
      </c>
      <c r="O105" s="105" t="s">
        <v>40</v>
      </c>
      <c r="P105" s="1"/>
      <c r="Q105" s="1"/>
      <c r="R105" s="105" t="s">
        <v>68</v>
      </c>
      <c r="S105" s="1" t="s">
        <v>69</v>
      </c>
      <c r="T105" s="105" t="s">
        <v>36</v>
      </c>
      <c r="U105" s="105" t="s">
        <v>47</v>
      </c>
      <c r="V105" s="106"/>
      <c r="W105" s="106"/>
      <c r="X105" s="1">
        <v>1</v>
      </c>
      <c r="Y105" s="1">
        <v>24</v>
      </c>
      <c r="Z105" s="105" t="s">
        <v>40</v>
      </c>
      <c r="AA105" s="106">
        <v>44137</v>
      </c>
      <c r="AB105" s="106">
        <v>44151</v>
      </c>
      <c r="AC105" s="1">
        <v>14</v>
      </c>
      <c r="AD105" s="1">
        <v>112</v>
      </c>
      <c r="AE105" s="105"/>
      <c r="AF105" s="105"/>
      <c r="AG105" s="105"/>
      <c r="AH105" s="105"/>
      <c r="AI105" s="105"/>
      <c r="AJ105" s="1"/>
    </row>
    <row r="106" spans="1:36" x14ac:dyDescent="0.3">
      <c r="A106" s="105" t="s">
        <v>37</v>
      </c>
      <c r="B106" s="105" t="s">
        <v>36</v>
      </c>
      <c r="C106" s="105"/>
      <c r="D106" s="105" t="s">
        <v>652</v>
      </c>
      <c r="E106" s="105" t="s">
        <v>652</v>
      </c>
      <c r="F106" s="1"/>
      <c r="G106" s="1"/>
      <c r="H106" s="105" t="s">
        <v>44</v>
      </c>
      <c r="I106" s="1"/>
      <c r="J106" s="1"/>
      <c r="K106" s="105"/>
      <c r="L106" s="106">
        <v>44141</v>
      </c>
      <c r="M106" s="105"/>
      <c r="N106" s="1">
        <v>1.5</v>
      </c>
      <c r="O106" s="105" t="s">
        <v>40</v>
      </c>
      <c r="P106" s="1"/>
      <c r="Q106" s="1"/>
      <c r="R106" s="105" t="s">
        <v>68</v>
      </c>
      <c r="S106" s="1" t="s">
        <v>69</v>
      </c>
      <c r="T106" s="105" t="s">
        <v>36</v>
      </c>
      <c r="U106" s="105" t="s">
        <v>44</v>
      </c>
      <c r="V106" s="106"/>
      <c r="W106" s="106"/>
      <c r="X106" s="1">
        <v>1</v>
      </c>
      <c r="Y106" s="1">
        <v>24</v>
      </c>
      <c r="Z106" s="105" t="s">
        <v>40</v>
      </c>
      <c r="AA106" s="106">
        <v>44137</v>
      </c>
      <c r="AB106" s="106">
        <v>44151</v>
      </c>
      <c r="AC106" s="1">
        <v>14</v>
      </c>
      <c r="AD106" s="1">
        <v>112</v>
      </c>
      <c r="AE106" s="105"/>
      <c r="AF106" s="105"/>
      <c r="AG106" s="105"/>
      <c r="AH106" s="105"/>
      <c r="AI106" s="105"/>
      <c r="AJ106" s="1"/>
    </row>
    <row r="107" spans="1:36" x14ac:dyDescent="0.3">
      <c r="A107" s="105" t="s">
        <v>37</v>
      </c>
      <c r="B107" s="105" t="s">
        <v>36</v>
      </c>
      <c r="C107" s="105"/>
      <c r="D107" s="105" t="s">
        <v>652</v>
      </c>
      <c r="E107" s="105" t="s">
        <v>652</v>
      </c>
      <c r="F107" s="1"/>
      <c r="G107" s="1"/>
      <c r="H107" s="105" t="s">
        <v>44</v>
      </c>
      <c r="I107" s="1"/>
      <c r="J107" s="1"/>
      <c r="K107" s="105"/>
      <c r="L107" s="106">
        <v>44141</v>
      </c>
      <c r="M107" s="105" t="s">
        <v>48</v>
      </c>
      <c r="N107" s="1">
        <v>1</v>
      </c>
      <c r="O107" s="105" t="s">
        <v>40</v>
      </c>
      <c r="P107" s="1"/>
      <c r="Q107" s="1"/>
      <c r="R107" s="105" t="s">
        <v>68</v>
      </c>
      <c r="S107" s="1" t="s">
        <v>69</v>
      </c>
      <c r="T107" s="105" t="s">
        <v>36</v>
      </c>
      <c r="U107" s="105" t="s">
        <v>44</v>
      </c>
      <c r="V107" s="106"/>
      <c r="W107" s="106"/>
      <c r="X107" s="1">
        <v>1</v>
      </c>
      <c r="Y107" s="1">
        <v>24</v>
      </c>
      <c r="Z107" s="105" t="s">
        <v>40</v>
      </c>
      <c r="AA107" s="106">
        <v>44137</v>
      </c>
      <c r="AB107" s="106">
        <v>44151</v>
      </c>
      <c r="AC107" s="1">
        <v>14</v>
      </c>
      <c r="AD107" s="1">
        <v>112</v>
      </c>
      <c r="AE107" s="105"/>
      <c r="AF107" s="105"/>
      <c r="AG107" s="105"/>
      <c r="AH107" s="105"/>
      <c r="AI107" s="105"/>
      <c r="AJ107" s="1"/>
    </row>
    <row r="108" spans="1:36" x14ac:dyDescent="0.3">
      <c r="A108" s="105" t="s">
        <v>37</v>
      </c>
      <c r="B108" s="105" t="s">
        <v>36</v>
      </c>
      <c r="C108" s="105"/>
      <c r="D108" s="105" t="s">
        <v>652</v>
      </c>
      <c r="E108" s="105" t="s">
        <v>652</v>
      </c>
      <c r="F108" s="1"/>
      <c r="G108" s="1"/>
      <c r="H108" s="105" t="s">
        <v>44</v>
      </c>
      <c r="I108" s="1"/>
      <c r="J108" s="1"/>
      <c r="K108" s="105"/>
      <c r="L108" s="106">
        <v>44141</v>
      </c>
      <c r="M108" s="105"/>
      <c r="N108" s="1">
        <v>1.75</v>
      </c>
      <c r="O108" s="105" t="s">
        <v>40</v>
      </c>
      <c r="P108" s="1"/>
      <c r="Q108" s="1"/>
      <c r="R108" s="105" t="s">
        <v>68</v>
      </c>
      <c r="S108" s="1" t="s">
        <v>69</v>
      </c>
      <c r="T108" s="105" t="s">
        <v>36</v>
      </c>
      <c r="U108" s="105" t="s">
        <v>44</v>
      </c>
      <c r="V108" s="106"/>
      <c r="W108" s="106"/>
      <c r="X108" s="1">
        <v>1</v>
      </c>
      <c r="Y108" s="1">
        <v>24</v>
      </c>
      <c r="Z108" s="105" t="s">
        <v>40</v>
      </c>
      <c r="AA108" s="106">
        <v>44137</v>
      </c>
      <c r="AB108" s="106">
        <v>44151</v>
      </c>
      <c r="AC108" s="1">
        <v>14</v>
      </c>
      <c r="AD108" s="1">
        <v>112</v>
      </c>
      <c r="AE108" s="105"/>
      <c r="AF108" s="105"/>
      <c r="AG108" s="105"/>
      <c r="AH108" s="105"/>
      <c r="AI108" s="105"/>
      <c r="AJ108" s="1"/>
    </row>
    <row r="109" spans="1:36" x14ac:dyDescent="0.3">
      <c r="A109" s="105" t="s">
        <v>37</v>
      </c>
      <c r="B109" s="105" t="s">
        <v>36</v>
      </c>
      <c r="C109" s="105"/>
      <c r="D109" s="105" t="s">
        <v>652</v>
      </c>
      <c r="E109" s="105" t="s">
        <v>652</v>
      </c>
      <c r="F109" s="1"/>
      <c r="G109" s="1"/>
      <c r="H109" s="105" t="s">
        <v>44</v>
      </c>
      <c r="I109" s="1"/>
      <c r="J109" s="1"/>
      <c r="K109" s="105"/>
      <c r="L109" s="106">
        <v>44140</v>
      </c>
      <c r="M109" s="105"/>
      <c r="N109" s="1">
        <v>1</v>
      </c>
      <c r="O109" s="105" t="s">
        <v>40</v>
      </c>
      <c r="P109" s="1"/>
      <c r="Q109" s="1"/>
      <c r="R109" s="105" t="s">
        <v>68</v>
      </c>
      <c r="S109" s="1" t="s">
        <v>69</v>
      </c>
      <c r="T109" s="105" t="s">
        <v>36</v>
      </c>
      <c r="U109" s="105" t="s">
        <v>44</v>
      </c>
      <c r="V109" s="106"/>
      <c r="W109" s="106"/>
      <c r="X109" s="1">
        <v>1</v>
      </c>
      <c r="Y109" s="1">
        <v>24</v>
      </c>
      <c r="Z109" s="105" t="s">
        <v>40</v>
      </c>
      <c r="AA109" s="106">
        <v>44137</v>
      </c>
      <c r="AB109" s="106">
        <v>44151</v>
      </c>
      <c r="AC109" s="1">
        <v>14</v>
      </c>
      <c r="AD109" s="1">
        <v>112</v>
      </c>
      <c r="AE109" s="105"/>
      <c r="AF109" s="105"/>
      <c r="AG109" s="105"/>
      <c r="AH109" s="105"/>
      <c r="AI109" s="105"/>
      <c r="AJ109" s="1"/>
    </row>
    <row r="110" spans="1:36" x14ac:dyDescent="0.3">
      <c r="A110" s="105" t="s">
        <v>37</v>
      </c>
      <c r="B110" s="105" t="s">
        <v>36</v>
      </c>
      <c r="C110" s="105"/>
      <c r="D110" s="105" t="s">
        <v>652</v>
      </c>
      <c r="E110" s="105" t="s">
        <v>652</v>
      </c>
      <c r="F110" s="1"/>
      <c r="G110" s="1"/>
      <c r="H110" s="105" t="s">
        <v>44</v>
      </c>
      <c r="I110" s="1"/>
      <c r="J110" s="1"/>
      <c r="K110" s="105"/>
      <c r="L110" s="106">
        <v>44139</v>
      </c>
      <c r="M110" s="105"/>
      <c r="N110" s="1">
        <v>1.67</v>
      </c>
      <c r="O110" s="105" t="s">
        <v>40</v>
      </c>
      <c r="P110" s="1"/>
      <c r="Q110" s="1"/>
      <c r="R110" s="105" t="s">
        <v>68</v>
      </c>
      <c r="S110" s="1" t="s">
        <v>69</v>
      </c>
      <c r="T110" s="105" t="s">
        <v>36</v>
      </c>
      <c r="U110" s="105" t="s">
        <v>44</v>
      </c>
      <c r="V110" s="106"/>
      <c r="W110" s="106"/>
      <c r="X110" s="1">
        <v>1</v>
      </c>
      <c r="Y110" s="1">
        <v>24</v>
      </c>
      <c r="Z110" s="105" t="s">
        <v>40</v>
      </c>
      <c r="AA110" s="106">
        <v>44137</v>
      </c>
      <c r="AB110" s="106">
        <v>44151</v>
      </c>
      <c r="AC110" s="1">
        <v>14</v>
      </c>
      <c r="AD110" s="1">
        <v>112</v>
      </c>
      <c r="AE110" s="105"/>
      <c r="AF110" s="105"/>
      <c r="AG110" s="105"/>
      <c r="AH110" s="105"/>
      <c r="AI110" s="105"/>
      <c r="AJ110" s="1"/>
    </row>
    <row r="111" spans="1:36" x14ac:dyDescent="0.3">
      <c r="A111" s="105" t="s">
        <v>37</v>
      </c>
      <c r="B111" s="105" t="s">
        <v>36</v>
      </c>
      <c r="C111" s="105"/>
      <c r="D111" s="105" t="s">
        <v>652</v>
      </c>
      <c r="E111" s="105" t="s">
        <v>652</v>
      </c>
      <c r="F111" s="1"/>
      <c r="G111" s="1"/>
      <c r="H111" s="105" t="s">
        <v>44</v>
      </c>
      <c r="I111" s="1"/>
      <c r="J111" s="1"/>
      <c r="K111" s="105"/>
      <c r="L111" s="106">
        <v>44137</v>
      </c>
      <c r="M111" s="105"/>
      <c r="N111" s="1">
        <v>1.75</v>
      </c>
      <c r="O111" s="105" t="s">
        <v>40</v>
      </c>
      <c r="P111" s="1"/>
      <c r="Q111" s="1"/>
      <c r="R111" s="105" t="s">
        <v>68</v>
      </c>
      <c r="S111" s="1" t="s">
        <v>69</v>
      </c>
      <c r="T111" s="105" t="s">
        <v>36</v>
      </c>
      <c r="U111" s="105" t="s">
        <v>44</v>
      </c>
      <c r="V111" s="106"/>
      <c r="W111" s="106"/>
      <c r="X111" s="1">
        <v>1</v>
      </c>
      <c r="Y111" s="1">
        <v>24</v>
      </c>
      <c r="Z111" s="105" t="s">
        <v>40</v>
      </c>
      <c r="AA111" s="106">
        <v>44137</v>
      </c>
      <c r="AB111" s="106">
        <v>44151</v>
      </c>
      <c r="AC111" s="1">
        <v>14</v>
      </c>
      <c r="AD111" s="1">
        <v>112</v>
      </c>
      <c r="AE111" s="105"/>
      <c r="AF111" s="105"/>
      <c r="AG111" s="105"/>
      <c r="AH111" s="105"/>
      <c r="AI111" s="105"/>
      <c r="AJ111" s="1"/>
    </row>
    <row r="112" spans="1:36" x14ac:dyDescent="0.3">
      <c r="A112" s="105" t="s">
        <v>37</v>
      </c>
      <c r="B112" s="105" t="s">
        <v>36</v>
      </c>
      <c r="C112" s="105"/>
      <c r="D112" s="105" t="s">
        <v>652</v>
      </c>
      <c r="E112" s="105" t="s">
        <v>652</v>
      </c>
      <c r="F112" s="1"/>
      <c r="G112" s="1"/>
      <c r="H112" s="105" t="s">
        <v>44</v>
      </c>
      <c r="I112" s="1"/>
      <c r="J112" s="1"/>
      <c r="K112" s="105"/>
      <c r="L112" s="106">
        <v>44146</v>
      </c>
      <c r="M112" s="105"/>
      <c r="N112" s="1">
        <v>1.25</v>
      </c>
      <c r="O112" s="105" t="s">
        <v>40</v>
      </c>
      <c r="P112" s="1"/>
      <c r="Q112" s="1"/>
      <c r="R112" s="105" t="s">
        <v>68</v>
      </c>
      <c r="S112" s="1" t="s">
        <v>69</v>
      </c>
      <c r="T112" s="105" t="s">
        <v>36</v>
      </c>
      <c r="U112" s="105" t="s">
        <v>44</v>
      </c>
      <c r="V112" s="106"/>
      <c r="W112" s="106"/>
      <c r="X112" s="1">
        <v>1</v>
      </c>
      <c r="Y112" s="1">
        <v>24</v>
      </c>
      <c r="Z112" s="105" t="s">
        <v>40</v>
      </c>
      <c r="AA112" s="106">
        <v>44137</v>
      </c>
      <c r="AB112" s="106">
        <v>44151</v>
      </c>
      <c r="AC112" s="1">
        <v>14</v>
      </c>
      <c r="AD112" s="1">
        <v>112</v>
      </c>
      <c r="AE112" s="105"/>
      <c r="AF112" s="105"/>
      <c r="AG112" s="105"/>
      <c r="AH112" s="105"/>
      <c r="AI112" s="105"/>
      <c r="AJ112" s="1"/>
    </row>
    <row r="113" spans="1:36" x14ac:dyDescent="0.3">
      <c r="A113" s="105" t="s">
        <v>37</v>
      </c>
      <c r="B113" s="105" t="s">
        <v>36</v>
      </c>
      <c r="C113" s="105"/>
      <c r="D113" s="105" t="s">
        <v>652</v>
      </c>
      <c r="E113" s="105" t="s">
        <v>652</v>
      </c>
      <c r="F113" s="1"/>
      <c r="G113" s="1"/>
      <c r="H113" s="105" t="s">
        <v>44</v>
      </c>
      <c r="I113" s="1"/>
      <c r="J113" s="1"/>
      <c r="K113" s="105"/>
      <c r="L113" s="106">
        <v>44147</v>
      </c>
      <c r="M113" s="105"/>
      <c r="N113" s="1">
        <v>1</v>
      </c>
      <c r="O113" s="105" t="s">
        <v>40</v>
      </c>
      <c r="P113" s="1"/>
      <c r="Q113" s="1"/>
      <c r="R113" s="105" t="s">
        <v>68</v>
      </c>
      <c r="S113" s="1" t="s">
        <v>69</v>
      </c>
      <c r="T113" s="105" t="s">
        <v>36</v>
      </c>
      <c r="U113" s="105" t="s">
        <v>44</v>
      </c>
      <c r="V113" s="106"/>
      <c r="W113" s="106"/>
      <c r="X113" s="1">
        <v>1</v>
      </c>
      <c r="Y113" s="1">
        <v>24</v>
      </c>
      <c r="Z113" s="105" t="s">
        <v>40</v>
      </c>
      <c r="AA113" s="106">
        <v>44137</v>
      </c>
      <c r="AB113" s="106">
        <v>44151</v>
      </c>
      <c r="AC113" s="1">
        <v>14</v>
      </c>
      <c r="AD113" s="1">
        <v>112</v>
      </c>
      <c r="AE113" s="105"/>
      <c r="AF113" s="105"/>
      <c r="AG113" s="105"/>
      <c r="AH113" s="105"/>
      <c r="AI113" s="105"/>
      <c r="AJ113" s="1"/>
    </row>
    <row r="114" spans="1:36" x14ac:dyDescent="0.3">
      <c r="A114" s="105" t="s">
        <v>37</v>
      </c>
      <c r="B114" s="105" t="s">
        <v>36</v>
      </c>
      <c r="C114" s="105"/>
      <c r="D114" s="105" t="s">
        <v>652</v>
      </c>
      <c r="E114" s="105" t="s">
        <v>652</v>
      </c>
      <c r="F114" s="1"/>
      <c r="G114" s="1"/>
      <c r="H114" s="105" t="s">
        <v>44</v>
      </c>
      <c r="I114" s="1"/>
      <c r="J114" s="1"/>
      <c r="K114" s="105"/>
      <c r="L114" s="106">
        <v>44148</v>
      </c>
      <c r="M114" s="105"/>
      <c r="N114" s="1">
        <v>2</v>
      </c>
      <c r="O114" s="105" t="s">
        <v>40</v>
      </c>
      <c r="P114" s="1"/>
      <c r="Q114" s="1"/>
      <c r="R114" s="105" t="s">
        <v>68</v>
      </c>
      <c r="S114" s="1" t="s">
        <v>69</v>
      </c>
      <c r="T114" s="105" t="s">
        <v>36</v>
      </c>
      <c r="U114" s="105" t="s">
        <v>44</v>
      </c>
      <c r="V114" s="106"/>
      <c r="W114" s="106"/>
      <c r="X114" s="1">
        <v>1</v>
      </c>
      <c r="Y114" s="1">
        <v>24</v>
      </c>
      <c r="Z114" s="105" t="s">
        <v>40</v>
      </c>
      <c r="AA114" s="106">
        <v>44137</v>
      </c>
      <c r="AB114" s="106">
        <v>44151</v>
      </c>
      <c r="AC114" s="1">
        <v>14</v>
      </c>
      <c r="AD114" s="1">
        <v>112</v>
      </c>
      <c r="AE114" s="105"/>
      <c r="AF114" s="105"/>
      <c r="AG114" s="105"/>
      <c r="AH114" s="105"/>
      <c r="AI114" s="105"/>
      <c r="AJ114" s="1"/>
    </row>
    <row r="115" spans="1:36" x14ac:dyDescent="0.3">
      <c r="A115" s="105" t="s">
        <v>37</v>
      </c>
      <c r="B115" s="105" t="s">
        <v>36</v>
      </c>
      <c r="C115" s="105"/>
      <c r="D115" s="105" t="s">
        <v>652</v>
      </c>
      <c r="E115" s="105" t="s">
        <v>652</v>
      </c>
      <c r="F115" s="1"/>
      <c r="G115" s="1"/>
      <c r="H115" s="105" t="s">
        <v>54</v>
      </c>
      <c r="I115" s="1"/>
      <c r="J115" s="1"/>
      <c r="K115" s="105"/>
      <c r="L115" s="106">
        <v>44144</v>
      </c>
      <c r="M115" s="105" t="s">
        <v>71</v>
      </c>
      <c r="N115" s="1">
        <v>0.75</v>
      </c>
      <c r="O115" s="105" t="s">
        <v>40</v>
      </c>
      <c r="P115" s="1"/>
      <c r="Q115" s="1"/>
      <c r="R115" s="105" t="s">
        <v>68</v>
      </c>
      <c r="S115" s="1" t="s">
        <v>69</v>
      </c>
      <c r="T115" s="105" t="s">
        <v>36</v>
      </c>
      <c r="U115" s="105" t="s">
        <v>54</v>
      </c>
      <c r="V115" s="106"/>
      <c r="W115" s="106"/>
      <c r="X115" s="1">
        <v>1</v>
      </c>
      <c r="Y115" s="1">
        <v>24</v>
      </c>
      <c r="Z115" s="105" t="s">
        <v>40</v>
      </c>
      <c r="AA115" s="106">
        <v>44137</v>
      </c>
      <c r="AB115" s="106">
        <v>44151</v>
      </c>
      <c r="AC115" s="1">
        <v>14</v>
      </c>
      <c r="AD115" s="1">
        <v>112</v>
      </c>
      <c r="AE115" s="105"/>
      <c r="AF115" s="105"/>
      <c r="AG115" s="105"/>
      <c r="AH115" s="105"/>
      <c r="AI115" s="105"/>
      <c r="AJ115" s="1"/>
    </row>
    <row r="116" spans="1:36" x14ac:dyDescent="0.3">
      <c r="A116" s="105" t="s">
        <v>37</v>
      </c>
      <c r="B116" s="105" t="s">
        <v>36</v>
      </c>
      <c r="C116" s="105"/>
      <c r="D116" s="105" t="s">
        <v>652</v>
      </c>
      <c r="E116" s="105" t="s">
        <v>652</v>
      </c>
      <c r="F116" s="1"/>
      <c r="G116" s="1"/>
      <c r="H116" s="105" t="s">
        <v>54</v>
      </c>
      <c r="I116" s="1"/>
      <c r="J116" s="1"/>
      <c r="K116" s="105"/>
      <c r="L116" s="106">
        <v>44148</v>
      </c>
      <c r="M116" s="105"/>
      <c r="N116" s="1">
        <v>0.25</v>
      </c>
      <c r="O116" s="105" t="s">
        <v>40</v>
      </c>
      <c r="P116" s="1"/>
      <c r="Q116" s="1"/>
      <c r="R116" s="105" t="s">
        <v>68</v>
      </c>
      <c r="S116" s="1" t="s">
        <v>69</v>
      </c>
      <c r="T116" s="105" t="s">
        <v>36</v>
      </c>
      <c r="U116" s="105" t="s">
        <v>54</v>
      </c>
      <c r="V116" s="106"/>
      <c r="W116" s="106"/>
      <c r="X116" s="1">
        <v>1</v>
      </c>
      <c r="Y116" s="1">
        <v>24</v>
      </c>
      <c r="Z116" s="105" t="s">
        <v>40</v>
      </c>
      <c r="AA116" s="106">
        <v>44137</v>
      </c>
      <c r="AB116" s="106">
        <v>44151</v>
      </c>
      <c r="AC116" s="1">
        <v>14</v>
      </c>
      <c r="AD116" s="1">
        <v>112</v>
      </c>
      <c r="AE116" s="105"/>
      <c r="AF116" s="105"/>
      <c r="AG116" s="105"/>
      <c r="AH116" s="105"/>
      <c r="AI116" s="105"/>
      <c r="AJ116" s="1"/>
    </row>
    <row r="117" spans="1:36" x14ac:dyDescent="0.3">
      <c r="A117" s="105" t="s">
        <v>37</v>
      </c>
      <c r="B117" s="105" t="s">
        <v>36</v>
      </c>
      <c r="C117" s="105"/>
      <c r="D117" s="105" t="s">
        <v>652</v>
      </c>
      <c r="E117" s="105" t="s">
        <v>652</v>
      </c>
      <c r="F117" s="1"/>
      <c r="G117" s="1"/>
      <c r="H117" s="105" t="s">
        <v>54</v>
      </c>
      <c r="I117" s="1"/>
      <c r="J117" s="1"/>
      <c r="K117" s="105"/>
      <c r="L117" s="106">
        <v>44150</v>
      </c>
      <c r="M117" s="105" t="s">
        <v>72</v>
      </c>
      <c r="N117" s="1">
        <v>2</v>
      </c>
      <c r="O117" s="105" t="s">
        <v>40</v>
      </c>
      <c r="P117" s="1"/>
      <c r="Q117" s="1"/>
      <c r="R117" s="105" t="s">
        <v>68</v>
      </c>
      <c r="S117" s="1" t="s">
        <v>69</v>
      </c>
      <c r="T117" s="105" t="s">
        <v>36</v>
      </c>
      <c r="U117" s="105" t="s">
        <v>54</v>
      </c>
      <c r="V117" s="106"/>
      <c r="W117" s="106"/>
      <c r="X117" s="1">
        <v>1</v>
      </c>
      <c r="Y117" s="1">
        <v>24</v>
      </c>
      <c r="Z117" s="105" t="s">
        <v>40</v>
      </c>
      <c r="AA117" s="106">
        <v>44137</v>
      </c>
      <c r="AB117" s="106">
        <v>44151</v>
      </c>
      <c r="AC117" s="1">
        <v>14</v>
      </c>
      <c r="AD117" s="1">
        <v>112</v>
      </c>
      <c r="AE117" s="105"/>
      <c r="AF117" s="105"/>
      <c r="AG117" s="105"/>
      <c r="AH117" s="105"/>
      <c r="AI117" s="105"/>
      <c r="AJ117" s="1"/>
    </row>
    <row r="118" spans="1:36" x14ac:dyDescent="0.3">
      <c r="A118" s="105" t="s">
        <v>37</v>
      </c>
      <c r="B118" s="105" t="s">
        <v>36</v>
      </c>
      <c r="C118" s="105"/>
      <c r="D118" s="105" t="s">
        <v>652</v>
      </c>
      <c r="E118" s="105" t="s">
        <v>652</v>
      </c>
      <c r="F118" s="1"/>
      <c r="G118" s="1"/>
      <c r="H118" s="105" t="s">
        <v>44</v>
      </c>
      <c r="I118" s="1"/>
      <c r="J118" s="1"/>
      <c r="K118" s="105"/>
      <c r="L118" s="106">
        <v>44137</v>
      </c>
      <c r="M118" s="105"/>
      <c r="N118" s="1">
        <v>1.75</v>
      </c>
      <c r="O118" s="105" t="s">
        <v>40</v>
      </c>
      <c r="P118" s="1"/>
      <c r="Q118" s="1"/>
      <c r="R118" s="105" t="s">
        <v>73</v>
      </c>
      <c r="S118" s="1" t="s">
        <v>74</v>
      </c>
      <c r="T118" s="105" t="s">
        <v>36</v>
      </c>
      <c r="U118" s="105" t="s">
        <v>44</v>
      </c>
      <c r="V118" s="106"/>
      <c r="W118" s="106"/>
      <c r="X118" s="1">
        <v>1</v>
      </c>
      <c r="Y118" s="1">
        <v>24</v>
      </c>
      <c r="Z118" s="105" t="s">
        <v>40</v>
      </c>
      <c r="AA118" s="106">
        <v>44137</v>
      </c>
      <c r="AB118" s="106">
        <v>44151</v>
      </c>
      <c r="AC118" s="1">
        <v>14</v>
      </c>
      <c r="AD118" s="1">
        <v>112</v>
      </c>
      <c r="AE118" s="105"/>
      <c r="AF118" s="105"/>
      <c r="AG118" s="105"/>
      <c r="AH118" s="105"/>
      <c r="AI118" s="105"/>
      <c r="AJ118" s="1"/>
    </row>
    <row r="119" spans="1:36" x14ac:dyDescent="0.3">
      <c r="A119" s="105" t="s">
        <v>37</v>
      </c>
      <c r="B119" s="105" t="s">
        <v>36</v>
      </c>
      <c r="C119" s="105"/>
      <c r="D119" s="105" t="s">
        <v>652</v>
      </c>
      <c r="E119" s="105" t="s">
        <v>652</v>
      </c>
      <c r="F119" s="1"/>
      <c r="G119" s="1"/>
      <c r="H119" s="105" t="s">
        <v>44</v>
      </c>
      <c r="I119" s="1"/>
      <c r="J119" s="1"/>
      <c r="K119" s="105"/>
      <c r="L119" s="106">
        <v>44139</v>
      </c>
      <c r="M119" s="105"/>
      <c r="N119" s="1">
        <v>1.67</v>
      </c>
      <c r="O119" s="105" t="s">
        <v>40</v>
      </c>
      <c r="P119" s="1"/>
      <c r="Q119" s="1"/>
      <c r="R119" s="105" t="s">
        <v>73</v>
      </c>
      <c r="S119" s="1" t="s">
        <v>74</v>
      </c>
      <c r="T119" s="105" t="s">
        <v>36</v>
      </c>
      <c r="U119" s="105" t="s">
        <v>44</v>
      </c>
      <c r="V119" s="106"/>
      <c r="W119" s="106"/>
      <c r="X119" s="1">
        <v>1</v>
      </c>
      <c r="Y119" s="1">
        <v>24</v>
      </c>
      <c r="Z119" s="105" t="s">
        <v>40</v>
      </c>
      <c r="AA119" s="106">
        <v>44137</v>
      </c>
      <c r="AB119" s="106">
        <v>44151</v>
      </c>
      <c r="AC119" s="1">
        <v>14</v>
      </c>
      <c r="AD119" s="1">
        <v>112</v>
      </c>
      <c r="AE119" s="105"/>
      <c r="AF119" s="105"/>
      <c r="AG119" s="105"/>
      <c r="AH119" s="105"/>
      <c r="AI119" s="105"/>
      <c r="AJ119" s="1"/>
    </row>
    <row r="120" spans="1:36" x14ac:dyDescent="0.3">
      <c r="A120" s="105" t="s">
        <v>37</v>
      </c>
      <c r="B120" s="105" t="s">
        <v>36</v>
      </c>
      <c r="C120" s="105"/>
      <c r="D120" s="105" t="s">
        <v>652</v>
      </c>
      <c r="E120" s="105" t="s">
        <v>652</v>
      </c>
      <c r="F120" s="1"/>
      <c r="G120" s="1"/>
      <c r="H120" s="105" t="s">
        <v>44</v>
      </c>
      <c r="I120" s="1"/>
      <c r="J120" s="1"/>
      <c r="K120" s="105"/>
      <c r="L120" s="106">
        <v>44141</v>
      </c>
      <c r="M120" s="105"/>
      <c r="N120" s="1">
        <v>1.5</v>
      </c>
      <c r="O120" s="105" t="s">
        <v>40</v>
      </c>
      <c r="P120" s="1"/>
      <c r="Q120" s="1"/>
      <c r="R120" s="105" t="s">
        <v>73</v>
      </c>
      <c r="S120" s="1" t="s">
        <v>74</v>
      </c>
      <c r="T120" s="105" t="s">
        <v>36</v>
      </c>
      <c r="U120" s="105" t="s">
        <v>44</v>
      </c>
      <c r="V120" s="106"/>
      <c r="W120" s="106"/>
      <c r="X120" s="1">
        <v>1</v>
      </c>
      <c r="Y120" s="1">
        <v>24</v>
      </c>
      <c r="Z120" s="105" t="s">
        <v>40</v>
      </c>
      <c r="AA120" s="106">
        <v>44137</v>
      </c>
      <c r="AB120" s="106">
        <v>44151</v>
      </c>
      <c r="AC120" s="1">
        <v>14</v>
      </c>
      <c r="AD120" s="1">
        <v>112</v>
      </c>
      <c r="AE120" s="105"/>
      <c r="AF120" s="105"/>
      <c r="AG120" s="105"/>
      <c r="AH120" s="105"/>
      <c r="AI120" s="105"/>
      <c r="AJ120" s="1"/>
    </row>
    <row r="121" spans="1:36" x14ac:dyDescent="0.3">
      <c r="A121" s="105" t="s">
        <v>37</v>
      </c>
      <c r="B121" s="105" t="s">
        <v>36</v>
      </c>
      <c r="C121" s="105"/>
      <c r="D121" s="105" t="s">
        <v>652</v>
      </c>
      <c r="E121" s="105" t="s">
        <v>652</v>
      </c>
      <c r="F121" s="1"/>
      <c r="G121" s="1"/>
      <c r="H121" s="105" t="s">
        <v>44</v>
      </c>
      <c r="I121" s="1"/>
      <c r="J121" s="1"/>
      <c r="K121" s="105"/>
      <c r="L121" s="106">
        <v>44141</v>
      </c>
      <c r="M121" s="105"/>
      <c r="N121" s="1">
        <v>1.75</v>
      </c>
      <c r="O121" s="105" t="s">
        <v>40</v>
      </c>
      <c r="P121" s="1"/>
      <c r="Q121" s="1"/>
      <c r="R121" s="105" t="s">
        <v>73</v>
      </c>
      <c r="S121" s="1" t="s">
        <v>74</v>
      </c>
      <c r="T121" s="105" t="s">
        <v>36</v>
      </c>
      <c r="U121" s="105" t="s">
        <v>44</v>
      </c>
      <c r="V121" s="106"/>
      <c r="W121" s="106"/>
      <c r="X121" s="1">
        <v>1</v>
      </c>
      <c r="Y121" s="1">
        <v>24</v>
      </c>
      <c r="Z121" s="105" t="s">
        <v>40</v>
      </c>
      <c r="AA121" s="106">
        <v>44137</v>
      </c>
      <c r="AB121" s="106">
        <v>44151</v>
      </c>
      <c r="AC121" s="1">
        <v>14</v>
      </c>
      <c r="AD121" s="1">
        <v>112</v>
      </c>
      <c r="AE121" s="105"/>
      <c r="AF121" s="105"/>
      <c r="AG121" s="105"/>
      <c r="AH121" s="105"/>
      <c r="AI121" s="105"/>
      <c r="AJ121" s="1"/>
    </row>
    <row r="122" spans="1:36" x14ac:dyDescent="0.3">
      <c r="A122" s="105" t="s">
        <v>37</v>
      </c>
      <c r="B122" s="105" t="s">
        <v>36</v>
      </c>
      <c r="C122" s="105"/>
      <c r="D122" s="105" t="s">
        <v>652</v>
      </c>
      <c r="E122" s="105" t="s">
        <v>652</v>
      </c>
      <c r="F122" s="1"/>
      <c r="G122" s="1"/>
      <c r="H122" s="105" t="s">
        <v>44</v>
      </c>
      <c r="I122" s="1"/>
      <c r="J122" s="1"/>
      <c r="K122" s="105"/>
      <c r="L122" s="106">
        <v>44145</v>
      </c>
      <c r="M122" s="105"/>
      <c r="N122" s="1">
        <v>1.75</v>
      </c>
      <c r="O122" s="105" t="s">
        <v>40</v>
      </c>
      <c r="P122" s="1"/>
      <c r="Q122" s="1"/>
      <c r="R122" s="105" t="s">
        <v>73</v>
      </c>
      <c r="S122" s="1" t="s">
        <v>74</v>
      </c>
      <c r="T122" s="105" t="s">
        <v>36</v>
      </c>
      <c r="U122" s="105" t="s">
        <v>44</v>
      </c>
      <c r="V122" s="106"/>
      <c r="W122" s="106"/>
      <c r="X122" s="1">
        <v>1</v>
      </c>
      <c r="Y122" s="1">
        <v>24</v>
      </c>
      <c r="Z122" s="105" t="s">
        <v>40</v>
      </c>
      <c r="AA122" s="106">
        <v>44137</v>
      </c>
      <c r="AB122" s="106">
        <v>44151</v>
      </c>
      <c r="AC122" s="1">
        <v>14</v>
      </c>
      <c r="AD122" s="1">
        <v>112</v>
      </c>
      <c r="AE122" s="105"/>
      <c r="AF122" s="105"/>
      <c r="AG122" s="105"/>
      <c r="AH122" s="105"/>
      <c r="AI122" s="105"/>
      <c r="AJ122" s="1"/>
    </row>
    <row r="123" spans="1:36" x14ac:dyDescent="0.3">
      <c r="A123" s="105" t="s">
        <v>37</v>
      </c>
      <c r="B123" s="105" t="s">
        <v>36</v>
      </c>
      <c r="C123" s="105"/>
      <c r="D123" s="105" t="s">
        <v>652</v>
      </c>
      <c r="E123" s="105" t="s">
        <v>652</v>
      </c>
      <c r="F123" s="1"/>
      <c r="G123" s="1"/>
      <c r="H123" s="105" t="s">
        <v>44</v>
      </c>
      <c r="I123" s="1"/>
      <c r="J123" s="1"/>
      <c r="K123" s="105"/>
      <c r="L123" s="106">
        <v>44146</v>
      </c>
      <c r="M123" s="105"/>
      <c r="N123" s="1">
        <v>1.75</v>
      </c>
      <c r="O123" s="105" t="s">
        <v>40</v>
      </c>
      <c r="P123" s="1"/>
      <c r="Q123" s="1"/>
      <c r="R123" s="105" t="s">
        <v>73</v>
      </c>
      <c r="S123" s="1" t="s">
        <v>74</v>
      </c>
      <c r="T123" s="105" t="s">
        <v>36</v>
      </c>
      <c r="U123" s="105" t="s">
        <v>44</v>
      </c>
      <c r="V123" s="106"/>
      <c r="W123" s="106"/>
      <c r="X123" s="1">
        <v>1</v>
      </c>
      <c r="Y123" s="1">
        <v>24</v>
      </c>
      <c r="Z123" s="105" t="s">
        <v>40</v>
      </c>
      <c r="AA123" s="106">
        <v>44137</v>
      </c>
      <c r="AB123" s="106">
        <v>44151</v>
      </c>
      <c r="AC123" s="1">
        <v>14</v>
      </c>
      <c r="AD123" s="1">
        <v>112</v>
      </c>
      <c r="AE123" s="105"/>
      <c r="AF123" s="105"/>
      <c r="AG123" s="105"/>
      <c r="AH123" s="105"/>
      <c r="AI123" s="105"/>
      <c r="AJ123" s="1"/>
    </row>
    <row r="124" spans="1:36" x14ac:dyDescent="0.3">
      <c r="A124" s="105" t="s">
        <v>37</v>
      </c>
      <c r="B124" s="105" t="s">
        <v>36</v>
      </c>
      <c r="C124" s="105"/>
      <c r="D124" s="105" t="s">
        <v>652</v>
      </c>
      <c r="E124" s="105" t="s">
        <v>652</v>
      </c>
      <c r="F124" s="1"/>
      <c r="G124" s="1"/>
      <c r="H124" s="105" t="s">
        <v>44</v>
      </c>
      <c r="I124" s="1"/>
      <c r="J124" s="1"/>
      <c r="K124" s="105"/>
      <c r="L124" s="106">
        <v>44146</v>
      </c>
      <c r="M124" s="105" t="s">
        <v>66</v>
      </c>
      <c r="N124" s="1">
        <v>0.75</v>
      </c>
      <c r="O124" s="105" t="s">
        <v>40</v>
      </c>
      <c r="P124" s="1"/>
      <c r="Q124" s="1"/>
      <c r="R124" s="105" t="s">
        <v>73</v>
      </c>
      <c r="S124" s="1" t="s">
        <v>74</v>
      </c>
      <c r="T124" s="105" t="s">
        <v>36</v>
      </c>
      <c r="U124" s="105" t="s">
        <v>44</v>
      </c>
      <c r="V124" s="106"/>
      <c r="W124" s="106"/>
      <c r="X124" s="1">
        <v>1</v>
      </c>
      <c r="Y124" s="1">
        <v>24</v>
      </c>
      <c r="Z124" s="105" t="s">
        <v>40</v>
      </c>
      <c r="AA124" s="106">
        <v>44137</v>
      </c>
      <c r="AB124" s="106">
        <v>44151</v>
      </c>
      <c r="AC124" s="1">
        <v>14</v>
      </c>
      <c r="AD124" s="1">
        <v>112</v>
      </c>
      <c r="AE124" s="105"/>
      <c r="AF124" s="105"/>
      <c r="AG124" s="105"/>
      <c r="AH124" s="105"/>
      <c r="AI124" s="105"/>
      <c r="AJ124" s="1"/>
    </row>
    <row r="125" spans="1:36" x14ac:dyDescent="0.3">
      <c r="A125" s="105" t="s">
        <v>37</v>
      </c>
      <c r="B125" s="105" t="s">
        <v>36</v>
      </c>
      <c r="C125" s="105"/>
      <c r="D125" s="105" t="s">
        <v>652</v>
      </c>
      <c r="E125" s="105" t="s">
        <v>652</v>
      </c>
      <c r="F125" s="1"/>
      <c r="G125" s="1"/>
      <c r="H125" s="105" t="s">
        <v>44</v>
      </c>
      <c r="I125" s="1"/>
      <c r="J125" s="1"/>
      <c r="K125" s="105"/>
      <c r="L125" s="106">
        <v>44147</v>
      </c>
      <c r="M125" s="105" t="s">
        <v>75</v>
      </c>
      <c r="N125" s="1">
        <v>1</v>
      </c>
      <c r="O125" s="105" t="s">
        <v>40</v>
      </c>
      <c r="P125" s="1"/>
      <c r="Q125" s="1"/>
      <c r="R125" s="105" t="s">
        <v>73</v>
      </c>
      <c r="S125" s="1" t="s">
        <v>74</v>
      </c>
      <c r="T125" s="105" t="s">
        <v>36</v>
      </c>
      <c r="U125" s="105" t="s">
        <v>44</v>
      </c>
      <c r="V125" s="106"/>
      <c r="W125" s="106"/>
      <c r="X125" s="1">
        <v>1</v>
      </c>
      <c r="Y125" s="1">
        <v>24</v>
      </c>
      <c r="Z125" s="105" t="s">
        <v>40</v>
      </c>
      <c r="AA125" s="106">
        <v>44137</v>
      </c>
      <c r="AB125" s="106">
        <v>44151</v>
      </c>
      <c r="AC125" s="1">
        <v>14</v>
      </c>
      <c r="AD125" s="1">
        <v>112</v>
      </c>
      <c r="AE125" s="105"/>
      <c r="AF125" s="105"/>
      <c r="AG125" s="105"/>
      <c r="AH125" s="105"/>
      <c r="AI125" s="105"/>
      <c r="AJ125" s="1"/>
    </row>
    <row r="126" spans="1:36" x14ac:dyDescent="0.3">
      <c r="A126" s="105" t="s">
        <v>37</v>
      </c>
      <c r="B126" s="105" t="s">
        <v>36</v>
      </c>
      <c r="C126" s="105"/>
      <c r="D126" s="105" t="s">
        <v>652</v>
      </c>
      <c r="E126" s="105" t="s">
        <v>652</v>
      </c>
      <c r="F126" s="1"/>
      <c r="G126" s="1"/>
      <c r="H126" s="105" t="s">
        <v>44</v>
      </c>
      <c r="I126" s="1"/>
      <c r="J126" s="1"/>
      <c r="K126" s="105"/>
      <c r="L126" s="106">
        <v>44148</v>
      </c>
      <c r="M126" s="105"/>
      <c r="N126" s="1">
        <v>1.75</v>
      </c>
      <c r="O126" s="105" t="s">
        <v>40</v>
      </c>
      <c r="P126" s="1"/>
      <c r="Q126" s="1"/>
      <c r="R126" s="105" t="s">
        <v>73</v>
      </c>
      <c r="S126" s="1" t="s">
        <v>74</v>
      </c>
      <c r="T126" s="105" t="s">
        <v>36</v>
      </c>
      <c r="U126" s="105" t="s">
        <v>44</v>
      </c>
      <c r="V126" s="106"/>
      <c r="W126" s="106"/>
      <c r="X126" s="1">
        <v>1</v>
      </c>
      <c r="Y126" s="1">
        <v>24</v>
      </c>
      <c r="Z126" s="105" t="s">
        <v>40</v>
      </c>
      <c r="AA126" s="106">
        <v>44137</v>
      </c>
      <c r="AB126" s="106">
        <v>44151</v>
      </c>
      <c r="AC126" s="1">
        <v>14</v>
      </c>
      <c r="AD126" s="1">
        <v>112</v>
      </c>
      <c r="AE126" s="105"/>
      <c r="AF126" s="105"/>
      <c r="AG126" s="105"/>
      <c r="AH126" s="105"/>
      <c r="AI126" s="105"/>
      <c r="AJ126" s="1"/>
    </row>
    <row r="127" spans="1:36" x14ac:dyDescent="0.3">
      <c r="A127" s="105" t="s">
        <v>37</v>
      </c>
      <c r="B127" s="105" t="s">
        <v>36</v>
      </c>
      <c r="C127" s="105"/>
      <c r="D127" s="105" t="s">
        <v>652</v>
      </c>
      <c r="E127" s="105" t="s">
        <v>652</v>
      </c>
      <c r="F127" s="1"/>
      <c r="G127" s="1"/>
      <c r="H127" s="105" t="s">
        <v>47</v>
      </c>
      <c r="I127" s="1"/>
      <c r="J127" s="1"/>
      <c r="K127" s="105"/>
      <c r="L127" s="106">
        <v>44138</v>
      </c>
      <c r="M127" s="105"/>
      <c r="N127" s="1">
        <v>1.4</v>
      </c>
      <c r="O127" s="105" t="s">
        <v>40</v>
      </c>
      <c r="P127" s="1"/>
      <c r="Q127" s="1"/>
      <c r="R127" s="105" t="s">
        <v>73</v>
      </c>
      <c r="S127" s="1" t="s">
        <v>74</v>
      </c>
      <c r="T127" s="105" t="s">
        <v>36</v>
      </c>
      <c r="U127" s="105" t="s">
        <v>47</v>
      </c>
      <c r="V127" s="106"/>
      <c r="W127" s="106"/>
      <c r="X127" s="1">
        <v>1</v>
      </c>
      <c r="Y127" s="1">
        <v>24</v>
      </c>
      <c r="Z127" s="105" t="s">
        <v>40</v>
      </c>
      <c r="AA127" s="106">
        <v>44137</v>
      </c>
      <c r="AB127" s="106">
        <v>44151</v>
      </c>
      <c r="AC127" s="1">
        <v>14</v>
      </c>
      <c r="AD127" s="1">
        <v>112</v>
      </c>
      <c r="AE127" s="105"/>
      <c r="AF127" s="105"/>
      <c r="AG127" s="105"/>
      <c r="AH127" s="105"/>
      <c r="AI127" s="105"/>
      <c r="AJ127" s="1"/>
    </row>
    <row r="128" spans="1:36" x14ac:dyDescent="0.3">
      <c r="A128" s="105" t="s">
        <v>37</v>
      </c>
      <c r="B128" s="105" t="s">
        <v>36</v>
      </c>
      <c r="C128" s="105"/>
      <c r="D128" s="105" t="s">
        <v>652</v>
      </c>
      <c r="E128" s="105" t="s">
        <v>652</v>
      </c>
      <c r="F128" s="1"/>
      <c r="G128" s="1"/>
      <c r="H128" s="105" t="s">
        <v>47</v>
      </c>
      <c r="I128" s="1"/>
      <c r="J128" s="1"/>
      <c r="K128" s="105"/>
      <c r="L128" s="106">
        <v>44140</v>
      </c>
      <c r="M128" s="105"/>
      <c r="N128" s="1">
        <v>1</v>
      </c>
      <c r="O128" s="105" t="s">
        <v>40</v>
      </c>
      <c r="P128" s="1"/>
      <c r="Q128" s="1"/>
      <c r="R128" s="105" t="s">
        <v>73</v>
      </c>
      <c r="S128" s="1" t="s">
        <v>74</v>
      </c>
      <c r="T128" s="105" t="s">
        <v>36</v>
      </c>
      <c r="U128" s="105" t="s">
        <v>47</v>
      </c>
      <c r="V128" s="106"/>
      <c r="W128" s="106"/>
      <c r="X128" s="1">
        <v>1</v>
      </c>
      <c r="Y128" s="1">
        <v>24</v>
      </c>
      <c r="Z128" s="105" t="s">
        <v>40</v>
      </c>
      <c r="AA128" s="106">
        <v>44137</v>
      </c>
      <c r="AB128" s="106">
        <v>44151</v>
      </c>
      <c r="AC128" s="1">
        <v>14</v>
      </c>
      <c r="AD128" s="1">
        <v>112</v>
      </c>
      <c r="AE128" s="105"/>
      <c r="AF128" s="105"/>
      <c r="AG128" s="105"/>
      <c r="AH128" s="105"/>
      <c r="AI128" s="105"/>
      <c r="AJ128" s="1"/>
    </row>
    <row r="129" spans="1:36" x14ac:dyDescent="0.3">
      <c r="A129" s="105" t="s">
        <v>37</v>
      </c>
      <c r="B129" s="105" t="s">
        <v>36</v>
      </c>
      <c r="C129" s="105"/>
      <c r="D129" s="105" t="s">
        <v>652</v>
      </c>
      <c r="E129" s="105" t="s">
        <v>652</v>
      </c>
      <c r="F129" s="1"/>
      <c r="G129" s="1"/>
      <c r="H129" s="105" t="s">
        <v>47</v>
      </c>
      <c r="I129" s="1"/>
      <c r="J129" s="1"/>
      <c r="K129" s="105"/>
      <c r="L129" s="106">
        <v>44140</v>
      </c>
      <c r="M129" s="105"/>
      <c r="N129" s="1">
        <v>3.25</v>
      </c>
      <c r="O129" s="105" t="s">
        <v>40</v>
      </c>
      <c r="P129" s="1"/>
      <c r="Q129" s="1"/>
      <c r="R129" s="105" t="s">
        <v>73</v>
      </c>
      <c r="S129" s="1" t="s">
        <v>74</v>
      </c>
      <c r="T129" s="105" t="s">
        <v>36</v>
      </c>
      <c r="U129" s="105" t="s">
        <v>47</v>
      </c>
      <c r="V129" s="106"/>
      <c r="W129" s="106"/>
      <c r="X129" s="1">
        <v>1</v>
      </c>
      <c r="Y129" s="1">
        <v>24</v>
      </c>
      <c r="Z129" s="105" t="s">
        <v>40</v>
      </c>
      <c r="AA129" s="106">
        <v>44137</v>
      </c>
      <c r="AB129" s="106">
        <v>44151</v>
      </c>
      <c r="AC129" s="1">
        <v>14</v>
      </c>
      <c r="AD129" s="1">
        <v>112</v>
      </c>
      <c r="AE129" s="105"/>
      <c r="AF129" s="105"/>
      <c r="AG129" s="105"/>
      <c r="AH129" s="105"/>
      <c r="AI129" s="105"/>
      <c r="AJ129" s="1"/>
    </row>
    <row r="130" spans="1:36" x14ac:dyDescent="0.3">
      <c r="A130" s="105" t="s">
        <v>37</v>
      </c>
      <c r="B130" s="105" t="s">
        <v>36</v>
      </c>
      <c r="C130" s="105"/>
      <c r="D130" s="105" t="s">
        <v>652</v>
      </c>
      <c r="E130" s="105" t="s">
        <v>652</v>
      </c>
      <c r="F130" s="1"/>
      <c r="G130" s="1"/>
      <c r="H130" s="105" t="s">
        <v>47</v>
      </c>
      <c r="I130" s="1"/>
      <c r="J130" s="1"/>
      <c r="K130" s="105"/>
      <c r="L130" s="106">
        <v>44140</v>
      </c>
      <c r="M130" s="105"/>
      <c r="N130" s="1">
        <v>1.2</v>
      </c>
      <c r="O130" s="105" t="s">
        <v>40</v>
      </c>
      <c r="P130" s="1"/>
      <c r="Q130" s="1"/>
      <c r="R130" s="105" t="s">
        <v>73</v>
      </c>
      <c r="S130" s="1" t="s">
        <v>74</v>
      </c>
      <c r="T130" s="105" t="s">
        <v>36</v>
      </c>
      <c r="U130" s="105" t="s">
        <v>47</v>
      </c>
      <c r="V130" s="106"/>
      <c r="W130" s="106"/>
      <c r="X130" s="1">
        <v>1</v>
      </c>
      <c r="Y130" s="1">
        <v>24</v>
      </c>
      <c r="Z130" s="105" t="s">
        <v>40</v>
      </c>
      <c r="AA130" s="106">
        <v>44137</v>
      </c>
      <c r="AB130" s="106">
        <v>44151</v>
      </c>
      <c r="AC130" s="1">
        <v>14</v>
      </c>
      <c r="AD130" s="1">
        <v>112</v>
      </c>
      <c r="AE130" s="105"/>
      <c r="AF130" s="105"/>
      <c r="AG130" s="105"/>
      <c r="AH130" s="105"/>
      <c r="AI130" s="105"/>
      <c r="AJ130" s="1"/>
    </row>
    <row r="131" spans="1:36" x14ac:dyDescent="0.3">
      <c r="A131" s="105" t="s">
        <v>37</v>
      </c>
      <c r="B131" s="105" t="s">
        <v>36</v>
      </c>
      <c r="C131" s="105"/>
      <c r="D131" s="105" t="s">
        <v>652</v>
      </c>
      <c r="E131" s="105" t="s">
        <v>652</v>
      </c>
      <c r="F131" s="1"/>
      <c r="G131" s="1"/>
      <c r="H131" s="105" t="s">
        <v>47</v>
      </c>
      <c r="I131" s="1"/>
      <c r="J131" s="1"/>
      <c r="K131" s="105"/>
      <c r="L131" s="106">
        <v>44141</v>
      </c>
      <c r="M131" s="105"/>
      <c r="N131" s="1">
        <v>1</v>
      </c>
      <c r="O131" s="105" t="s">
        <v>40</v>
      </c>
      <c r="P131" s="1"/>
      <c r="Q131" s="1"/>
      <c r="R131" s="105" t="s">
        <v>73</v>
      </c>
      <c r="S131" s="1" t="s">
        <v>74</v>
      </c>
      <c r="T131" s="105" t="s">
        <v>36</v>
      </c>
      <c r="U131" s="105" t="s">
        <v>47</v>
      </c>
      <c r="V131" s="106"/>
      <c r="W131" s="106"/>
      <c r="X131" s="1">
        <v>1</v>
      </c>
      <c r="Y131" s="1">
        <v>24</v>
      </c>
      <c r="Z131" s="105" t="s">
        <v>40</v>
      </c>
      <c r="AA131" s="106">
        <v>44137</v>
      </c>
      <c r="AB131" s="106">
        <v>44151</v>
      </c>
      <c r="AC131" s="1">
        <v>14</v>
      </c>
      <c r="AD131" s="1">
        <v>112</v>
      </c>
      <c r="AE131" s="105"/>
      <c r="AF131" s="105"/>
      <c r="AG131" s="105"/>
      <c r="AH131" s="105"/>
      <c r="AI131" s="105"/>
      <c r="AJ131" s="1"/>
    </row>
    <row r="132" spans="1:36" x14ac:dyDescent="0.3">
      <c r="A132" s="105" t="s">
        <v>37</v>
      </c>
      <c r="B132" s="105" t="s">
        <v>36</v>
      </c>
      <c r="C132" s="105"/>
      <c r="D132" s="105" t="s">
        <v>652</v>
      </c>
      <c r="E132" s="105" t="s">
        <v>652</v>
      </c>
      <c r="F132" s="1"/>
      <c r="G132" s="1"/>
      <c r="H132" s="105" t="s">
        <v>47</v>
      </c>
      <c r="I132" s="1"/>
      <c r="J132" s="1"/>
      <c r="K132" s="105"/>
      <c r="L132" s="106">
        <v>44144</v>
      </c>
      <c r="M132" s="105" t="s">
        <v>76</v>
      </c>
      <c r="N132" s="1">
        <v>1.08</v>
      </c>
      <c r="O132" s="105" t="s">
        <v>40</v>
      </c>
      <c r="P132" s="1"/>
      <c r="Q132" s="1"/>
      <c r="R132" s="105" t="s">
        <v>73</v>
      </c>
      <c r="S132" s="1" t="s">
        <v>74</v>
      </c>
      <c r="T132" s="105" t="s">
        <v>36</v>
      </c>
      <c r="U132" s="105" t="s">
        <v>47</v>
      </c>
      <c r="V132" s="106"/>
      <c r="W132" s="106"/>
      <c r="X132" s="1">
        <v>1</v>
      </c>
      <c r="Y132" s="1">
        <v>24</v>
      </c>
      <c r="Z132" s="105" t="s">
        <v>40</v>
      </c>
      <c r="AA132" s="106">
        <v>44137</v>
      </c>
      <c r="AB132" s="106">
        <v>44151</v>
      </c>
      <c r="AC132" s="1">
        <v>14</v>
      </c>
      <c r="AD132" s="1">
        <v>112</v>
      </c>
      <c r="AE132" s="105"/>
      <c r="AF132" s="105"/>
      <c r="AG132" s="105"/>
      <c r="AH132" s="105"/>
      <c r="AI132" s="105"/>
      <c r="AJ132" s="1"/>
    </row>
    <row r="133" spans="1:36" x14ac:dyDescent="0.3">
      <c r="A133" s="105" t="s">
        <v>37</v>
      </c>
      <c r="B133" s="105" t="s">
        <v>36</v>
      </c>
      <c r="C133" s="105"/>
      <c r="D133" s="105" t="s">
        <v>652</v>
      </c>
      <c r="E133" s="105" t="s">
        <v>652</v>
      </c>
      <c r="F133" s="1"/>
      <c r="G133" s="1"/>
      <c r="H133" s="105" t="s">
        <v>47</v>
      </c>
      <c r="I133" s="1"/>
      <c r="J133" s="1"/>
      <c r="K133" s="105"/>
      <c r="L133" s="106">
        <v>44144</v>
      </c>
      <c r="M133" s="105" t="s">
        <v>49</v>
      </c>
      <c r="N133" s="1">
        <v>0.75</v>
      </c>
      <c r="O133" s="105" t="s">
        <v>40</v>
      </c>
      <c r="P133" s="1"/>
      <c r="Q133" s="1"/>
      <c r="R133" s="105" t="s">
        <v>73</v>
      </c>
      <c r="S133" s="1" t="s">
        <v>74</v>
      </c>
      <c r="T133" s="105" t="s">
        <v>36</v>
      </c>
      <c r="U133" s="105" t="s">
        <v>47</v>
      </c>
      <c r="V133" s="106"/>
      <c r="W133" s="106"/>
      <c r="X133" s="1">
        <v>1</v>
      </c>
      <c r="Y133" s="1">
        <v>24</v>
      </c>
      <c r="Z133" s="105" t="s">
        <v>40</v>
      </c>
      <c r="AA133" s="106">
        <v>44137</v>
      </c>
      <c r="AB133" s="106">
        <v>44151</v>
      </c>
      <c r="AC133" s="1">
        <v>14</v>
      </c>
      <c r="AD133" s="1">
        <v>112</v>
      </c>
      <c r="AE133" s="105"/>
      <c r="AF133" s="105"/>
      <c r="AG133" s="105"/>
      <c r="AH133" s="105"/>
      <c r="AI133" s="105"/>
      <c r="AJ133" s="1"/>
    </row>
    <row r="134" spans="1:36" x14ac:dyDescent="0.3">
      <c r="A134" s="105" t="s">
        <v>37</v>
      </c>
      <c r="B134" s="105" t="s">
        <v>36</v>
      </c>
      <c r="C134" s="105"/>
      <c r="D134" s="105" t="s">
        <v>652</v>
      </c>
      <c r="E134" s="105" t="s">
        <v>652</v>
      </c>
      <c r="F134" s="1"/>
      <c r="G134" s="1"/>
      <c r="H134" s="105" t="s">
        <v>47</v>
      </c>
      <c r="I134" s="1"/>
      <c r="J134" s="1"/>
      <c r="K134" s="105"/>
      <c r="L134" s="106">
        <v>44144</v>
      </c>
      <c r="M134" s="105" t="s">
        <v>77</v>
      </c>
      <c r="N134" s="1">
        <v>1.5</v>
      </c>
      <c r="O134" s="105" t="s">
        <v>40</v>
      </c>
      <c r="P134" s="1"/>
      <c r="Q134" s="1"/>
      <c r="R134" s="105" t="s">
        <v>73</v>
      </c>
      <c r="S134" s="1" t="s">
        <v>74</v>
      </c>
      <c r="T134" s="105" t="s">
        <v>36</v>
      </c>
      <c r="U134" s="105" t="s">
        <v>47</v>
      </c>
      <c r="V134" s="106"/>
      <c r="W134" s="106"/>
      <c r="X134" s="1">
        <v>1</v>
      </c>
      <c r="Y134" s="1">
        <v>24</v>
      </c>
      <c r="Z134" s="105" t="s">
        <v>40</v>
      </c>
      <c r="AA134" s="106">
        <v>44137</v>
      </c>
      <c r="AB134" s="106">
        <v>44151</v>
      </c>
      <c r="AC134" s="1">
        <v>14</v>
      </c>
      <c r="AD134" s="1">
        <v>112</v>
      </c>
      <c r="AE134" s="105"/>
      <c r="AF134" s="105"/>
      <c r="AG134" s="105"/>
      <c r="AH134" s="105"/>
      <c r="AI134" s="105"/>
      <c r="AJ134" s="1"/>
    </row>
    <row r="135" spans="1:36" x14ac:dyDescent="0.3">
      <c r="A135" s="105" t="s">
        <v>37</v>
      </c>
      <c r="B135" s="105" t="s">
        <v>36</v>
      </c>
      <c r="C135" s="105"/>
      <c r="D135" s="105" t="s">
        <v>652</v>
      </c>
      <c r="E135" s="105" t="s">
        <v>652</v>
      </c>
      <c r="F135" s="1"/>
      <c r="G135" s="1"/>
      <c r="H135" s="105" t="s">
        <v>47</v>
      </c>
      <c r="I135" s="1"/>
      <c r="J135" s="1"/>
      <c r="K135" s="105"/>
      <c r="L135" s="106">
        <v>44145</v>
      </c>
      <c r="M135" s="105" t="s">
        <v>78</v>
      </c>
      <c r="N135" s="1">
        <v>0.33</v>
      </c>
      <c r="O135" s="105" t="s">
        <v>40</v>
      </c>
      <c r="P135" s="1"/>
      <c r="Q135" s="1"/>
      <c r="R135" s="105" t="s">
        <v>73</v>
      </c>
      <c r="S135" s="1" t="s">
        <v>74</v>
      </c>
      <c r="T135" s="105" t="s">
        <v>36</v>
      </c>
      <c r="U135" s="105" t="s">
        <v>47</v>
      </c>
      <c r="V135" s="106"/>
      <c r="W135" s="106"/>
      <c r="X135" s="1">
        <v>1</v>
      </c>
      <c r="Y135" s="1">
        <v>24</v>
      </c>
      <c r="Z135" s="105" t="s">
        <v>40</v>
      </c>
      <c r="AA135" s="106">
        <v>44137</v>
      </c>
      <c r="AB135" s="106">
        <v>44151</v>
      </c>
      <c r="AC135" s="1">
        <v>14</v>
      </c>
      <c r="AD135" s="1">
        <v>112</v>
      </c>
      <c r="AE135" s="105"/>
      <c r="AF135" s="105"/>
      <c r="AG135" s="105"/>
      <c r="AH135" s="105"/>
      <c r="AI135" s="105"/>
      <c r="AJ135" s="1"/>
    </row>
    <row r="136" spans="1:36" x14ac:dyDescent="0.3">
      <c r="A136" s="105" t="s">
        <v>37</v>
      </c>
      <c r="B136" s="105" t="s">
        <v>36</v>
      </c>
      <c r="C136" s="105"/>
      <c r="D136" s="105" t="s">
        <v>652</v>
      </c>
      <c r="E136" s="105" t="s">
        <v>652</v>
      </c>
      <c r="F136" s="1"/>
      <c r="G136" s="1"/>
      <c r="H136" s="105" t="s">
        <v>47</v>
      </c>
      <c r="I136" s="1"/>
      <c r="J136" s="1"/>
      <c r="K136" s="105"/>
      <c r="L136" s="106">
        <v>44147</v>
      </c>
      <c r="M136" s="105" t="s">
        <v>49</v>
      </c>
      <c r="N136" s="1">
        <v>0.67</v>
      </c>
      <c r="O136" s="105" t="s">
        <v>40</v>
      </c>
      <c r="P136" s="1"/>
      <c r="Q136" s="1"/>
      <c r="R136" s="105" t="s">
        <v>73</v>
      </c>
      <c r="S136" s="1" t="s">
        <v>74</v>
      </c>
      <c r="T136" s="105" t="s">
        <v>36</v>
      </c>
      <c r="U136" s="105" t="s">
        <v>47</v>
      </c>
      <c r="V136" s="106"/>
      <c r="W136" s="106"/>
      <c r="X136" s="1">
        <v>1</v>
      </c>
      <c r="Y136" s="1">
        <v>24</v>
      </c>
      <c r="Z136" s="105" t="s">
        <v>40</v>
      </c>
      <c r="AA136" s="106">
        <v>44137</v>
      </c>
      <c r="AB136" s="106">
        <v>44151</v>
      </c>
      <c r="AC136" s="1">
        <v>14</v>
      </c>
      <c r="AD136" s="1">
        <v>112</v>
      </c>
      <c r="AE136" s="105"/>
      <c r="AF136" s="105"/>
      <c r="AG136" s="105"/>
      <c r="AH136" s="105"/>
      <c r="AI136" s="105"/>
      <c r="AJ136" s="1"/>
    </row>
    <row r="137" spans="1:36" x14ac:dyDescent="0.3">
      <c r="A137" s="105" t="s">
        <v>37</v>
      </c>
      <c r="B137" s="105" t="s">
        <v>36</v>
      </c>
      <c r="C137" s="105"/>
      <c r="D137" s="105" t="s">
        <v>652</v>
      </c>
      <c r="E137" s="105" t="s">
        <v>652</v>
      </c>
      <c r="F137" s="1"/>
      <c r="G137" s="1"/>
      <c r="H137" s="105" t="s">
        <v>47</v>
      </c>
      <c r="I137" s="1"/>
      <c r="J137" s="1"/>
      <c r="K137" s="105"/>
      <c r="L137" s="106">
        <v>44147</v>
      </c>
      <c r="M137" s="105"/>
      <c r="N137" s="1">
        <v>1.17</v>
      </c>
      <c r="O137" s="105" t="s">
        <v>40</v>
      </c>
      <c r="P137" s="1"/>
      <c r="Q137" s="1"/>
      <c r="R137" s="105" t="s">
        <v>73</v>
      </c>
      <c r="S137" s="1" t="s">
        <v>74</v>
      </c>
      <c r="T137" s="105" t="s">
        <v>36</v>
      </c>
      <c r="U137" s="105" t="s">
        <v>47</v>
      </c>
      <c r="V137" s="106"/>
      <c r="W137" s="106"/>
      <c r="X137" s="1">
        <v>1</v>
      </c>
      <c r="Y137" s="1">
        <v>24</v>
      </c>
      <c r="Z137" s="105" t="s">
        <v>40</v>
      </c>
      <c r="AA137" s="106">
        <v>44137</v>
      </c>
      <c r="AB137" s="106">
        <v>44151</v>
      </c>
      <c r="AC137" s="1">
        <v>14</v>
      </c>
      <c r="AD137" s="1">
        <v>112</v>
      </c>
      <c r="AE137" s="105"/>
      <c r="AF137" s="105"/>
      <c r="AG137" s="105"/>
      <c r="AH137" s="105"/>
      <c r="AI137" s="105"/>
      <c r="AJ137" s="1"/>
    </row>
    <row r="138" spans="1:36" x14ac:dyDescent="0.3">
      <c r="A138" s="105" t="s">
        <v>37</v>
      </c>
      <c r="B138" s="105" t="s">
        <v>36</v>
      </c>
      <c r="C138" s="105"/>
      <c r="D138" s="105" t="s">
        <v>652</v>
      </c>
      <c r="E138" s="105" t="s">
        <v>652</v>
      </c>
      <c r="F138" s="1"/>
      <c r="G138" s="1"/>
      <c r="H138" s="105" t="s">
        <v>47</v>
      </c>
      <c r="I138" s="1"/>
      <c r="J138" s="1"/>
      <c r="K138" s="105"/>
      <c r="L138" s="106">
        <v>44147</v>
      </c>
      <c r="M138" s="105" t="s">
        <v>79</v>
      </c>
      <c r="N138" s="1">
        <v>3.75</v>
      </c>
      <c r="O138" s="105" t="s">
        <v>40</v>
      </c>
      <c r="P138" s="1"/>
      <c r="Q138" s="1"/>
      <c r="R138" s="105" t="s">
        <v>73</v>
      </c>
      <c r="S138" s="1" t="s">
        <v>74</v>
      </c>
      <c r="T138" s="105" t="s">
        <v>36</v>
      </c>
      <c r="U138" s="105" t="s">
        <v>47</v>
      </c>
      <c r="V138" s="106"/>
      <c r="W138" s="106"/>
      <c r="X138" s="1">
        <v>1</v>
      </c>
      <c r="Y138" s="1">
        <v>24</v>
      </c>
      <c r="Z138" s="105" t="s">
        <v>40</v>
      </c>
      <c r="AA138" s="106">
        <v>44137</v>
      </c>
      <c r="AB138" s="106">
        <v>44151</v>
      </c>
      <c r="AC138" s="1">
        <v>14</v>
      </c>
      <c r="AD138" s="1">
        <v>112</v>
      </c>
      <c r="AE138" s="105"/>
      <c r="AF138" s="105"/>
      <c r="AG138" s="105"/>
      <c r="AH138" s="105"/>
      <c r="AI138" s="105"/>
      <c r="AJ138" s="1"/>
    </row>
    <row r="139" spans="1:36" x14ac:dyDescent="0.3">
      <c r="A139" s="105" t="s">
        <v>37</v>
      </c>
      <c r="B139" s="105" t="s">
        <v>36</v>
      </c>
      <c r="C139" s="105"/>
      <c r="D139" s="105" t="s">
        <v>652</v>
      </c>
      <c r="E139" s="105" t="s">
        <v>652</v>
      </c>
      <c r="F139" s="1"/>
      <c r="G139" s="1"/>
      <c r="H139" s="105" t="s">
        <v>47</v>
      </c>
      <c r="I139" s="1"/>
      <c r="J139" s="1"/>
      <c r="K139" s="105"/>
      <c r="L139" s="106">
        <v>44148</v>
      </c>
      <c r="M139" s="105" t="s">
        <v>79</v>
      </c>
      <c r="N139" s="1">
        <v>1</v>
      </c>
      <c r="O139" s="105" t="s">
        <v>40</v>
      </c>
      <c r="P139" s="1"/>
      <c r="Q139" s="1"/>
      <c r="R139" s="105" t="s">
        <v>73</v>
      </c>
      <c r="S139" s="1" t="s">
        <v>74</v>
      </c>
      <c r="T139" s="105" t="s">
        <v>36</v>
      </c>
      <c r="U139" s="105" t="s">
        <v>47</v>
      </c>
      <c r="V139" s="106"/>
      <c r="W139" s="106"/>
      <c r="X139" s="1">
        <v>1</v>
      </c>
      <c r="Y139" s="1">
        <v>24</v>
      </c>
      <c r="Z139" s="105" t="s">
        <v>40</v>
      </c>
      <c r="AA139" s="106">
        <v>44137</v>
      </c>
      <c r="AB139" s="106">
        <v>44151</v>
      </c>
      <c r="AC139" s="1">
        <v>14</v>
      </c>
      <c r="AD139" s="1">
        <v>112</v>
      </c>
      <c r="AE139" s="105"/>
      <c r="AF139" s="105"/>
      <c r="AG139" s="105"/>
      <c r="AH139" s="105"/>
      <c r="AI139" s="105"/>
      <c r="AJ139" s="1"/>
    </row>
    <row r="140" spans="1:36" x14ac:dyDescent="0.3">
      <c r="A140" s="105" t="s">
        <v>37</v>
      </c>
      <c r="B140" s="105" t="s">
        <v>36</v>
      </c>
      <c r="C140" s="105"/>
      <c r="D140" s="105" t="s">
        <v>652</v>
      </c>
      <c r="E140" s="105" t="s">
        <v>652</v>
      </c>
      <c r="F140" s="1"/>
      <c r="G140" s="1"/>
      <c r="H140" s="105" t="s">
        <v>47</v>
      </c>
      <c r="I140" s="1"/>
      <c r="J140" s="1"/>
      <c r="K140" s="105"/>
      <c r="L140" s="106">
        <v>44148</v>
      </c>
      <c r="M140" s="105"/>
      <c r="N140" s="1">
        <v>3.83</v>
      </c>
      <c r="O140" s="105" t="s">
        <v>40</v>
      </c>
      <c r="P140" s="1"/>
      <c r="Q140" s="1"/>
      <c r="R140" s="105" t="s">
        <v>73</v>
      </c>
      <c r="S140" s="1" t="s">
        <v>74</v>
      </c>
      <c r="T140" s="105" t="s">
        <v>36</v>
      </c>
      <c r="U140" s="105" t="s">
        <v>47</v>
      </c>
      <c r="V140" s="106"/>
      <c r="W140" s="106"/>
      <c r="X140" s="1">
        <v>1</v>
      </c>
      <c r="Y140" s="1">
        <v>24</v>
      </c>
      <c r="Z140" s="105" t="s">
        <v>40</v>
      </c>
      <c r="AA140" s="106">
        <v>44137</v>
      </c>
      <c r="AB140" s="106">
        <v>44151</v>
      </c>
      <c r="AC140" s="1">
        <v>14</v>
      </c>
      <c r="AD140" s="1">
        <v>112</v>
      </c>
      <c r="AE140" s="105"/>
      <c r="AF140" s="105"/>
      <c r="AG140" s="105"/>
      <c r="AH140" s="105"/>
      <c r="AI140" s="105"/>
      <c r="AJ140" s="1"/>
    </row>
    <row r="141" spans="1:36" x14ac:dyDescent="0.3">
      <c r="A141" s="105" t="s">
        <v>37</v>
      </c>
      <c r="B141" s="105" t="s">
        <v>36</v>
      </c>
      <c r="C141" s="105"/>
      <c r="D141" s="105" t="s">
        <v>652</v>
      </c>
      <c r="E141" s="105" t="s">
        <v>652</v>
      </c>
      <c r="F141" s="1"/>
      <c r="G141" s="1"/>
      <c r="H141" s="105" t="s">
        <v>47</v>
      </c>
      <c r="I141" s="1"/>
      <c r="J141" s="1"/>
      <c r="K141" s="105"/>
      <c r="L141" s="106">
        <v>44148</v>
      </c>
      <c r="M141" s="105" t="s">
        <v>80</v>
      </c>
      <c r="N141" s="1">
        <v>0.5</v>
      </c>
      <c r="O141" s="105" t="s">
        <v>40</v>
      </c>
      <c r="P141" s="1"/>
      <c r="Q141" s="1"/>
      <c r="R141" s="105" t="s">
        <v>73</v>
      </c>
      <c r="S141" s="1" t="s">
        <v>74</v>
      </c>
      <c r="T141" s="105" t="s">
        <v>36</v>
      </c>
      <c r="U141" s="105" t="s">
        <v>47</v>
      </c>
      <c r="V141" s="106"/>
      <c r="W141" s="106"/>
      <c r="X141" s="1">
        <v>1</v>
      </c>
      <c r="Y141" s="1">
        <v>24</v>
      </c>
      <c r="Z141" s="105" t="s">
        <v>40</v>
      </c>
      <c r="AA141" s="106">
        <v>44137</v>
      </c>
      <c r="AB141" s="106">
        <v>44151</v>
      </c>
      <c r="AC141" s="1">
        <v>14</v>
      </c>
      <c r="AD141" s="1">
        <v>112</v>
      </c>
      <c r="AE141" s="105"/>
      <c r="AF141" s="105"/>
      <c r="AG141" s="105"/>
      <c r="AH141" s="105"/>
      <c r="AI141" s="105"/>
      <c r="AJ141" s="1"/>
    </row>
    <row r="142" spans="1:36" x14ac:dyDescent="0.3">
      <c r="A142" s="105" t="s">
        <v>37</v>
      </c>
      <c r="B142" s="105" t="s">
        <v>36</v>
      </c>
      <c r="C142" s="105"/>
      <c r="D142" s="105" t="s">
        <v>652</v>
      </c>
      <c r="E142" s="105" t="s">
        <v>652</v>
      </c>
      <c r="F142" s="1"/>
      <c r="G142" s="1"/>
      <c r="H142" s="105" t="s">
        <v>54</v>
      </c>
      <c r="I142" s="1"/>
      <c r="J142" s="1"/>
      <c r="K142" s="105"/>
      <c r="L142" s="106">
        <v>44150</v>
      </c>
      <c r="M142" s="105" t="s">
        <v>81</v>
      </c>
      <c r="N142" s="1">
        <v>1</v>
      </c>
      <c r="O142" s="105" t="s">
        <v>40</v>
      </c>
      <c r="P142" s="1"/>
      <c r="Q142" s="1"/>
      <c r="R142" s="105" t="s">
        <v>73</v>
      </c>
      <c r="S142" s="1" t="s">
        <v>74</v>
      </c>
      <c r="T142" s="105" t="s">
        <v>36</v>
      </c>
      <c r="U142" s="105" t="s">
        <v>54</v>
      </c>
      <c r="V142" s="106"/>
      <c r="W142" s="106"/>
      <c r="X142" s="1">
        <v>1</v>
      </c>
      <c r="Y142" s="1">
        <v>24</v>
      </c>
      <c r="Z142" s="105" t="s">
        <v>40</v>
      </c>
      <c r="AA142" s="106">
        <v>44137</v>
      </c>
      <c r="AB142" s="106">
        <v>44151</v>
      </c>
      <c r="AC142" s="1">
        <v>14</v>
      </c>
      <c r="AD142" s="1">
        <v>112</v>
      </c>
      <c r="AE142" s="105"/>
      <c r="AF142" s="105"/>
      <c r="AG142" s="105"/>
      <c r="AH142" s="105"/>
      <c r="AI142" s="105"/>
      <c r="AJ142" s="1"/>
    </row>
    <row r="143" spans="1:36" x14ac:dyDescent="0.3">
      <c r="A143" s="105" t="s">
        <v>37</v>
      </c>
      <c r="B143" s="105" t="s">
        <v>36</v>
      </c>
      <c r="C143" s="105"/>
      <c r="D143" s="105" t="s">
        <v>652</v>
      </c>
      <c r="E143" s="105" t="s">
        <v>652</v>
      </c>
      <c r="F143" s="1"/>
      <c r="G143" s="1"/>
      <c r="H143" s="105" t="s">
        <v>54</v>
      </c>
      <c r="I143" s="1"/>
      <c r="J143" s="1"/>
      <c r="K143" s="105"/>
      <c r="L143" s="106">
        <v>44151</v>
      </c>
      <c r="M143" s="105" t="s">
        <v>82</v>
      </c>
      <c r="N143" s="1">
        <v>1.17</v>
      </c>
      <c r="O143" s="105" t="s">
        <v>40</v>
      </c>
      <c r="P143" s="1"/>
      <c r="Q143" s="1"/>
      <c r="R143" s="105" t="s">
        <v>73</v>
      </c>
      <c r="S143" s="1" t="s">
        <v>74</v>
      </c>
      <c r="T143" s="105" t="s">
        <v>36</v>
      </c>
      <c r="U143" s="105" t="s">
        <v>54</v>
      </c>
      <c r="V143" s="106"/>
      <c r="W143" s="106"/>
      <c r="X143" s="1">
        <v>1</v>
      </c>
      <c r="Y143" s="1">
        <v>24</v>
      </c>
      <c r="Z143" s="105" t="s">
        <v>40</v>
      </c>
      <c r="AA143" s="106">
        <v>44137</v>
      </c>
      <c r="AB143" s="106">
        <v>44151</v>
      </c>
      <c r="AC143" s="1">
        <v>14</v>
      </c>
      <c r="AD143" s="1">
        <v>112</v>
      </c>
      <c r="AE143" s="105"/>
      <c r="AF143" s="105"/>
      <c r="AG143" s="105"/>
      <c r="AH143" s="105"/>
      <c r="AI143" s="105"/>
      <c r="AJ143" s="1"/>
    </row>
    <row r="144" spans="1:36" x14ac:dyDescent="0.3">
      <c r="A144" s="105" t="s">
        <v>37</v>
      </c>
      <c r="B144" s="105" t="s">
        <v>36</v>
      </c>
      <c r="C144" s="105"/>
      <c r="D144" s="105" t="s">
        <v>652</v>
      </c>
      <c r="E144" s="105" t="s">
        <v>652</v>
      </c>
      <c r="F144" s="1"/>
      <c r="G144" s="1"/>
      <c r="H144" s="105" t="s">
        <v>44</v>
      </c>
      <c r="I144" s="1"/>
      <c r="J144" s="1"/>
      <c r="K144" s="105"/>
      <c r="L144" s="106">
        <v>44137</v>
      </c>
      <c r="M144" s="105"/>
      <c r="N144" s="1">
        <v>1.75</v>
      </c>
      <c r="O144" s="105" t="s">
        <v>40</v>
      </c>
      <c r="P144" s="1"/>
      <c r="Q144" s="1"/>
      <c r="R144" s="105" t="s">
        <v>83</v>
      </c>
      <c r="S144" s="1" t="s">
        <v>84</v>
      </c>
      <c r="T144" s="105" t="s">
        <v>36</v>
      </c>
      <c r="U144" s="105" t="s">
        <v>44</v>
      </c>
      <c r="V144" s="106"/>
      <c r="W144" s="106"/>
      <c r="X144" s="1">
        <v>1</v>
      </c>
      <c r="Y144" s="1">
        <v>24</v>
      </c>
      <c r="Z144" s="105" t="s">
        <v>40</v>
      </c>
      <c r="AA144" s="106">
        <v>44137</v>
      </c>
      <c r="AB144" s="106">
        <v>44151</v>
      </c>
      <c r="AC144" s="1">
        <v>14</v>
      </c>
      <c r="AD144" s="1">
        <v>112</v>
      </c>
      <c r="AE144" s="105"/>
      <c r="AF144" s="105"/>
      <c r="AG144" s="105"/>
      <c r="AH144" s="105"/>
      <c r="AI144" s="105"/>
      <c r="AJ144" s="1"/>
    </row>
    <row r="145" spans="1:36" x14ac:dyDescent="0.3">
      <c r="A145" s="105" t="s">
        <v>37</v>
      </c>
      <c r="B145" s="105" t="s">
        <v>36</v>
      </c>
      <c r="C145" s="105"/>
      <c r="D145" s="105" t="s">
        <v>652</v>
      </c>
      <c r="E145" s="105" t="s">
        <v>652</v>
      </c>
      <c r="F145" s="1"/>
      <c r="G145" s="1"/>
      <c r="H145" s="105" t="s">
        <v>44</v>
      </c>
      <c r="I145" s="1"/>
      <c r="J145" s="1"/>
      <c r="K145" s="105"/>
      <c r="L145" s="106">
        <v>44139</v>
      </c>
      <c r="M145" s="105"/>
      <c r="N145" s="1">
        <v>1.67</v>
      </c>
      <c r="O145" s="105" t="s">
        <v>40</v>
      </c>
      <c r="P145" s="1"/>
      <c r="Q145" s="1"/>
      <c r="R145" s="105" t="s">
        <v>83</v>
      </c>
      <c r="S145" s="1" t="s">
        <v>84</v>
      </c>
      <c r="T145" s="105" t="s">
        <v>36</v>
      </c>
      <c r="U145" s="105" t="s">
        <v>44</v>
      </c>
      <c r="V145" s="106"/>
      <c r="W145" s="106"/>
      <c r="X145" s="1">
        <v>1</v>
      </c>
      <c r="Y145" s="1">
        <v>24</v>
      </c>
      <c r="Z145" s="105" t="s">
        <v>40</v>
      </c>
      <c r="AA145" s="106">
        <v>44137</v>
      </c>
      <c r="AB145" s="106">
        <v>44151</v>
      </c>
      <c r="AC145" s="1">
        <v>14</v>
      </c>
      <c r="AD145" s="1">
        <v>112</v>
      </c>
      <c r="AE145" s="105"/>
      <c r="AF145" s="105"/>
      <c r="AG145" s="105"/>
      <c r="AH145" s="105"/>
      <c r="AI145" s="105"/>
      <c r="AJ145" s="1"/>
    </row>
    <row r="146" spans="1:36" x14ac:dyDescent="0.3">
      <c r="A146" s="105" t="s">
        <v>37</v>
      </c>
      <c r="B146" s="105" t="s">
        <v>36</v>
      </c>
      <c r="C146" s="105"/>
      <c r="D146" s="105" t="s">
        <v>652</v>
      </c>
      <c r="E146" s="105" t="s">
        <v>652</v>
      </c>
      <c r="F146" s="1"/>
      <c r="G146" s="1"/>
      <c r="H146" s="105" t="s">
        <v>44</v>
      </c>
      <c r="I146" s="1"/>
      <c r="J146" s="1"/>
      <c r="K146" s="105"/>
      <c r="L146" s="106">
        <v>44141</v>
      </c>
      <c r="M146" s="105"/>
      <c r="N146" s="1">
        <v>1.5</v>
      </c>
      <c r="O146" s="105" t="s">
        <v>40</v>
      </c>
      <c r="P146" s="1"/>
      <c r="Q146" s="1"/>
      <c r="R146" s="105" t="s">
        <v>83</v>
      </c>
      <c r="S146" s="1" t="s">
        <v>84</v>
      </c>
      <c r="T146" s="105" t="s">
        <v>36</v>
      </c>
      <c r="U146" s="105" t="s">
        <v>44</v>
      </c>
      <c r="V146" s="106"/>
      <c r="W146" s="106"/>
      <c r="X146" s="1">
        <v>1</v>
      </c>
      <c r="Y146" s="1">
        <v>24</v>
      </c>
      <c r="Z146" s="105" t="s">
        <v>40</v>
      </c>
      <c r="AA146" s="106">
        <v>44137</v>
      </c>
      <c r="AB146" s="106">
        <v>44151</v>
      </c>
      <c r="AC146" s="1">
        <v>14</v>
      </c>
      <c r="AD146" s="1">
        <v>112</v>
      </c>
      <c r="AE146" s="105"/>
      <c r="AF146" s="105"/>
      <c r="AG146" s="105"/>
      <c r="AH146" s="105"/>
      <c r="AI146" s="105"/>
      <c r="AJ146" s="1"/>
    </row>
    <row r="147" spans="1:36" x14ac:dyDescent="0.3">
      <c r="A147" s="105" t="s">
        <v>37</v>
      </c>
      <c r="B147" s="105" t="s">
        <v>36</v>
      </c>
      <c r="C147" s="105"/>
      <c r="D147" s="105" t="s">
        <v>652</v>
      </c>
      <c r="E147" s="105" t="s">
        <v>652</v>
      </c>
      <c r="F147" s="1"/>
      <c r="G147" s="1"/>
      <c r="H147" s="105" t="s">
        <v>44</v>
      </c>
      <c r="I147" s="1"/>
      <c r="J147" s="1"/>
      <c r="K147" s="105"/>
      <c r="L147" s="106">
        <v>44141</v>
      </c>
      <c r="M147" s="105"/>
      <c r="N147" s="1">
        <v>1.5</v>
      </c>
      <c r="O147" s="105" t="s">
        <v>40</v>
      </c>
      <c r="P147" s="1"/>
      <c r="Q147" s="1"/>
      <c r="R147" s="105" t="s">
        <v>83</v>
      </c>
      <c r="S147" s="1" t="s">
        <v>84</v>
      </c>
      <c r="T147" s="105" t="s">
        <v>36</v>
      </c>
      <c r="U147" s="105" t="s">
        <v>44</v>
      </c>
      <c r="V147" s="106"/>
      <c r="W147" s="106"/>
      <c r="X147" s="1">
        <v>1</v>
      </c>
      <c r="Y147" s="1">
        <v>24</v>
      </c>
      <c r="Z147" s="105" t="s">
        <v>40</v>
      </c>
      <c r="AA147" s="106">
        <v>44137</v>
      </c>
      <c r="AB147" s="106">
        <v>44151</v>
      </c>
      <c r="AC147" s="1">
        <v>14</v>
      </c>
      <c r="AD147" s="1">
        <v>112</v>
      </c>
      <c r="AE147" s="105"/>
      <c r="AF147" s="105"/>
      <c r="AG147" s="105"/>
      <c r="AH147" s="105"/>
      <c r="AI147" s="105"/>
      <c r="AJ147" s="1"/>
    </row>
    <row r="148" spans="1:36" x14ac:dyDescent="0.3">
      <c r="A148" s="105" t="s">
        <v>37</v>
      </c>
      <c r="B148" s="105" t="s">
        <v>36</v>
      </c>
      <c r="C148" s="105"/>
      <c r="D148" s="105" t="s">
        <v>652</v>
      </c>
      <c r="E148" s="105" t="s">
        <v>652</v>
      </c>
      <c r="F148" s="1"/>
      <c r="G148" s="1"/>
      <c r="H148" s="105" t="s">
        <v>44</v>
      </c>
      <c r="I148" s="1"/>
      <c r="J148" s="1"/>
      <c r="K148" s="105"/>
      <c r="L148" s="106">
        <v>44145</v>
      </c>
      <c r="M148" s="105"/>
      <c r="N148" s="1">
        <v>1.5</v>
      </c>
      <c r="O148" s="105" t="s">
        <v>40</v>
      </c>
      <c r="P148" s="1"/>
      <c r="Q148" s="1"/>
      <c r="R148" s="105" t="s">
        <v>83</v>
      </c>
      <c r="S148" s="1" t="s">
        <v>84</v>
      </c>
      <c r="T148" s="105" t="s">
        <v>36</v>
      </c>
      <c r="U148" s="105" t="s">
        <v>44</v>
      </c>
      <c r="V148" s="106"/>
      <c r="W148" s="106"/>
      <c r="X148" s="1">
        <v>1</v>
      </c>
      <c r="Y148" s="1">
        <v>24</v>
      </c>
      <c r="Z148" s="105" t="s">
        <v>40</v>
      </c>
      <c r="AA148" s="106">
        <v>44137</v>
      </c>
      <c r="AB148" s="106">
        <v>44151</v>
      </c>
      <c r="AC148" s="1">
        <v>14</v>
      </c>
      <c r="AD148" s="1">
        <v>112</v>
      </c>
      <c r="AE148" s="105"/>
      <c r="AF148" s="105"/>
      <c r="AG148" s="105"/>
      <c r="AH148" s="105"/>
      <c r="AI148" s="105"/>
      <c r="AJ148" s="1"/>
    </row>
    <row r="149" spans="1:36" x14ac:dyDescent="0.3">
      <c r="A149" s="105" t="s">
        <v>37</v>
      </c>
      <c r="B149" s="105" t="s">
        <v>36</v>
      </c>
      <c r="C149" s="105"/>
      <c r="D149" s="105" t="s">
        <v>652</v>
      </c>
      <c r="E149" s="105" t="s">
        <v>652</v>
      </c>
      <c r="F149" s="1"/>
      <c r="G149" s="1"/>
      <c r="H149" s="105" t="s">
        <v>44</v>
      </c>
      <c r="I149" s="1"/>
      <c r="J149" s="1"/>
      <c r="K149" s="105"/>
      <c r="L149" s="106">
        <v>44146</v>
      </c>
      <c r="M149" s="105" t="s">
        <v>85</v>
      </c>
      <c r="N149" s="1">
        <v>0.75</v>
      </c>
      <c r="O149" s="105" t="s">
        <v>40</v>
      </c>
      <c r="P149" s="1"/>
      <c r="Q149" s="1"/>
      <c r="R149" s="105" t="s">
        <v>83</v>
      </c>
      <c r="S149" s="1" t="s">
        <v>84</v>
      </c>
      <c r="T149" s="105" t="s">
        <v>36</v>
      </c>
      <c r="U149" s="105" t="s">
        <v>44</v>
      </c>
      <c r="V149" s="106"/>
      <c r="W149" s="106"/>
      <c r="X149" s="1">
        <v>1</v>
      </c>
      <c r="Y149" s="1">
        <v>24</v>
      </c>
      <c r="Z149" s="105" t="s">
        <v>40</v>
      </c>
      <c r="AA149" s="106">
        <v>44137</v>
      </c>
      <c r="AB149" s="106">
        <v>44151</v>
      </c>
      <c r="AC149" s="1">
        <v>14</v>
      </c>
      <c r="AD149" s="1">
        <v>112</v>
      </c>
      <c r="AE149" s="105"/>
      <c r="AF149" s="105"/>
      <c r="AG149" s="105"/>
      <c r="AH149" s="105"/>
      <c r="AI149" s="105"/>
      <c r="AJ149" s="1"/>
    </row>
    <row r="150" spans="1:36" x14ac:dyDescent="0.3">
      <c r="A150" s="105" t="s">
        <v>37</v>
      </c>
      <c r="B150" s="105" t="s">
        <v>36</v>
      </c>
      <c r="C150" s="105"/>
      <c r="D150" s="105" t="s">
        <v>652</v>
      </c>
      <c r="E150" s="105" t="s">
        <v>652</v>
      </c>
      <c r="F150" s="1"/>
      <c r="G150" s="1"/>
      <c r="H150" s="105" t="s">
        <v>44</v>
      </c>
      <c r="I150" s="1"/>
      <c r="J150" s="1"/>
      <c r="K150" s="105"/>
      <c r="L150" s="106">
        <v>44147</v>
      </c>
      <c r="M150" s="105" t="s">
        <v>86</v>
      </c>
      <c r="N150" s="1">
        <v>0.83</v>
      </c>
      <c r="O150" s="105" t="s">
        <v>40</v>
      </c>
      <c r="P150" s="1"/>
      <c r="Q150" s="1"/>
      <c r="R150" s="105" t="s">
        <v>83</v>
      </c>
      <c r="S150" s="1" t="s">
        <v>84</v>
      </c>
      <c r="T150" s="105" t="s">
        <v>36</v>
      </c>
      <c r="U150" s="105" t="s">
        <v>44</v>
      </c>
      <c r="V150" s="106"/>
      <c r="W150" s="106"/>
      <c r="X150" s="1">
        <v>1</v>
      </c>
      <c r="Y150" s="1">
        <v>24</v>
      </c>
      <c r="Z150" s="105" t="s">
        <v>40</v>
      </c>
      <c r="AA150" s="106">
        <v>44137</v>
      </c>
      <c r="AB150" s="106">
        <v>44151</v>
      </c>
      <c r="AC150" s="1">
        <v>14</v>
      </c>
      <c r="AD150" s="1">
        <v>112</v>
      </c>
      <c r="AE150" s="105"/>
      <c r="AF150" s="105"/>
      <c r="AG150" s="105"/>
      <c r="AH150" s="105"/>
      <c r="AI150" s="105"/>
      <c r="AJ150" s="1"/>
    </row>
    <row r="151" spans="1:36" x14ac:dyDescent="0.3">
      <c r="A151" s="105" t="s">
        <v>37</v>
      </c>
      <c r="B151" s="105" t="s">
        <v>36</v>
      </c>
      <c r="C151" s="105"/>
      <c r="D151" s="105" t="s">
        <v>652</v>
      </c>
      <c r="E151" s="105" t="s">
        <v>652</v>
      </c>
      <c r="F151" s="1"/>
      <c r="G151" s="1"/>
      <c r="H151" s="105" t="s">
        <v>44</v>
      </c>
      <c r="I151" s="1"/>
      <c r="J151" s="1"/>
      <c r="K151" s="105"/>
      <c r="L151" s="106">
        <v>44148</v>
      </c>
      <c r="M151" s="105"/>
      <c r="N151" s="1">
        <v>1.5</v>
      </c>
      <c r="O151" s="105" t="s">
        <v>40</v>
      </c>
      <c r="P151" s="1"/>
      <c r="Q151" s="1"/>
      <c r="R151" s="105" t="s">
        <v>83</v>
      </c>
      <c r="S151" s="1" t="s">
        <v>84</v>
      </c>
      <c r="T151" s="105" t="s">
        <v>36</v>
      </c>
      <c r="U151" s="105" t="s">
        <v>44</v>
      </c>
      <c r="V151" s="106"/>
      <c r="W151" s="106"/>
      <c r="X151" s="1">
        <v>1</v>
      </c>
      <c r="Y151" s="1">
        <v>24</v>
      </c>
      <c r="Z151" s="105" t="s">
        <v>40</v>
      </c>
      <c r="AA151" s="106">
        <v>44137</v>
      </c>
      <c r="AB151" s="106">
        <v>44151</v>
      </c>
      <c r="AC151" s="1">
        <v>14</v>
      </c>
      <c r="AD151" s="1">
        <v>112</v>
      </c>
      <c r="AE151" s="105"/>
      <c r="AF151" s="105"/>
      <c r="AG151" s="105"/>
      <c r="AH151" s="105"/>
      <c r="AI151" s="105"/>
      <c r="AJ151" s="1"/>
    </row>
    <row r="152" spans="1:36" x14ac:dyDescent="0.3">
      <c r="A152" s="105" t="s">
        <v>37</v>
      </c>
      <c r="B152" s="105" t="s">
        <v>36</v>
      </c>
      <c r="C152" s="105"/>
      <c r="D152" s="105" t="s">
        <v>652</v>
      </c>
      <c r="E152" s="105" t="s">
        <v>652</v>
      </c>
      <c r="F152" s="1"/>
      <c r="G152" s="1"/>
      <c r="H152" s="105" t="s">
        <v>47</v>
      </c>
      <c r="I152" s="1"/>
      <c r="J152" s="1"/>
      <c r="K152" s="105"/>
      <c r="L152" s="106">
        <v>44138</v>
      </c>
      <c r="M152" s="105" t="s">
        <v>87</v>
      </c>
      <c r="N152" s="1">
        <v>1.4</v>
      </c>
      <c r="O152" s="105" t="s">
        <v>40</v>
      </c>
      <c r="P152" s="1"/>
      <c r="Q152" s="1"/>
      <c r="R152" s="105" t="s">
        <v>83</v>
      </c>
      <c r="S152" s="1" t="s">
        <v>84</v>
      </c>
      <c r="T152" s="105" t="s">
        <v>36</v>
      </c>
      <c r="U152" s="105" t="s">
        <v>47</v>
      </c>
      <c r="V152" s="106"/>
      <c r="W152" s="106"/>
      <c r="X152" s="1">
        <v>1</v>
      </c>
      <c r="Y152" s="1">
        <v>24</v>
      </c>
      <c r="Z152" s="105" t="s">
        <v>40</v>
      </c>
      <c r="AA152" s="106">
        <v>44137</v>
      </c>
      <c r="AB152" s="106">
        <v>44151</v>
      </c>
      <c r="AC152" s="1">
        <v>14</v>
      </c>
      <c r="AD152" s="1">
        <v>112</v>
      </c>
      <c r="AE152" s="105"/>
      <c r="AF152" s="105"/>
      <c r="AG152" s="105"/>
      <c r="AH152" s="105"/>
      <c r="AI152" s="105"/>
      <c r="AJ152" s="1"/>
    </row>
    <row r="153" spans="1:36" x14ac:dyDescent="0.3">
      <c r="A153" s="105" t="s">
        <v>37</v>
      </c>
      <c r="B153" s="105" t="s">
        <v>36</v>
      </c>
      <c r="C153" s="105"/>
      <c r="D153" s="105" t="s">
        <v>652</v>
      </c>
      <c r="E153" s="105" t="s">
        <v>652</v>
      </c>
      <c r="F153" s="1"/>
      <c r="G153" s="1"/>
      <c r="H153" s="105" t="s">
        <v>47</v>
      </c>
      <c r="I153" s="1"/>
      <c r="J153" s="1"/>
      <c r="K153" s="105"/>
      <c r="L153" s="106">
        <v>44140</v>
      </c>
      <c r="M153" s="105"/>
      <c r="N153" s="1">
        <v>1</v>
      </c>
      <c r="O153" s="105" t="s">
        <v>40</v>
      </c>
      <c r="P153" s="1"/>
      <c r="Q153" s="1"/>
      <c r="R153" s="105" t="s">
        <v>83</v>
      </c>
      <c r="S153" s="1" t="s">
        <v>84</v>
      </c>
      <c r="T153" s="105" t="s">
        <v>36</v>
      </c>
      <c r="U153" s="105" t="s">
        <v>47</v>
      </c>
      <c r="V153" s="106"/>
      <c r="W153" s="106"/>
      <c r="X153" s="1">
        <v>1</v>
      </c>
      <c r="Y153" s="1">
        <v>24</v>
      </c>
      <c r="Z153" s="105" t="s">
        <v>40</v>
      </c>
      <c r="AA153" s="106">
        <v>44137</v>
      </c>
      <c r="AB153" s="106">
        <v>44151</v>
      </c>
      <c r="AC153" s="1">
        <v>14</v>
      </c>
      <c r="AD153" s="1">
        <v>112</v>
      </c>
      <c r="AE153" s="105"/>
      <c r="AF153" s="105"/>
      <c r="AG153" s="105"/>
      <c r="AH153" s="105"/>
      <c r="AI153" s="105"/>
      <c r="AJ153" s="1"/>
    </row>
    <row r="154" spans="1:36" x14ac:dyDescent="0.3">
      <c r="A154" s="105" t="s">
        <v>37</v>
      </c>
      <c r="B154" s="105" t="s">
        <v>36</v>
      </c>
      <c r="C154" s="105"/>
      <c r="D154" s="105" t="s">
        <v>652</v>
      </c>
      <c r="E154" s="105" t="s">
        <v>652</v>
      </c>
      <c r="F154" s="1"/>
      <c r="G154" s="1"/>
      <c r="H154" s="105" t="s">
        <v>47</v>
      </c>
      <c r="I154" s="1"/>
      <c r="J154" s="1"/>
      <c r="K154" s="105"/>
      <c r="L154" s="106">
        <v>44140</v>
      </c>
      <c r="M154" s="105"/>
      <c r="N154" s="1">
        <v>3.25</v>
      </c>
      <c r="O154" s="105" t="s">
        <v>40</v>
      </c>
      <c r="P154" s="1"/>
      <c r="Q154" s="1"/>
      <c r="R154" s="105" t="s">
        <v>83</v>
      </c>
      <c r="S154" s="1" t="s">
        <v>84</v>
      </c>
      <c r="T154" s="105" t="s">
        <v>36</v>
      </c>
      <c r="U154" s="105" t="s">
        <v>47</v>
      </c>
      <c r="V154" s="106"/>
      <c r="W154" s="106"/>
      <c r="X154" s="1">
        <v>1</v>
      </c>
      <c r="Y154" s="1">
        <v>24</v>
      </c>
      <c r="Z154" s="105" t="s">
        <v>40</v>
      </c>
      <c r="AA154" s="106">
        <v>44137</v>
      </c>
      <c r="AB154" s="106">
        <v>44151</v>
      </c>
      <c r="AC154" s="1">
        <v>14</v>
      </c>
      <c r="AD154" s="1">
        <v>112</v>
      </c>
      <c r="AE154" s="105"/>
      <c r="AF154" s="105"/>
      <c r="AG154" s="105"/>
      <c r="AH154" s="105"/>
      <c r="AI154" s="105"/>
      <c r="AJ154" s="1"/>
    </row>
    <row r="155" spans="1:36" x14ac:dyDescent="0.3">
      <c r="A155" s="105" t="s">
        <v>37</v>
      </c>
      <c r="B155" s="105" t="s">
        <v>36</v>
      </c>
      <c r="C155" s="105"/>
      <c r="D155" s="105" t="s">
        <v>652</v>
      </c>
      <c r="E155" s="105" t="s">
        <v>652</v>
      </c>
      <c r="F155" s="1"/>
      <c r="G155" s="1"/>
      <c r="H155" s="105" t="s">
        <v>47</v>
      </c>
      <c r="I155" s="1"/>
      <c r="J155" s="1"/>
      <c r="K155" s="105"/>
      <c r="L155" s="106">
        <v>44144</v>
      </c>
      <c r="M155" s="105" t="s">
        <v>48</v>
      </c>
      <c r="N155" s="1">
        <v>1.17</v>
      </c>
      <c r="O155" s="105" t="s">
        <v>40</v>
      </c>
      <c r="P155" s="1"/>
      <c r="Q155" s="1"/>
      <c r="R155" s="105" t="s">
        <v>83</v>
      </c>
      <c r="S155" s="1" t="s">
        <v>84</v>
      </c>
      <c r="T155" s="105" t="s">
        <v>36</v>
      </c>
      <c r="U155" s="105" t="s">
        <v>47</v>
      </c>
      <c r="V155" s="106"/>
      <c r="W155" s="106"/>
      <c r="X155" s="1">
        <v>1</v>
      </c>
      <c r="Y155" s="1">
        <v>24</v>
      </c>
      <c r="Z155" s="105" t="s">
        <v>40</v>
      </c>
      <c r="AA155" s="106">
        <v>44137</v>
      </c>
      <c r="AB155" s="106">
        <v>44151</v>
      </c>
      <c r="AC155" s="1">
        <v>14</v>
      </c>
      <c r="AD155" s="1">
        <v>112</v>
      </c>
      <c r="AE155" s="105"/>
      <c r="AF155" s="105"/>
      <c r="AG155" s="105"/>
      <c r="AH155" s="105"/>
      <c r="AI155" s="105"/>
      <c r="AJ155" s="1"/>
    </row>
    <row r="156" spans="1:36" x14ac:dyDescent="0.3">
      <c r="A156" s="105" t="s">
        <v>37</v>
      </c>
      <c r="B156" s="105" t="s">
        <v>36</v>
      </c>
      <c r="C156" s="105"/>
      <c r="D156" s="105" t="s">
        <v>652</v>
      </c>
      <c r="E156" s="105" t="s">
        <v>652</v>
      </c>
      <c r="F156" s="1"/>
      <c r="G156" s="1"/>
      <c r="H156" s="105" t="s">
        <v>47</v>
      </c>
      <c r="I156" s="1"/>
      <c r="J156" s="1"/>
      <c r="K156" s="105"/>
      <c r="L156" s="106">
        <v>44144</v>
      </c>
      <c r="M156" s="105" t="s">
        <v>88</v>
      </c>
      <c r="N156" s="1">
        <v>0.75</v>
      </c>
      <c r="O156" s="105" t="s">
        <v>40</v>
      </c>
      <c r="P156" s="1"/>
      <c r="Q156" s="1"/>
      <c r="R156" s="105" t="s">
        <v>83</v>
      </c>
      <c r="S156" s="1" t="s">
        <v>84</v>
      </c>
      <c r="T156" s="105" t="s">
        <v>36</v>
      </c>
      <c r="U156" s="105" t="s">
        <v>47</v>
      </c>
      <c r="V156" s="106"/>
      <c r="W156" s="106"/>
      <c r="X156" s="1">
        <v>1</v>
      </c>
      <c r="Y156" s="1">
        <v>24</v>
      </c>
      <c r="Z156" s="105" t="s">
        <v>40</v>
      </c>
      <c r="AA156" s="106">
        <v>44137</v>
      </c>
      <c r="AB156" s="106">
        <v>44151</v>
      </c>
      <c r="AC156" s="1">
        <v>14</v>
      </c>
      <c r="AD156" s="1">
        <v>112</v>
      </c>
      <c r="AE156" s="105"/>
      <c r="AF156" s="105"/>
      <c r="AG156" s="105"/>
      <c r="AH156" s="105"/>
      <c r="AI156" s="105"/>
      <c r="AJ156" s="1"/>
    </row>
    <row r="157" spans="1:36" x14ac:dyDescent="0.3">
      <c r="A157" s="105" t="s">
        <v>37</v>
      </c>
      <c r="B157" s="105" t="s">
        <v>36</v>
      </c>
      <c r="C157" s="105"/>
      <c r="D157" s="105" t="s">
        <v>652</v>
      </c>
      <c r="E157" s="105" t="s">
        <v>652</v>
      </c>
      <c r="F157" s="1"/>
      <c r="G157" s="1"/>
      <c r="H157" s="105" t="s">
        <v>47</v>
      </c>
      <c r="I157" s="1"/>
      <c r="J157" s="1"/>
      <c r="K157" s="105"/>
      <c r="L157" s="106">
        <v>44144</v>
      </c>
      <c r="M157" s="105" t="s">
        <v>77</v>
      </c>
      <c r="N157" s="1">
        <v>1.5</v>
      </c>
      <c r="O157" s="105" t="s">
        <v>40</v>
      </c>
      <c r="P157" s="1"/>
      <c r="Q157" s="1"/>
      <c r="R157" s="105" t="s">
        <v>83</v>
      </c>
      <c r="S157" s="1" t="s">
        <v>84</v>
      </c>
      <c r="T157" s="105" t="s">
        <v>36</v>
      </c>
      <c r="U157" s="105" t="s">
        <v>47</v>
      </c>
      <c r="V157" s="106"/>
      <c r="W157" s="106"/>
      <c r="X157" s="1">
        <v>1</v>
      </c>
      <c r="Y157" s="1">
        <v>24</v>
      </c>
      <c r="Z157" s="105" t="s">
        <v>40</v>
      </c>
      <c r="AA157" s="106">
        <v>44137</v>
      </c>
      <c r="AB157" s="106">
        <v>44151</v>
      </c>
      <c r="AC157" s="1">
        <v>14</v>
      </c>
      <c r="AD157" s="1">
        <v>112</v>
      </c>
      <c r="AE157" s="105"/>
      <c r="AF157" s="105"/>
      <c r="AG157" s="105"/>
      <c r="AH157" s="105"/>
      <c r="AI157" s="105"/>
      <c r="AJ157" s="1"/>
    </row>
    <row r="158" spans="1:36" x14ac:dyDescent="0.3">
      <c r="A158" s="105" t="s">
        <v>37</v>
      </c>
      <c r="B158" s="105" t="s">
        <v>36</v>
      </c>
      <c r="C158" s="105"/>
      <c r="D158" s="105" t="s">
        <v>652</v>
      </c>
      <c r="E158" s="105" t="s">
        <v>652</v>
      </c>
      <c r="F158" s="1"/>
      <c r="G158" s="1"/>
      <c r="H158" s="105" t="s">
        <v>47</v>
      </c>
      <c r="I158" s="1"/>
      <c r="J158" s="1"/>
      <c r="K158" s="105"/>
      <c r="L158" s="106">
        <v>44145</v>
      </c>
      <c r="M158" s="105" t="s">
        <v>78</v>
      </c>
      <c r="N158" s="1">
        <v>0.25</v>
      </c>
      <c r="O158" s="105" t="s">
        <v>40</v>
      </c>
      <c r="P158" s="1"/>
      <c r="Q158" s="1"/>
      <c r="R158" s="105" t="s">
        <v>83</v>
      </c>
      <c r="S158" s="1" t="s">
        <v>84</v>
      </c>
      <c r="T158" s="105" t="s">
        <v>36</v>
      </c>
      <c r="U158" s="105" t="s">
        <v>47</v>
      </c>
      <c r="V158" s="106"/>
      <c r="W158" s="106"/>
      <c r="X158" s="1">
        <v>1</v>
      </c>
      <c r="Y158" s="1">
        <v>24</v>
      </c>
      <c r="Z158" s="105" t="s">
        <v>40</v>
      </c>
      <c r="AA158" s="106">
        <v>44137</v>
      </c>
      <c r="AB158" s="106">
        <v>44151</v>
      </c>
      <c r="AC158" s="1">
        <v>14</v>
      </c>
      <c r="AD158" s="1">
        <v>112</v>
      </c>
      <c r="AE158" s="105"/>
      <c r="AF158" s="105"/>
      <c r="AG158" s="105"/>
      <c r="AH158" s="105"/>
      <c r="AI158" s="105"/>
      <c r="AJ158" s="1"/>
    </row>
    <row r="159" spans="1:36" x14ac:dyDescent="0.3">
      <c r="A159" s="105" t="s">
        <v>37</v>
      </c>
      <c r="B159" s="105" t="s">
        <v>36</v>
      </c>
      <c r="C159" s="105"/>
      <c r="D159" s="105" t="s">
        <v>652</v>
      </c>
      <c r="E159" s="105" t="s">
        <v>652</v>
      </c>
      <c r="F159" s="1"/>
      <c r="G159" s="1"/>
      <c r="H159" s="105" t="s">
        <v>47</v>
      </c>
      <c r="I159" s="1"/>
      <c r="J159" s="1"/>
      <c r="K159" s="105"/>
      <c r="L159" s="106">
        <v>44146</v>
      </c>
      <c r="M159" s="105" t="s">
        <v>78</v>
      </c>
      <c r="N159" s="1">
        <v>0.25</v>
      </c>
      <c r="O159" s="105" t="s">
        <v>40</v>
      </c>
      <c r="P159" s="1"/>
      <c r="Q159" s="1"/>
      <c r="R159" s="105" t="s">
        <v>83</v>
      </c>
      <c r="S159" s="1" t="s">
        <v>84</v>
      </c>
      <c r="T159" s="105" t="s">
        <v>36</v>
      </c>
      <c r="U159" s="105" t="s">
        <v>47</v>
      </c>
      <c r="V159" s="106"/>
      <c r="W159" s="106"/>
      <c r="X159" s="1">
        <v>1</v>
      </c>
      <c r="Y159" s="1">
        <v>24</v>
      </c>
      <c r="Z159" s="105" t="s">
        <v>40</v>
      </c>
      <c r="AA159" s="106">
        <v>44137</v>
      </c>
      <c r="AB159" s="106">
        <v>44151</v>
      </c>
      <c r="AC159" s="1">
        <v>14</v>
      </c>
      <c r="AD159" s="1">
        <v>112</v>
      </c>
      <c r="AE159" s="105"/>
      <c r="AF159" s="105"/>
      <c r="AG159" s="105"/>
      <c r="AH159" s="105"/>
      <c r="AI159" s="105"/>
      <c r="AJ159" s="1"/>
    </row>
    <row r="160" spans="1:36" x14ac:dyDescent="0.3">
      <c r="A160" s="105" t="s">
        <v>37</v>
      </c>
      <c r="B160" s="105" t="s">
        <v>36</v>
      </c>
      <c r="C160" s="105"/>
      <c r="D160" s="105" t="s">
        <v>652</v>
      </c>
      <c r="E160" s="105" t="s">
        <v>652</v>
      </c>
      <c r="F160" s="1"/>
      <c r="G160" s="1"/>
      <c r="H160" s="105" t="s">
        <v>47</v>
      </c>
      <c r="I160" s="1"/>
      <c r="J160" s="1"/>
      <c r="K160" s="105"/>
      <c r="L160" s="106">
        <v>44147</v>
      </c>
      <c r="M160" s="105" t="s">
        <v>78</v>
      </c>
      <c r="N160" s="1">
        <v>0.33</v>
      </c>
      <c r="O160" s="105" t="s">
        <v>40</v>
      </c>
      <c r="P160" s="1"/>
      <c r="Q160" s="1"/>
      <c r="R160" s="105" t="s">
        <v>83</v>
      </c>
      <c r="S160" s="1" t="s">
        <v>84</v>
      </c>
      <c r="T160" s="105" t="s">
        <v>36</v>
      </c>
      <c r="U160" s="105" t="s">
        <v>47</v>
      </c>
      <c r="V160" s="106"/>
      <c r="W160" s="106"/>
      <c r="X160" s="1">
        <v>1</v>
      </c>
      <c r="Y160" s="1">
        <v>24</v>
      </c>
      <c r="Z160" s="105" t="s">
        <v>40</v>
      </c>
      <c r="AA160" s="106">
        <v>44137</v>
      </c>
      <c r="AB160" s="106">
        <v>44151</v>
      </c>
      <c r="AC160" s="1">
        <v>14</v>
      </c>
      <c r="AD160" s="1">
        <v>112</v>
      </c>
      <c r="AE160" s="105"/>
      <c r="AF160" s="105"/>
      <c r="AG160" s="105"/>
      <c r="AH160" s="105"/>
      <c r="AI160" s="105"/>
      <c r="AJ160" s="1"/>
    </row>
    <row r="161" spans="1:36" x14ac:dyDescent="0.3">
      <c r="A161" s="105" t="s">
        <v>37</v>
      </c>
      <c r="B161" s="105" t="s">
        <v>36</v>
      </c>
      <c r="C161" s="105"/>
      <c r="D161" s="105" t="s">
        <v>652</v>
      </c>
      <c r="E161" s="105" t="s">
        <v>652</v>
      </c>
      <c r="F161" s="1"/>
      <c r="G161" s="1"/>
      <c r="H161" s="105" t="s">
        <v>47</v>
      </c>
      <c r="I161" s="1"/>
      <c r="J161" s="1"/>
      <c r="K161" s="105"/>
      <c r="L161" s="106">
        <v>44147</v>
      </c>
      <c r="M161" s="105" t="s">
        <v>79</v>
      </c>
      <c r="N161" s="1">
        <v>3.83</v>
      </c>
      <c r="O161" s="105" t="s">
        <v>40</v>
      </c>
      <c r="P161" s="1"/>
      <c r="Q161" s="1"/>
      <c r="R161" s="105" t="s">
        <v>83</v>
      </c>
      <c r="S161" s="1" t="s">
        <v>84</v>
      </c>
      <c r="T161" s="105" t="s">
        <v>36</v>
      </c>
      <c r="U161" s="105" t="s">
        <v>47</v>
      </c>
      <c r="V161" s="106"/>
      <c r="W161" s="106"/>
      <c r="X161" s="1">
        <v>1</v>
      </c>
      <c r="Y161" s="1">
        <v>24</v>
      </c>
      <c r="Z161" s="105" t="s">
        <v>40</v>
      </c>
      <c r="AA161" s="106">
        <v>44137</v>
      </c>
      <c r="AB161" s="106">
        <v>44151</v>
      </c>
      <c r="AC161" s="1">
        <v>14</v>
      </c>
      <c r="AD161" s="1">
        <v>112</v>
      </c>
      <c r="AE161" s="105"/>
      <c r="AF161" s="105"/>
      <c r="AG161" s="105"/>
      <c r="AH161" s="105"/>
      <c r="AI161" s="105"/>
      <c r="AJ161" s="1"/>
    </row>
    <row r="162" spans="1:36" x14ac:dyDescent="0.3">
      <c r="A162" s="105" t="s">
        <v>37</v>
      </c>
      <c r="B162" s="105" t="s">
        <v>36</v>
      </c>
      <c r="C162" s="105"/>
      <c r="D162" s="105" t="s">
        <v>652</v>
      </c>
      <c r="E162" s="105" t="s">
        <v>652</v>
      </c>
      <c r="F162" s="1"/>
      <c r="G162" s="1"/>
      <c r="H162" s="105" t="s">
        <v>47</v>
      </c>
      <c r="I162" s="1"/>
      <c r="J162" s="1"/>
      <c r="K162" s="105"/>
      <c r="L162" s="106">
        <v>44148</v>
      </c>
      <c r="M162" s="105" t="s">
        <v>78</v>
      </c>
      <c r="N162" s="1">
        <v>1</v>
      </c>
      <c r="O162" s="105" t="s">
        <v>40</v>
      </c>
      <c r="P162" s="1"/>
      <c r="Q162" s="1"/>
      <c r="R162" s="105" t="s">
        <v>83</v>
      </c>
      <c r="S162" s="1" t="s">
        <v>84</v>
      </c>
      <c r="T162" s="105" t="s">
        <v>36</v>
      </c>
      <c r="U162" s="105" t="s">
        <v>47</v>
      </c>
      <c r="V162" s="106"/>
      <c r="W162" s="106"/>
      <c r="X162" s="1">
        <v>1</v>
      </c>
      <c r="Y162" s="1">
        <v>24</v>
      </c>
      <c r="Z162" s="105" t="s">
        <v>40</v>
      </c>
      <c r="AA162" s="106">
        <v>44137</v>
      </c>
      <c r="AB162" s="106">
        <v>44151</v>
      </c>
      <c r="AC162" s="1">
        <v>14</v>
      </c>
      <c r="AD162" s="1">
        <v>112</v>
      </c>
      <c r="AE162" s="105"/>
      <c r="AF162" s="105"/>
      <c r="AG162" s="105"/>
      <c r="AH162" s="105"/>
      <c r="AI162" s="105"/>
      <c r="AJ162" s="1"/>
    </row>
    <row r="163" spans="1:36" x14ac:dyDescent="0.3">
      <c r="A163" s="105" t="s">
        <v>37</v>
      </c>
      <c r="B163" s="105" t="s">
        <v>36</v>
      </c>
      <c r="C163" s="105"/>
      <c r="D163" s="105" t="s">
        <v>652</v>
      </c>
      <c r="E163" s="105" t="s">
        <v>652</v>
      </c>
      <c r="F163" s="1"/>
      <c r="G163" s="1"/>
      <c r="H163" s="105" t="s">
        <v>47</v>
      </c>
      <c r="I163" s="1"/>
      <c r="J163" s="1"/>
      <c r="K163" s="105"/>
      <c r="L163" s="106">
        <v>44148</v>
      </c>
      <c r="M163" s="105" t="s">
        <v>80</v>
      </c>
      <c r="N163" s="1">
        <v>0.5</v>
      </c>
      <c r="O163" s="105" t="s">
        <v>40</v>
      </c>
      <c r="P163" s="1"/>
      <c r="Q163" s="1"/>
      <c r="R163" s="105" t="s">
        <v>83</v>
      </c>
      <c r="S163" s="1" t="s">
        <v>84</v>
      </c>
      <c r="T163" s="105" t="s">
        <v>36</v>
      </c>
      <c r="U163" s="105" t="s">
        <v>47</v>
      </c>
      <c r="V163" s="106"/>
      <c r="W163" s="106"/>
      <c r="X163" s="1">
        <v>1</v>
      </c>
      <c r="Y163" s="1">
        <v>24</v>
      </c>
      <c r="Z163" s="105" t="s">
        <v>40</v>
      </c>
      <c r="AA163" s="106">
        <v>44137</v>
      </c>
      <c r="AB163" s="106">
        <v>44151</v>
      </c>
      <c r="AC163" s="1">
        <v>14</v>
      </c>
      <c r="AD163" s="1">
        <v>112</v>
      </c>
      <c r="AE163" s="105"/>
      <c r="AF163" s="105"/>
      <c r="AG163" s="105"/>
      <c r="AH163" s="105"/>
      <c r="AI163" s="105"/>
      <c r="AJ163" s="1"/>
    </row>
    <row r="164" spans="1:36" x14ac:dyDescent="0.3">
      <c r="A164" s="105" t="s">
        <v>37</v>
      </c>
      <c r="B164" s="105" t="s">
        <v>36</v>
      </c>
      <c r="C164" s="105"/>
      <c r="D164" s="105" t="s">
        <v>652</v>
      </c>
      <c r="E164" s="105" t="s">
        <v>652</v>
      </c>
      <c r="F164" s="1"/>
      <c r="G164" s="1"/>
      <c r="H164" s="105" t="s">
        <v>47</v>
      </c>
      <c r="I164" s="1"/>
      <c r="J164" s="1"/>
      <c r="K164" s="105"/>
      <c r="L164" s="106">
        <v>44148</v>
      </c>
      <c r="M164" s="105"/>
      <c r="N164" s="1">
        <v>3.58</v>
      </c>
      <c r="O164" s="105" t="s">
        <v>40</v>
      </c>
      <c r="P164" s="1"/>
      <c r="Q164" s="1"/>
      <c r="R164" s="105" t="s">
        <v>83</v>
      </c>
      <c r="S164" s="1" t="s">
        <v>84</v>
      </c>
      <c r="T164" s="105" t="s">
        <v>36</v>
      </c>
      <c r="U164" s="105" t="s">
        <v>47</v>
      </c>
      <c r="V164" s="106"/>
      <c r="W164" s="106"/>
      <c r="X164" s="1">
        <v>1</v>
      </c>
      <c r="Y164" s="1">
        <v>24</v>
      </c>
      <c r="Z164" s="105" t="s">
        <v>40</v>
      </c>
      <c r="AA164" s="106">
        <v>44137</v>
      </c>
      <c r="AB164" s="106">
        <v>44151</v>
      </c>
      <c r="AC164" s="1">
        <v>14</v>
      </c>
      <c r="AD164" s="1">
        <v>112</v>
      </c>
      <c r="AE164" s="105"/>
      <c r="AF164" s="105"/>
      <c r="AG164" s="105"/>
      <c r="AH164" s="105"/>
      <c r="AI164" s="105"/>
      <c r="AJ164" s="1"/>
    </row>
    <row r="165" spans="1:36" x14ac:dyDescent="0.3">
      <c r="A165" s="105" t="s">
        <v>37</v>
      </c>
      <c r="B165" s="105" t="s">
        <v>36</v>
      </c>
      <c r="C165" s="105"/>
      <c r="D165" s="105" t="s">
        <v>652</v>
      </c>
      <c r="E165" s="105" t="s">
        <v>652</v>
      </c>
      <c r="F165" s="1"/>
      <c r="G165" s="1"/>
      <c r="H165" s="105" t="s">
        <v>54</v>
      </c>
      <c r="I165" s="1"/>
      <c r="J165" s="1"/>
      <c r="K165" s="105"/>
      <c r="L165" s="106">
        <v>44144</v>
      </c>
      <c r="M165" s="105" t="s">
        <v>89</v>
      </c>
      <c r="N165" s="1">
        <v>0.67</v>
      </c>
      <c r="O165" s="105" t="s">
        <v>40</v>
      </c>
      <c r="P165" s="1"/>
      <c r="Q165" s="1"/>
      <c r="R165" s="105" t="s">
        <v>83</v>
      </c>
      <c r="S165" s="1" t="s">
        <v>84</v>
      </c>
      <c r="T165" s="105" t="s">
        <v>36</v>
      </c>
      <c r="U165" s="105" t="s">
        <v>54</v>
      </c>
      <c r="V165" s="106"/>
      <c r="W165" s="106"/>
      <c r="X165" s="1">
        <v>1</v>
      </c>
      <c r="Y165" s="1">
        <v>24</v>
      </c>
      <c r="Z165" s="105" t="s">
        <v>40</v>
      </c>
      <c r="AA165" s="106">
        <v>44137</v>
      </c>
      <c r="AB165" s="106">
        <v>44151</v>
      </c>
      <c r="AC165" s="1">
        <v>14</v>
      </c>
      <c r="AD165" s="1">
        <v>112</v>
      </c>
      <c r="AE165" s="105"/>
      <c r="AF165" s="105"/>
      <c r="AG165" s="105"/>
      <c r="AH165" s="105"/>
      <c r="AI165" s="105"/>
      <c r="AJ165" s="1"/>
    </row>
    <row r="166" spans="1:36" x14ac:dyDescent="0.3">
      <c r="A166" s="105" t="s">
        <v>37</v>
      </c>
      <c r="B166" s="105" t="s">
        <v>36</v>
      </c>
      <c r="C166" s="105"/>
      <c r="D166" s="105" t="s">
        <v>652</v>
      </c>
      <c r="E166" s="105" t="s">
        <v>652</v>
      </c>
      <c r="F166" s="1"/>
      <c r="G166" s="1"/>
      <c r="H166" s="105" t="s">
        <v>54</v>
      </c>
      <c r="I166" s="1"/>
      <c r="J166" s="1"/>
      <c r="K166" s="105"/>
      <c r="L166" s="106">
        <v>44145</v>
      </c>
      <c r="M166" s="105" t="s">
        <v>89</v>
      </c>
      <c r="N166" s="1">
        <v>1</v>
      </c>
      <c r="O166" s="105" t="s">
        <v>40</v>
      </c>
      <c r="P166" s="1"/>
      <c r="Q166" s="1"/>
      <c r="R166" s="105" t="s">
        <v>83</v>
      </c>
      <c r="S166" s="1" t="s">
        <v>84</v>
      </c>
      <c r="T166" s="105" t="s">
        <v>36</v>
      </c>
      <c r="U166" s="105" t="s">
        <v>54</v>
      </c>
      <c r="V166" s="106"/>
      <c r="W166" s="106"/>
      <c r="X166" s="1">
        <v>1</v>
      </c>
      <c r="Y166" s="1">
        <v>24</v>
      </c>
      <c r="Z166" s="105" t="s">
        <v>40</v>
      </c>
      <c r="AA166" s="106">
        <v>44137</v>
      </c>
      <c r="AB166" s="106">
        <v>44151</v>
      </c>
      <c r="AC166" s="1">
        <v>14</v>
      </c>
      <c r="AD166" s="1">
        <v>112</v>
      </c>
      <c r="AE166" s="105"/>
      <c r="AF166" s="105"/>
      <c r="AG166" s="105"/>
      <c r="AH166" s="105"/>
      <c r="AI166" s="105"/>
      <c r="AJ166" s="1"/>
    </row>
    <row r="167" spans="1:36" x14ac:dyDescent="0.3">
      <c r="A167" s="105" t="s">
        <v>37</v>
      </c>
      <c r="B167" s="105" t="s">
        <v>36</v>
      </c>
      <c r="C167" s="105"/>
      <c r="D167" s="105" t="s">
        <v>652</v>
      </c>
      <c r="E167" s="105" t="s">
        <v>652</v>
      </c>
      <c r="F167" s="1"/>
      <c r="G167" s="1"/>
      <c r="H167" s="105" t="s">
        <v>54</v>
      </c>
      <c r="I167" s="1"/>
      <c r="J167" s="1"/>
      <c r="K167" s="105"/>
      <c r="L167" s="106">
        <v>44147</v>
      </c>
      <c r="M167" s="105" t="s">
        <v>90</v>
      </c>
      <c r="N167" s="1">
        <v>2</v>
      </c>
      <c r="O167" s="105" t="s">
        <v>40</v>
      </c>
      <c r="P167" s="1"/>
      <c r="Q167" s="1"/>
      <c r="R167" s="105" t="s">
        <v>83</v>
      </c>
      <c r="S167" s="1" t="s">
        <v>84</v>
      </c>
      <c r="T167" s="105" t="s">
        <v>36</v>
      </c>
      <c r="U167" s="105" t="s">
        <v>54</v>
      </c>
      <c r="V167" s="106"/>
      <c r="W167" s="106"/>
      <c r="X167" s="1">
        <v>1</v>
      </c>
      <c r="Y167" s="1">
        <v>24</v>
      </c>
      <c r="Z167" s="105" t="s">
        <v>40</v>
      </c>
      <c r="AA167" s="106">
        <v>44137</v>
      </c>
      <c r="AB167" s="106">
        <v>44151</v>
      </c>
      <c r="AC167" s="1">
        <v>14</v>
      </c>
      <c r="AD167" s="1">
        <v>112</v>
      </c>
      <c r="AE167" s="105"/>
      <c r="AF167" s="105"/>
      <c r="AG167" s="105"/>
      <c r="AH167" s="105"/>
      <c r="AI167" s="105"/>
      <c r="AJ167" s="1"/>
    </row>
    <row r="168" spans="1:36" x14ac:dyDescent="0.3">
      <c r="A168" s="105" t="s">
        <v>37</v>
      </c>
      <c r="B168" s="105" t="s">
        <v>36</v>
      </c>
      <c r="C168" s="105"/>
      <c r="D168" s="105" t="s">
        <v>652</v>
      </c>
      <c r="E168" s="105" t="s">
        <v>652</v>
      </c>
      <c r="F168" s="1"/>
      <c r="G168" s="1"/>
      <c r="H168" s="105" t="s">
        <v>54</v>
      </c>
      <c r="I168" s="1"/>
      <c r="J168" s="1"/>
      <c r="K168" s="105"/>
      <c r="L168" s="106">
        <v>44148</v>
      </c>
      <c r="M168" s="105" t="s">
        <v>91</v>
      </c>
      <c r="N168" s="1">
        <v>0.5</v>
      </c>
      <c r="O168" s="105" t="s">
        <v>40</v>
      </c>
      <c r="P168" s="1"/>
      <c r="Q168" s="1"/>
      <c r="R168" s="105" t="s">
        <v>83</v>
      </c>
      <c r="S168" s="1" t="s">
        <v>84</v>
      </c>
      <c r="T168" s="105" t="s">
        <v>36</v>
      </c>
      <c r="U168" s="105" t="s">
        <v>54</v>
      </c>
      <c r="V168" s="106"/>
      <c r="W168" s="106"/>
      <c r="X168" s="1">
        <v>1</v>
      </c>
      <c r="Y168" s="1">
        <v>24</v>
      </c>
      <c r="Z168" s="105" t="s">
        <v>40</v>
      </c>
      <c r="AA168" s="106">
        <v>44137</v>
      </c>
      <c r="AB168" s="106">
        <v>44151</v>
      </c>
      <c r="AC168" s="1">
        <v>14</v>
      </c>
      <c r="AD168" s="1">
        <v>112</v>
      </c>
      <c r="AE168" s="105"/>
      <c r="AF168" s="105"/>
      <c r="AG168" s="105"/>
      <c r="AH168" s="105"/>
      <c r="AI168" s="105"/>
      <c r="AJ168" s="1"/>
    </row>
    <row r="169" spans="1:36" x14ac:dyDescent="0.3">
      <c r="A169" s="105" t="s">
        <v>37</v>
      </c>
      <c r="B169" s="105" t="s">
        <v>36</v>
      </c>
      <c r="C169" s="105"/>
      <c r="D169" s="105" t="s">
        <v>652</v>
      </c>
      <c r="E169" s="105" t="s">
        <v>652</v>
      </c>
      <c r="F169" s="1"/>
      <c r="G169" s="1"/>
      <c r="H169" s="105" t="s">
        <v>54</v>
      </c>
      <c r="I169" s="1"/>
      <c r="J169" s="1"/>
      <c r="K169" s="105"/>
      <c r="L169" s="106">
        <v>44151</v>
      </c>
      <c r="M169" s="105" t="s">
        <v>92</v>
      </c>
      <c r="N169" s="1">
        <v>0.83</v>
      </c>
      <c r="O169" s="105" t="s">
        <v>40</v>
      </c>
      <c r="P169" s="1"/>
      <c r="Q169" s="1"/>
      <c r="R169" s="105" t="s">
        <v>83</v>
      </c>
      <c r="S169" s="1" t="s">
        <v>84</v>
      </c>
      <c r="T169" s="105" t="s">
        <v>36</v>
      </c>
      <c r="U169" s="105" t="s">
        <v>54</v>
      </c>
      <c r="V169" s="106"/>
      <c r="W169" s="106"/>
      <c r="X169" s="1">
        <v>1</v>
      </c>
      <c r="Y169" s="1">
        <v>24</v>
      </c>
      <c r="Z169" s="105" t="s">
        <v>40</v>
      </c>
      <c r="AA169" s="106">
        <v>44137</v>
      </c>
      <c r="AB169" s="106">
        <v>44151</v>
      </c>
      <c r="AC169" s="1">
        <v>14</v>
      </c>
      <c r="AD169" s="1">
        <v>112</v>
      </c>
      <c r="AE169" s="105"/>
      <c r="AF169" s="105"/>
      <c r="AG169" s="105"/>
      <c r="AH169" s="105"/>
      <c r="AI169" s="105"/>
      <c r="AJ169" s="1"/>
    </row>
    <row r="170" spans="1:36" x14ac:dyDescent="0.3">
      <c r="A170" s="105" t="s">
        <v>37</v>
      </c>
      <c r="B170" s="105" t="s">
        <v>36</v>
      </c>
      <c r="C170" s="105"/>
      <c r="D170" s="105" t="s">
        <v>652</v>
      </c>
      <c r="E170" s="105" t="s">
        <v>652</v>
      </c>
      <c r="F170" s="1"/>
      <c r="G170" s="1"/>
      <c r="H170" s="105" t="s">
        <v>44</v>
      </c>
      <c r="I170" s="1"/>
      <c r="J170" s="1"/>
      <c r="K170" s="105"/>
      <c r="L170" s="106">
        <v>44137</v>
      </c>
      <c r="M170" s="105"/>
      <c r="N170" s="1">
        <v>1.75</v>
      </c>
      <c r="O170" s="105" t="s">
        <v>40</v>
      </c>
      <c r="P170" s="1"/>
      <c r="Q170" s="1"/>
      <c r="R170" s="105" t="s">
        <v>93</v>
      </c>
      <c r="S170" s="1" t="s">
        <v>94</v>
      </c>
      <c r="T170" s="105" t="s">
        <v>36</v>
      </c>
      <c r="U170" s="105" t="s">
        <v>44</v>
      </c>
      <c r="V170" s="106"/>
      <c r="W170" s="106"/>
      <c r="X170" s="1">
        <v>1</v>
      </c>
      <c r="Y170" s="1">
        <v>24</v>
      </c>
      <c r="Z170" s="105" t="s">
        <v>40</v>
      </c>
      <c r="AA170" s="106">
        <v>44137</v>
      </c>
      <c r="AB170" s="106">
        <v>44151</v>
      </c>
      <c r="AC170" s="1">
        <v>14</v>
      </c>
      <c r="AD170" s="1">
        <v>112</v>
      </c>
      <c r="AE170" s="105"/>
      <c r="AF170" s="105"/>
      <c r="AG170" s="105"/>
      <c r="AH170" s="105"/>
      <c r="AI170" s="105"/>
      <c r="AJ170" s="1"/>
    </row>
    <row r="171" spans="1:36" x14ac:dyDescent="0.3">
      <c r="A171" s="105" t="s">
        <v>37</v>
      </c>
      <c r="B171" s="105" t="s">
        <v>36</v>
      </c>
      <c r="C171" s="105"/>
      <c r="D171" s="105" t="s">
        <v>652</v>
      </c>
      <c r="E171" s="105" t="s">
        <v>652</v>
      </c>
      <c r="F171" s="1"/>
      <c r="G171" s="1"/>
      <c r="H171" s="105" t="s">
        <v>44</v>
      </c>
      <c r="I171" s="1"/>
      <c r="J171" s="1"/>
      <c r="K171" s="105"/>
      <c r="L171" s="106">
        <v>44139</v>
      </c>
      <c r="M171" s="105"/>
      <c r="N171" s="1">
        <v>1.67</v>
      </c>
      <c r="O171" s="105" t="s">
        <v>40</v>
      </c>
      <c r="P171" s="1"/>
      <c r="Q171" s="1"/>
      <c r="R171" s="105" t="s">
        <v>93</v>
      </c>
      <c r="S171" s="1" t="s">
        <v>94</v>
      </c>
      <c r="T171" s="105" t="s">
        <v>36</v>
      </c>
      <c r="U171" s="105" t="s">
        <v>44</v>
      </c>
      <c r="V171" s="106"/>
      <c r="W171" s="106"/>
      <c r="X171" s="1">
        <v>1</v>
      </c>
      <c r="Y171" s="1">
        <v>24</v>
      </c>
      <c r="Z171" s="105" t="s">
        <v>40</v>
      </c>
      <c r="AA171" s="106">
        <v>44137</v>
      </c>
      <c r="AB171" s="106">
        <v>44151</v>
      </c>
      <c r="AC171" s="1">
        <v>14</v>
      </c>
      <c r="AD171" s="1">
        <v>112</v>
      </c>
      <c r="AE171" s="105"/>
      <c r="AF171" s="105"/>
      <c r="AG171" s="105"/>
      <c r="AH171" s="105"/>
      <c r="AI171" s="105"/>
      <c r="AJ171" s="1"/>
    </row>
    <row r="172" spans="1:36" x14ac:dyDescent="0.3">
      <c r="A172" s="105" t="s">
        <v>37</v>
      </c>
      <c r="B172" s="105" t="s">
        <v>36</v>
      </c>
      <c r="C172" s="105"/>
      <c r="D172" s="105" t="s">
        <v>652</v>
      </c>
      <c r="E172" s="105" t="s">
        <v>652</v>
      </c>
      <c r="F172" s="1"/>
      <c r="G172" s="1"/>
      <c r="H172" s="105" t="s">
        <v>44</v>
      </c>
      <c r="I172" s="1"/>
      <c r="J172" s="1"/>
      <c r="K172" s="105"/>
      <c r="L172" s="106">
        <v>44141</v>
      </c>
      <c r="M172" s="105"/>
      <c r="N172" s="1">
        <v>1.5</v>
      </c>
      <c r="O172" s="105" t="s">
        <v>40</v>
      </c>
      <c r="P172" s="1"/>
      <c r="Q172" s="1"/>
      <c r="R172" s="105" t="s">
        <v>93</v>
      </c>
      <c r="S172" s="1" t="s">
        <v>94</v>
      </c>
      <c r="T172" s="105" t="s">
        <v>36</v>
      </c>
      <c r="U172" s="105" t="s">
        <v>44</v>
      </c>
      <c r="V172" s="106"/>
      <c r="W172" s="106"/>
      <c r="X172" s="1">
        <v>1</v>
      </c>
      <c r="Y172" s="1">
        <v>24</v>
      </c>
      <c r="Z172" s="105" t="s">
        <v>40</v>
      </c>
      <c r="AA172" s="106">
        <v>44137</v>
      </c>
      <c r="AB172" s="106">
        <v>44151</v>
      </c>
      <c r="AC172" s="1">
        <v>14</v>
      </c>
      <c r="AD172" s="1">
        <v>112</v>
      </c>
      <c r="AE172" s="105"/>
      <c r="AF172" s="105"/>
      <c r="AG172" s="105"/>
      <c r="AH172" s="105"/>
      <c r="AI172" s="105"/>
      <c r="AJ172" s="1"/>
    </row>
    <row r="173" spans="1:36" x14ac:dyDescent="0.3">
      <c r="A173" s="105" t="s">
        <v>37</v>
      </c>
      <c r="B173" s="105" t="s">
        <v>36</v>
      </c>
      <c r="C173" s="105"/>
      <c r="D173" s="105" t="s">
        <v>652</v>
      </c>
      <c r="E173" s="105" t="s">
        <v>652</v>
      </c>
      <c r="F173" s="1"/>
      <c r="G173" s="1"/>
      <c r="H173" s="105" t="s">
        <v>44</v>
      </c>
      <c r="I173" s="1"/>
      <c r="J173" s="1"/>
      <c r="K173" s="105"/>
      <c r="L173" s="106">
        <v>44141</v>
      </c>
      <c r="M173" s="105"/>
      <c r="N173" s="1">
        <v>1.75</v>
      </c>
      <c r="O173" s="105" t="s">
        <v>40</v>
      </c>
      <c r="P173" s="1"/>
      <c r="Q173" s="1"/>
      <c r="R173" s="105" t="s">
        <v>93</v>
      </c>
      <c r="S173" s="1" t="s">
        <v>94</v>
      </c>
      <c r="T173" s="105" t="s">
        <v>36</v>
      </c>
      <c r="U173" s="105" t="s">
        <v>44</v>
      </c>
      <c r="V173" s="106"/>
      <c r="W173" s="106"/>
      <c r="X173" s="1">
        <v>1</v>
      </c>
      <c r="Y173" s="1">
        <v>24</v>
      </c>
      <c r="Z173" s="105" t="s">
        <v>40</v>
      </c>
      <c r="AA173" s="106">
        <v>44137</v>
      </c>
      <c r="AB173" s="106">
        <v>44151</v>
      </c>
      <c r="AC173" s="1">
        <v>14</v>
      </c>
      <c r="AD173" s="1">
        <v>112</v>
      </c>
      <c r="AE173" s="105"/>
      <c r="AF173" s="105"/>
      <c r="AG173" s="105"/>
      <c r="AH173" s="105"/>
      <c r="AI173" s="105"/>
      <c r="AJ173" s="1"/>
    </row>
    <row r="174" spans="1:36" x14ac:dyDescent="0.3">
      <c r="A174" s="105" t="s">
        <v>37</v>
      </c>
      <c r="B174" s="105" t="s">
        <v>36</v>
      </c>
      <c r="C174" s="105"/>
      <c r="D174" s="105" t="s">
        <v>652</v>
      </c>
      <c r="E174" s="105" t="s">
        <v>652</v>
      </c>
      <c r="F174" s="1"/>
      <c r="G174" s="1"/>
      <c r="H174" s="105" t="s">
        <v>44</v>
      </c>
      <c r="I174" s="1"/>
      <c r="J174" s="1"/>
      <c r="K174" s="105"/>
      <c r="L174" s="106">
        <v>44146</v>
      </c>
      <c r="M174" s="105" t="s">
        <v>45</v>
      </c>
      <c r="N174" s="1">
        <v>0.5</v>
      </c>
      <c r="O174" s="105" t="s">
        <v>40</v>
      </c>
      <c r="P174" s="1"/>
      <c r="Q174" s="1"/>
      <c r="R174" s="105" t="s">
        <v>93</v>
      </c>
      <c r="S174" s="1" t="s">
        <v>94</v>
      </c>
      <c r="T174" s="105" t="s">
        <v>36</v>
      </c>
      <c r="U174" s="105" t="s">
        <v>44</v>
      </c>
      <c r="V174" s="106"/>
      <c r="W174" s="106"/>
      <c r="X174" s="1">
        <v>1</v>
      </c>
      <c r="Y174" s="1">
        <v>24</v>
      </c>
      <c r="Z174" s="105" t="s">
        <v>40</v>
      </c>
      <c r="AA174" s="106">
        <v>44137</v>
      </c>
      <c r="AB174" s="106">
        <v>44151</v>
      </c>
      <c r="AC174" s="1">
        <v>14</v>
      </c>
      <c r="AD174" s="1">
        <v>112</v>
      </c>
      <c r="AE174" s="105"/>
      <c r="AF174" s="105"/>
      <c r="AG174" s="105"/>
      <c r="AH174" s="105"/>
      <c r="AI174" s="105"/>
      <c r="AJ174" s="1"/>
    </row>
    <row r="175" spans="1:36" x14ac:dyDescent="0.3">
      <c r="A175" s="105" t="s">
        <v>37</v>
      </c>
      <c r="B175" s="105" t="s">
        <v>36</v>
      </c>
      <c r="C175" s="105"/>
      <c r="D175" s="105" t="s">
        <v>652</v>
      </c>
      <c r="E175" s="105" t="s">
        <v>652</v>
      </c>
      <c r="F175" s="1"/>
      <c r="G175" s="1"/>
      <c r="H175" s="105" t="s">
        <v>44</v>
      </c>
      <c r="I175" s="1"/>
      <c r="J175" s="1"/>
      <c r="K175" s="105"/>
      <c r="L175" s="106">
        <v>44148</v>
      </c>
      <c r="M175" s="105"/>
      <c r="N175" s="1">
        <v>1.75</v>
      </c>
      <c r="O175" s="105" t="s">
        <v>40</v>
      </c>
      <c r="P175" s="1"/>
      <c r="Q175" s="1"/>
      <c r="R175" s="105" t="s">
        <v>93</v>
      </c>
      <c r="S175" s="1" t="s">
        <v>94</v>
      </c>
      <c r="T175" s="105" t="s">
        <v>36</v>
      </c>
      <c r="U175" s="105" t="s">
        <v>44</v>
      </c>
      <c r="V175" s="106"/>
      <c r="W175" s="106"/>
      <c r="X175" s="1">
        <v>1</v>
      </c>
      <c r="Y175" s="1">
        <v>24</v>
      </c>
      <c r="Z175" s="105" t="s">
        <v>40</v>
      </c>
      <c r="AA175" s="106">
        <v>44137</v>
      </c>
      <c r="AB175" s="106">
        <v>44151</v>
      </c>
      <c r="AC175" s="1">
        <v>14</v>
      </c>
      <c r="AD175" s="1">
        <v>112</v>
      </c>
      <c r="AE175" s="105"/>
      <c r="AF175" s="105"/>
      <c r="AG175" s="105"/>
      <c r="AH175" s="105"/>
      <c r="AI175" s="105"/>
      <c r="AJ175" s="1"/>
    </row>
    <row r="176" spans="1:36" x14ac:dyDescent="0.3">
      <c r="A176" s="105" t="s">
        <v>37</v>
      </c>
      <c r="B176" s="105" t="s">
        <v>36</v>
      </c>
      <c r="C176" s="105"/>
      <c r="D176" s="105" t="s">
        <v>652</v>
      </c>
      <c r="E176" s="105" t="s">
        <v>652</v>
      </c>
      <c r="F176" s="1"/>
      <c r="G176" s="1"/>
      <c r="H176" s="105" t="s">
        <v>38</v>
      </c>
      <c r="I176" s="1"/>
      <c r="J176" s="1"/>
      <c r="K176" s="105"/>
      <c r="L176" s="106">
        <v>44139</v>
      </c>
      <c r="M176" s="105"/>
      <c r="N176" s="1">
        <v>2</v>
      </c>
      <c r="O176" s="105" t="s">
        <v>40</v>
      </c>
      <c r="P176" s="1"/>
      <c r="Q176" s="1"/>
      <c r="R176" s="105" t="s">
        <v>93</v>
      </c>
      <c r="S176" s="1" t="s">
        <v>94</v>
      </c>
      <c r="T176" s="105" t="s">
        <v>36</v>
      </c>
      <c r="U176" s="105" t="s">
        <v>38</v>
      </c>
      <c r="V176" s="106"/>
      <c r="W176" s="106"/>
      <c r="X176" s="1">
        <v>1</v>
      </c>
      <c r="Y176" s="1">
        <v>24</v>
      </c>
      <c r="Z176" s="105" t="s">
        <v>40</v>
      </c>
      <c r="AA176" s="106">
        <v>44137</v>
      </c>
      <c r="AB176" s="106">
        <v>44151</v>
      </c>
      <c r="AC176" s="1">
        <v>14</v>
      </c>
      <c r="AD176" s="1">
        <v>112</v>
      </c>
      <c r="AE176" s="105"/>
      <c r="AF176" s="105"/>
      <c r="AG176" s="105"/>
      <c r="AH176" s="105"/>
      <c r="AI176" s="105"/>
      <c r="AJ176" s="1"/>
    </row>
    <row r="177" spans="1:36" x14ac:dyDescent="0.3">
      <c r="A177" s="105" t="s">
        <v>37</v>
      </c>
      <c r="B177" s="105" t="s">
        <v>36</v>
      </c>
      <c r="C177" s="105"/>
      <c r="D177" s="105" t="s">
        <v>652</v>
      </c>
      <c r="E177" s="105" t="s">
        <v>652</v>
      </c>
      <c r="F177" s="1"/>
      <c r="G177" s="1"/>
      <c r="H177" s="105" t="s">
        <v>38</v>
      </c>
      <c r="I177" s="1"/>
      <c r="J177" s="1"/>
      <c r="K177" s="105"/>
      <c r="L177" s="106">
        <v>44140</v>
      </c>
      <c r="M177" s="105"/>
      <c r="N177" s="1">
        <v>1</v>
      </c>
      <c r="O177" s="105" t="s">
        <v>40</v>
      </c>
      <c r="P177" s="1"/>
      <c r="Q177" s="1"/>
      <c r="R177" s="105" t="s">
        <v>93</v>
      </c>
      <c r="S177" s="1" t="s">
        <v>94</v>
      </c>
      <c r="T177" s="105" t="s">
        <v>36</v>
      </c>
      <c r="U177" s="105" t="s">
        <v>38</v>
      </c>
      <c r="V177" s="106"/>
      <c r="W177" s="106"/>
      <c r="X177" s="1">
        <v>1</v>
      </c>
      <c r="Y177" s="1">
        <v>24</v>
      </c>
      <c r="Z177" s="105" t="s">
        <v>40</v>
      </c>
      <c r="AA177" s="106">
        <v>44137</v>
      </c>
      <c r="AB177" s="106">
        <v>44151</v>
      </c>
      <c r="AC177" s="1">
        <v>14</v>
      </c>
      <c r="AD177" s="1">
        <v>112</v>
      </c>
      <c r="AE177" s="105"/>
      <c r="AF177" s="105"/>
      <c r="AG177" s="105"/>
      <c r="AH177" s="105"/>
      <c r="AI177" s="105"/>
      <c r="AJ177" s="1"/>
    </row>
    <row r="178" spans="1:36" x14ac:dyDescent="0.3">
      <c r="A178" s="105" t="s">
        <v>37</v>
      </c>
      <c r="B178" s="105" t="s">
        <v>36</v>
      </c>
      <c r="C178" s="105"/>
      <c r="D178" s="105" t="s">
        <v>652</v>
      </c>
      <c r="E178" s="105" t="s">
        <v>652</v>
      </c>
      <c r="F178" s="1"/>
      <c r="G178" s="1"/>
      <c r="H178" s="105" t="s">
        <v>38</v>
      </c>
      <c r="I178" s="1"/>
      <c r="J178" s="1"/>
      <c r="K178" s="105"/>
      <c r="L178" s="106">
        <v>44146</v>
      </c>
      <c r="M178" s="105" t="s">
        <v>89</v>
      </c>
      <c r="N178" s="1">
        <v>0.5</v>
      </c>
      <c r="O178" s="105" t="s">
        <v>40</v>
      </c>
      <c r="P178" s="1"/>
      <c r="Q178" s="1"/>
      <c r="R178" s="105" t="s">
        <v>93</v>
      </c>
      <c r="S178" s="1" t="s">
        <v>94</v>
      </c>
      <c r="T178" s="105" t="s">
        <v>36</v>
      </c>
      <c r="U178" s="105" t="s">
        <v>38</v>
      </c>
      <c r="V178" s="106"/>
      <c r="W178" s="106"/>
      <c r="X178" s="1">
        <v>1</v>
      </c>
      <c r="Y178" s="1">
        <v>24</v>
      </c>
      <c r="Z178" s="105" t="s">
        <v>40</v>
      </c>
      <c r="AA178" s="106">
        <v>44137</v>
      </c>
      <c r="AB178" s="106">
        <v>44151</v>
      </c>
      <c r="AC178" s="1">
        <v>14</v>
      </c>
      <c r="AD178" s="1">
        <v>112</v>
      </c>
      <c r="AE178" s="105"/>
      <c r="AF178" s="105"/>
      <c r="AG178" s="105"/>
      <c r="AH178" s="105"/>
      <c r="AI178" s="105"/>
      <c r="AJ178" s="1"/>
    </row>
    <row r="179" spans="1:36" x14ac:dyDescent="0.3">
      <c r="A179" s="105" t="s">
        <v>37</v>
      </c>
      <c r="B179" s="105" t="s">
        <v>36</v>
      </c>
      <c r="C179" s="105"/>
      <c r="D179" s="105" t="s">
        <v>652</v>
      </c>
      <c r="E179" s="105" t="s">
        <v>652</v>
      </c>
      <c r="F179" s="1"/>
      <c r="G179" s="1"/>
      <c r="H179" s="105" t="s">
        <v>47</v>
      </c>
      <c r="I179" s="1"/>
      <c r="J179" s="1"/>
      <c r="K179" s="105"/>
      <c r="L179" s="106">
        <v>44140</v>
      </c>
      <c r="M179" s="105"/>
      <c r="N179" s="1">
        <v>2.25</v>
      </c>
      <c r="O179" s="105" t="s">
        <v>40</v>
      </c>
      <c r="P179" s="1"/>
      <c r="Q179" s="1"/>
      <c r="R179" s="105" t="s">
        <v>93</v>
      </c>
      <c r="S179" s="1" t="s">
        <v>94</v>
      </c>
      <c r="T179" s="105" t="s">
        <v>36</v>
      </c>
      <c r="U179" s="105" t="s">
        <v>47</v>
      </c>
      <c r="V179" s="106"/>
      <c r="W179" s="106"/>
      <c r="X179" s="1">
        <v>1</v>
      </c>
      <c r="Y179" s="1">
        <v>24</v>
      </c>
      <c r="Z179" s="105" t="s">
        <v>40</v>
      </c>
      <c r="AA179" s="106">
        <v>44137</v>
      </c>
      <c r="AB179" s="106">
        <v>44151</v>
      </c>
      <c r="AC179" s="1">
        <v>14</v>
      </c>
      <c r="AD179" s="1">
        <v>112</v>
      </c>
      <c r="AE179" s="105"/>
      <c r="AF179" s="105"/>
      <c r="AG179" s="105"/>
      <c r="AH179" s="105"/>
      <c r="AI179" s="105"/>
      <c r="AJ179" s="1"/>
    </row>
    <row r="180" spans="1:36" x14ac:dyDescent="0.3">
      <c r="A180" s="105" t="s">
        <v>37</v>
      </c>
      <c r="B180" s="105" t="s">
        <v>36</v>
      </c>
      <c r="C180" s="105"/>
      <c r="D180" s="105" t="s">
        <v>652</v>
      </c>
      <c r="E180" s="105" t="s">
        <v>652</v>
      </c>
      <c r="F180" s="1"/>
      <c r="G180" s="1"/>
      <c r="H180" s="105" t="s">
        <v>47</v>
      </c>
      <c r="I180" s="1"/>
      <c r="J180" s="1"/>
      <c r="K180" s="105"/>
      <c r="L180" s="106">
        <v>44140</v>
      </c>
      <c r="M180" s="105"/>
      <c r="N180" s="1">
        <v>1.37</v>
      </c>
      <c r="O180" s="105" t="s">
        <v>40</v>
      </c>
      <c r="P180" s="1"/>
      <c r="Q180" s="1"/>
      <c r="R180" s="105" t="s">
        <v>93</v>
      </c>
      <c r="S180" s="1" t="s">
        <v>94</v>
      </c>
      <c r="T180" s="105" t="s">
        <v>36</v>
      </c>
      <c r="U180" s="105" t="s">
        <v>47</v>
      </c>
      <c r="V180" s="106"/>
      <c r="W180" s="106"/>
      <c r="X180" s="1">
        <v>1</v>
      </c>
      <c r="Y180" s="1">
        <v>24</v>
      </c>
      <c r="Z180" s="105" t="s">
        <v>40</v>
      </c>
      <c r="AA180" s="106">
        <v>44137</v>
      </c>
      <c r="AB180" s="106">
        <v>44151</v>
      </c>
      <c r="AC180" s="1">
        <v>14</v>
      </c>
      <c r="AD180" s="1">
        <v>112</v>
      </c>
      <c r="AE180" s="105"/>
      <c r="AF180" s="105"/>
      <c r="AG180" s="105"/>
      <c r="AH180" s="105"/>
      <c r="AI180" s="105"/>
      <c r="AJ180" s="1"/>
    </row>
    <row r="181" spans="1:36" x14ac:dyDescent="0.3">
      <c r="A181" s="105" t="s">
        <v>37</v>
      </c>
      <c r="B181" s="105" t="s">
        <v>36</v>
      </c>
      <c r="C181" s="105"/>
      <c r="D181" s="105" t="s">
        <v>652</v>
      </c>
      <c r="E181" s="105" t="s">
        <v>652</v>
      </c>
      <c r="F181" s="1"/>
      <c r="G181" s="1"/>
      <c r="H181" s="105" t="s">
        <v>47</v>
      </c>
      <c r="I181" s="1"/>
      <c r="J181" s="1"/>
      <c r="K181" s="105"/>
      <c r="L181" s="106">
        <v>44141</v>
      </c>
      <c r="M181" s="105" t="s">
        <v>48</v>
      </c>
      <c r="N181" s="1">
        <v>1.03</v>
      </c>
      <c r="O181" s="105" t="s">
        <v>40</v>
      </c>
      <c r="P181" s="1"/>
      <c r="Q181" s="1"/>
      <c r="R181" s="105" t="s">
        <v>93</v>
      </c>
      <c r="S181" s="1" t="s">
        <v>94</v>
      </c>
      <c r="T181" s="105" t="s">
        <v>36</v>
      </c>
      <c r="U181" s="105" t="s">
        <v>47</v>
      </c>
      <c r="V181" s="106"/>
      <c r="W181" s="106"/>
      <c r="X181" s="1">
        <v>1</v>
      </c>
      <c r="Y181" s="1">
        <v>24</v>
      </c>
      <c r="Z181" s="105" t="s">
        <v>40</v>
      </c>
      <c r="AA181" s="106">
        <v>44137</v>
      </c>
      <c r="AB181" s="106">
        <v>44151</v>
      </c>
      <c r="AC181" s="1">
        <v>14</v>
      </c>
      <c r="AD181" s="1">
        <v>112</v>
      </c>
      <c r="AE181" s="105"/>
      <c r="AF181" s="105"/>
      <c r="AG181" s="105"/>
      <c r="AH181" s="105"/>
      <c r="AI181" s="105"/>
      <c r="AJ181" s="1"/>
    </row>
    <row r="182" spans="1:36" x14ac:dyDescent="0.3">
      <c r="A182" s="105" t="s">
        <v>37</v>
      </c>
      <c r="B182" s="105" t="s">
        <v>36</v>
      </c>
      <c r="C182" s="105"/>
      <c r="D182" s="105" t="s">
        <v>652</v>
      </c>
      <c r="E182" s="105" t="s">
        <v>652</v>
      </c>
      <c r="F182" s="1"/>
      <c r="G182" s="1"/>
      <c r="H182" s="105" t="s">
        <v>47</v>
      </c>
      <c r="I182" s="1"/>
      <c r="J182" s="1"/>
      <c r="K182" s="105"/>
      <c r="L182" s="106">
        <v>44144</v>
      </c>
      <c r="M182" s="105" t="s">
        <v>48</v>
      </c>
      <c r="N182" s="1">
        <v>1</v>
      </c>
      <c r="O182" s="105" t="s">
        <v>40</v>
      </c>
      <c r="P182" s="1"/>
      <c r="Q182" s="1"/>
      <c r="R182" s="105" t="s">
        <v>93</v>
      </c>
      <c r="S182" s="1" t="s">
        <v>94</v>
      </c>
      <c r="T182" s="105" t="s">
        <v>36</v>
      </c>
      <c r="U182" s="105" t="s">
        <v>47</v>
      </c>
      <c r="V182" s="106"/>
      <c r="W182" s="106"/>
      <c r="X182" s="1">
        <v>1</v>
      </c>
      <c r="Y182" s="1">
        <v>24</v>
      </c>
      <c r="Z182" s="105" t="s">
        <v>40</v>
      </c>
      <c r="AA182" s="106">
        <v>44137</v>
      </c>
      <c r="AB182" s="106">
        <v>44151</v>
      </c>
      <c r="AC182" s="1">
        <v>14</v>
      </c>
      <c r="AD182" s="1">
        <v>112</v>
      </c>
      <c r="AE182" s="105"/>
      <c r="AF182" s="105"/>
      <c r="AG182" s="105"/>
      <c r="AH182" s="105"/>
      <c r="AI182" s="105"/>
      <c r="AJ182" s="1"/>
    </row>
    <row r="183" spans="1:36" x14ac:dyDescent="0.3">
      <c r="A183" s="105" t="s">
        <v>37</v>
      </c>
      <c r="B183" s="105" t="s">
        <v>36</v>
      </c>
      <c r="C183" s="105"/>
      <c r="D183" s="105" t="s">
        <v>652</v>
      </c>
      <c r="E183" s="105" t="s">
        <v>652</v>
      </c>
      <c r="F183" s="1"/>
      <c r="G183" s="1"/>
      <c r="H183" s="105" t="s">
        <v>47</v>
      </c>
      <c r="I183" s="1"/>
      <c r="J183" s="1"/>
      <c r="K183" s="105"/>
      <c r="L183" s="106">
        <v>44144</v>
      </c>
      <c r="M183" s="105" t="s">
        <v>50</v>
      </c>
      <c r="N183" s="1">
        <v>1.5</v>
      </c>
      <c r="O183" s="105" t="s">
        <v>40</v>
      </c>
      <c r="P183" s="1"/>
      <c r="Q183" s="1"/>
      <c r="R183" s="105" t="s">
        <v>93</v>
      </c>
      <c r="S183" s="1" t="s">
        <v>94</v>
      </c>
      <c r="T183" s="105" t="s">
        <v>36</v>
      </c>
      <c r="U183" s="105" t="s">
        <v>47</v>
      </c>
      <c r="V183" s="106"/>
      <c r="W183" s="106"/>
      <c r="X183" s="1">
        <v>1</v>
      </c>
      <c r="Y183" s="1">
        <v>24</v>
      </c>
      <c r="Z183" s="105" t="s">
        <v>40</v>
      </c>
      <c r="AA183" s="106">
        <v>44137</v>
      </c>
      <c r="AB183" s="106">
        <v>44151</v>
      </c>
      <c r="AC183" s="1">
        <v>14</v>
      </c>
      <c r="AD183" s="1">
        <v>112</v>
      </c>
      <c r="AE183" s="105"/>
      <c r="AF183" s="105"/>
      <c r="AG183" s="105"/>
      <c r="AH183" s="105"/>
      <c r="AI183" s="105"/>
      <c r="AJ183" s="1"/>
    </row>
    <row r="184" spans="1:36" x14ac:dyDescent="0.3">
      <c r="A184" s="105" t="s">
        <v>37</v>
      </c>
      <c r="B184" s="105" t="s">
        <v>36</v>
      </c>
      <c r="C184" s="105"/>
      <c r="D184" s="105" t="s">
        <v>652</v>
      </c>
      <c r="E184" s="105" t="s">
        <v>652</v>
      </c>
      <c r="F184" s="1"/>
      <c r="G184" s="1"/>
      <c r="H184" s="105" t="s">
        <v>47</v>
      </c>
      <c r="I184" s="1"/>
      <c r="J184" s="1"/>
      <c r="K184" s="105"/>
      <c r="L184" s="106">
        <v>44147</v>
      </c>
      <c r="M184" s="105"/>
      <c r="N184" s="1">
        <v>3.83</v>
      </c>
      <c r="O184" s="105" t="s">
        <v>40</v>
      </c>
      <c r="P184" s="1"/>
      <c r="Q184" s="1"/>
      <c r="R184" s="105" t="s">
        <v>93</v>
      </c>
      <c r="S184" s="1" t="s">
        <v>94</v>
      </c>
      <c r="T184" s="105" t="s">
        <v>36</v>
      </c>
      <c r="U184" s="105" t="s">
        <v>47</v>
      </c>
      <c r="V184" s="106"/>
      <c r="W184" s="106"/>
      <c r="X184" s="1">
        <v>1</v>
      </c>
      <c r="Y184" s="1">
        <v>24</v>
      </c>
      <c r="Z184" s="105" t="s">
        <v>40</v>
      </c>
      <c r="AA184" s="106">
        <v>44137</v>
      </c>
      <c r="AB184" s="106">
        <v>44151</v>
      </c>
      <c r="AC184" s="1">
        <v>14</v>
      </c>
      <c r="AD184" s="1">
        <v>112</v>
      </c>
      <c r="AE184" s="105"/>
      <c r="AF184" s="105"/>
      <c r="AG184" s="105"/>
      <c r="AH184" s="105"/>
      <c r="AI184" s="105"/>
      <c r="AJ184" s="1"/>
    </row>
    <row r="185" spans="1:36" x14ac:dyDescent="0.3">
      <c r="A185" s="105" t="s">
        <v>37</v>
      </c>
      <c r="B185" s="105" t="s">
        <v>36</v>
      </c>
      <c r="C185" s="105"/>
      <c r="D185" s="105" t="s">
        <v>652</v>
      </c>
      <c r="E185" s="105" t="s">
        <v>652</v>
      </c>
      <c r="F185" s="1"/>
      <c r="G185" s="1"/>
      <c r="H185" s="105" t="s">
        <v>47</v>
      </c>
      <c r="I185" s="1"/>
      <c r="J185" s="1"/>
      <c r="K185" s="105"/>
      <c r="L185" s="106">
        <v>44148</v>
      </c>
      <c r="M185" s="105" t="s">
        <v>95</v>
      </c>
      <c r="N185" s="1">
        <v>2</v>
      </c>
      <c r="O185" s="105" t="s">
        <v>40</v>
      </c>
      <c r="P185" s="1"/>
      <c r="Q185" s="1"/>
      <c r="R185" s="105" t="s">
        <v>93</v>
      </c>
      <c r="S185" s="1" t="s">
        <v>94</v>
      </c>
      <c r="T185" s="105" t="s">
        <v>36</v>
      </c>
      <c r="U185" s="105" t="s">
        <v>47</v>
      </c>
      <c r="V185" s="106"/>
      <c r="W185" s="106"/>
      <c r="X185" s="1">
        <v>1</v>
      </c>
      <c r="Y185" s="1">
        <v>24</v>
      </c>
      <c r="Z185" s="105" t="s">
        <v>40</v>
      </c>
      <c r="AA185" s="106">
        <v>44137</v>
      </c>
      <c r="AB185" s="106">
        <v>44151</v>
      </c>
      <c r="AC185" s="1">
        <v>14</v>
      </c>
      <c r="AD185" s="1">
        <v>112</v>
      </c>
      <c r="AE185" s="105"/>
      <c r="AF185" s="105"/>
      <c r="AG185" s="105"/>
      <c r="AH185" s="105"/>
      <c r="AI185" s="105"/>
      <c r="AJ185" s="1"/>
    </row>
    <row r="186" spans="1:36" x14ac:dyDescent="0.3">
      <c r="A186" s="105" t="s">
        <v>37</v>
      </c>
      <c r="B186" s="105" t="s">
        <v>36</v>
      </c>
      <c r="C186" s="105"/>
      <c r="D186" s="105" t="s">
        <v>652</v>
      </c>
      <c r="E186" s="105" t="s">
        <v>652</v>
      </c>
      <c r="F186" s="1"/>
      <c r="G186" s="1"/>
      <c r="H186" s="105" t="s">
        <v>47</v>
      </c>
      <c r="I186" s="1"/>
      <c r="J186" s="1"/>
      <c r="K186" s="105"/>
      <c r="L186" s="106">
        <v>44150</v>
      </c>
      <c r="M186" s="105" t="s">
        <v>96</v>
      </c>
      <c r="N186" s="1">
        <v>1</v>
      </c>
      <c r="O186" s="105" t="s">
        <v>40</v>
      </c>
      <c r="P186" s="1"/>
      <c r="Q186" s="1"/>
      <c r="R186" s="105" t="s">
        <v>93</v>
      </c>
      <c r="S186" s="1" t="s">
        <v>94</v>
      </c>
      <c r="T186" s="105" t="s">
        <v>36</v>
      </c>
      <c r="U186" s="105" t="s">
        <v>47</v>
      </c>
      <c r="V186" s="106"/>
      <c r="W186" s="106"/>
      <c r="X186" s="1">
        <v>1</v>
      </c>
      <c r="Y186" s="1">
        <v>24</v>
      </c>
      <c r="Z186" s="105" t="s">
        <v>40</v>
      </c>
      <c r="AA186" s="106">
        <v>44137</v>
      </c>
      <c r="AB186" s="106">
        <v>44151</v>
      </c>
      <c r="AC186" s="1">
        <v>14</v>
      </c>
      <c r="AD186" s="1">
        <v>112</v>
      </c>
      <c r="AE186" s="105"/>
      <c r="AF186" s="105"/>
      <c r="AG186" s="105"/>
      <c r="AH186" s="105"/>
      <c r="AI186" s="105"/>
      <c r="AJ186" s="1"/>
    </row>
    <row r="187" spans="1:36" x14ac:dyDescent="0.3">
      <c r="A187" s="105" t="s">
        <v>37</v>
      </c>
      <c r="B187" s="105" t="s">
        <v>36</v>
      </c>
      <c r="C187" s="105"/>
      <c r="D187" s="105" t="s">
        <v>652</v>
      </c>
      <c r="E187" s="105" t="s">
        <v>652</v>
      </c>
      <c r="F187" s="1"/>
      <c r="G187" s="1"/>
      <c r="H187" s="105" t="s">
        <v>47</v>
      </c>
      <c r="I187" s="1"/>
      <c r="J187" s="1"/>
      <c r="K187" s="105"/>
      <c r="L187" s="106">
        <v>44151</v>
      </c>
      <c r="M187" s="105" t="s">
        <v>97</v>
      </c>
      <c r="N187" s="1">
        <v>0.5</v>
      </c>
      <c r="O187" s="105" t="s">
        <v>40</v>
      </c>
      <c r="P187" s="1"/>
      <c r="Q187" s="1"/>
      <c r="R187" s="105" t="s">
        <v>93</v>
      </c>
      <c r="S187" s="1" t="s">
        <v>94</v>
      </c>
      <c r="T187" s="105" t="s">
        <v>36</v>
      </c>
      <c r="U187" s="105" t="s">
        <v>47</v>
      </c>
      <c r="V187" s="106"/>
      <c r="W187" s="106"/>
      <c r="X187" s="1">
        <v>1</v>
      </c>
      <c r="Y187" s="1">
        <v>24</v>
      </c>
      <c r="Z187" s="105" t="s">
        <v>40</v>
      </c>
      <c r="AA187" s="106">
        <v>44137</v>
      </c>
      <c r="AB187" s="106">
        <v>44151</v>
      </c>
      <c r="AC187" s="1">
        <v>14</v>
      </c>
      <c r="AD187" s="1">
        <v>112</v>
      </c>
      <c r="AE187" s="105"/>
      <c r="AF187" s="105"/>
      <c r="AG187" s="105"/>
      <c r="AH187" s="105"/>
      <c r="AI187" s="105"/>
      <c r="AJ187" s="1"/>
    </row>
    <row r="188" spans="1:36" x14ac:dyDescent="0.3">
      <c r="A188" s="105" t="s">
        <v>37</v>
      </c>
      <c r="B188" s="105" t="s">
        <v>36</v>
      </c>
      <c r="C188" s="105"/>
      <c r="D188" s="105" t="s">
        <v>652</v>
      </c>
      <c r="E188" s="105" t="s">
        <v>652</v>
      </c>
      <c r="F188" s="1"/>
      <c r="G188" s="1"/>
      <c r="H188" s="105" t="s">
        <v>54</v>
      </c>
      <c r="I188" s="1"/>
      <c r="J188" s="1"/>
      <c r="K188" s="105"/>
      <c r="L188" s="106">
        <v>44145</v>
      </c>
      <c r="M188" s="105" t="s">
        <v>98</v>
      </c>
      <c r="N188" s="1">
        <v>1</v>
      </c>
      <c r="O188" s="105" t="s">
        <v>40</v>
      </c>
      <c r="P188" s="1"/>
      <c r="Q188" s="1"/>
      <c r="R188" s="105" t="s">
        <v>93</v>
      </c>
      <c r="S188" s="1" t="s">
        <v>94</v>
      </c>
      <c r="T188" s="105" t="s">
        <v>36</v>
      </c>
      <c r="U188" s="105" t="s">
        <v>54</v>
      </c>
      <c r="V188" s="106"/>
      <c r="W188" s="106"/>
      <c r="X188" s="1">
        <v>1</v>
      </c>
      <c r="Y188" s="1">
        <v>24</v>
      </c>
      <c r="Z188" s="105" t="s">
        <v>40</v>
      </c>
      <c r="AA188" s="106">
        <v>44137</v>
      </c>
      <c r="AB188" s="106">
        <v>44151</v>
      </c>
      <c r="AC188" s="1">
        <v>14</v>
      </c>
      <c r="AD188" s="1">
        <v>112</v>
      </c>
      <c r="AE188" s="105"/>
      <c r="AF188" s="105"/>
      <c r="AG188" s="105"/>
      <c r="AH188" s="105"/>
      <c r="AI188" s="105"/>
      <c r="AJ188" s="1"/>
    </row>
    <row r="189" spans="1:36" x14ac:dyDescent="0.3">
      <c r="A189" s="105" t="s">
        <v>37</v>
      </c>
      <c r="B189" s="105" t="s">
        <v>36</v>
      </c>
      <c r="C189" s="105"/>
      <c r="D189" s="105" t="s">
        <v>652</v>
      </c>
      <c r="E189" s="105" t="s">
        <v>652</v>
      </c>
      <c r="F189" s="1"/>
      <c r="G189" s="1"/>
      <c r="H189" s="105" t="s">
        <v>54</v>
      </c>
      <c r="I189" s="1"/>
      <c r="J189" s="1"/>
      <c r="K189" s="105"/>
      <c r="L189" s="106">
        <v>44146</v>
      </c>
      <c r="M189" s="105" t="s">
        <v>99</v>
      </c>
      <c r="N189" s="1">
        <v>0.5</v>
      </c>
      <c r="O189" s="105" t="s">
        <v>40</v>
      </c>
      <c r="P189" s="1"/>
      <c r="Q189" s="1"/>
      <c r="R189" s="105" t="s">
        <v>93</v>
      </c>
      <c r="S189" s="1" t="s">
        <v>94</v>
      </c>
      <c r="T189" s="105" t="s">
        <v>36</v>
      </c>
      <c r="U189" s="105" t="s">
        <v>54</v>
      </c>
      <c r="V189" s="106"/>
      <c r="W189" s="106"/>
      <c r="X189" s="1">
        <v>1</v>
      </c>
      <c r="Y189" s="1">
        <v>24</v>
      </c>
      <c r="Z189" s="105" t="s">
        <v>40</v>
      </c>
      <c r="AA189" s="106">
        <v>44137</v>
      </c>
      <c r="AB189" s="106">
        <v>44151</v>
      </c>
      <c r="AC189" s="1">
        <v>14</v>
      </c>
      <c r="AD189" s="1">
        <v>112</v>
      </c>
      <c r="AE189" s="105"/>
      <c r="AF189" s="105"/>
      <c r="AG189" s="105"/>
      <c r="AH189" s="105"/>
      <c r="AI189" s="105"/>
      <c r="AJ189" s="1"/>
    </row>
    <row r="190" spans="1:36" x14ac:dyDescent="0.3">
      <c r="A190" s="105" t="s">
        <v>37</v>
      </c>
      <c r="B190" s="105" t="s">
        <v>36</v>
      </c>
      <c r="C190" s="105"/>
      <c r="D190" s="105" t="s">
        <v>652</v>
      </c>
      <c r="E190" s="105" t="s">
        <v>652</v>
      </c>
      <c r="F190" s="1"/>
      <c r="G190" s="1"/>
      <c r="H190" s="105" t="s">
        <v>54</v>
      </c>
      <c r="I190" s="1"/>
      <c r="J190" s="1"/>
      <c r="K190" s="105"/>
      <c r="L190" s="106">
        <v>44146</v>
      </c>
      <c r="M190" s="105"/>
      <c r="N190" s="1">
        <v>0.5</v>
      </c>
      <c r="O190" s="105" t="s">
        <v>40</v>
      </c>
      <c r="P190" s="1"/>
      <c r="Q190" s="1"/>
      <c r="R190" s="105" t="s">
        <v>93</v>
      </c>
      <c r="S190" s="1" t="s">
        <v>94</v>
      </c>
      <c r="T190" s="105" t="s">
        <v>36</v>
      </c>
      <c r="U190" s="105" t="s">
        <v>54</v>
      </c>
      <c r="V190" s="106"/>
      <c r="W190" s="106"/>
      <c r="X190" s="1">
        <v>1</v>
      </c>
      <c r="Y190" s="1">
        <v>24</v>
      </c>
      <c r="Z190" s="105" t="s">
        <v>40</v>
      </c>
      <c r="AA190" s="106">
        <v>44137</v>
      </c>
      <c r="AB190" s="106">
        <v>44151</v>
      </c>
      <c r="AC190" s="1">
        <v>14</v>
      </c>
      <c r="AD190" s="1">
        <v>112</v>
      </c>
      <c r="AE190" s="105"/>
      <c r="AF190" s="105"/>
      <c r="AG190" s="105"/>
      <c r="AH190" s="105"/>
      <c r="AI190" s="105"/>
      <c r="AJ190" s="1"/>
    </row>
    <row r="191" spans="1:36" x14ac:dyDescent="0.3">
      <c r="A191" s="105" t="s">
        <v>37</v>
      </c>
      <c r="B191" s="105" t="s">
        <v>36</v>
      </c>
      <c r="C191" s="105"/>
      <c r="D191" s="105" t="s">
        <v>652</v>
      </c>
      <c r="E191" s="105" t="s">
        <v>652</v>
      </c>
      <c r="F191" s="1"/>
      <c r="G191" s="1"/>
      <c r="H191" s="105" t="s">
        <v>54</v>
      </c>
      <c r="I191" s="1"/>
      <c r="J191" s="1"/>
      <c r="K191" s="105"/>
      <c r="L191" s="106">
        <v>44147</v>
      </c>
      <c r="M191" s="105" t="s">
        <v>100</v>
      </c>
      <c r="N191" s="1">
        <v>0.33</v>
      </c>
      <c r="O191" s="105" t="s">
        <v>40</v>
      </c>
      <c r="P191" s="1"/>
      <c r="Q191" s="1"/>
      <c r="R191" s="105" t="s">
        <v>93</v>
      </c>
      <c r="S191" s="1" t="s">
        <v>94</v>
      </c>
      <c r="T191" s="105" t="s">
        <v>36</v>
      </c>
      <c r="U191" s="105" t="s">
        <v>54</v>
      </c>
      <c r="V191" s="106"/>
      <c r="W191" s="106"/>
      <c r="X191" s="1">
        <v>1</v>
      </c>
      <c r="Y191" s="1">
        <v>24</v>
      </c>
      <c r="Z191" s="105" t="s">
        <v>40</v>
      </c>
      <c r="AA191" s="106">
        <v>44137</v>
      </c>
      <c r="AB191" s="106">
        <v>44151</v>
      </c>
      <c r="AC191" s="1">
        <v>14</v>
      </c>
      <c r="AD191" s="1">
        <v>112</v>
      </c>
      <c r="AE191" s="105"/>
      <c r="AF191" s="105"/>
      <c r="AG191" s="105"/>
      <c r="AH191" s="105"/>
      <c r="AI191" s="105"/>
      <c r="AJ191" s="1"/>
    </row>
    <row r="192" spans="1:36" x14ac:dyDescent="0.3">
      <c r="A192" s="105" t="s">
        <v>37</v>
      </c>
      <c r="B192" s="105" t="s">
        <v>36</v>
      </c>
      <c r="C192" s="105"/>
      <c r="D192" s="105" t="s">
        <v>652</v>
      </c>
      <c r="E192" s="105" t="s">
        <v>652</v>
      </c>
      <c r="F192" s="1"/>
      <c r="G192" s="1"/>
      <c r="H192" s="105" t="s">
        <v>54</v>
      </c>
      <c r="I192" s="1"/>
      <c r="J192" s="1"/>
      <c r="K192" s="105"/>
      <c r="L192" s="106">
        <v>44147</v>
      </c>
      <c r="M192" s="105" t="s">
        <v>53</v>
      </c>
      <c r="N192" s="1">
        <v>5</v>
      </c>
      <c r="O192" s="105" t="s">
        <v>40</v>
      </c>
      <c r="P192" s="1"/>
      <c r="Q192" s="1"/>
      <c r="R192" s="105" t="s">
        <v>93</v>
      </c>
      <c r="S192" s="1" t="s">
        <v>94</v>
      </c>
      <c r="T192" s="105" t="s">
        <v>36</v>
      </c>
      <c r="U192" s="105" t="s">
        <v>54</v>
      </c>
      <c r="V192" s="106"/>
      <c r="W192" s="106"/>
      <c r="X192" s="1">
        <v>1</v>
      </c>
      <c r="Y192" s="1">
        <v>24</v>
      </c>
      <c r="Z192" s="105" t="s">
        <v>40</v>
      </c>
      <c r="AA192" s="106">
        <v>44137</v>
      </c>
      <c r="AB192" s="106">
        <v>44151</v>
      </c>
      <c r="AC192" s="1">
        <v>14</v>
      </c>
      <c r="AD192" s="1">
        <v>112</v>
      </c>
      <c r="AE192" s="105"/>
      <c r="AF192" s="105"/>
      <c r="AG192" s="105"/>
      <c r="AH192" s="105"/>
      <c r="AI192" s="105"/>
      <c r="AJ192" s="1"/>
    </row>
    <row r="193" spans="1:36" x14ac:dyDescent="0.3">
      <c r="A193" s="105" t="s">
        <v>37</v>
      </c>
      <c r="B193" s="105" t="s">
        <v>36</v>
      </c>
      <c r="C193" s="105"/>
      <c r="D193" s="105" t="s">
        <v>652</v>
      </c>
      <c r="E193" s="105" t="s">
        <v>652</v>
      </c>
      <c r="F193" s="1"/>
      <c r="G193" s="1"/>
      <c r="H193" s="105" t="s">
        <v>44</v>
      </c>
      <c r="I193" s="1"/>
      <c r="J193" s="1"/>
      <c r="K193" s="105"/>
      <c r="L193" s="106">
        <v>44137</v>
      </c>
      <c r="M193" s="105"/>
      <c r="N193" s="1">
        <v>1.75</v>
      </c>
      <c r="O193" s="105" t="s">
        <v>40</v>
      </c>
      <c r="P193" s="1"/>
      <c r="Q193" s="1"/>
      <c r="R193" s="105" t="s">
        <v>101</v>
      </c>
      <c r="S193" s="1" t="s">
        <v>102</v>
      </c>
      <c r="T193" s="105" t="s">
        <v>36</v>
      </c>
      <c r="U193" s="105" t="s">
        <v>44</v>
      </c>
      <c r="V193" s="106"/>
      <c r="W193" s="106"/>
      <c r="X193" s="1">
        <v>1</v>
      </c>
      <c r="Y193" s="1">
        <v>24</v>
      </c>
      <c r="Z193" s="105" t="s">
        <v>40</v>
      </c>
      <c r="AA193" s="106">
        <v>44137</v>
      </c>
      <c r="AB193" s="106">
        <v>44151</v>
      </c>
      <c r="AC193" s="1">
        <v>14</v>
      </c>
      <c r="AD193" s="1">
        <v>112</v>
      </c>
      <c r="AE193" s="105"/>
      <c r="AF193" s="105"/>
      <c r="AG193" s="105"/>
      <c r="AH193" s="105"/>
      <c r="AI193" s="105"/>
      <c r="AJ193" s="1"/>
    </row>
    <row r="194" spans="1:36" x14ac:dyDescent="0.3">
      <c r="A194" s="105" t="s">
        <v>37</v>
      </c>
      <c r="B194" s="105" t="s">
        <v>36</v>
      </c>
      <c r="C194" s="105"/>
      <c r="D194" s="105" t="s">
        <v>652</v>
      </c>
      <c r="E194" s="105" t="s">
        <v>652</v>
      </c>
      <c r="F194" s="1"/>
      <c r="G194" s="1"/>
      <c r="H194" s="105" t="s">
        <v>44</v>
      </c>
      <c r="I194" s="1"/>
      <c r="J194" s="1"/>
      <c r="K194" s="105"/>
      <c r="L194" s="106">
        <v>44139</v>
      </c>
      <c r="M194" s="105"/>
      <c r="N194" s="1">
        <v>1.67</v>
      </c>
      <c r="O194" s="105" t="s">
        <v>40</v>
      </c>
      <c r="P194" s="1"/>
      <c r="Q194" s="1"/>
      <c r="R194" s="105" t="s">
        <v>101</v>
      </c>
      <c r="S194" s="1" t="s">
        <v>102</v>
      </c>
      <c r="T194" s="105" t="s">
        <v>36</v>
      </c>
      <c r="U194" s="105" t="s">
        <v>44</v>
      </c>
      <c r="V194" s="106"/>
      <c r="W194" s="106"/>
      <c r="X194" s="1">
        <v>1</v>
      </c>
      <c r="Y194" s="1">
        <v>24</v>
      </c>
      <c r="Z194" s="105" t="s">
        <v>40</v>
      </c>
      <c r="AA194" s="106">
        <v>44137</v>
      </c>
      <c r="AB194" s="106">
        <v>44151</v>
      </c>
      <c r="AC194" s="1">
        <v>14</v>
      </c>
      <c r="AD194" s="1">
        <v>112</v>
      </c>
      <c r="AE194" s="105"/>
      <c r="AF194" s="105"/>
      <c r="AG194" s="105"/>
      <c r="AH194" s="105"/>
      <c r="AI194" s="105"/>
      <c r="AJ194" s="1"/>
    </row>
    <row r="195" spans="1:36" x14ac:dyDescent="0.3">
      <c r="A195" s="105" t="s">
        <v>37</v>
      </c>
      <c r="B195" s="105" t="s">
        <v>36</v>
      </c>
      <c r="C195" s="105"/>
      <c r="D195" s="105" t="s">
        <v>652</v>
      </c>
      <c r="E195" s="105" t="s">
        <v>652</v>
      </c>
      <c r="F195" s="1"/>
      <c r="G195" s="1"/>
      <c r="H195" s="105" t="s">
        <v>44</v>
      </c>
      <c r="I195" s="1"/>
      <c r="J195" s="1"/>
      <c r="K195" s="105"/>
      <c r="L195" s="106">
        <v>44141</v>
      </c>
      <c r="M195" s="105"/>
      <c r="N195" s="1">
        <v>1.5</v>
      </c>
      <c r="O195" s="105" t="s">
        <v>40</v>
      </c>
      <c r="P195" s="1"/>
      <c r="Q195" s="1"/>
      <c r="R195" s="105" t="s">
        <v>101</v>
      </c>
      <c r="S195" s="1" t="s">
        <v>102</v>
      </c>
      <c r="T195" s="105" t="s">
        <v>36</v>
      </c>
      <c r="U195" s="105" t="s">
        <v>44</v>
      </c>
      <c r="V195" s="106"/>
      <c r="W195" s="106"/>
      <c r="X195" s="1">
        <v>1</v>
      </c>
      <c r="Y195" s="1">
        <v>24</v>
      </c>
      <c r="Z195" s="105" t="s">
        <v>40</v>
      </c>
      <c r="AA195" s="106">
        <v>44137</v>
      </c>
      <c r="AB195" s="106">
        <v>44151</v>
      </c>
      <c r="AC195" s="1">
        <v>14</v>
      </c>
      <c r="AD195" s="1">
        <v>112</v>
      </c>
      <c r="AE195" s="105"/>
      <c r="AF195" s="105"/>
      <c r="AG195" s="105"/>
      <c r="AH195" s="105"/>
      <c r="AI195" s="105"/>
      <c r="AJ195" s="1"/>
    </row>
    <row r="196" spans="1:36" x14ac:dyDescent="0.3">
      <c r="A196" s="105" t="s">
        <v>37</v>
      </c>
      <c r="B196" s="105" t="s">
        <v>36</v>
      </c>
      <c r="C196" s="105"/>
      <c r="D196" s="105" t="s">
        <v>652</v>
      </c>
      <c r="E196" s="105" t="s">
        <v>652</v>
      </c>
      <c r="F196" s="1"/>
      <c r="G196" s="1"/>
      <c r="H196" s="105" t="s">
        <v>44</v>
      </c>
      <c r="I196" s="1"/>
      <c r="J196" s="1"/>
      <c r="K196" s="105"/>
      <c r="L196" s="106">
        <v>44145</v>
      </c>
      <c r="M196" s="105" t="s">
        <v>103</v>
      </c>
      <c r="N196" s="1">
        <v>0.4</v>
      </c>
      <c r="O196" s="105" t="s">
        <v>40</v>
      </c>
      <c r="P196" s="1"/>
      <c r="Q196" s="1"/>
      <c r="R196" s="105" t="s">
        <v>101</v>
      </c>
      <c r="S196" s="1" t="s">
        <v>102</v>
      </c>
      <c r="T196" s="105" t="s">
        <v>36</v>
      </c>
      <c r="U196" s="105" t="s">
        <v>44</v>
      </c>
      <c r="V196" s="106"/>
      <c r="W196" s="106"/>
      <c r="X196" s="1">
        <v>1</v>
      </c>
      <c r="Y196" s="1">
        <v>24</v>
      </c>
      <c r="Z196" s="105" t="s">
        <v>40</v>
      </c>
      <c r="AA196" s="106">
        <v>44137</v>
      </c>
      <c r="AB196" s="106">
        <v>44151</v>
      </c>
      <c r="AC196" s="1">
        <v>14</v>
      </c>
      <c r="AD196" s="1">
        <v>112</v>
      </c>
      <c r="AE196" s="105"/>
      <c r="AF196" s="105"/>
      <c r="AG196" s="105"/>
      <c r="AH196" s="105"/>
      <c r="AI196" s="105"/>
      <c r="AJ196" s="1"/>
    </row>
    <row r="197" spans="1:36" x14ac:dyDescent="0.3">
      <c r="A197" s="105" t="s">
        <v>37</v>
      </c>
      <c r="B197" s="105" t="s">
        <v>36</v>
      </c>
      <c r="C197" s="105"/>
      <c r="D197" s="105" t="s">
        <v>652</v>
      </c>
      <c r="E197" s="105" t="s">
        <v>652</v>
      </c>
      <c r="F197" s="1"/>
      <c r="G197" s="1"/>
      <c r="H197" s="105" t="s">
        <v>44</v>
      </c>
      <c r="I197" s="1"/>
      <c r="J197" s="1"/>
      <c r="K197" s="105"/>
      <c r="L197" s="106">
        <v>44147</v>
      </c>
      <c r="M197" s="105" t="s">
        <v>49</v>
      </c>
      <c r="N197" s="1">
        <v>0.67</v>
      </c>
      <c r="O197" s="105" t="s">
        <v>40</v>
      </c>
      <c r="P197" s="1"/>
      <c r="Q197" s="1"/>
      <c r="R197" s="105" t="s">
        <v>101</v>
      </c>
      <c r="S197" s="1" t="s">
        <v>102</v>
      </c>
      <c r="T197" s="105" t="s">
        <v>36</v>
      </c>
      <c r="U197" s="105" t="s">
        <v>44</v>
      </c>
      <c r="V197" s="106"/>
      <c r="W197" s="106"/>
      <c r="X197" s="1">
        <v>1</v>
      </c>
      <c r="Y197" s="1">
        <v>24</v>
      </c>
      <c r="Z197" s="105" t="s">
        <v>40</v>
      </c>
      <c r="AA197" s="106">
        <v>44137</v>
      </c>
      <c r="AB197" s="106">
        <v>44151</v>
      </c>
      <c r="AC197" s="1">
        <v>14</v>
      </c>
      <c r="AD197" s="1">
        <v>112</v>
      </c>
      <c r="AE197" s="105"/>
      <c r="AF197" s="105"/>
      <c r="AG197" s="105"/>
      <c r="AH197" s="105"/>
      <c r="AI197" s="105"/>
      <c r="AJ197" s="1"/>
    </row>
    <row r="198" spans="1:36" x14ac:dyDescent="0.3">
      <c r="A198" s="105" t="s">
        <v>37</v>
      </c>
      <c r="B198" s="105" t="s">
        <v>36</v>
      </c>
      <c r="C198" s="105"/>
      <c r="D198" s="105" t="s">
        <v>652</v>
      </c>
      <c r="E198" s="105" t="s">
        <v>652</v>
      </c>
      <c r="F198" s="1"/>
      <c r="G198" s="1"/>
      <c r="H198" s="105" t="s">
        <v>44</v>
      </c>
      <c r="I198" s="1"/>
      <c r="J198" s="1"/>
      <c r="K198" s="105"/>
      <c r="L198" s="106">
        <v>44148</v>
      </c>
      <c r="M198" s="105" t="s">
        <v>46</v>
      </c>
      <c r="N198" s="1">
        <v>0.67</v>
      </c>
      <c r="O198" s="105" t="s">
        <v>40</v>
      </c>
      <c r="P198" s="1"/>
      <c r="Q198" s="1"/>
      <c r="R198" s="105" t="s">
        <v>101</v>
      </c>
      <c r="S198" s="1" t="s">
        <v>102</v>
      </c>
      <c r="T198" s="105" t="s">
        <v>36</v>
      </c>
      <c r="U198" s="105" t="s">
        <v>44</v>
      </c>
      <c r="V198" s="106"/>
      <c r="W198" s="106"/>
      <c r="X198" s="1">
        <v>1</v>
      </c>
      <c r="Y198" s="1">
        <v>24</v>
      </c>
      <c r="Z198" s="105" t="s">
        <v>40</v>
      </c>
      <c r="AA198" s="106">
        <v>44137</v>
      </c>
      <c r="AB198" s="106">
        <v>44151</v>
      </c>
      <c r="AC198" s="1">
        <v>14</v>
      </c>
      <c r="AD198" s="1">
        <v>112</v>
      </c>
      <c r="AE198" s="105"/>
      <c r="AF198" s="105"/>
      <c r="AG198" s="105"/>
      <c r="AH198" s="105"/>
      <c r="AI198" s="105"/>
      <c r="AJ198" s="1"/>
    </row>
    <row r="199" spans="1:36" x14ac:dyDescent="0.3">
      <c r="A199" s="105" t="s">
        <v>37</v>
      </c>
      <c r="B199" s="105" t="s">
        <v>36</v>
      </c>
      <c r="C199" s="105"/>
      <c r="D199" s="105" t="s">
        <v>652</v>
      </c>
      <c r="E199" s="105" t="s">
        <v>652</v>
      </c>
      <c r="F199" s="1"/>
      <c r="G199" s="1"/>
      <c r="H199" s="105" t="s">
        <v>47</v>
      </c>
      <c r="I199" s="1"/>
      <c r="J199" s="1"/>
      <c r="K199" s="105"/>
      <c r="L199" s="106">
        <v>44138</v>
      </c>
      <c r="M199" s="105"/>
      <c r="N199" s="1">
        <v>1.4</v>
      </c>
      <c r="O199" s="105" t="s">
        <v>40</v>
      </c>
      <c r="P199" s="1"/>
      <c r="Q199" s="1"/>
      <c r="R199" s="105" t="s">
        <v>101</v>
      </c>
      <c r="S199" s="1" t="s">
        <v>102</v>
      </c>
      <c r="T199" s="105" t="s">
        <v>36</v>
      </c>
      <c r="U199" s="105" t="s">
        <v>47</v>
      </c>
      <c r="V199" s="106"/>
      <c r="W199" s="106"/>
      <c r="X199" s="1">
        <v>1</v>
      </c>
      <c r="Y199" s="1">
        <v>24</v>
      </c>
      <c r="Z199" s="105" t="s">
        <v>40</v>
      </c>
      <c r="AA199" s="106">
        <v>44137</v>
      </c>
      <c r="AB199" s="106">
        <v>44151</v>
      </c>
      <c r="AC199" s="1">
        <v>14</v>
      </c>
      <c r="AD199" s="1">
        <v>112</v>
      </c>
      <c r="AE199" s="105"/>
      <c r="AF199" s="105"/>
      <c r="AG199" s="105"/>
      <c r="AH199" s="105"/>
      <c r="AI199" s="105"/>
      <c r="AJ199" s="1"/>
    </row>
    <row r="200" spans="1:36" x14ac:dyDescent="0.3">
      <c r="A200" s="105" t="s">
        <v>37</v>
      </c>
      <c r="B200" s="105" t="s">
        <v>36</v>
      </c>
      <c r="C200" s="105"/>
      <c r="D200" s="105" t="s">
        <v>652</v>
      </c>
      <c r="E200" s="105" t="s">
        <v>652</v>
      </c>
      <c r="F200" s="1"/>
      <c r="G200" s="1"/>
      <c r="H200" s="105" t="s">
        <v>47</v>
      </c>
      <c r="I200" s="1"/>
      <c r="J200" s="1"/>
      <c r="K200" s="105"/>
      <c r="L200" s="106">
        <v>44140</v>
      </c>
      <c r="M200" s="105"/>
      <c r="N200" s="1">
        <v>3.25</v>
      </c>
      <c r="O200" s="105" t="s">
        <v>40</v>
      </c>
      <c r="P200" s="1"/>
      <c r="Q200" s="1"/>
      <c r="R200" s="105" t="s">
        <v>101</v>
      </c>
      <c r="S200" s="1" t="s">
        <v>102</v>
      </c>
      <c r="T200" s="105" t="s">
        <v>36</v>
      </c>
      <c r="U200" s="105" t="s">
        <v>47</v>
      </c>
      <c r="V200" s="106"/>
      <c r="W200" s="106"/>
      <c r="X200" s="1">
        <v>1</v>
      </c>
      <c r="Y200" s="1">
        <v>24</v>
      </c>
      <c r="Z200" s="105" t="s">
        <v>40</v>
      </c>
      <c r="AA200" s="106">
        <v>44137</v>
      </c>
      <c r="AB200" s="106">
        <v>44151</v>
      </c>
      <c r="AC200" s="1">
        <v>14</v>
      </c>
      <c r="AD200" s="1">
        <v>112</v>
      </c>
      <c r="AE200" s="105"/>
      <c r="AF200" s="105"/>
      <c r="AG200" s="105"/>
      <c r="AH200" s="105"/>
      <c r="AI200" s="105"/>
      <c r="AJ200" s="1"/>
    </row>
    <row r="201" spans="1:36" x14ac:dyDescent="0.3">
      <c r="A201" s="105" t="s">
        <v>37</v>
      </c>
      <c r="B201" s="105" t="s">
        <v>36</v>
      </c>
      <c r="C201" s="105"/>
      <c r="D201" s="105" t="s">
        <v>652</v>
      </c>
      <c r="E201" s="105" t="s">
        <v>652</v>
      </c>
      <c r="F201" s="1"/>
      <c r="G201" s="1"/>
      <c r="H201" s="105" t="s">
        <v>47</v>
      </c>
      <c r="I201" s="1"/>
      <c r="J201" s="1"/>
      <c r="K201" s="105"/>
      <c r="L201" s="106">
        <v>44140</v>
      </c>
      <c r="M201" s="105"/>
      <c r="N201" s="1">
        <v>1.37</v>
      </c>
      <c r="O201" s="105" t="s">
        <v>40</v>
      </c>
      <c r="P201" s="1"/>
      <c r="Q201" s="1"/>
      <c r="R201" s="105" t="s">
        <v>101</v>
      </c>
      <c r="S201" s="1" t="s">
        <v>102</v>
      </c>
      <c r="T201" s="105" t="s">
        <v>36</v>
      </c>
      <c r="U201" s="105" t="s">
        <v>47</v>
      </c>
      <c r="V201" s="106"/>
      <c r="W201" s="106"/>
      <c r="X201" s="1">
        <v>1</v>
      </c>
      <c r="Y201" s="1">
        <v>24</v>
      </c>
      <c r="Z201" s="105" t="s">
        <v>40</v>
      </c>
      <c r="AA201" s="106">
        <v>44137</v>
      </c>
      <c r="AB201" s="106">
        <v>44151</v>
      </c>
      <c r="AC201" s="1">
        <v>14</v>
      </c>
      <c r="AD201" s="1">
        <v>112</v>
      </c>
      <c r="AE201" s="105"/>
      <c r="AF201" s="105"/>
      <c r="AG201" s="105"/>
      <c r="AH201" s="105"/>
      <c r="AI201" s="105"/>
      <c r="AJ201" s="1"/>
    </row>
    <row r="202" spans="1:36" x14ac:dyDescent="0.3">
      <c r="A202" s="105" t="s">
        <v>37</v>
      </c>
      <c r="B202" s="105" t="s">
        <v>36</v>
      </c>
      <c r="C202" s="105"/>
      <c r="D202" s="105" t="s">
        <v>652</v>
      </c>
      <c r="E202" s="105" t="s">
        <v>652</v>
      </c>
      <c r="F202" s="1"/>
      <c r="G202" s="1"/>
      <c r="H202" s="105" t="s">
        <v>47</v>
      </c>
      <c r="I202" s="1"/>
      <c r="J202" s="1"/>
      <c r="K202" s="105"/>
      <c r="L202" s="106">
        <v>44141</v>
      </c>
      <c r="M202" s="105" t="s">
        <v>48</v>
      </c>
      <c r="N202" s="1">
        <v>1.03</v>
      </c>
      <c r="O202" s="105" t="s">
        <v>40</v>
      </c>
      <c r="P202" s="1"/>
      <c r="Q202" s="1"/>
      <c r="R202" s="105" t="s">
        <v>101</v>
      </c>
      <c r="S202" s="1" t="s">
        <v>102</v>
      </c>
      <c r="T202" s="105" t="s">
        <v>36</v>
      </c>
      <c r="U202" s="105" t="s">
        <v>47</v>
      </c>
      <c r="V202" s="106"/>
      <c r="W202" s="106"/>
      <c r="X202" s="1">
        <v>1</v>
      </c>
      <c r="Y202" s="1">
        <v>24</v>
      </c>
      <c r="Z202" s="105" t="s">
        <v>40</v>
      </c>
      <c r="AA202" s="106">
        <v>44137</v>
      </c>
      <c r="AB202" s="106">
        <v>44151</v>
      </c>
      <c r="AC202" s="1">
        <v>14</v>
      </c>
      <c r="AD202" s="1">
        <v>112</v>
      </c>
      <c r="AE202" s="105"/>
      <c r="AF202" s="105"/>
      <c r="AG202" s="105"/>
      <c r="AH202" s="105"/>
      <c r="AI202" s="105"/>
      <c r="AJ202" s="1"/>
    </row>
    <row r="203" spans="1:36" x14ac:dyDescent="0.3">
      <c r="A203" s="105" t="s">
        <v>37</v>
      </c>
      <c r="B203" s="105" t="s">
        <v>36</v>
      </c>
      <c r="C203" s="105"/>
      <c r="D203" s="105" t="s">
        <v>652</v>
      </c>
      <c r="E203" s="105" t="s">
        <v>652</v>
      </c>
      <c r="F203" s="1"/>
      <c r="G203" s="1"/>
      <c r="H203" s="105" t="s">
        <v>47</v>
      </c>
      <c r="I203" s="1"/>
      <c r="J203" s="1"/>
      <c r="K203" s="105"/>
      <c r="L203" s="106">
        <v>44144</v>
      </c>
      <c r="M203" s="105" t="s">
        <v>48</v>
      </c>
      <c r="N203" s="1">
        <v>1.25</v>
      </c>
      <c r="O203" s="105" t="s">
        <v>40</v>
      </c>
      <c r="P203" s="1"/>
      <c r="Q203" s="1"/>
      <c r="R203" s="105" t="s">
        <v>101</v>
      </c>
      <c r="S203" s="1" t="s">
        <v>102</v>
      </c>
      <c r="T203" s="105" t="s">
        <v>36</v>
      </c>
      <c r="U203" s="105" t="s">
        <v>47</v>
      </c>
      <c r="V203" s="106"/>
      <c r="W203" s="106"/>
      <c r="X203" s="1">
        <v>1</v>
      </c>
      <c r="Y203" s="1">
        <v>24</v>
      </c>
      <c r="Z203" s="105" t="s">
        <v>40</v>
      </c>
      <c r="AA203" s="106">
        <v>44137</v>
      </c>
      <c r="AB203" s="106">
        <v>44151</v>
      </c>
      <c r="AC203" s="1">
        <v>14</v>
      </c>
      <c r="AD203" s="1">
        <v>112</v>
      </c>
      <c r="AE203" s="105"/>
      <c r="AF203" s="105"/>
      <c r="AG203" s="105"/>
      <c r="AH203" s="105"/>
      <c r="AI203" s="105"/>
      <c r="AJ203" s="1"/>
    </row>
    <row r="204" spans="1:36" x14ac:dyDescent="0.3">
      <c r="A204" s="105" t="s">
        <v>37</v>
      </c>
      <c r="B204" s="105" t="s">
        <v>36</v>
      </c>
      <c r="C204" s="105"/>
      <c r="D204" s="105" t="s">
        <v>652</v>
      </c>
      <c r="E204" s="105" t="s">
        <v>652</v>
      </c>
      <c r="F204" s="1"/>
      <c r="G204" s="1"/>
      <c r="H204" s="105" t="s">
        <v>47</v>
      </c>
      <c r="I204" s="1"/>
      <c r="J204" s="1"/>
      <c r="K204" s="105"/>
      <c r="L204" s="106">
        <v>44144</v>
      </c>
      <c r="M204" s="105" t="s">
        <v>49</v>
      </c>
      <c r="N204" s="1">
        <v>0.75</v>
      </c>
      <c r="O204" s="105" t="s">
        <v>40</v>
      </c>
      <c r="P204" s="1"/>
      <c r="Q204" s="1"/>
      <c r="R204" s="105" t="s">
        <v>101</v>
      </c>
      <c r="S204" s="1" t="s">
        <v>102</v>
      </c>
      <c r="T204" s="105" t="s">
        <v>36</v>
      </c>
      <c r="U204" s="105" t="s">
        <v>47</v>
      </c>
      <c r="V204" s="106"/>
      <c r="W204" s="106"/>
      <c r="X204" s="1">
        <v>1</v>
      </c>
      <c r="Y204" s="1">
        <v>24</v>
      </c>
      <c r="Z204" s="105" t="s">
        <v>40</v>
      </c>
      <c r="AA204" s="106">
        <v>44137</v>
      </c>
      <c r="AB204" s="106">
        <v>44151</v>
      </c>
      <c r="AC204" s="1">
        <v>14</v>
      </c>
      <c r="AD204" s="1">
        <v>112</v>
      </c>
      <c r="AE204" s="105"/>
      <c r="AF204" s="105"/>
      <c r="AG204" s="105"/>
      <c r="AH204" s="105"/>
      <c r="AI204" s="105"/>
      <c r="AJ204" s="1"/>
    </row>
    <row r="205" spans="1:36" x14ac:dyDescent="0.3">
      <c r="A205" s="105" t="s">
        <v>37</v>
      </c>
      <c r="B205" s="105" t="s">
        <v>36</v>
      </c>
      <c r="C205" s="105"/>
      <c r="D205" s="105" t="s">
        <v>652</v>
      </c>
      <c r="E205" s="105" t="s">
        <v>652</v>
      </c>
      <c r="F205" s="1"/>
      <c r="G205" s="1"/>
      <c r="H205" s="105" t="s">
        <v>47</v>
      </c>
      <c r="I205" s="1"/>
      <c r="J205" s="1"/>
      <c r="K205" s="105"/>
      <c r="L205" s="106">
        <v>44144</v>
      </c>
      <c r="M205" s="105" t="s">
        <v>50</v>
      </c>
      <c r="N205" s="1">
        <v>1.5</v>
      </c>
      <c r="O205" s="105" t="s">
        <v>40</v>
      </c>
      <c r="P205" s="1"/>
      <c r="Q205" s="1"/>
      <c r="R205" s="105" t="s">
        <v>101</v>
      </c>
      <c r="S205" s="1" t="s">
        <v>102</v>
      </c>
      <c r="T205" s="105" t="s">
        <v>36</v>
      </c>
      <c r="U205" s="105" t="s">
        <v>47</v>
      </c>
      <c r="V205" s="106"/>
      <c r="W205" s="106"/>
      <c r="X205" s="1">
        <v>1</v>
      </c>
      <c r="Y205" s="1">
        <v>24</v>
      </c>
      <c r="Z205" s="105" t="s">
        <v>40</v>
      </c>
      <c r="AA205" s="106">
        <v>44137</v>
      </c>
      <c r="AB205" s="106">
        <v>44151</v>
      </c>
      <c r="AC205" s="1">
        <v>14</v>
      </c>
      <c r="AD205" s="1">
        <v>112</v>
      </c>
      <c r="AE205" s="105"/>
      <c r="AF205" s="105"/>
      <c r="AG205" s="105"/>
      <c r="AH205" s="105"/>
      <c r="AI205" s="105"/>
      <c r="AJ205" s="1"/>
    </row>
    <row r="206" spans="1:36" x14ac:dyDescent="0.3">
      <c r="A206" s="105" t="s">
        <v>37</v>
      </c>
      <c r="B206" s="105" t="s">
        <v>36</v>
      </c>
      <c r="C206" s="105"/>
      <c r="D206" s="105" t="s">
        <v>652</v>
      </c>
      <c r="E206" s="105" t="s">
        <v>652</v>
      </c>
      <c r="F206" s="1"/>
      <c r="G206" s="1"/>
      <c r="H206" s="105" t="s">
        <v>47</v>
      </c>
      <c r="I206" s="1"/>
      <c r="J206" s="1"/>
      <c r="K206" s="105"/>
      <c r="L206" s="106">
        <v>44145</v>
      </c>
      <c r="M206" s="105" t="s">
        <v>51</v>
      </c>
      <c r="N206" s="1">
        <v>0.33</v>
      </c>
      <c r="O206" s="105" t="s">
        <v>40</v>
      </c>
      <c r="P206" s="1"/>
      <c r="Q206" s="1"/>
      <c r="R206" s="105" t="s">
        <v>101</v>
      </c>
      <c r="S206" s="1" t="s">
        <v>102</v>
      </c>
      <c r="T206" s="105" t="s">
        <v>36</v>
      </c>
      <c r="U206" s="105" t="s">
        <v>47</v>
      </c>
      <c r="V206" s="106"/>
      <c r="W206" s="106"/>
      <c r="X206" s="1">
        <v>1</v>
      </c>
      <c r="Y206" s="1">
        <v>24</v>
      </c>
      <c r="Z206" s="105" t="s">
        <v>40</v>
      </c>
      <c r="AA206" s="106">
        <v>44137</v>
      </c>
      <c r="AB206" s="106">
        <v>44151</v>
      </c>
      <c r="AC206" s="1">
        <v>14</v>
      </c>
      <c r="AD206" s="1">
        <v>112</v>
      </c>
      <c r="AE206" s="105"/>
      <c r="AF206" s="105"/>
      <c r="AG206" s="105"/>
      <c r="AH206" s="105"/>
      <c r="AI206" s="105"/>
      <c r="AJ206" s="1"/>
    </row>
    <row r="207" spans="1:36" x14ac:dyDescent="0.3">
      <c r="A207" s="105" t="s">
        <v>37</v>
      </c>
      <c r="B207" s="105" t="s">
        <v>36</v>
      </c>
      <c r="C207" s="105"/>
      <c r="D207" s="105" t="s">
        <v>652</v>
      </c>
      <c r="E207" s="105" t="s">
        <v>652</v>
      </c>
      <c r="F207" s="1"/>
      <c r="G207" s="1"/>
      <c r="H207" s="105" t="s">
        <v>47</v>
      </c>
      <c r="I207" s="1"/>
      <c r="J207" s="1"/>
      <c r="K207" s="105"/>
      <c r="L207" s="106">
        <v>44147</v>
      </c>
      <c r="M207" s="105" t="s">
        <v>52</v>
      </c>
      <c r="N207" s="1">
        <v>3.83</v>
      </c>
      <c r="O207" s="105" t="s">
        <v>40</v>
      </c>
      <c r="P207" s="1"/>
      <c r="Q207" s="1"/>
      <c r="R207" s="105" t="s">
        <v>101</v>
      </c>
      <c r="S207" s="1" t="s">
        <v>102</v>
      </c>
      <c r="T207" s="105" t="s">
        <v>36</v>
      </c>
      <c r="U207" s="105" t="s">
        <v>47</v>
      </c>
      <c r="V207" s="106"/>
      <c r="W207" s="106"/>
      <c r="X207" s="1">
        <v>1</v>
      </c>
      <c r="Y207" s="1">
        <v>24</v>
      </c>
      <c r="Z207" s="105" t="s">
        <v>40</v>
      </c>
      <c r="AA207" s="106">
        <v>44137</v>
      </c>
      <c r="AB207" s="106">
        <v>44151</v>
      </c>
      <c r="AC207" s="1">
        <v>14</v>
      </c>
      <c r="AD207" s="1">
        <v>112</v>
      </c>
      <c r="AE207" s="105"/>
      <c r="AF207" s="105"/>
      <c r="AG207" s="105"/>
      <c r="AH207" s="105"/>
      <c r="AI207" s="105"/>
      <c r="AJ207" s="1"/>
    </row>
    <row r="208" spans="1:36" x14ac:dyDescent="0.3">
      <c r="A208" s="105" t="s">
        <v>37</v>
      </c>
      <c r="B208" s="105" t="s">
        <v>36</v>
      </c>
      <c r="C208" s="105"/>
      <c r="D208" s="105" t="s">
        <v>652</v>
      </c>
      <c r="E208" s="105" t="s">
        <v>652</v>
      </c>
      <c r="F208" s="1"/>
      <c r="G208" s="1"/>
      <c r="H208" s="105" t="s">
        <v>47</v>
      </c>
      <c r="I208" s="1"/>
      <c r="J208" s="1"/>
      <c r="K208" s="105"/>
      <c r="L208" s="106">
        <v>44148</v>
      </c>
      <c r="M208" s="105" t="s">
        <v>53</v>
      </c>
      <c r="N208" s="1">
        <v>1.25</v>
      </c>
      <c r="O208" s="105" t="s">
        <v>40</v>
      </c>
      <c r="P208" s="1"/>
      <c r="Q208" s="1"/>
      <c r="R208" s="105" t="s">
        <v>101</v>
      </c>
      <c r="S208" s="1" t="s">
        <v>102</v>
      </c>
      <c r="T208" s="105" t="s">
        <v>36</v>
      </c>
      <c r="U208" s="105" t="s">
        <v>47</v>
      </c>
      <c r="V208" s="106"/>
      <c r="W208" s="106"/>
      <c r="X208" s="1">
        <v>1</v>
      </c>
      <c r="Y208" s="1">
        <v>24</v>
      </c>
      <c r="Z208" s="105" t="s">
        <v>40</v>
      </c>
      <c r="AA208" s="106">
        <v>44137</v>
      </c>
      <c r="AB208" s="106">
        <v>44151</v>
      </c>
      <c r="AC208" s="1">
        <v>14</v>
      </c>
      <c r="AD208" s="1">
        <v>112</v>
      </c>
      <c r="AE208" s="105"/>
      <c r="AF208" s="105"/>
      <c r="AG208" s="105"/>
      <c r="AH208" s="105"/>
      <c r="AI208" s="105"/>
      <c r="AJ208" s="1"/>
    </row>
    <row r="209" spans="1:36" x14ac:dyDescent="0.3">
      <c r="A209" s="105" t="s">
        <v>37</v>
      </c>
      <c r="B209" s="105" t="s">
        <v>36</v>
      </c>
      <c r="C209" s="105"/>
      <c r="D209" s="105" t="s">
        <v>652</v>
      </c>
      <c r="E209" s="105" t="s">
        <v>652</v>
      </c>
      <c r="F209" s="1"/>
      <c r="G209" s="1"/>
      <c r="H209" s="105" t="s">
        <v>47</v>
      </c>
      <c r="I209" s="1"/>
      <c r="J209" s="1"/>
      <c r="K209" s="105"/>
      <c r="L209" s="106">
        <v>44151</v>
      </c>
      <c r="M209" s="105" t="s">
        <v>70</v>
      </c>
      <c r="N209" s="1">
        <v>0.5</v>
      </c>
      <c r="O209" s="105" t="s">
        <v>40</v>
      </c>
      <c r="P209" s="1"/>
      <c r="Q209" s="1"/>
      <c r="R209" s="105" t="s">
        <v>101</v>
      </c>
      <c r="S209" s="1" t="s">
        <v>102</v>
      </c>
      <c r="T209" s="105" t="s">
        <v>36</v>
      </c>
      <c r="U209" s="105" t="s">
        <v>47</v>
      </c>
      <c r="V209" s="106"/>
      <c r="W209" s="106"/>
      <c r="X209" s="1">
        <v>1</v>
      </c>
      <c r="Y209" s="1">
        <v>24</v>
      </c>
      <c r="Z209" s="105" t="s">
        <v>40</v>
      </c>
      <c r="AA209" s="106">
        <v>44137</v>
      </c>
      <c r="AB209" s="106">
        <v>44151</v>
      </c>
      <c r="AC209" s="1">
        <v>14</v>
      </c>
      <c r="AD209" s="1">
        <v>112</v>
      </c>
      <c r="AE209" s="105"/>
      <c r="AF209" s="105"/>
      <c r="AG209" s="105"/>
      <c r="AH209" s="105"/>
      <c r="AI209" s="105"/>
      <c r="AJ209" s="1"/>
    </row>
    <row r="210" spans="1:36" x14ac:dyDescent="0.3">
      <c r="A210" s="105" t="s">
        <v>37</v>
      </c>
      <c r="B210" s="105" t="s">
        <v>36</v>
      </c>
      <c r="C210" s="105"/>
      <c r="D210" s="105" t="s">
        <v>652</v>
      </c>
      <c r="E210" s="105" t="s">
        <v>652</v>
      </c>
      <c r="F210" s="1"/>
      <c r="G210" s="1"/>
      <c r="H210" s="105" t="s">
        <v>38</v>
      </c>
      <c r="I210" s="1"/>
      <c r="J210" s="1"/>
      <c r="K210" s="105"/>
      <c r="L210" s="106">
        <v>44137</v>
      </c>
      <c r="M210" s="105" t="s">
        <v>39</v>
      </c>
      <c r="N210" s="1">
        <v>2</v>
      </c>
      <c r="O210" s="105" t="s">
        <v>40</v>
      </c>
      <c r="P210" s="1"/>
      <c r="Q210" s="1" t="s">
        <v>104</v>
      </c>
      <c r="R210" s="105" t="s">
        <v>41</v>
      </c>
      <c r="S210" s="1" t="s">
        <v>42</v>
      </c>
      <c r="T210" s="105" t="s">
        <v>36</v>
      </c>
      <c r="U210" s="105" t="s">
        <v>38</v>
      </c>
      <c r="V210" s="106"/>
      <c r="W210" s="106"/>
      <c r="X210" s="1">
        <v>1</v>
      </c>
      <c r="Y210" s="1">
        <v>24</v>
      </c>
      <c r="Z210" s="105" t="s">
        <v>40</v>
      </c>
      <c r="AA210" s="106">
        <v>44137</v>
      </c>
      <c r="AB210" s="106">
        <v>44151</v>
      </c>
      <c r="AC210" s="1">
        <v>14</v>
      </c>
      <c r="AD210" s="1">
        <v>112</v>
      </c>
      <c r="AE210" s="105"/>
      <c r="AF210" s="105"/>
      <c r="AG210" s="105"/>
      <c r="AH210" s="105"/>
      <c r="AI210" s="105"/>
      <c r="AJ210" s="1"/>
    </row>
    <row r="211" spans="1:36" x14ac:dyDescent="0.3">
      <c r="A211" s="105" t="s">
        <v>37</v>
      </c>
      <c r="B211" s="105" t="s">
        <v>36</v>
      </c>
      <c r="C211" s="105"/>
      <c r="D211" s="105" t="s">
        <v>652</v>
      </c>
      <c r="E211" s="105" t="s">
        <v>652</v>
      </c>
      <c r="F211" s="1"/>
      <c r="G211" s="1"/>
      <c r="H211" s="105" t="s">
        <v>44</v>
      </c>
      <c r="I211" s="1"/>
      <c r="J211" s="1"/>
      <c r="K211" s="105"/>
      <c r="L211" s="106">
        <v>44137</v>
      </c>
      <c r="M211" s="105"/>
      <c r="N211" s="1">
        <v>1.75</v>
      </c>
      <c r="O211" s="105" t="s">
        <v>40</v>
      </c>
      <c r="P211" s="1"/>
      <c r="Q211" s="1" t="s">
        <v>104</v>
      </c>
      <c r="R211" s="105" t="s">
        <v>41</v>
      </c>
      <c r="S211" s="1" t="s">
        <v>42</v>
      </c>
      <c r="T211" s="105" t="s">
        <v>36</v>
      </c>
      <c r="U211" s="105" t="s">
        <v>44</v>
      </c>
      <c r="V211" s="106"/>
      <c r="W211" s="106"/>
      <c r="X211" s="1">
        <v>1</v>
      </c>
      <c r="Y211" s="1">
        <v>24</v>
      </c>
      <c r="Z211" s="105" t="s">
        <v>40</v>
      </c>
      <c r="AA211" s="106">
        <v>44137</v>
      </c>
      <c r="AB211" s="106">
        <v>44151</v>
      </c>
      <c r="AC211" s="1">
        <v>14</v>
      </c>
      <c r="AD211" s="1">
        <v>112</v>
      </c>
      <c r="AE211" s="105"/>
      <c r="AF211" s="105"/>
      <c r="AG211" s="105"/>
      <c r="AH211" s="105"/>
      <c r="AI211" s="105"/>
      <c r="AJ211" s="1"/>
    </row>
    <row r="212" spans="1:36" x14ac:dyDescent="0.3">
      <c r="A212" s="105" t="s">
        <v>37</v>
      </c>
      <c r="B212" s="105" t="s">
        <v>36</v>
      </c>
      <c r="C212" s="105"/>
      <c r="D212" s="105" t="s">
        <v>652</v>
      </c>
      <c r="E212" s="105" t="s">
        <v>652</v>
      </c>
      <c r="F212" s="1"/>
      <c r="G212" s="1"/>
      <c r="H212" s="105" t="s">
        <v>47</v>
      </c>
      <c r="I212" s="1"/>
      <c r="J212" s="1"/>
      <c r="K212" s="105"/>
      <c r="L212" s="106">
        <v>44138</v>
      </c>
      <c r="M212" s="105"/>
      <c r="N212" s="1">
        <v>1.4</v>
      </c>
      <c r="O212" s="105" t="s">
        <v>40</v>
      </c>
      <c r="P212" s="1"/>
      <c r="Q212" s="1" t="s">
        <v>104</v>
      </c>
      <c r="R212" s="105" t="s">
        <v>41</v>
      </c>
      <c r="S212" s="1" t="s">
        <v>42</v>
      </c>
      <c r="T212" s="105" t="s">
        <v>36</v>
      </c>
      <c r="U212" s="105" t="s">
        <v>47</v>
      </c>
      <c r="V212" s="106"/>
      <c r="W212" s="106"/>
      <c r="X212" s="1">
        <v>1</v>
      </c>
      <c r="Y212" s="1">
        <v>24</v>
      </c>
      <c r="Z212" s="105" t="s">
        <v>40</v>
      </c>
      <c r="AA212" s="106">
        <v>44137</v>
      </c>
      <c r="AB212" s="106">
        <v>44151</v>
      </c>
      <c r="AC212" s="1">
        <v>14</v>
      </c>
      <c r="AD212" s="1">
        <v>112</v>
      </c>
      <c r="AE212" s="105"/>
      <c r="AF212" s="105"/>
      <c r="AG212" s="105"/>
      <c r="AH212" s="105"/>
      <c r="AI212" s="105"/>
      <c r="AJ212" s="1"/>
    </row>
    <row r="213" spans="1:36" x14ac:dyDescent="0.3">
      <c r="A213" s="105" t="s">
        <v>37</v>
      </c>
      <c r="B213" s="105" t="s">
        <v>36</v>
      </c>
      <c r="C213" s="105"/>
      <c r="D213" s="105" t="s">
        <v>652</v>
      </c>
      <c r="E213" s="105" t="s">
        <v>652</v>
      </c>
      <c r="F213" s="1"/>
      <c r="G213" s="1"/>
      <c r="H213" s="105" t="s">
        <v>38</v>
      </c>
      <c r="I213" s="1"/>
      <c r="J213" s="1"/>
      <c r="K213" s="105"/>
      <c r="L213" s="106">
        <v>44153</v>
      </c>
      <c r="M213" s="105" t="s">
        <v>39</v>
      </c>
      <c r="N213" s="1">
        <v>1</v>
      </c>
      <c r="O213" s="105" t="s">
        <v>105</v>
      </c>
      <c r="P213" s="1"/>
      <c r="Q213" s="1"/>
      <c r="R213" s="105" t="s">
        <v>41</v>
      </c>
      <c r="S213" s="1" t="s">
        <v>42</v>
      </c>
      <c r="T213" s="105" t="s">
        <v>36</v>
      </c>
      <c r="U213" s="105" t="s">
        <v>38</v>
      </c>
      <c r="V213" s="106"/>
      <c r="W213" s="106"/>
      <c r="X213" s="1">
        <v>1</v>
      </c>
      <c r="Y213" s="1">
        <v>24</v>
      </c>
      <c r="Z213" s="105" t="s">
        <v>105</v>
      </c>
      <c r="AA213" s="106">
        <v>44151</v>
      </c>
      <c r="AB213" s="106">
        <v>44165</v>
      </c>
      <c r="AC213" s="1">
        <v>14</v>
      </c>
      <c r="AD213" s="1">
        <v>136.37</v>
      </c>
      <c r="AE213" s="105"/>
      <c r="AF213" s="105"/>
      <c r="AG213" s="105"/>
      <c r="AH213" s="105"/>
      <c r="AI213" s="105"/>
      <c r="AJ213" s="1"/>
    </row>
    <row r="214" spans="1:36" x14ac:dyDescent="0.3">
      <c r="A214" s="105" t="s">
        <v>37</v>
      </c>
      <c r="B214" s="105" t="s">
        <v>36</v>
      </c>
      <c r="C214" s="105"/>
      <c r="D214" s="105" t="s">
        <v>652</v>
      </c>
      <c r="E214" s="105" t="s">
        <v>652</v>
      </c>
      <c r="F214" s="1"/>
      <c r="G214" s="1"/>
      <c r="H214" s="105" t="s">
        <v>44</v>
      </c>
      <c r="I214" s="1"/>
      <c r="J214" s="1"/>
      <c r="K214" s="105"/>
      <c r="L214" s="106">
        <v>44152</v>
      </c>
      <c r="M214" s="105" t="s">
        <v>106</v>
      </c>
      <c r="N214" s="1">
        <v>1.75</v>
      </c>
      <c r="O214" s="105" t="s">
        <v>105</v>
      </c>
      <c r="P214" s="1"/>
      <c r="Q214" s="1"/>
      <c r="R214" s="105" t="s">
        <v>41</v>
      </c>
      <c r="S214" s="1" t="s">
        <v>42</v>
      </c>
      <c r="T214" s="105" t="s">
        <v>36</v>
      </c>
      <c r="U214" s="105" t="s">
        <v>44</v>
      </c>
      <c r="V214" s="106"/>
      <c r="W214" s="106"/>
      <c r="X214" s="1">
        <v>1</v>
      </c>
      <c r="Y214" s="1">
        <v>24</v>
      </c>
      <c r="Z214" s="105" t="s">
        <v>105</v>
      </c>
      <c r="AA214" s="106">
        <v>44151</v>
      </c>
      <c r="AB214" s="106">
        <v>44165</v>
      </c>
      <c r="AC214" s="1">
        <v>14</v>
      </c>
      <c r="AD214" s="1">
        <v>136.37</v>
      </c>
      <c r="AE214" s="105"/>
      <c r="AF214" s="105"/>
      <c r="AG214" s="105"/>
      <c r="AH214" s="105"/>
      <c r="AI214" s="105"/>
      <c r="AJ214" s="1"/>
    </row>
    <row r="215" spans="1:36" x14ac:dyDescent="0.3">
      <c r="A215" s="105" t="s">
        <v>37</v>
      </c>
      <c r="B215" s="105" t="s">
        <v>36</v>
      </c>
      <c r="C215" s="105"/>
      <c r="D215" s="105" t="s">
        <v>652</v>
      </c>
      <c r="E215" s="105" t="s">
        <v>652</v>
      </c>
      <c r="F215" s="1"/>
      <c r="G215" s="1"/>
      <c r="H215" s="105" t="s">
        <v>54</v>
      </c>
      <c r="I215" s="1"/>
      <c r="J215" s="1"/>
      <c r="K215" s="105"/>
      <c r="L215" s="106">
        <v>44155</v>
      </c>
      <c r="M215" s="105" t="s">
        <v>107</v>
      </c>
      <c r="N215" s="1">
        <v>1.5</v>
      </c>
      <c r="O215" s="105" t="s">
        <v>105</v>
      </c>
      <c r="P215" s="1"/>
      <c r="Q215" s="1"/>
      <c r="R215" s="105" t="s">
        <v>41</v>
      </c>
      <c r="S215" s="1" t="s">
        <v>42</v>
      </c>
      <c r="T215" s="105" t="s">
        <v>36</v>
      </c>
      <c r="U215" s="105" t="s">
        <v>54</v>
      </c>
      <c r="V215" s="106"/>
      <c r="W215" s="106"/>
      <c r="X215" s="1">
        <v>1</v>
      </c>
      <c r="Y215" s="1">
        <v>24</v>
      </c>
      <c r="Z215" s="105" t="s">
        <v>105</v>
      </c>
      <c r="AA215" s="106">
        <v>44151</v>
      </c>
      <c r="AB215" s="106">
        <v>44165</v>
      </c>
      <c r="AC215" s="1">
        <v>14</v>
      </c>
      <c r="AD215" s="1">
        <v>136.37</v>
      </c>
      <c r="AE215" s="105"/>
      <c r="AF215" s="105"/>
      <c r="AG215" s="105"/>
      <c r="AH215" s="105"/>
      <c r="AI215" s="105"/>
      <c r="AJ215" s="1"/>
    </row>
    <row r="216" spans="1:36" x14ac:dyDescent="0.3">
      <c r="A216" s="105" t="s">
        <v>37</v>
      </c>
      <c r="B216" s="105" t="s">
        <v>36</v>
      </c>
      <c r="C216" s="105"/>
      <c r="D216" s="105" t="s">
        <v>652</v>
      </c>
      <c r="E216" s="105" t="s">
        <v>652</v>
      </c>
      <c r="F216" s="1"/>
      <c r="G216" s="1"/>
      <c r="H216" s="105" t="s">
        <v>38</v>
      </c>
      <c r="I216" s="1"/>
      <c r="J216" s="1"/>
      <c r="K216" s="105"/>
      <c r="L216" s="106">
        <v>44161</v>
      </c>
      <c r="M216" s="105" t="s">
        <v>39</v>
      </c>
      <c r="N216" s="1">
        <v>1</v>
      </c>
      <c r="O216" s="105" t="s">
        <v>105</v>
      </c>
      <c r="P216" s="1"/>
      <c r="Q216" s="1"/>
      <c r="R216" s="105" t="s">
        <v>41</v>
      </c>
      <c r="S216" s="1" t="s">
        <v>42</v>
      </c>
      <c r="T216" s="105" t="s">
        <v>36</v>
      </c>
      <c r="U216" s="105" t="s">
        <v>38</v>
      </c>
      <c r="V216" s="106"/>
      <c r="W216" s="106"/>
      <c r="X216" s="1">
        <v>1</v>
      </c>
      <c r="Y216" s="1">
        <v>24</v>
      </c>
      <c r="Z216" s="105" t="s">
        <v>105</v>
      </c>
      <c r="AA216" s="106">
        <v>44151</v>
      </c>
      <c r="AB216" s="106">
        <v>44165</v>
      </c>
      <c r="AC216" s="1">
        <v>14</v>
      </c>
      <c r="AD216" s="1">
        <v>136.37</v>
      </c>
      <c r="AE216" s="105"/>
      <c r="AF216" s="105"/>
      <c r="AG216" s="105"/>
      <c r="AH216" s="105"/>
      <c r="AI216" s="105"/>
      <c r="AJ216" s="1"/>
    </row>
    <row r="217" spans="1:36" x14ac:dyDescent="0.3">
      <c r="A217" s="105" t="s">
        <v>37</v>
      </c>
      <c r="B217" s="105" t="s">
        <v>36</v>
      </c>
      <c r="C217" s="105"/>
      <c r="D217" s="105" t="s">
        <v>652</v>
      </c>
      <c r="E217" s="105" t="s">
        <v>652</v>
      </c>
      <c r="F217" s="1"/>
      <c r="G217" s="1"/>
      <c r="H217" s="105" t="s">
        <v>38</v>
      </c>
      <c r="I217" s="1"/>
      <c r="J217" s="1"/>
      <c r="K217" s="105"/>
      <c r="L217" s="106">
        <v>44165</v>
      </c>
      <c r="M217" s="105" t="s">
        <v>39</v>
      </c>
      <c r="N217" s="1">
        <v>0.5</v>
      </c>
      <c r="O217" s="105" t="s">
        <v>108</v>
      </c>
      <c r="P217" s="1"/>
      <c r="Q217" s="1"/>
      <c r="R217" s="105" t="s">
        <v>41</v>
      </c>
      <c r="S217" s="1" t="s">
        <v>42</v>
      </c>
      <c r="T217" s="105" t="s">
        <v>36</v>
      </c>
      <c r="U217" s="105" t="s">
        <v>38</v>
      </c>
      <c r="V217" s="106"/>
      <c r="W217" s="106"/>
      <c r="X217" s="1">
        <v>1</v>
      </c>
      <c r="Y217" s="1">
        <v>24</v>
      </c>
      <c r="Z217" s="105" t="s">
        <v>108</v>
      </c>
      <c r="AA217" s="106">
        <v>44165</v>
      </c>
      <c r="AB217" s="106">
        <v>44179</v>
      </c>
      <c r="AC217" s="1">
        <v>14</v>
      </c>
      <c r="AD217" s="1">
        <v>112</v>
      </c>
      <c r="AE217" s="105"/>
      <c r="AF217" s="105"/>
      <c r="AG217" s="105"/>
      <c r="AH217" s="105"/>
      <c r="AI217" s="105"/>
      <c r="AJ217" s="1"/>
    </row>
    <row r="218" spans="1:36" x14ac:dyDescent="0.3">
      <c r="A218" s="105" t="s">
        <v>37</v>
      </c>
      <c r="B218" s="105" t="s">
        <v>36</v>
      </c>
      <c r="C218" s="105"/>
      <c r="D218" s="105" t="s">
        <v>652</v>
      </c>
      <c r="E218" s="105" t="s">
        <v>652</v>
      </c>
      <c r="F218" s="1"/>
      <c r="G218" s="1"/>
      <c r="H218" s="105" t="s">
        <v>44</v>
      </c>
      <c r="I218" s="1"/>
      <c r="J218" s="1"/>
      <c r="K218" s="105"/>
      <c r="L218" s="106">
        <v>44168</v>
      </c>
      <c r="M218" s="105" t="s">
        <v>109</v>
      </c>
      <c r="N218" s="1">
        <v>1.25</v>
      </c>
      <c r="O218" s="105" t="s">
        <v>108</v>
      </c>
      <c r="P218" s="1"/>
      <c r="Q218" s="1"/>
      <c r="R218" s="105" t="s">
        <v>41</v>
      </c>
      <c r="S218" s="1" t="s">
        <v>42</v>
      </c>
      <c r="T218" s="105" t="s">
        <v>36</v>
      </c>
      <c r="U218" s="105" t="s">
        <v>44</v>
      </c>
      <c r="V218" s="106"/>
      <c r="W218" s="106"/>
      <c r="X218" s="1">
        <v>1</v>
      </c>
      <c r="Y218" s="1">
        <v>24</v>
      </c>
      <c r="Z218" s="105" t="s">
        <v>108</v>
      </c>
      <c r="AA218" s="106">
        <v>44165</v>
      </c>
      <c r="AB218" s="106">
        <v>44179</v>
      </c>
      <c r="AC218" s="1">
        <v>14</v>
      </c>
      <c r="AD218" s="1">
        <v>112</v>
      </c>
      <c r="AE218" s="105"/>
      <c r="AF218" s="105"/>
      <c r="AG218" s="105"/>
      <c r="AH218" s="105"/>
      <c r="AI218" s="105"/>
      <c r="AJ218" s="1"/>
    </row>
    <row r="219" spans="1:36" x14ac:dyDescent="0.3">
      <c r="A219" s="105" t="s">
        <v>37</v>
      </c>
      <c r="B219" s="105" t="s">
        <v>36</v>
      </c>
      <c r="C219" s="105"/>
      <c r="D219" s="105" t="s">
        <v>652</v>
      </c>
      <c r="E219" s="105" t="s">
        <v>652</v>
      </c>
      <c r="F219" s="1"/>
      <c r="G219" s="1"/>
      <c r="H219" s="105" t="s">
        <v>38</v>
      </c>
      <c r="I219" s="1"/>
      <c r="J219" s="1"/>
      <c r="K219" s="105"/>
      <c r="L219" s="106">
        <v>44172</v>
      </c>
      <c r="M219" s="105" t="s">
        <v>110</v>
      </c>
      <c r="N219" s="1">
        <v>1.5</v>
      </c>
      <c r="O219" s="105" t="s">
        <v>108</v>
      </c>
      <c r="P219" s="1"/>
      <c r="Q219" s="1"/>
      <c r="R219" s="105" t="s">
        <v>41</v>
      </c>
      <c r="S219" s="1" t="s">
        <v>42</v>
      </c>
      <c r="T219" s="105" t="s">
        <v>36</v>
      </c>
      <c r="U219" s="105" t="s">
        <v>38</v>
      </c>
      <c r="V219" s="106"/>
      <c r="W219" s="106"/>
      <c r="X219" s="1">
        <v>1</v>
      </c>
      <c r="Y219" s="1">
        <v>24</v>
      </c>
      <c r="Z219" s="105" t="s">
        <v>108</v>
      </c>
      <c r="AA219" s="106">
        <v>44165</v>
      </c>
      <c r="AB219" s="106">
        <v>44179</v>
      </c>
      <c r="AC219" s="1">
        <v>14</v>
      </c>
      <c r="AD219" s="1">
        <v>112</v>
      </c>
      <c r="AE219" s="105"/>
      <c r="AF219" s="105"/>
      <c r="AG219" s="105"/>
      <c r="AH219" s="105"/>
      <c r="AI219" s="105"/>
      <c r="AJ219" s="1"/>
    </row>
    <row r="220" spans="1:36" x14ac:dyDescent="0.3">
      <c r="A220" s="105" t="s">
        <v>37</v>
      </c>
      <c r="B220" s="105" t="s">
        <v>36</v>
      </c>
      <c r="C220" s="105"/>
      <c r="D220" s="105" t="s">
        <v>652</v>
      </c>
      <c r="E220" s="105" t="s">
        <v>652</v>
      </c>
      <c r="F220" s="1"/>
      <c r="G220" s="1"/>
      <c r="H220" s="105" t="s">
        <v>44</v>
      </c>
      <c r="I220" s="1"/>
      <c r="J220" s="1"/>
      <c r="K220" s="105"/>
      <c r="L220" s="106">
        <v>44173</v>
      </c>
      <c r="M220" s="105" t="s">
        <v>44</v>
      </c>
      <c r="N220" s="1">
        <v>1.75</v>
      </c>
      <c r="O220" s="105" t="s">
        <v>108</v>
      </c>
      <c r="P220" s="1"/>
      <c r="Q220" s="1"/>
      <c r="R220" s="105" t="s">
        <v>41</v>
      </c>
      <c r="S220" s="1" t="s">
        <v>42</v>
      </c>
      <c r="T220" s="105" t="s">
        <v>36</v>
      </c>
      <c r="U220" s="105" t="s">
        <v>44</v>
      </c>
      <c r="V220" s="106"/>
      <c r="W220" s="106"/>
      <c r="X220" s="1">
        <v>1</v>
      </c>
      <c r="Y220" s="1">
        <v>24</v>
      </c>
      <c r="Z220" s="105" t="s">
        <v>108</v>
      </c>
      <c r="AA220" s="106">
        <v>44165</v>
      </c>
      <c r="AB220" s="106">
        <v>44179</v>
      </c>
      <c r="AC220" s="1">
        <v>14</v>
      </c>
      <c r="AD220" s="1">
        <v>112</v>
      </c>
      <c r="AE220" s="105"/>
      <c r="AF220" s="105"/>
      <c r="AG220" s="105"/>
      <c r="AH220" s="105"/>
      <c r="AI220" s="105"/>
      <c r="AJ220" s="1"/>
    </row>
    <row r="221" spans="1:36" x14ac:dyDescent="0.3">
      <c r="A221" s="105" t="s">
        <v>37</v>
      </c>
      <c r="B221" s="105" t="s">
        <v>36</v>
      </c>
      <c r="C221" s="105"/>
      <c r="D221" s="105" t="s">
        <v>652</v>
      </c>
      <c r="E221" s="105" t="s">
        <v>652</v>
      </c>
      <c r="F221" s="1"/>
      <c r="G221" s="1"/>
      <c r="H221" s="105" t="s">
        <v>38</v>
      </c>
      <c r="I221" s="1"/>
      <c r="J221" s="1"/>
      <c r="K221" s="105"/>
      <c r="L221" s="106">
        <v>44173</v>
      </c>
      <c r="M221" s="105" t="s">
        <v>111</v>
      </c>
      <c r="N221" s="1">
        <v>1</v>
      </c>
      <c r="O221" s="105" t="s">
        <v>108</v>
      </c>
      <c r="P221" s="1"/>
      <c r="Q221" s="1"/>
      <c r="R221" s="105" t="s">
        <v>41</v>
      </c>
      <c r="S221" s="1" t="s">
        <v>42</v>
      </c>
      <c r="T221" s="105" t="s">
        <v>36</v>
      </c>
      <c r="U221" s="105" t="s">
        <v>38</v>
      </c>
      <c r="V221" s="106"/>
      <c r="W221" s="106"/>
      <c r="X221" s="1">
        <v>1</v>
      </c>
      <c r="Y221" s="1">
        <v>24</v>
      </c>
      <c r="Z221" s="105" t="s">
        <v>108</v>
      </c>
      <c r="AA221" s="106">
        <v>44165</v>
      </c>
      <c r="AB221" s="106">
        <v>44179</v>
      </c>
      <c r="AC221" s="1">
        <v>14</v>
      </c>
      <c r="AD221" s="1">
        <v>112</v>
      </c>
      <c r="AE221" s="105"/>
      <c r="AF221" s="105"/>
      <c r="AG221" s="105"/>
      <c r="AH221" s="105"/>
      <c r="AI221" s="105"/>
      <c r="AJ221" s="1"/>
    </row>
    <row r="222" spans="1:36" x14ac:dyDescent="0.3">
      <c r="A222" s="105" t="s">
        <v>37</v>
      </c>
      <c r="B222" s="105" t="s">
        <v>36</v>
      </c>
      <c r="C222" s="105"/>
      <c r="D222" s="105" t="s">
        <v>652</v>
      </c>
      <c r="E222" s="105" t="s">
        <v>652</v>
      </c>
      <c r="F222" s="1"/>
      <c r="G222" s="1"/>
      <c r="H222" s="105" t="s">
        <v>38</v>
      </c>
      <c r="I222" s="1"/>
      <c r="J222" s="1"/>
      <c r="K222" s="105"/>
      <c r="L222" s="106">
        <v>44186</v>
      </c>
      <c r="M222" s="105" t="s">
        <v>120</v>
      </c>
      <c r="N222" s="1">
        <v>1.33</v>
      </c>
      <c r="O222" s="105" t="s">
        <v>125</v>
      </c>
      <c r="P222" s="1"/>
      <c r="Q222" s="1"/>
      <c r="R222" s="105" t="s">
        <v>41</v>
      </c>
      <c r="S222" s="1" t="s">
        <v>42</v>
      </c>
      <c r="T222" s="105" t="s">
        <v>36</v>
      </c>
      <c r="U222" s="105" t="s">
        <v>38</v>
      </c>
      <c r="V222" s="106"/>
      <c r="W222" s="106"/>
      <c r="X222" s="1">
        <v>1</v>
      </c>
      <c r="Y222" s="1">
        <v>24</v>
      </c>
      <c r="Z222" s="105" t="s">
        <v>125</v>
      </c>
      <c r="AA222" s="106">
        <v>44179</v>
      </c>
      <c r="AB222" s="106">
        <v>44193</v>
      </c>
      <c r="AC222" s="1">
        <v>14</v>
      </c>
      <c r="AD222" s="1">
        <v>112</v>
      </c>
      <c r="AE222" s="105"/>
      <c r="AF222" s="105"/>
      <c r="AG222" s="105"/>
      <c r="AH222" s="105"/>
      <c r="AI222" s="105"/>
      <c r="AJ222" s="1"/>
    </row>
    <row r="223" spans="1:36" x14ac:dyDescent="0.3">
      <c r="A223" s="105" t="s">
        <v>37</v>
      </c>
      <c r="B223" s="105" t="s">
        <v>36</v>
      </c>
      <c r="C223" s="105"/>
      <c r="D223" s="105" t="s">
        <v>652</v>
      </c>
      <c r="E223" s="105" t="s">
        <v>652</v>
      </c>
      <c r="F223" s="1"/>
      <c r="G223" s="1"/>
      <c r="H223" s="105" t="s">
        <v>44</v>
      </c>
      <c r="I223" s="1"/>
      <c r="J223" s="1"/>
      <c r="K223" s="105"/>
      <c r="L223" s="106">
        <v>44152</v>
      </c>
      <c r="M223" s="105"/>
      <c r="N223" s="1">
        <v>1.5</v>
      </c>
      <c r="O223" s="105" t="s">
        <v>105</v>
      </c>
      <c r="P223" s="1"/>
      <c r="Q223" s="1"/>
      <c r="R223" s="105" t="s">
        <v>60</v>
      </c>
      <c r="S223" s="1" t="s">
        <v>61</v>
      </c>
      <c r="T223" s="105" t="s">
        <v>36</v>
      </c>
      <c r="U223" s="105" t="s">
        <v>44</v>
      </c>
      <c r="V223" s="106"/>
      <c r="W223" s="106"/>
      <c r="X223" s="1">
        <v>1</v>
      </c>
      <c r="Y223" s="1">
        <v>24</v>
      </c>
      <c r="Z223" s="105" t="s">
        <v>105</v>
      </c>
      <c r="AA223" s="106">
        <v>44151</v>
      </c>
      <c r="AB223" s="106">
        <v>44165</v>
      </c>
      <c r="AC223" s="1">
        <v>14</v>
      </c>
      <c r="AD223" s="1">
        <v>136.37</v>
      </c>
      <c r="AE223" s="105"/>
      <c r="AF223" s="105"/>
      <c r="AG223" s="105"/>
      <c r="AH223" s="105"/>
      <c r="AI223" s="105"/>
      <c r="AJ223" s="1"/>
    </row>
    <row r="224" spans="1:36" x14ac:dyDescent="0.3">
      <c r="A224" s="105" t="s">
        <v>37</v>
      </c>
      <c r="B224" s="105" t="s">
        <v>36</v>
      </c>
      <c r="C224" s="105"/>
      <c r="D224" s="105" t="s">
        <v>652</v>
      </c>
      <c r="E224" s="105" t="s">
        <v>652</v>
      </c>
      <c r="F224" s="1"/>
      <c r="G224" s="1"/>
      <c r="H224" s="105" t="s">
        <v>44</v>
      </c>
      <c r="I224" s="1"/>
      <c r="J224" s="1"/>
      <c r="K224" s="105"/>
      <c r="L224" s="106">
        <v>44154</v>
      </c>
      <c r="M224" s="105" t="s">
        <v>65</v>
      </c>
      <c r="N224" s="1">
        <v>1</v>
      </c>
      <c r="O224" s="105" t="s">
        <v>105</v>
      </c>
      <c r="P224" s="1"/>
      <c r="Q224" s="1"/>
      <c r="R224" s="105" t="s">
        <v>60</v>
      </c>
      <c r="S224" s="1" t="s">
        <v>61</v>
      </c>
      <c r="T224" s="105" t="s">
        <v>36</v>
      </c>
      <c r="U224" s="105" t="s">
        <v>44</v>
      </c>
      <c r="V224" s="106"/>
      <c r="W224" s="106"/>
      <c r="X224" s="1">
        <v>1</v>
      </c>
      <c r="Y224" s="1">
        <v>24</v>
      </c>
      <c r="Z224" s="105" t="s">
        <v>105</v>
      </c>
      <c r="AA224" s="106">
        <v>44151</v>
      </c>
      <c r="AB224" s="106">
        <v>44165</v>
      </c>
      <c r="AC224" s="1">
        <v>14</v>
      </c>
      <c r="AD224" s="1">
        <v>136.37</v>
      </c>
      <c r="AE224" s="105"/>
      <c r="AF224" s="105"/>
      <c r="AG224" s="105"/>
      <c r="AH224" s="105"/>
      <c r="AI224" s="105"/>
      <c r="AJ224" s="1"/>
    </row>
    <row r="225" spans="1:36" x14ac:dyDescent="0.3">
      <c r="A225" s="105" t="s">
        <v>37</v>
      </c>
      <c r="B225" s="105" t="s">
        <v>36</v>
      </c>
      <c r="C225" s="105"/>
      <c r="D225" s="105" t="s">
        <v>652</v>
      </c>
      <c r="E225" s="105" t="s">
        <v>652</v>
      </c>
      <c r="F225" s="1"/>
      <c r="G225" s="1"/>
      <c r="H225" s="105" t="s">
        <v>44</v>
      </c>
      <c r="I225" s="1"/>
      <c r="J225" s="1"/>
      <c r="K225" s="105"/>
      <c r="L225" s="106">
        <v>44155</v>
      </c>
      <c r="M225" s="105"/>
      <c r="N225" s="1">
        <v>1.5</v>
      </c>
      <c r="O225" s="105" t="s">
        <v>105</v>
      </c>
      <c r="P225" s="1"/>
      <c r="Q225" s="1"/>
      <c r="R225" s="105" t="s">
        <v>60</v>
      </c>
      <c r="S225" s="1" t="s">
        <v>61</v>
      </c>
      <c r="T225" s="105" t="s">
        <v>36</v>
      </c>
      <c r="U225" s="105" t="s">
        <v>44</v>
      </c>
      <c r="V225" s="106"/>
      <c r="W225" s="106"/>
      <c r="X225" s="1">
        <v>1</v>
      </c>
      <c r="Y225" s="1">
        <v>24</v>
      </c>
      <c r="Z225" s="105" t="s">
        <v>105</v>
      </c>
      <c r="AA225" s="106">
        <v>44151</v>
      </c>
      <c r="AB225" s="106">
        <v>44165</v>
      </c>
      <c r="AC225" s="1">
        <v>14</v>
      </c>
      <c r="AD225" s="1">
        <v>136.37</v>
      </c>
      <c r="AE225" s="105"/>
      <c r="AF225" s="105"/>
      <c r="AG225" s="105"/>
      <c r="AH225" s="105"/>
      <c r="AI225" s="105"/>
      <c r="AJ225" s="1"/>
    </row>
    <row r="226" spans="1:36" x14ac:dyDescent="0.3">
      <c r="A226" s="105" t="s">
        <v>37</v>
      </c>
      <c r="B226" s="105" t="s">
        <v>36</v>
      </c>
      <c r="C226" s="105"/>
      <c r="D226" s="105" t="s">
        <v>652</v>
      </c>
      <c r="E226" s="105" t="s">
        <v>652</v>
      </c>
      <c r="F226" s="1"/>
      <c r="G226" s="1"/>
      <c r="H226" s="105" t="s">
        <v>54</v>
      </c>
      <c r="I226" s="1"/>
      <c r="J226" s="1"/>
      <c r="K226" s="105"/>
      <c r="L226" s="106">
        <v>44158</v>
      </c>
      <c r="M226" s="105" t="s">
        <v>112</v>
      </c>
      <c r="N226" s="1">
        <v>0.25</v>
      </c>
      <c r="O226" s="105" t="s">
        <v>105</v>
      </c>
      <c r="P226" s="1"/>
      <c r="Q226" s="1"/>
      <c r="R226" s="105" t="s">
        <v>60</v>
      </c>
      <c r="S226" s="1" t="s">
        <v>61</v>
      </c>
      <c r="T226" s="105" t="s">
        <v>36</v>
      </c>
      <c r="U226" s="105" t="s">
        <v>54</v>
      </c>
      <c r="V226" s="106"/>
      <c r="W226" s="106"/>
      <c r="X226" s="1">
        <v>1</v>
      </c>
      <c r="Y226" s="1">
        <v>24</v>
      </c>
      <c r="Z226" s="105" t="s">
        <v>105</v>
      </c>
      <c r="AA226" s="106">
        <v>44151</v>
      </c>
      <c r="AB226" s="106">
        <v>44165</v>
      </c>
      <c r="AC226" s="1">
        <v>14</v>
      </c>
      <c r="AD226" s="1">
        <v>136.37</v>
      </c>
      <c r="AE226" s="105"/>
      <c r="AF226" s="105"/>
      <c r="AG226" s="105"/>
      <c r="AH226" s="105"/>
      <c r="AI226" s="105"/>
      <c r="AJ226" s="1"/>
    </row>
    <row r="227" spans="1:36" x14ac:dyDescent="0.3">
      <c r="A227" s="105" t="s">
        <v>37</v>
      </c>
      <c r="B227" s="105" t="s">
        <v>36</v>
      </c>
      <c r="C227" s="105"/>
      <c r="D227" s="105" t="s">
        <v>652</v>
      </c>
      <c r="E227" s="105" t="s">
        <v>652</v>
      </c>
      <c r="F227" s="1"/>
      <c r="G227" s="1"/>
      <c r="H227" s="105" t="s">
        <v>44</v>
      </c>
      <c r="I227" s="1"/>
      <c r="J227" s="1"/>
      <c r="K227" s="105"/>
      <c r="L227" s="106">
        <v>44162</v>
      </c>
      <c r="M227" s="105"/>
      <c r="N227" s="1">
        <v>1.5</v>
      </c>
      <c r="O227" s="105" t="s">
        <v>105</v>
      </c>
      <c r="P227" s="1"/>
      <c r="Q227" s="1"/>
      <c r="R227" s="105" t="s">
        <v>60</v>
      </c>
      <c r="S227" s="1" t="s">
        <v>61</v>
      </c>
      <c r="T227" s="105" t="s">
        <v>36</v>
      </c>
      <c r="U227" s="105" t="s">
        <v>44</v>
      </c>
      <c r="V227" s="106"/>
      <c r="W227" s="106"/>
      <c r="X227" s="1">
        <v>1</v>
      </c>
      <c r="Y227" s="1">
        <v>24</v>
      </c>
      <c r="Z227" s="105" t="s">
        <v>105</v>
      </c>
      <c r="AA227" s="106">
        <v>44151</v>
      </c>
      <c r="AB227" s="106">
        <v>44165</v>
      </c>
      <c r="AC227" s="1">
        <v>14</v>
      </c>
      <c r="AD227" s="1">
        <v>136.37</v>
      </c>
      <c r="AE227" s="105"/>
      <c r="AF227" s="105"/>
      <c r="AG227" s="105"/>
      <c r="AH227" s="105"/>
      <c r="AI227" s="105"/>
      <c r="AJ227" s="1"/>
    </row>
    <row r="228" spans="1:36" x14ac:dyDescent="0.3">
      <c r="A228" s="105" t="s">
        <v>37</v>
      </c>
      <c r="B228" s="105" t="s">
        <v>36</v>
      </c>
      <c r="C228" s="105"/>
      <c r="D228" s="105" t="s">
        <v>652</v>
      </c>
      <c r="E228" s="105" t="s">
        <v>652</v>
      </c>
      <c r="F228" s="1"/>
      <c r="G228" s="1"/>
      <c r="H228" s="105" t="s">
        <v>44</v>
      </c>
      <c r="I228" s="1"/>
      <c r="J228" s="1"/>
      <c r="K228" s="105"/>
      <c r="L228" s="106">
        <v>44168</v>
      </c>
      <c r="M228" s="105" t="s">
        <v>65</v>
      </c>
      <c r="N228" s="1">
        <v>0.9</v>
      </c>
      <c r="O228" s="105" t="s">
        <v>108</v>
      </c>
      <c r="P228" s="1"/>
      <c r="Q228" s="1"/>
      <c r="R228" s="105" t="s">
        <v>60</v>
      </c>
      <c r="S228" s="1" t="s">
        <v>61</v>
      </c>
      <c r="T228" s="105" t="s">
        <v>36</v>
      </c>
      <c r="U228" s="105" t="s">
        <v>44</v>
      </c>
      <c r="V228" s="106"/>
      <c r="W228" s="106"/>
      <c r="X228" s="1">
        <v>1</v>
      </c>
      <c r="Y228" s="1">
        <v>24</v>
      </c>
      <c r="Z228" s="105" t="s">
        <v>108</v>
      </c>
      <c r="AA228" s="106">
        <v>44165</v>
      </c>
      <c r="AB228" s="106">
        <v>44179</v>
      </c>
      <c r="AC228" s="1">
        <v>14</v>
      </c>
      <c r="AD228" s="1">
        <v>112</v>
      </c>
      <c r="AE228" s="105"/>
      <c r="AF228" s="105"/>
      <c r="AG228" s="105"/>
      <c r="AH228" s="105"/>
      <c r="AI228" s="105"/>
      <c r="AJ228" s="1"/>
    </row>
    <row r="229" spans="1:36" x14ac:dyDescent="0.3">
      <c r="A229" s="105" t="s">
        <v>37</v>
      </c>
      <c r="B229" s="105" t="s">
        <v>36</v>
      </c>
      <c r="C229" s="105"/>
      <c r="D229" s="105" t="s">
        <v>652</v>
      </c>
      <c r="E229" s="105" t="s">
        <v>652</v>
      </c>
      <c r="F229" s="1"/>
      <c r="G229" s="1"/>
      <c r="H229" s="105" t="s">
        <v>38</v>
      </c>
      <c r="I229" s="1"/>
      <c r="J229" s="1"/>
      <c r="K229" s="105"/>
      <c r="L229" s="106">
        <v>44172</v>
      </c>
      <c r="M229" s="105" t="s">
        <v>113</v>
      </c>
      <c r="N229" s="1">
        <v>1.67</v>
      </c>
      <c r="O229" s="105" t="s">
        <v>108</v>
      </c>
      <c r="P229" s="1"/>
      <c r="Q229" s="1"/>
      <c r="R229" s="105" t="s">
        <v>60</v>
      </c>
      <c r="S229" s="1" t="s">
        <v>61</v>
      </c>
      <c r="T229" s="105" t="s">
        <v>36</v>
      </c>
      <c r="U229" s="105" t="s">
        <v>38</v>
      </c>
      <c r="V229" s="106"/>
      <c r="W229" s="106"/>
      <c r="X229" s="1">
        <v>1</v>
      </c>
      <c r="Y229" s="1">
        <v>24</v>
      </c>
      <c r="Z229" s="105" t="s">
        <v>108</v>
      </c>
      <c r="AA229" s="106">
        <v>44165</v>
      </c>
      <c r="AB229" s="106">
        <v>44179</v>
      </c>
      <c r="AC229" s="1">
        <v>14</v>
      </c>
      <c r="AD229" s="1">
        <v>112</v>
      </c>
      <c r="AE229" s="105"/>
      <c r="AF229" s="105"/>
      <c r="AG229" s="105"/>
      <c r="AH229" s="105"/>
      <c r="AI229" s="105"/>
      <c r="AJ229" s="1"/>
    </row>
    <row r="230" spans="1:36" x14ac:dyDescent="0.3">
      <c r="A230" s="105" t="s">
        <v>37</v>
      </c>
      <c r="B230" s="105" t="s">
        <v>36</v>
      </c>
      <c r="C230" s="105"/>
      <c r="D230" s="105" t="s">
        <v>652</v>
      </c>
      <c r="E230" s="105" t="s">
        <v>652</v>
      </c>
      <c r="F230" s="1"/>
      <c r="G230" s="1"/>
      <c r="H230" s="105" t="s">
        <v>44</v>
      </c>
      <c r="I230" s="1"/>
      <c r="J230" s="1"/>
      <c r="K230" s="105"/>
      <c r="L230" s="106">
        <v>44173</v>
      </c>
      <c r="M230" s="105"/>
      <c r="N230" s="1">
        <v>1.7</v>
      </c>
      <c r="O230" s="105" t="s">
        <v>108</v>
      </c>
      <c r="P230" s="1"/>
      <c r="Q230" s="1"/>
      <c r="R230" s="105" t="s">
        <v>60</v>
      </c>
      <c r="S230" s="1" t="s">
        <v>61</v>
      </c>
      <c r="T230" s="105" t="s">
        <v>36</v>
      </c>
      <c r="U230" s="105" t="s">
        <v>44</v>
      </c>
      <c r="V230" s="106"/>
      <c r="W230" s="106"/>
      <c r="X230" s="1">
        <v>1</v>
      </c>
      <c r="Y230" s="1">
        <v>24</v>
      </c>
      <c r="Z230" s="105" t="s">
        <v>108</v>
      </c>
      <c r="AA230" s="106">
        <v>44165</v>
      </c>
      <c r="AB230" s="106">
        <v>44179</v>
      </c>
      <c r="AC230" s="1">
        <v>14</v>
      </c>
      <c r="AD230" s="1">
        <v>112</v>
      </c>
      <c r="AE230" s="105"/>
      <c r="AF230" s="105"/>
      <c r="AG230" s="105"/>
      <c r="AH230" s="105"/>
      <c r="AI230" s="105"/>
      <c r="AJ230" s="1"/>
    </row>
    <row r="231" spans="1:36" x14ac:dyDescent="0.3">
      <c r="A231" s="105" t="s">
        <v>37</v>
      </c>
      <c r="B231" s="105" t="s">
        <v>36</v>
      </c>
      <c r="C231" s="105"/>
      <c r="D231" s="105" t="s">
        <v>652</v>
      </c>
      <c r="E231" s="105" t="s">
        <v>652</v>
      </c>
      <c r="F231" s="1"/>
      <c r="G231" s="1"/>
      <c r="H231" s="105" t="s">
        <v>38</v>
      </c>
      <c r="I231" s="1"/>
      <c r="J231" s="1"/>
      <c r="K231" s="105"/>
      <c r="L231" s="106">
        <v>44174</v>
      </c>
      <c r="M231" s="105" t="s">
        <v>114</v>
      </c>
      <c r="N231" s="1">
        <v>0.83</v>
      </c>
      <c r="O231" s="105" t="s">
        <v>108</v>
      </c>
      <c r="P231" s="1"/>
      <c r="Q231" s="1"/>
      <c r="R231" s="105" t="s">
        <v>60</v>
      </c>
      <c r="S231" s="1" t="s">
        <v>61</v>
      </c>
      <c r="T231" s="105" t="s">
        <v>36</v>
      </c>
      <c r="U231" s="105" t="s">
        <v>38</v>
      </c>
      <c r="V231" s="106"/>
      <c r="W231" s="106"/>
      <c r="X231" s="1">
        <v>1</v>
      </c>
      <c r="Y231" s="1">
        <v>24</v>
      </c>
      <c r="Z231" s="105" t="s">
        <v>108</v>
      </c>
      <c r="AA231" s="106">
        <v>44165</v>
      </c>
      <c r="AB231" s="106">
        <v>44179</v>
      </c>
      <c r="AC231" s="1">
        <v>14</v>
      </c>
      <c r="AD231" s="1">
        <v>112</v>
      </c>
      <c r="AE231" s="105"/>
      <c r="AF231" s="105"/>
      <c r="AG231" s="105"/>
      <c r="AH231" s="105"/>
      <c r="AI231" s="105"/>
      <c r="AJ231" s="1"/>
    </row>
    <row r="232" spans="1:36" x14ac:dyDescent="0.3">
      <c r="A232" s="105" t="s">
        <v>37</v>
      </c>
      <c r="B232" s="105" t="s">
        <v>36</v>
      </c>
      <c r="C232" s="105"/>
      <c r="D232" s="105" t="s">
        <v>652</v>
      </c>
      <c r="E232" s="105" t="s">
        <v>652</v>
      </c>
      <c r="F232" s="1"/>
      <c r="G232" s="1"/>
      <c r="H232" s="105" t="s">
        <v>44</v>
      </c>
      <c r="I232" s="1"/>
      <c r="J232" s="1"/>
      <c r="K232" s="105"/>
      <c r="L232" s="106">
        <v>44152</v>
      </c>
      <c r="M232" s="105"/>
      <c r="N232" s="1">
        <v>1.75</v>
      </c>
      <c r="O232" s="105" t="s">
        <v>105</v>
      </c>
      <c r="P232" s="1"/>
      <c r="Q232" s="1"/>
      <c r="R232" s="105" t="s">
        <v>68</v>
      </c>
      <c r="S232" s="1" t="s">
        <v>69</v>
      </c>
      <c r="T232" s="105" t="s">
        <v>36</v>
      </c>
      <c r="U232" s="105" t="s">
        <v>44</v>
      </c>
      <c r="V232" s="106"/>
      <c r="W232" s="106"/>
      <c r="X232" s="1">
        <v>1</v>
      </c>
      <c r="Y232" s="1">
        <v>24</v>
      </c>
      <c r="Z232" s="105" t="s">
        <v>105</v>
      </c>
      <c r="AA232" s="106">
        <v>44151</v>
      </c>
      <c r="AB232" s="106">
        <v>44165</v>
      </c>
      <c r="AC232" s="1">
        <v>14</v>
      </c>
      <c r="AD232" s="1">
        <v>136.37</v>
      </c>
      <c r="AE232" s="105"/>
      <c r="AF232" s="105"/>
      <c r="AG232" s="105"/>
      <c r="AH232" s="105"/>
      <c r="AI232" s="105"/>
      <c r="AJ232" s="1"/>
    </row>
    <row r="233" spans="1:36" x14ac:dyDescent="0.3">
      <c r="A233" s="105" t="s">
        <v>37</v>
      </c>
      <c r="B233" s="105" t="s">
        <v>36</v>
      </c>
      <c r="C233" s="105"/>
      <c r="D233" s="105" t="s">
        <v>652</v>
      </c>
      <c r="E233" s="105" t="s">
        <v>652</v>
      </c>
      <c r="F233" s="1"/>
      <c r="G233" s="1"/>
      <c r="H233" s="105" t="s">
        <v>54</v>
      </c>
      <c r="I233" s="1"/>
      <c r="J233" s="1"/>
      <c r="K233" s="105"/>
      <c r="L233" s="106">
        <v>44152</v>
      </c>
      <c r="M233" s="105" t="s">
        <v>115</v>
      </c>
      <c r="N233" s="1">
        <v>1</v>
      </c>
      <c r="O233" s="105" t="s">
        <v>105</v>
      </c>
      <c r="P233" s="1"/>
      <c r="Q233" s="1"/>
      <c r="R233" s="105" t="s">
        <v>68</v>
      </c>
      <c r="S233" s="1" t="s">
        <v>69</v>
      </c>
      <c r="T233" s="105" t="s">
        <v>36</v>
      </c>
      <c r="U233" s="105" t="s">
        <v>54</v>
      </c>
      <c r="V233" s="106"/>
      <c r="W233" s="106"/>
      <c r="X233" s="1">
        <v>1</v>
      </c>
      <c r="Y233" s="1">
        <v>24</v>
      </c>
      <c r="Z233" s="105" t="s">
        <v>105</v>
      </c>
      <c r="AA233" s="106">
        <v>44151</v>
      </c>
      <c r="AB233" s="106">
        <v>44165</v>
      </c>
      <c r="AC233" s="1">
        <v>14</v>
      </c>
      <c r="AD233" s="1">
        <v>136.37</v>
      </c>
      <c r="AE233" s="105"/>
      <c r="AF233" s="105"/>
      <c r="AG233" s="105"/>
      <c r="AH233" s="105"/>
      <c r="AI233" s="105"/>
      <c r="AJ233" s="1"/>
    </row>
    <row r="234" spans="1:36" x14ac:dyDescent="0.3">
      <c r="A234" s="105" t="s">
        <v>37</v>
      </c>
      <c r="B234" s="105" t="s">
        <v>36</v>
      </c>
      <c r="C234" s="105"/>
      <c r="D234" s="105" t="s">
        <v>652</v>
      </c>
      <c r="E234" s="105" t="s">
        <v>652</v>
      </c>
      <c r="F234" s="1"/>
      <c r="G234" s="1"/>
      <c r="H234" s="105" t="s">
        <v>38</v>
      </c>
      <c r="I234" s="1"/>
      <c r="J234" s="1"/>
      <c r="K234" s="105"/>
      <c r="L234" s="106">
        <v>44154</v>
      </c>
      <c r="M234" s="105" t="s">
        <v>116</v>
      </c>
      <c r="N234" s="1">
        <v>3</v>
      </c>
      <c r="O234" s="105" t="s">
        <v>105</v>
      </c>
      <c r="P234" s="1"/>
      <c r="Q234" s="1"/>
      <c r="R234" s="105" t="s">
        <v>68</v>
      </c>
      <c r="S234" s="1" t="s">
        <v>69</v>
      </c>
      <c r="T234" s="105" t="s">
        <v>36</v>
      </c>
      <c r="U234" s="105" t="s">
        <v>38</v>
      </c>
      <c r="V234" s="106"/>
      <c r="W234" s="106"/>
      <c r="X234" s="1">
        <v>1</v>
      </c>
      <c r="Y234" s="1">
        <v>24</v>
      </c>
      <c r="Z234" s="105" t="s">
        <v>105</v>
      </c>
      <c r="AA234" s="106">
        <v>44151</v>
      </c>
      <c r="AB234" s="106">
        <v>44165</v>
      </c>
      <c r="AC234" s="1">
        <v>14</v>
      </c>
      <c r="AD234" s="1">
        <v>136.37</v>
      </c>
      <c r="AE234" s="105"/>
      <c r="AF234" s="105"/>
      <c r="AG234" s="105"/>
      <c r="AH234" s="105"/>
      <c r="AI234" s="105"/>
      <c r="AJ234" s="1"/>
    </row>
    <row r="235" spans="1:36" x14ac:dyDescent="0.3">
      <c r="A235" s="105" t="s">
        <v>37</v>
      </c>
      <c r="B235" s="105" t="s">
        <v>36</v>
      </c>
      <c r="C235" s="105"/>
      <c r="D235" s="105" t="s">
        <v>652</v>
      </c>
      <c r="E235" s="105" t="s">
        <v>652</v>
      </c>
      <c r="F235" s="1"/>
      <c r="G235" s="1"/>
      <c r="H235" s="105" t="s">
        <v>38</v>
      </c>
      <c r="I235" s="1"/>
      <c r="J235" s="1"/>
      <c r="K235" s="105"/>
      <c r="L235" s="106">
        <v>44156</v>
      </c>
      <c r="M235" s="105" t="s">
        <v>117</v>
      </c>
      <c r="N235" s="1">
        <v>2</v>
      </c>
      <c r="O235" s="105" t="s">
        <v>105</v>
      </c>
      <c r="P235" s="1"/>
      <c r="Q235" s="1"/>
      <c r="R235" s="105" t="s">
        <v>68</v>
      </c>
      <c r="S235" s="1" t="s">
        <v>69</v>
      </c>
      <c r="T235" s="105" t="s">
        <v>36</v>
      </c>
      <c r="U235" s="105" t="s">
        <v>38</v>
      </c>
      <c r="V235" s="106"/>
      <c r="W235" s="106"/>
      <c r="X235" s="1">
        <v>1</v>
      </c>
      <c r="Y235" s="1">
        <v>24</v>
      </c>
      <c r="Z235" s="105" t="s">
        <v>105</v>
      </c>
      <c r="AA235" s="106">
        <v>44151</v>
      </c>
      <c r="AB235" s="106">
        <v>44165</v>
      </c>
      <c r="AC235" s="1">
        <v>14</v>
      </c>
      <c r="AD235" s="1">
        <v>136.37</v>
      </c>
      <c r="AE235" s="105"/>
      <c r="AF235" s="105"/>
      <c r="AG235" s="105"/>
      <c r="AH235" s="105"/>
      <c r="AI235" s="105"/>
      <c r="AJ235" s="1"/>
    </row>
    <row r="236" spans="1:36" x14ac:dyDescent="0.3">
      <c r="A236" s="105" t="s">
        <v>37</v>
      </c>
      <c r="B236" s="105" t="s">
        <v>36</v>
      </c>
      <c r="C236" s="105"/>
      <c r="D236" s="105" t="s">
        <v>652</v>
      </c>
      <c r="E236" s="105" t="s">
        <v>652</v>
      </c>
      <c r="F236" s="1"/>
      <c r="G236" s="1"/>
      <c r="H236" s="105" t="s">
        <v>38</v>
      </c>
      <c r="I236" s="1"/>
      <c r="J236" s="1"/>
      <c r="K236" s="105"/>
      <c r="L236" s="106">
        <v>44157</v>
      </c>
      <c r="M236" s="105" t="s">
        <v>118</v>
      </c>
      <c r="N236" s="1">
        <v>1.5</v>
      </c>
      <c r="O236" s="105" t="s">
        <v>105</v>
      </c>
      <c r="P236" s="1"/>
      <c r="Q236" s="1"/>
      <c r="R236" s="105" t="s">
        <v>68</v>
      </c>
      <c r="S236" s="1" t="s">
        <v>69</v>
      </c>
      <c r="T236" s="105" t="s">
        <v>36</v>
      </c>
      <c r="U236" s="105" t="s">
        <v>38</v>
      </c>
      <c r="V236" s="106"/>
      <c r="W236" s="106"/>
      <c r="X236" s="1">
        <v>1</v>
      </c>
      <c r="Y236" s="1">
        <v>24</v>
      </c>
      <c r="Z236" s="105" t="s">
        <v>105</v>
      </c>
      <c r="AA236" s="106">
        <v>44151</v>
      </c>
      <c r="AB236" s="106">
        <v>44165</v>
      </c>
      <c r="AC236" s="1">
        <v>14</v>
      </c>
      <c r="AD236" s="1">
        <v>136.37</v>
      </c>
      <c r="AE236" s="105"/>
      <c r="AF236" s="105"/>
      <c r="AG236" s="105"/>
      <c r="AH236" s="105"/>
      <c r="AI236" s="105"/>
      <c r="AJ236" s="1"/>
    </row>
    <row r="237" spans="1:36" x14ac:dyDescent="0.3">
      <c r="A237" s="105" t="s">
        <v>37</v>
      </c>
      <c r="B237" s="105" t="s">
        <v>36</v>
      </c>
      <c r="C237" s="105"/>
      <c r="D237" s="105" t="s">
        <v>652</v>
      </c>
      <c r="E237" s="105" t="s">
        <v>652</v>
      </c>
      <c r="F237" s="1"/>
      <c r="G237" s="1"/>
      <c r="H237" s="105" t="s">
        <v>44</v>
      </c>
      <c r="I237" s="1"/>
      <c r="J237" s="1"/>
      <c r="K237" s="105"/>
      <c r="L237" s="106">
        <v>44162</v>
      </c>
      <c r="M237" s="105" t="s">
        <v>119</v>
      </c>
      <c r="N237" s="1">
        <v>1.75</v>
      </c>
      <c r="O237" s="105" t="s">
        <v>105</v>
      </c>
      <c r="P237" s="1"/>
      <c r="Q237" s="1"/>
      <c r="R237" s="105" t="s">
        <v>68</v>
      </c>
      <c r="S237" s="1" t="s">
        <v>69</v>
      </c>
      <c r="T237" s="105" t="s">
        <v>36</v>
      </c>
      <c r="U237" s="105" t="s">
        <v>44</v>
      </c>
      <c r="V237" s="106"/>
      <c r="W237" s="106"/>
      <c r="X237" s="1">
        <v>1</v>
      </c>
      <c r="Y237" s="1">
        <v>24</v>
      </c>
      <c r="Z237" s="105" t="s">
        <v>105</v>
      </c>
      <c r="AA237" s="106">
        <v>44151</v>
      </c>
      <c r="AB237" s="106">
        <v>44165</v>
      </c>
      <c r="AC237" s="1">
        <v>14</v>
      </c>
      <c r="AD237" s="1">
        <v>136.37</v>
      </c>
      <c r="AE237" s="105"/>
      <c r="AF237" s="105"/>
      <c r="AG237" s="105"/>
      <c r="AH237" s="105"/>
      <c r="AI237" s="105"/>
      <c r="AJ237" s="1"/>
    </row>
    <row r="238" spans="1:36" x14ac:dyDescent="0.3">
      <c r="A238" s="105" t="s">
        <v>37</v>
      </c>
      <c r="B238" s="105" t="s">
        <v>36</v>
      </c>
      <c r="C238" s="105"/>
      <c r="D238" s="105" t="s">
        <v>652</v>
      </c>
      <c r="E238" s="105" t="s">
        <v>652</v>
      </c>
      <c r="F238" s="1"/>
      <c r="G238" s="1"/>
      <c r="H238" s="105" t="s">
        <v>38</v>
      </c>
      <c r="I238" s="1"/>
      <c r="J238" s="1"/>
      <c r="K238" s="105"/>
      <c r="L238" s="106">
        <v>44168</v>
      </c>
      <c r="M238" s="105" t="s">
        <v>120</v>
      </c>
      <c r="N238" s="1">
        <v>0.75</v>
      </c>
      <c r="O238" s="105" t="s">
        <v>108</v>
      </c>
      <c r="P238" s="1"/>
      <c r="Q238" s="1"/>
      <c r="R238" s="105" t="s">
        <v>68</v>
      </c>
      <c r="S238" s="1" t="s">
        <v>69</v>
      </c>
      <c r="T238" s="105" t="s">
        <v>36</v>
      </c>
      <c r="U238" s="105" t="s">
        <v>38</v>
      </c>
      <c r="V238" s="106"/>
      <c r="W238" s="106"/>
      <c r="X238" s="1">
        <v>1</v>
      </c>
      <c r="Y238" s="1">
        <v>24</v>
      </c>
      <c r="Z238" s="105" t="s">
        <v>108</v>
      </c>
      <c r="AA238" s="106">
        <v>44165</v>
      </c>
      <c r="AB238" s="106">
        <v>44179</v>
      </c>
      <c r="AC238" s="1">
        <v>14</v>
      </c>
      <c r="AD238" s="1">
        <v>112</v>
      </c>
      <c r="AE238" s="105"/>
      <c r="AF238" s="105"/>
      <c r="AG238" s="105"/>
      <c r="AH238" s="105"/>
      <c r="AI238" s="105"/>
      <c r="AJ238" s="1"/>
    </row>
    <row r="239" spans="1:36" x14ac:dyDescent="0.3">
      <c r="A239" s="105" t="s">
        <v>37</v>
      </c>
      <c r="B239" s="105" t="s">
        <v>36</v>
      </c>
      <c r="C239" s="105"/>
      <c r="D239" s="105" t="s">
        <v>652</v>
      </c>
      <c r="E239" s="105" t="s">
        <v>652</v>
      </c>
      <c r="F239" s="1"/>
      <c r="G239" s="1"/>
      <c r="H239" s="105" t="s">
        <v>44</v>
      </c>
      <c r="I239" s="1"/>
      <c r="J239" s="1"/>
      <c r="K239" s="105"/>
      <c r="L239" s="106">
        <v>44168</v>
      </c>
      <c r="M239" s="105" t="s">
        <v>44</v>
      </c>
      <c r="N239" s="1">
        <v>1</v>
      </c>
      <c r="O239" s="105" t="s">
        <v>108</v>
      </c>
      <c r="P239" s="1"/>
      <c r="Q239" s="1"/>
      <c r="R239" s="105" t="s">
        <v>68</v>
      </c>
      <c r="S239" s="1" t="s">
        <v>69</v>
      </c>
      <c r="T239" s="105" t="s">
        <v>36</v>
      </c>
      <c r="U239" s="105" t="s">
        <v>44</v>
      </c>
      <c r="V239" s="106"/>
      <c r="W239" s="106"/>
      <c r="X239" s="1">
        <v>1</v>
      </c>
      <c r="Y239" s="1">
        <v>24</v>
      </c>
      <c r="Z239" s="105" t="s">
        <v>108</v>
      </c>
      <c r="AA239" s="106">
        <v>44165</v>
      </c>
      <c r="AB239" s="106">
        <v>44179</v>
      </c>
      <c r="AC239" s="1">
        <v>14</v>
      </c>
      <c r="AD239" s="1">
        <v>112</v>
      </c>
      <c r="AE239" s="105"/>
      <c r="AF239" s="105"/>
      <c r="AG239" s="105"/>
      <c r="AH239" s="105"/>
      <c r="AI239" s="105"/>
      <c r="AJ239" s="1"/>
    </row>
    <row r="240" spans="1:36" x14ac:dyDescent="0.3">
      <c r="A240" s="105" t="s">
        <v>37</v>
      </c>
      <c r="B240" s="105" t="s">
        <v>36</v>
      </c>
      <c r="C240" s="105"/>
      <c r="D240" s="105" t="s">
        <v>652</v>
      </c>
      <c r="E240" s="105" t="s">
        <v>652</v>
      </c>
      <c r="F240" s="1"/>
      <c r="G240" s="1"/>
      <c r="H240" s="105" t="s">
        <v>47</v>
      </c>
      <c r="I240" s="1"/>
      <c r="J240" s="1"/>
      <c r="K240" s="105"/>
      <c r="L240" s="106">
        <v>44169</v>
      </c>
      <c r="M240" s="105" t="s">
        <v>121</v>
      </c>
      <c r="N240" s="1">
        <v>2.2999999999999998</v>
      </c>
      <c r="O240" s="105" t="s">
        <v>108</v>
      </c>
      <c r="P240" s="1"/>
      <c r="Q240" s="1"/>
      <c r="R240" s="105" t="s">
        <v>68</v>
      </c>
      <c r="S240" s="1" t="s">
        <v>69</v>
      </c>
      <c r="T240" s="105" t="s">
        <v>36</v>
      </c>
      <c r="U240" s="105" t="s">
        <v>47</v>
      </c>
      <c r="V240" s="106"/>
      <c r="W240" s="106"/>
      <c r="X240" s="1">
        <v>1</v>
      </c>
      <c r="Y240" s="1">
        <v>24</v>
      </c>
      <c r="Z240" s="105" t="s">
        <v>108</v>
      </c>
      <c r="AA240" s="106">
        <v>44165</v>
      </c>
      <c r="AB240" s="106">
        <v>44179</v>
      </c>
      <c r="AC240" s="1">
        <v>14</v>
      </c>
      <c r="AD240" s="1">
        <v>112</v>
      </c>
      <c r="AE240" s="105"/>
      <c r="AF240" s="105"/>
      <c r="AG240" s="105"/>
      <c r="AH240" s="105"/>
      <c r="AI240" s="105"/>
      <c r="AJ240" s="1"/>
    </row>
    <row r="241" spans="1:36" x14ac:dyDescent="0.3">
      <c r="A241" s="105" t="s">
        <v>37</v>
      </c>
      <c r="B241" s="105" t="s">
        <v>36</v>
      </c>
      <c r="C241" s="105"/>
      <c r="D241" s="105" t="s">
        <v>652</v>
      </c>
      <c r="E241" s="105" t="s">
        <v>652</v>
      </c>
      <c r="F241" s="1"/>
      <c r="G241" s="1"/>
      <c r="H241" s="105" t="s">
        <v>47</v>
      </c>
      <c r="I241" s="1"/>
      <c r="J241" s="1"/>
      <c r="K241" s="105"/>
      <c r="L241" s="106">
        <v>44172</v>
      </c>
      <c r="M241" s="105" t="s">
        <v>122</v>
      </c>
      <c r="N241" s="1">
        <v>0.25</v>
      </c>
      <c r="O241" s="105" t="s">
        <v>108</v>
      </c>
      <c r="P241" s="1"/>
      <c r="Q241" s="1"/>
      <c r="R241" s="105" t="s">
        <v>68</v>
      </c>
      <c r="S241" s="1" t="s">
        <v>69</v>
      </c>
      <c r="T241" s="105" t="s">
        <v>36</v>
      </c>
      <c r="U241" s="105" t="s">
        <v>47</v>
      </c>
      <c r="V241" s="106"/>
      <c r="W241" s="106"/>
      <c r="X241" s="1">
        <v>1</v>
      </c>
      <c r="Y241" s="1">
        <v>24</v>
      </c>
      <c r="Z241" s="105" t="s">
        <v>108</v>
      </c>
      <c r="AA241" s="106">
        <v>44165</v>
      </c>
      <c r="AB241" s="106">
        <v>44179</v>
      </c>
      <c r="AC241" s="1">
        <v>14</v>
      </c>
      <c r="AD241" s="1">
        <v>112</v>
      </c>
      <c r="AE241" s="105"/>
      <c r="AF241" s="105"/>
      <c r="AG241" s="105"/>
      <c r="AH241" s="105"/>
      <c r="AI241" s="105"/>
      <c r="AJ241" s="1"/>
    </row>
    <row r="242" spans="1:36" x14ac:dyDescent="0.3">
      <c r="A242" s="105" t="s">
        <v>37</v>
      </c>
      <c r="B242" s="105" t="s">
        <v>36</v>
      </c>
      <c r="C242" s="105"/>
      <c r="D242" s="105" t="s">
        <v>652</v>
      </c>
      <c r="E242" s="105" t="s">
        <v>652</v>
      </c>
      <c r="F242" s="1"/>
      <c r="G242" s="1"/>
      <c r="H242" s="105" t="s">
        <v>44</v>
      </c>
      <c r="I242" s="1"/>
      <c r="J242" s="1"/>
      <c r="K242" s="105"/>
      <c r="L242" s="106">
        <v>44173</v>
      </c>
      <c r="M242" s="105" t="s">
        <v>123</v>
      </c>
      <c r="N242" s="1">
        <v>1.75</v>
      </c>
      <c r="O242" s="105" t="s">
        <v>108</v>
      </c>
      <c r="P242" s="1"/>
      <c r="Q242" s="1"/>
      <c r="R242" s="105" t="s">
        <v>68</v>
      </c>
      <c r="S242" s="1" t="s">
        <v>69</v>
      </c>
      <c r="T242" s="105" t="s">
        <v>36</v>
      </c>
      <c r="U242" s="105" t="s">
        <v>44</v>
      </c>
      <c r="V242" s="106"/>
      <c r="W242" s="106"/>
      <c r="X242" s="1">
        <v>1</v>
      </c>
      <c r="Y242" s="1">
        <v>24</v>
      </c>
      <c r="Z242" s="105" t="s">
        <v>108</v>
      </c>
      <c r="AA242" s="106">
        <v>44165</v>
      </c>
      <c r="AB242" s="106">
        <v>44179</v>
      </c>
      <c r="AC242" s="1">
        <v>14</v>
      </c>
      <c r="AD242" s="1">
        <v>112</v>
      </c>
      <c r="AE242" s="105"/>
      <c r="AF242" s="105"/>
      <c r="AG242" s="105"/>
      <c r="AH242" s="105"/>
      <c r="AI242" s="105"/>
      <c r="AJ242" s="1"/>
    </row>
    <row r="243" spans="1:36" x14ac:dyDescent="0.3">
      <c r="A243" s="105" t="s">
        <v>37</v>
      </c>
      <c r="B243" s="105" t="s">
        <v>36</v>
      </c>
      <c r="C243" s="105"/>
      <c r="D243" s="105" t="s">
        <v>652</v>
      </c>
      <c r="E243" s="105" t="s">
        <v>652</v>
      </c>
      <c r="F243" s="1"/>
      <c r="G243" s="1"/>
      <c r="H243" s="105" t="s">
        <v>47</v>
      </c>
      <c r="I243" s="1"/>
      <c r="J243" s="1"/>
      <c r="K243" s="105"/>
      <c r="L243" s="106">
        <v>44174</v>
      </c>
      <c r="M243" s="105" t="s">
        <v>122</v>
      </c>
      <c r="N243" s="1">
        <v>0.25</v>
      </c>
      <c r="O243" s="105" t="s">
        <v>108</v>
      </c>
      <c r="P243" s="1"/>
      <c r="Q243" s="1"/>
      <c r="R243" s="105" t="s">
        <v>68</v>
      </c>
      <c r="S243" s="1" t="s">
        <v>69</v>
      </c>
      <c r="T243" s="105" t="s">
        <v>36</v>
      </c>
      <c r="U243" s="105" t="s">
        <v>47</v>
      </c>
      <c r="V243" s="106"/>
      <c r="W243" s="106"/>
      <c r="X243" s="1">
        <v>1</v>
      </c>
      <c r="Y243" s="1">
        <v>24</v>
      </c>
      <c r="Z243" s="105" t="s">
        <v>108</v>
      </c>
      <c r="AA243" s="106">
        <v>44165</v>
      </c>
      <c r="AB243" s="106">
        <v>44179</v>
      </c>
      <c r="AC243" s="1">
        <v>14</v>
      </c>
      <c r="AD243" s="1">
        <v>112</v>
      </c>
      <c r="AE243" s="105"/>
      <c r="AF243" s="105"/>
      <c r="AG243" s="105"/>
      <c r="AH243" s="105"/>
      <c r="AI243" s="105"/>
      <c r="AJ243" s="1"/>
    </row>
    <row r="244" spans="1:36" x14ac:dyDescent="0.3">
      <c r="A244" s="105" t="s">
        <v>37</v>
      </c>
      <c r="B244" s="105" t="s">
        <v>36</v>
      </c>
      <c r="C244" s="105"/>
      <c r="D244" s="105" t="s">
        <v>652</v>
      </c>
      <c r="E244" s="105" t="s">
        <v>652</v>
      </c>
      <c r="F244" s="1"/>
      <c r="G244" s="1"/>
      <c r="H244" s="105" t="s">
        <v>47</v>
      </c>
      <c r="I244" s="1"/>
      <c r="J244" s="1"/>
      <c r="K244" s="105"/>
      <c r="L244" s="106">
        <v>44175</v>
      </c>
      <c r="M244" s="105" t="s">
        <v>122</v>
      </c>
      <c r="N244" s="1">
        <v>0.25</v>
      </c>
      <c r="O244" s="105" t="s">
        <v>108</v>
      </c>
      <c r="P244" s="1"/>
      <c r="Q244" s="1"/>
      <c r="R244" s="105" t="s">
        <v>68</v>
      </c>
      <c r="S244" s="1" t="s">
        <v>69</v>
      </c>
      <c r="T244" s="105" t="s">
        <v>36</v>
      </c>
      <c r="U244" s="105" t="s">
        <v>47</v>
      </c>
      <c r="V244" s="106"/>
      <c r="W244" s="106"/>
      <c r="X244" s="1">
        <v>1</v>
      </c>
      <c r="Y244" s="1">
        <v>24</v>
      </c>
      <c r="Z244" s="105" t="s">
        <v>108</v>
      </c>
      <c r="AA244" s="106">
        <v>44165</v>
      </c>
      <c r="AB244" s="106">
        <v>44179</v>
      </c>
      <c r="AC244" s="1">
        <v>14</v>
      </c>
      <c r="AD244" s="1">
        <v>112</v>
      </c>
      <c r="AE244" s="105"/>
      <c r="AF244" s="105"/>
      <c r="AG244" s="105"/>
      <c r="AH244" s="105"/>
      <c r="AI244" s="105"/>
      <c r="AJ244" s="1"/>
    </row>
    <row r="245" spans="1:36" x14ac:dyDescent="0.3">
      <c r="A245" s="105" t="s">
        <v>37</v>
      </c>
      <c r="B245" s="105" t="s">
        <v>36</v>
      </c>
      <c r="C245" s="105"/>
      <c r="D245" s="105" t="s">
        <v>652</v>
      </c>
      <c r="E245" s="105" t="s">
        <v>652</v>
      </c>
      <c r="F245" s="1"/>
      <c r="G245" s="1"/>
      <c r="H245" s="105" t="s">
        <v>38</v>
      </c>
      <c r="I245" s="1"/>
      <c r="J245" s="1"/>
      <c r="K245" s="105"/>
      <c r="L245" s="106">
        <v>44175</v>
      </c>
      <c r="M245" s="105" t="s">
        <v>120</v>
      </c>
      <c r="N245" s="1">
        <v>0.75</v>
      </c>
      <c r="O245" s="105" t="s">
        <v>108</v>
      </c>
      <c r="P245" s="1"/>
      <c r="Q245" s="1"/>
      <c r="R245" s="105" t="s">
        <v>68</v>
      </c>
      <c r="S245" s="1" t="s">
        <v>69</v>
      </c>
      <c r="T245" s="105" t="s">
        <v>36</v>
      </c>
      <c r="U245" s="105" t="s">
        <v>38</v>
      </c>
      <c r="V245" s="106"/>
      <c r="W245" s="106"/>
      <c r="X245" s="1">
        <v>1</v>
      </c>
      <c r="Y245" s="1">
        <v>24</v>
      </c>
      <c r="Z245" s="105" t="s">
        <v>108</v>
      </c>
      <c r="AA245" s="106">
        <v>44165</v>
      </c>
      <c r="AB245" s="106">
        <v>44179</v>
      </c>
      <c r="AC245" s="1">
        <v>14</v>
      </c>
      <c r="AD245" s="1">
        <v>112</v>
      </c>
      <c r="AE245" s="105"/>
      <c r="AF245" s="105"/>
      <c r="AG245" s="105"/>
      <c r="AH245" s="105"/>
      <c r="AI245" s="105"/>
      <c r="AJ245" s="1"/>
    </row>
    <row r="246" spans="1:36" x14ac:dyDescent="0.3">
      <c r="A246" s="105" t="s">
        <v>37</v>
      </c>
      <c r="B246" s="105" t="s">
        <v>36</v>
      </c>
      <c r="C246" s="105"/>
      <c r="D246" s="105" t="s">
        <v>652</v>
      </c>
      <c r="E246" s="105" t="s">
        <v>652</v>
      </c>
      <c r="F246" s="1"/>
      <c r="G246" s="1"/>
      <c r="H246" s="105" t="s">
        <v>47</v>
      </c>
      <c r="I246" s="1"/>
      <c r="J246" s="1"/>
      <c r="K246" s="105"/>
      <c r="L246" s="106">
        <v>44175</v>
      </c>
      <c r="M246" s="105" t="s">
        <v>122</v>
      </c>
      <c r="N246" s="1">
        <v>0.25</v>
      </c>
      <c r="O246" s="105" t="s">
        <v>108</v>
      </c>
      <c r="P246" s="1"/>
      <c r="Q246" s="1"/>
      <c r="R246" s="105" t="s">
        <v>68</v>
      </c>
      <c r="S246" s="1" t="s">
        <v>69</v>
      </c>
      <c r="T246" s="105" t="s">
        <v>36</v>
      </c>
      <c r="U246" s="105" t="s">
        <v>47</v>
      </c>
      <c r="V246" s="106"/>
      <c r="W246" s="106"/>
      <c r="X246" s="1">
        <v>1</v>
      </c>
      <c r="Y246" s="1">
        <v>24</v>
      </c>
      <c r="Z246" s="105" t="s">
        <v>108</v>
      </c>
      <c r="AA246" s="106">
        <v>44165</v>
      </c>
      <c r="AB246" s="106">
        <v>44179</v>
      </c>
      <c r="AC246" s="1">
        <v>14</v>
      </c>
      <c r="AD246" s="1">
        <v>112</v>
      </c>
      <c r="AE246" s="105"/>
      <c r="AF246" s="105"/>
      <c r="AG246" s="105"/>
      <c r="AH246" s="105"/>
      <c r="AI246" s="105"/>
      <c r="AJ246" s="1"/>
    </row>
    <row r="247" spans="1:36" x14ac:dyDescent="0.3">
      <c r="A247" s="105" t="s">
        <v>37</v>
      </c>
      <c r="B247" s="105" t="s">
        <v>36</v>
      </c>
      <c r="C247" s="105"/>
      <c r="D247" s="105" t="s">
        <v>652</v>
      </c>
      <c r="E247" s="105" t="s">
        <v>652</v>
      </c>
      <c r="F247" s="1"/>
      <c r="G247" s="1"/>
      <c r="H247" s="105" t="s">
        <v>47</v>
      </c>
      <c r="I247" s="1"/>
      <c r="J247" s="1"/>
      <c r="K247" s="105"/>
      <c r="L247" s="106">
        <v>44175</v>
      </c>
      <c r="M247" s="105" t="s">
        <v>124</v>
      </c>
      <c r="N247" s="1">
        <v>2.58</v>
      </c>
      <c r="O247" s="105" t="s">
        <v>108</v>
      </c>
      <c r="P247" s="1"/>
      <c r="Q247" s="1"/>
      <c r="R247" s="105" t="s">
        <v>68</v>
      </c>
      <c r="S247" s="1" t="s">
        <v>69</v>
      </c>
      <c r="T247" s="105" t="s">
        <v>36</v>
      </c>
      <c r="U247" s="105" t="s">
        <v>47</v>
      </c>
      <c r="V247" s="106"/>
      <c r="W247" s="106"/>
      <c r="X247" s="1">
        <v>1</v>
      </c>
      <c r="Y247" s="1">
        <v>24</v>
      </c>
      <c r="Z247" s="105" t="s">
        <v>108</v>
      </c>
      <c r="AA247" s="106">
        <v>44165</v>
      </c>
      <c r="AB247" s="106">
        <v>44179</v>
      </c>
      <c r="AC247" s="1">
        <v>14</v>
      </c>
      <c r="AD247" s="1">
        <v>112</v>
      </c>
      <c r="AE247" s="105"/>
      <c r="AF247" s="105"/>
      <c r="AG247" s="105"/>
      <c r="AH247" s="105"/>
      <c r="AI247" s="105"/>
      <c r="AJ247" s="1"/>
    </row>
    <row r="248" spans="1:36" x14ac:dyDescent="0.3">
      <c r="A248" s="105" t="s">
        <v>37</v>
      </c>
      <c r="B248" s="105" t="s">
        <v>36</v>
      </c>
      <c r="C248" s="105"/>
      <c r="D248" s="105" t="s">
        <v>652</v>
      </c>
      <c r="E248" s="105" t="s">
        <v>652</v>
      </c>
      <c r="F248" s="1"/>
      <c r="G248" s="1"/>
      <c r="H248" s="105" t="s">
        <v>47</v>
      </c>
      <c r="I248" s="1"/>
      <c r="J248" s="1"/>
      <c r="K248" s="105"/>
      <c r="L248" s="106">
        <v>44180</v>
      </c>
      <c r="M248" s="105" t="s">
        <v>122</v>
      </c>
      <c r="N248" s="1">
        <v>0.25</v>
      </c>
      <c r="O248" s="105" t="s">
        <v>125</v>
      </c>
      <c r="P248" s="1"/>
      <c r="Q248" s="1"/>
      <c r="R248" s="105" t="s">
        <v>68</v>
      </c>
      <c r="S248" s="1" t="s">
        <v>69</v>
      </c>
      <c r="T248" s="105" t="s">
        <v>36</v>
      </c>
      <c r="U248" s="105" t="s">
        <v>47</v>
      </c>
      <c r="V248" s="106"/>
      <c r="W248" s="106"/>
      <c r="X248" s="1">
        <v>1</v>
      </c>
      <c r="Y248" s="1">
        <v>24</v>
      </c>
      <c r="Z248" s="105" t="s">
        <v>125</v>
      </c>
      <c r="AA248" s="106">
        <v>44179</v>
      </c>
      <c r="AB248" s="106">
        <v>44193</v>
      </c>
      <c r="AC248" s="1">
        <v>14</v>
      </c>
      <c r="AD248" s="1">
        <v>112</v>
      </c>
      <c r="AE248" s="105"/>
      <c r="AF248" s="105"/>
      <c r="AG248" s="105"/>
      <c r="AH248" s="105"/>
      <c r="AI248" s="105"/>
      <c r="AJ248" s="1"/>
    </row>
    <row r="249" spans="1:36" x14ac:dyDescent="0.3">
      <c r="A249" s="105" t="s">
        <v>37</v>
      </c>
      <c r="B249" s="105" t="s">
        <v>36</v>
      </c>
      <c r="C249" s="105"/>
      <c r="D249" s="105" t="s">
        <v>652</v>
      </c>
      <c r="E249" s="105" t="s">
        <v>652</v>
      </c>
      <c r="F249" s="1"/>
      <c r="G249" s="1"/>
      <c r="H249" s="105" t="s">
        <v>47</v>
      </c>
      <c r="I249" s="1"/>
      <c r="J249" s="1"/>
      <c r="K249" s="105"/>
      <c r="L249" s="106">
        <v>44181</v>
      </c>
      <c r="M249" s="105" t="s">
        <v>122</v>
      </c>
      <c r="N249" s="1">
        <v>0.25</v>
      </c>
      <c r="O249" s="105" t="s">
        <v>125</v>
      </c>
      <c r="P249" s="1"/>
      <c r="Q249" s="1"/>
      <c r="R249" s="105" t="s">
        <v>68</v>
      </c>
      <c r="S249" s="1" t="s">
        <v>69</v>
      </c>
      <c r="T249" s="105" t="s">
        <v>36</v>
      </c>
      <c r="U249" s="105" t="s">
        <v>47</v>
      </c>
      <c r="V249" s="106"/>
      <c r="W249" s="106"/>
      <c r="X249" s="1">
        <v>1</v>
      </c>
      <c r="Y249" s="1">
        <v>24</v>
      </c>
      <c r="Z249" s="105" t="s">
        <v>125</v>
      </c>
      <c r="AA249" s="106">
        <v>44179</v>
      </c>
      <c r="AB249" s="106">
        <v>44193</v>
      </c>
      <c r="AC249" s="1">
        <v>14</v>
      </c>
      <c r="AD249" s="1">
        <v>112</v>
      </c>
      <c r="AE249" s="105"/>
      <c r="AF249" s="105"/>
      <c r="AG249" s="105"/>
      <c r="AH249" s="105"/>
      <c r="AI249" s="105"/>
      <c r="AJ249" s="1"/>
    </row>
    <row r="250" spans="1:36" x14ac:dyDescent="0.3">
      <c r="A250" s="105" t="s">
        <v>37</v>
      </c>
      <c r="B250" s="105" t="s">
        <v>36</v>
      </c>
      <c r="C250" s="105"/>
      <c r="D250" s="105" t="s">
        <v>652</v>
      </c>
      <c r="E250" s="105" t="s">
        <v>652</v>
      </c>
      <c r="F250" s="1"/>
      <c r="G250" s="1"/>
      <c r="H250" s="105" t="s">
        <v>47</v>
      </c>
      <c r="I250" s="1"/>
      <c r="J250" s="1"/>
      <c r="K250" s="105"/>
      <c r="L250" s="106">
        <v>44182</v>
      </c>
      <c r="M250" s="105" t="s">
        <v>122</v>
      </c>
      <c r="N250" s="1">
        <v>0.25</v>
      </c>
      <c r="O250" s="105" t="s">
        <v>125</v>
      </c>
      <c r="P250" s="1"/>
      <c r="Q250" s="1"/>
      <c r="R250" s="105" t="s">
        <v>68</v>
      </c>
      <c r="S250" s="1" t="s">
        <v>69</v>
      </c>
      <c r="T250" s="105" t="s">
        <v>36</v>
      </c>
      <c r="U250" s="105" t="s">
        <v>47</v>
      </c>
      <c r="V250" s="106"/>
      <c r="W250" s="106"/>
      <c r="X250" s="1">
        <v>1</v>
      </c>
      <c r="Y250" s="1">
        <v>24</v>
      </c>
      <c r="Z250" s="105" t="s">
        <v>125</v>
      </c>
      <c r="AA250" s="106">
        <v>44179</v>
      </c>
      <c r="AB250" s="106">
        <v>44193</v>
      </c>
      <c r="AC250" s="1">
        <v>14</v>
      </c>
      <c r="AD250" s="1">
        <v>112</v>
      </c>
      <c r="AE250" s="105"/>
      <c r="AF250" s="105"/>
      <c r="AG250" s="105"/>
      <c r="AH250" s="105"/>
      <c r="AI250" s="105"/>
      <c r="AJ250" s="1"/>
    </row>
    <row r="251" spans="1:36" x14ac:dyDescent="0.3">
      <c r="A251" s="105" t="s">
        <v>37</v>
      </c>
      <c r="B251" s="105" t="s">
        <v>36</v>
      </c>
      <c r="C251" s="105"/>
      <c r="D251" s="105" t="s">
        <v>652</v>
      </c>
      <c r="E251" s="105" t="s">
        <v>652</v>
      </c>
      <c r="F251" s="1"/>
      <c r="G251" s="1"/>
      <c r="H251" s="105" t="s">
        <v>54</v>
      </c>
      <c r="I251" s="1"/>
      <c r="J251" s="1"/>
      <c r="K251" s="105"/>
      <c r="L251" s="106">
        <v>44182</v>
      </c>
      <c r="M251" s="105" t="s">
        <v>126</v>
      </c>
      <c r="N251" s="1">
        <v>2.4500000000000002</v>
      </c>
      <c r="O251" s="105" t="s">
        <v>125</v>
      </c>
      <c r="P251" s="1"/>
      <c r="Q251" s="1"/>
      <c r="R251" s="105" t="s">
        <v>68</v>
      </c>
      <c r="S251" s="1" t="s">
        <v>69</v>
      </c>
      <c r="T251" s="105" t="s">
        <v>36</v>
      </c>
      <c r="U251" s="105" t="s">
        <v>54</v>
      </c>
      <c r="V251" s="106"/>
      <c r="W251" s="106"/>
      <c r="X251" s="1">
        <v>1</v>
      </c>
      <c r="Y251" s="1">
        <v>24</v>
      </c>
      <c r="Z251" s="105" t="s">
        <v>125</v>
      </c>
      <c r="AA251" s="106">
        <v>44179</v>
      </c>
      <c r="AB251" s="106">
        <v>44193</v>
      </c>
      <c r="AC251" s="1">
        <v>14</v>
      </c>
      <c r="AD251" s="1">
        <v>112</v>
      </c>
      <c r="AE251" s="105"/>
      <c r="AF251" s="105"/>
      <c r="AG251" s="105"/>
      <c r="AH251" s="105"/>
      <c r="AI251" s="105"/>
      <c r="AJ251" s="1"/>
    </row>
    <row r="252" spans="1:36" x14ac:dyDescent="0.3">
      <c r="A252" s="105" t="s">
        <v>37</v>
      </c>
      <c r="B252" s="105" t="s">
        <v>36</v>
      </c>
      <c r="C252" s="105"/>
      <c r="D252" s="105" t="s">
        <v>652</v>
      </c>
      <c r="E252" s="105" t="s">
        <v>652</v>
      </c>
      <c r="F252" s="1"/>
      <c r="G252" s="1"/>
      <c r="H252" s="105" t="s">
        <v>54</v>
      </c>
      <c r="I252" s="1"/>
      <c r="J252" s="1"/>
      <c r="K252" s="105"/>
      <c r="L252" s="106">
        <v>44181</v>
      </c>
      <c r="M252" s="105" t="s">
        <v>126</v>
      </c>
      <c r="N252" s="1">
        <v>4.05</v>
      </c>
      <c r="O252" s="105" t="s">
        <v>125</v>
      </c>
      <c r="P252" s="1"/>
      <c r="Q252" s="1"/>
      <c r="R252" s="105" t="s">
        <v>68</v>
      </c>
      <c r="S252" s="1" t="s">
        <v>69</v>
      </c>
      <c r="T252" s="105" t="s">
        <v>36</v>
      </c>
      <c r="U252" s="105" t="s">
        <v>54</v>
      </c>
      <c r="V252" s="106"/>
      <c r="W252" s="106"/>
      <c r="X252" s="1">
        <v>1</v>
      </c>
      <c r="Y252" s="1">
        <v>24</v>
      </c>
      <c r="Z252" s="105" t="s">
        <v>125</v>
      </c>
      <c r="AA252" s="106">
        <v>44179</v>
      </c>
      <c r="AB252" s="106">
        <v>44193</v>
      </c>
      <c r="AC252" s="1">
        <v>14</v>
      </c>
      <c r="AD252" s="1">
        <v>112</v>
      </c>
      <c r="AE252" s="105"/>
      <c r="AF252" s="105"/>
      <c r="AG252" s="105"/>
      <c r="AH252" s="105"/>
      <c r="AI252" s="105"/>
      <c r="AJ252" s="1"/>
    </row>
    <row r="253" spans="1:36" x14ac:dyDescent="0.3">
      <c r="A253" s="105" t="s">
        <v>37</v>
      </c>
      <c r="B253" s="105" t="s">
        <v>36</v>
      </c>
      <c r="C253" s="105"/>
      <c r="D253" s="105" t="s">
        <v>652</v>
      </c>
      <c r="E253" s="105" t="s">
        <v>652</v>
      </c>
      <c r="F253" s="1"/>
      <c r="G253" s="1"/>
      <c r="H253" s="105" t="s">
        <v>47</v>
      </c>
      <c r="I253" s="1"/>
      <c r="J253" s="1"/>
      <c r="K253" s="105"/>
      <c r="L253" s="106">
        <v>44183</v>
      </c>
      <c r="M253" s="105" t="s">
        <v>122</v>
      </c>
      <c r="N253" s="1">
        <v>0.25</v>
      </c>
      <c r="O253" s="105" t="s">
        <v>125</v>
      </c>
      <c r="P253" s="1"/>
      <c r="Q253" s="1"/>
      <c r="R253" s="105" t="s">
        <v>68</v>
      </c>
      <c r="S253" s="1" t="s">
        <v>69</v>
      </c>
      <c r="T253" s="105" t="s">
        <v>36</v>
      </c>
      <c r="U253" s="105" t="s">
        <v>47</v>
      </c>
      <c r="V253" s="106"/>
      <c r="W253" s="106"/>
      <c r="X253" s="1">
        <v>1</v>
      </c>
      <c r="Y253" s="1">
        <v>24</v>
      </c>
      <c r="Z253" s="105" t="s">
        <v>125</v>
      </c>
      <c r="AA253" s="106">
        <v>44179</v>
      </c>
      <c r="AB253" s="106">
        <v>44193</v>
      </c>
      <c r="AC253" s="1">
        <v>14</v>
      </c>
      <c r="AD253" s="1">
        <v>112</v>
      </c>
      <c r="AE253" s="105"/>
      <c r="AF253" s="105"/>
      <c r="AG253" s="105"/>
      <c r="AH253" s="105"/>
      <c r="AI253" s="105"/>
      <c r="AJ253" s="1"/>
    </row>
    <row r="254" spans="1:36" x14ac:dyDescent="0.3">
      <c r="A254" s="105" t="s">
        <v>37</v>
      </c>
      <c r="B254" s="105" t="s">
        <v>36</v>
      </c>
      <c r="C254" s="105"/>
      <c r="D254" s="105" t="s">
        <v>652</v>
      </c>
      <c r="E254" s="105" t="s">
        <v>652</v>
      </c>
      <c r="F254" s="1"/>
      <c r="G254" s="1"/>
      <c r="H254" s="105" t="s">
        <v>44</v>
      </c>
      <c r="I254" s="1"/>
      <c r="J254" s="1"/>
      <c r="K254" s="105"/>
      <c r="L254" s="106">
        <v>44183</v>
      </c>
      <c r="M254" s="105" t="s">
        <v>127</v>
      </c>
      <c r="N254" s="1">
        <v>1.75</v>
      </c>
      <c r="O254" s="105" t="s">
        <v>125</v>
      </c>
      <c r="P254" s="1"/>
      <c r="Q254" s="1"/>
      <c r="R254" s="105" t="s">
        <v>68</v>
      </c>
      <c r="S254" s="1" t="s">
        <v>69</v>
      </c>
      <c r="T254" s="105" t="s">
        <v>36</v>
      </c>
      <c r="U254" s="105" t="s">
        <v>44</v>
      </c>
      <c r="V254" s="106"/>
      <c r="W254" s="106"/>
      <c r="X254" s="1">
        <v>1</v>
      </c>
      <c r="Y254" s="1">
        <v>24</v>
      </c>
      <c r="Z254" s="105" t="s">
        <v>125</v>
      </c>
      <c r="AA254" s="106">
        <v>44179</v>
      </c>
      <c r="AB254" s="106">
        <v>44193</v>
      </c>
      <c r="AC254" s="1">
        <v>14</v>
      </c>
      <c r="AD254" s="1">
        <v>112</v>
      </c>
      <c r="AE254" s="105"/>
      <c r="AF254" s="105"/>
      <c r="AG254" s="105"/>
      <c r="AH254" s="105"/>
      <c r="AI254" s="105"/>
      <c r="AJ254" s="1"/>
    </row>
    <row r="255" spans="1:36" x14ac:dyDescent="0.3">
      <c r="A255" s="105" t="s">
        <v>37</v>
      </c>
      <c r="B255" s="105" t="s">
        <v>36</v>
      </c>
      <c r="C255" s="105"/>
      <c r="D255" s="105" t="s">
        <v>652</v>
      </c>
      <c r="E255" s="105" t="s">
        <v>652</v>
      </c>
      <c r="F255" s="1"/>
      <c r="G255" s="1"/>
      <c r="H255" s="105" t="s">
        <v>47</v>
      </c>
      <c r="I255" s="1"/>
      <c r="J255" s="1"/>
      <c r="K255" s="105"/>
      <c r="L255" s="106">
        <v>44186</v>
      </c>
      <c r="M255" s="105" t="s">
        <v>122</v>
      </c>
      <c r="N255" s="1">
        <v>0.25</v>
      </c>
      <c r="O255" s="105" t="s">
        <v>125</v>
      </c>
      <c r="P255" s="1"/>
      <c r="Q255" s="1"/>
      <c r="R255" s="105" t="s">
        <v>68</v>
      </c>
      <c r="S255" s="1" t="s">
        <v>69</v>
      </c>
      <c r="T255" s="105" t="s">
        <v>36</v>
      </c>
      <c r="U255" s="105" t="s">
        <v>47</v>
      </c>
      <c r="V255" s="106"/>
      <c r="W255" s="106"/>
      <c r="X255" s="1">
        <v>1</v>
      </c>
      <c r="Y255" s="1">
        <v>24</v>
      </c>
      <c r="Z255" s="105" t="s">
        <v>125</v>
      </c>
      <c r="AA255" s="106">
        <v>44179</v>
      </c>
      <c r="AB255" s="106">
        <v>44193</v>
      </c>
      <c r="AC255" s="1">
        <v>14</v>
      </c>
      <c r="AD255" s="1">
        <v>112</v>
      </c>
      <c r="AE255" s="105"/>
      <c r="AF255" s="105"/>
      <c r="AG255" s="105"/>
      <c r="AH255" s="105"/>
      <c r="AI255" s="105"/>
      <c r="AJ255" s="1"/>
    </row>
    <row r="256" spans="1:36" x14ac:dyDescent="0.3">
      <c r="A256" s="105" t="s">
        <v>37</v>
      </c>
      <c r="B256" s="105" t="s">
        <v>36</v>
      </c>
      <c r="C256" s="105"/>
      <c r="D256" s="105" t="s">
        <v>652</v>
      </c>
      <c r="E256" s="105" t="s">
        <v>652</v>
      </c>
      <c r="F256" s="1"/>
      <c r="G256" s="1"/>
      <c r="H256" s="105" t="s">
        <v>47</v>
      </c>
      <c r="I256" s="1"/>
      <c r="J256" s="1"/>
      <c r="K256" s="105"/>
      <c r="L256" s="106">
        <v>44187</v>
      </c>
      <c r="M256" s="105" t="s">
        <v>122</v>
      </c>
      <c r="N256" s="1">
        <v>0.25</v>
      </c>
      <c r="O256" s="105" t="s">
        <v>125</v>
      </c>
      <c r="P256" s="1"/>
      <c r="Q256" s="1"/>
      <c r="R256" s="105" t="s">
        <v>68</v>
      </c>
      <c r="S256" s="1" t="s">
        <v>69</v>
      </c>
      <c r="T256" s="105" t="s">
        <v>36</v>
      </c>
      <c r="U256" s="105" t="s">
        <v>47</v>
      </c>
      <c r="V256" s="106"/>
      <c r="W256" s="106"/>
      <c r="X256" s="1">
        <v>1</v>
      </c>
      <c r="Y256" s="1">
        <v>24</v>
      </c>
      <c r="Z256" s="105" t="s">
        <v>125</v>
      </c>
      <c r="AA256" s="106">
        <v>44179</v>
      </c>
      <c r="AB256" s="106">
        <v>44193</v>
      </c>
      <c r="AC256" s="1">
        <v>14</v>
      </c>
      <c r="AD256" s="1">
        <v>112</v>
      </c>
      <c r="AE256" s="105"/>
      <c r="AF256" s="105"/>
      <c r="AG256" s="105"/>
      <c r="AH256" s="105"/>
      <c r="AI256" s="105"/>
      <c r="AJ256" s="1"/>
    </row>
    <row r="257" spans="1:36" x14ac:dyDescent="0.3">
      <c r="A257" s="105" t="s">
        <v>37</v>
      </c>
      <c r="B257" s="105" t="s">
        <v>36</v>
      </c>
      <c r="C257" s="105"/>
      <c r="D257" s="105" t="s">
        <v>652</v>
      </c>
      <c r="E257" s="105" t="s">
        <v>652</v>
      </c>
      <c r="F257" s="1"/>
      <c r="G257" s="1"/>
      <c r="H257" s="105" t="s">
        <v>47</v>
      </c>
      <c r="I257" s="1"/>
      <c r="J257" s="1"/>
      <c r="K257" s="105"/>
      <c r="L257" s="106">
        <v>44193</v>
      </c>
      <c r="M257" s="105" t="s">
        <v>122</v>
      </c>
      <c r="N257" s="1">
        <v>0.25</v>
      </c>
      <c r="O257" s="105" t="s">
        <v>429</v>
      </c>
      <c r="P257" s="1"/>
      <c r="Q257" s="1"/>
      <c r="R257" s="105" t="s">
        <v>68</v>
      </c>
      <c r="S257" s="1" t="s">
        <v>69</v>
      </c>
      <c r="T257" s="105" t="s">
        <v>36</v>
      </c>
      <c r="U257" s="105" t="s">
        <v>47</v>
      </c>
      <c r="V257" s="106"/>
      <c r="W257" s="106"/>
      <c r="X257" s="1">
        <v>1</v>
      </c>
      <c r="Y257" s="1">
        <v>24</v>
      </c>
      <c r="Z257" s="105" t="s">
        <v>429</v>
      </c>
      <c r="AA257" s="106">
        <v>44193</v>
      </c>
      <c r="AB257" s="106">
        <v>44207</v>
      </c>
      <c r="AC257" s="1">
        <v>14</v>
      </c>
      <c r="AD257" s="1">
        <v>112</v>
      </c>
      <c r="AE257" s="105"/>
      <c r="AF257" s="105"/>
      <c r="AG257" s="105"/>
      <c r="AH257" s="105"/>
      <c r="AI257" s="105"/>
      <c r="AJ257" s="1"/>
    </row>
    <row r="258" spans="1:36" x14ac:dyDescent="0.3">
      <c r="A258" s="105" t="s">
        <v>37</v>
      </c>
      <c r="B258" s="105" t="s">
        <v>36</v>
      </c>
      <c r="C258" s="105"/>
      <c r="D258" s="105" t="s">
        <v>652</v>
      </c>
      <c r="E258" s="105" t="s">
        <v>652</v>
      </c>
      <c r="F258" s="1"/>
      <c r="G258" s="1"/>
      <c r="H258" s="105" t="s">
        <v>44</v>
      </c>
      <c r="I258" s="1"/>
      <c r="J258" s="1"/>
      <c r="K258" s="105"/>
      <c r="L258" s="106">
        <v>44152</v>
      </c>
      <c r="M258" s="105"/>
      <c r="N258" s="1">
        <v>1.75</v>
      </c>
      <c r="O258" s="105" t="s">
        <v>105</v>
      </c>
      <c r="P258" s="1"/>
      <c r="Q258" s="1"/>
      <c r="R258" s="105" t="s">
        <v>73</v>
      </c>
      <c r="S258" s="1" t="s">
        <v>74</v>
      </c>
      <c r="T258" s="105" t="s">
        <v>36</v>
      </c>
      <c r="U258" s="105" t="s">
        <v>44</v>
      </c>
      <c r="V258" s="106"/>
      <c r="W258" s="106"/>
      <c r="X258" s="1">
        <v>1</v>
      </c>
      <c r="Y258" s="1">
        <v>24</v>
      </c>
      <c r="Z258" s="105" t="s">
        <v>105</v>
      </c>
      <c r="AA258" s="106">
        <v>44151</v>
      </c>
      <c r="AB258" s="106">
        <v>44165</v>
      </c>
      <c r="AC258" s="1">
        <v>14</v>
      </c>
      <c r="AD258" s="1">
        <v>136.37</v>
      </c>
      <c r="AE258" s="105"/>
      <c r="AF258" s="105"/>
      <c r="AG258" s="105"/>
      <c r="AH258" s="105"/>
      <c r="AI258" s="105"/>
      <c r="AJ258" s="1"/>
    </row>
    <row r="259" spans="1:36" x14ac:dyDescent="0.3">
      <c r="A259" s="105" t="s">
        <v>37</v>
      </c>
      <c r="B259" s="105" t="s">
        <v>36</v>
      </c>
      <c r="C259" s="105"/>
      <c r="D259" s="105" t="s">
        <v>652</v>
      </c>
      <c r="E259" s="105" t="s">
        <v>652</v>
      </c>
      <c r="F259" s="1"/>
      <c r="G259" s="1"/>
      <c r="H259" s="105" t="s">
        <v>44</v>
      </c>
      <c r="I259" s="1"/>
      <c r="J259" s="1"/>
      <c r="K259" s="105"/>
      <c r="L259" s="106">
        <v>44155</v>
      </c>
      <c r="M259" s="105"/>
      <c r="N259" s="1">
        <v>1.75</v>
      </c>
      <c r="O259" s="105" t="s">
        <v>105</v>
      </c>
      <c r="P259" s="1"/>
      <c r="Q259" s="1"/>
      <c r="R259" s="105" t="s">
        <v>73</v>
      </c>
      <c r="S259" s="1" t="s">
        <v>74</v>
      </c>
      <c r="T259" s="105" t="s">
        <v>36</v>
      </c>
      <c r="U259" s="105" t="s">
        <v>44</v>
      </c>
      <c r="V259" s="106"/>
      <c r="W259" s="106"/>
      <c r="X259" s="1">
        <v>1</v>
      </c>
      <c r="Y259" s="1">
        <v>24</v>
      </c>
      <c r="Z259" s="105" t="s">
        <v>105</v>
      </c>
      <c r="AA259" s="106">
        <v>44151</v>
      </c>
      <c r="AB259" s="106">
        <v>44165</v>
      </c>
      <c r="AC259" s="1">
        <v>14</v>
      </c>
      <c r="AD259" s="1">
        <v>136.37</v>
      </c>
      <c r="AE259" s="105"/>
      <c r="AF259" s="105"/>
      <c r="AG259" s="105"/>
      <c r="AH259" s="105"/>
      <c r="AI259" s="105"/>
      <c r="AJ259" s="1"/>
    </row>
    <row r="260" spans="1:36" x14ac:dyDescent="0.3">
      <c r="A260" s="105" t="s">
        <v>37</v>
      </c>
      <c r="B260" s="105" t="s">
        <v>36</v>
      </c>
      <c r="C260" s="105"/>
      <c r="D260" s="105" t="s">
        <v>652</v>
      </c>
      <c r="E260" s="105" t="s">
        <v>652</v>
      </c>
      <c r="F260" s="1"/>
      <c r="G260" s="1"/>
      <c r="H260" s="105" t="s">
        <v>54</v>
      </c>
      <c r="I260" s="1"/>
      <c r="J260" s="1"/>
      <c r="K260" s="105"/>
      <c r="L260" s="106">
        <v>44153</v>
      </c>
      <c r="M260" s="105" t="s">
        <v>128</v>
      </c>
      <c r="N260" s="1">
        <v>0.5</v>
      </c>
      <c r="O260" s="105" t="s">
        <v>105</v>
      </c>
      <c r="P260" s="1"/>
      <c r="Q260" s="1"/>
      <c r="R260" s="105" t="s">
        <v>73</v>
      </c>
      <c r="S260" s="1" t="s">
        <v>74</v>
      </c>
      <c r="T260" s="105" t="s">
        <v>36</v>
      </c>
      <c r="U260" s="105" t="s">
        <v>54</v>
      </c>
      <c r="V260" s="106"/>
      <c r="W260" s="106"/>
      <c r="X260" s="1">
        <v>1</v>
      </c>
      <c r="Y260" s="1">
        <v>24</v>
      </c>
      <c r="Z260" s="105" t="s">
        <v>105</v>
      </c>
      <c r="AA260" s="106">
        <v>44151</v>
      </c>
      <c r="AB260" s="106">
        <v>44165</v>
      </c>
      <c r="AC260" s="1">
        <v>14</v>
      </c>
      <c r="AD260" s="1">
        <v>136.37</v>
      </c>
      <c r="AE260" s="105"/>
      <c r="AF260" s="105"/>
      <c r="AG260" s="105"/>
      <c r="AH260" s="105"/>
      <c r="AI260" s="105"/>
      <c r="AJ260" s="1"/>
    </row>
    <row r="261" spans="1:36" x14ac:dyDescent="0.3">
      <c r="A261" s="105" t="s">
        <v>37</v>
      </c>
      <c r="B261" s="105" t="s">
        <v>36</v>
      </c>
      <c r="C261" s="105"/>
      <c r="D261" s="105" t="s">
        <v>652</v>
      </c>
      <c r="E261" s="105" t="s">
        <v>652</v>
      </c>
      <c r="F261" s="1"/>
      <c r="G261" s="1"/>
      <c r="H261" s="105" t="s">
        <v>54</v>
      </c>
      <c r="I261" s="1"/>
      <c r="J261" s="1"/>
      <c r="K261" s="105"/>
      <c r="L261" s="106">
        <v>44154</v>
      </c>
      <c r="M261" s="105" t="s">
        <v>129</v>
      </c>
      <c r="N261" s="1">
        <v>0.75</v>
      </c>
      <c r="O261" s="105" t="s">
        <v>105</v>
      </c>
      <c r="P261" s="1"/>
      <c r="Q261" s="1"/>
      <c r="R261" s="105" t="s">
        <v>73</v>
      </c>
      <c r="S261" s="1" t="s">
        <v>74</v>
      </c>
      <c r="T261" s="105" t="s">
        <v>36</v>
      </c>
      <c r="U261" s="105" t="s">
        <v>54</v>
      </c>
      <c r="V261" s="106"/>
      <c r="W261" s="106"/>
      <c r="X261" s="1">
        <v>1</v>
      </c>
      <c r="Y261" s="1">
        <v>24</v>
      </c>
      <c r="Z261" s="105" t="s">
        <v>105</v>
      </c>
      <c r="AA261" s="106">
        <v>44151</v>
      </c>
      <c r="AB261" s="106">
        <v>44165</v>
      </c>
      <c r="AC261" s="1">
        <v>14</v>
      </c>
      <c r="AD261" s="1">
        <v>136.37</v>
      </c>
      <c r="AE261" s="105"/>
      <c r="AF261" s="105"/>
      <c r="AG261" s="105"/>
      <c r="AH261" s="105"/>
      <c r="AI261" s="105"/>
      <c r="AJ261" s="1"/>
    </row>
    <row r="262" spans="1:36" x14ac:dyDescent="0.3">
      <c r="A262" s="105" t="s">
        <v>37</v>
      </c>
      <c r="B262" s="105" t="s">
        <v>36</v>
      </c>
      <c r="C262" s="105"/>
      <c r="D262" s="105" t="s">
        <v>652</v>
      </c>
      <c r="E262" s="105" t="s">
        <v>652</v>
      </c>
      <c r="F262" s="1"/>
      <c r="G262" s="1"/>
      <c r="H262" s="105" t="s">
        <v>54</v>
      </c>
      <c r="I262" s="1"/>
      <c r="J262" s="1"/>
      <c r="K262" s="105"/>
      <c r="L262" s="106">
        <v>44158</v>
      </c>
      <c r="M262" s="105" t="s">
        <v>130</v>
      </c>
      <c r="N262" s="1">
        <v>0.33</v>
      </c>
      <c r="O262" s="105" t="s">
        <v>105</v>
      </c>
      <c r="P262" s="1"/>
      <c r="Q262" s="1"/>
      <c r="R262" s="105" t="s">
        <v>73</v>
      </c>
      <c r="S262" s="1" t="s">
        <v>74</v>
      </c>
      <c r="T262" s="105" t="s">
        <v>36</v>
      </c>
      <c r="U262" s="105" t="s">
        <v>54</v>
      </c>
      <c r="V262" s="106"/>
      <c r="W262" s="106"/>
      <c r="X262" s="1">
        <v>1</v>
      </c>
      <c r="Y262" s="1">
        <v>24</v>
      </c>
      <c r="Z262" s="105" t="s">
        <v>105</v>
      </c>
      <c r="AA262" s="106">
        <v>44151</v>
      </c>
      <c r="AB262" s="106">
        <v>44165</v>
      </c>
      <c r="AC262" s="1">
        <v>14</v>
      </c>
      <c r="AD262" s="1">
        <v>136.37</v>
      </c>
      <c r="AE262" s="105"/>
      <c r="AF262" s="105"/>
      <c r="AG262" s="105"/>
      <c r="AH262" s="105"/>
      <c r="AI262" s="105"/>
      <c r="AJ262" s="1"/>
    </row>
    <row r="263" spans="1:36" x14ac:dyDescent="0.3">
      <c r="A263" s="105" t="s">
        <v>37</v>
      </c>
      <c r="B263" s="105" t="s">
        <v>36</v>
      </c>
      <c r="C263" s="105"/>
      <c r="D263" s="105" t="s">
        <v>652</v>
      </c>
      <c r="E263" s="105" t="s">
        <v>652</v>
      </c>
      <c r="F263" s="1"/>
      <c r="G263" s="1"/>
      <c r="H263" s="105" t="s">
        <v>54</v>
      </c>
      <c r="I263" s="1"/>
      <c r="J263" s="1"/>
      <c r="K263" s="105"/>
      <c r="L263" s="106">
        <v>44160</v>
      </c>
      <c r="M263" s="105" t="s">
        <v>131</v>
      </c>
      <c r="N263" s="1">
        <v>0.5</v>
      </c>
      <c r="O263" s="105" t="s">
        <v>105</v>
      </c>
      <c r="P263" s="1"/>
      <c r="Q263" s="1"/>
      <c r="R263" s="105" t="s">
        <v>73</v>
      </c>
      <c r="S263" s="1" t="s">
        <v>74</v>
      </c>
      <c r="T263" s="105" t="s">
        <v>36</v>
      </c>
      <c r="U263" s="105" t="s">
        <v>54</v>
      </c>
      <c r="V263" s="106"/>
      <c r="W263" s="106"/>
      <c r="X263" s="1">
        <v>1</v>
      </c>
      <c r="Y263" s="1">
        <v>24</v>
      </c>
      <c r="Z263" s="105" t="s">
        <v>105</v>
      </c>
      <c r="AA263" s="106">
        <v>44151</v>
      </c>
      <c r="AB263" s="106">
        <v>44165</v>
      </c>
      <c r="AC263" s="1">
        <v>14</v>
      </c>
      <c r="AD263" s="1">
        <v>136.37</v>
      </c>
      <c r="AE263" s="105"/>
      <c r="AF263" s="105"/>
      <c r="AG263" s="105"/>
      <c r="AH263" s="105"/>
      <c r="AI263" s="105"/>
      <c r="AJ263" s="1"/>
    </row>
    <row r="264" spans="1:36" x14ac:dyDescent="0.3">
      <c r="A264" s="105" t="s">
        <v>37</v>
      </c>
      <c r="B264" s="105" t="s">
        <v>36</v>
      </c>
      <c r="C264" s="105"/>
      <c r="D264" s="105" t="s">
        <v>652</v>
      </c>
      <c r="E264" s="105" t="s">
        <v>652</v>
      </c>
      <c r="F264" s="1"/>
      <c r="G264" s="1"/>
      <c r="H264" s="105" t="s">
        <v>38</v>
      </c>
      <c r="I264" s="1"/>
      <c r="J264" s="1"/>
      <c r="K264" s="105"/>
      <c r="L264" s="106">
        <v>44161</v>
      </c>
      <c r="M264" s="105" t="s">
        <v>132</v>
      </c>
      <c r="N264" s="1">
        <v>0.25</v>
      </c>
      <c r="O264" s="105" t="s">
        <v>105</v>
      </c>
      <c r="P264" s="1"/>
      <c r="Q264" s="1"/>
      <c r="R264" s="105" t="s">
        <v>73</v>
      </c>
      <c r="S264" s="1" t="s">
        <v>74</v>
      </c>
      <c r="T264" s="105" t="s">
        <v>36</v>
      </c>
      <c r="U264" s="105" t="s">
        <v>38</v>
      </c>
      <c r="V264" s="106"/>
      <c r="W264" s="106"/>
      <c r="X264" s="1">
        <v>1</v>
      </c>
      <c r="Y264" s="1">
        <v>24</v>
      </c>
      <c r="Z264" s="105" t="s">
        <v>105</v>
      </c>
      <c r="AA264" s="106">
        <v>44151</v>
      </c>
      <c r="AB264" s="106">
        <v>44165</v>
      </c>
      <c r="AC264" s="1">
        <v>14</v>
      </c>
      <c r="AD264" s="1">
        <v>136.37</v>
      </c>
      <c r="AE264" s="105"/>
      <c r="AF264" s="105"/>
      <c r="AG264" s="105"/>
      <c r="AH264" s="105"/>
      <c r="AI264" s="105"/>
      <c r="AJ264" s="1"/>
    </row>
    <row r="265" spans="1:36" x14ac:dyDescent="0.3">
      <c r="A265" s="105" t="s">
        <v>37</v>
      </c>
      <c r="B265" s="105" t="s">
        <v>36</v>
      </c>
      <c r="C265" s="105"/>
      <c r="D265" s="105" t="s">
        <v>652</v>
      </c>
      <c r="E265" s="105" t="s">
        <v>652</v>
      </c>
      <c r="F265" s="1"/>
      <c r="G265" s="1"/>
      <c r="H265" s="105" t="s">
        <v>44</v>
      </c>
      <c r="I265" s="1"/>
      <c r="J265" s="1"/>
      <c r="K265" s="105"/>
      <c r="L265" s="106">
        <v>44162</v>
      </c>
      <c r="M265" s="105"/>
      <c r="N265" s="1">
        <v>1.75</v>
      </c>
      <c r="O265" s="105" t="s">
        <v>105</v>
      </c>
      <c r="P265" s="1"/>
      <c r="Q265" s="1"/>
      <c r="R265" s="105" t="s">
        <v>73</v>
      </c>
      <c r="S265" s="1" t="s">
        <v>74</v>
      </c>
      <c r="T265" s="105" t="s">
        <v>36</v>
      </c>
      <c r="U265" s="105" t="s">
        <v>44</v>
      </c>
      <c r="V265" s="106"/>
      <c r="W265" s="106"/>
      <c r="X265" s="1">
        <v>1</v>
      </c>
      <c r="Y265" s="1">
        <v>24</v>
      </c>
      <c r="Z265" s="105" t="s">
        <v>105</v>
      </c>
      <c r="AA265" s="106">
        <v>44151</v>
      </c>
      <c r="AB265" s="106">
        <v>44165</v>
      </c>
      <c r="AC265" s="1">
        <v>14</v>
      </c>
      <c r="AD265" s="1">
        <v>136.37</v>
      </c>
      <c r="AE265" s="105"/>
      <c r="AF265" s="105"/>
      <c r="AG265" s="105"/>
      <c r="AH265" s="105"/>
      <c r="AI265" s="105"/>
      <c r="AJ265" s="1"/>
    </row>
    <row r="266" spans="1:36" x14ac:dyDescent="0.3">
      <c r="A266" s="105" t="s">
        <v>37</v>
      </c>
      <c r="B266" s="105" t="s">
        <v>36</v>
      </c>
      <c r="C266" s="105"/>
      <c r="D266" s="105" t="s">
        <v>652</v>
      </c>
      <c r="E266" s="105" t="s">
        <v>652</v>
      </c>
      <c r="F266" s="1"/>
      <c r="G266" s="1"/>
      <c r="H266" s="105" t="s">
        <v>47</v>
      </c>
      <c r="I266" s="1"/>
      <c r="J266" s="1"/>
      <c r="K266" s="105"/>
      <c r="L266" s="106">
        <v>44166</v>
      </c>
      <c r="M266" s="105" t="s">
        <v>133</v>
      </c>
      <c r="N266" s="1">
        <v>0.25</v>
      </c>
      <c r="O266" s="105" t="s">
        <v>108</v>
      </c>
      <c r="P266" s="1"/>
      <c r="Q266" s="1"/>
      <c r="R266" s="105" t="s">
        <v>73</v>
      </c>
      <c r="S266" s="1" t="s">
        <v>74</v>
      </c>
      <c r="T266" s="105" t="s">
        <v>36</v>
      </c>
      <c r="U266" s="105" t="s">
        <v>47</v>
      </c>
      <c r="V266" s="106"/>
      <c r="W266" s="106"/>
      <c r="X266" s="1">
        <v>1</v>
      </c>
      <c r="Y266" s="1">
        <v>24</v>
      </c>
      <c r="Z266" s="105" t="s">
        <v>108</v>
      </c>
      <c r="AA266" s="106">
        <v>44165</v>
      </c>
      <c r="AB266" s="106">
        <v>44179</v>
      </c>
      <c r="AC266" s="1">
        <v>14</v>
      </c>
      <c r="AD266" s="1">
        <v>112</v>
      </c>
      <c r="AE266" s="105"/>
      <c r="AF266" s="105"/>
      <c r="AG266" s="105"/>
      <c r="AH266" s="105"/>
      <c r="AI266" s="105"/>
      <c r="AJ266" s="1"/>
    </row>
    <row r="267" spans="1:36" x14ac:dyDescent="0.3">
      <c r="A267" s="105" t="s">
        <v>37</v>
      </c>
      <c r="B267" s="105" t="s">
        <v>36</v>
      </c>
      <c r="C267" s="105"/>
      <c r="D267" s="105" t="s">
        <v>652</v>
      </c>
      <c r="E267" s="105" t="s">
        <v>652</v>
      </c>
      <c r="F267" s="1"/>
      <c r="G267" s="1"/>
      <c r="H267" s="105" t="s">
        <v>54</v>
      </c>
      <c r="I267" s="1"/>
      <c r="J267" s="1"/>
      <c r="K267" s="105"/>
      <c r="L267" s="106">
        <v>44166</v>
      </c>
      <c r="M267" s="105" t="s">
        <v>134</v>
      </c>
      <c r="N267" s="1">
        <v>0.32</v>
      </c>
      <c r="O267" s="105" t="s">
        <v>108</v>
      </c>
      <c r="P267" s="1"/>
      <c r="Q267" s="1"/>
      <c r="R267" s="105" t="s">
        <v>73</v>
      </c>
      <c r="S267" s="1" t="s">
        <v>74</v>
      </c>
      <c r="T267" s="105" t="s">
        <v>36</v>
      </c>
      <c r="U267" s="105" t="s">
        <v>54</v>
      </c>
      <c r="V267" s="106"/>
      <c r="W267" s="106"/>
      <c r="X267" s="1">
        <v>1</v>
      </c>
      <c r="Y267" s="1">
        <v>24</v>
      </c>
      <c r="Z267" s="105" t="s">
        <v>108</v>
      </c>
      <c r="AA267" s="106">
        <v>44165</v>
      </c>
      <c r="AB267" s="106">
        <v>44179</v>
      </c>
      <c r="AC267" s="1">
        <v>14</v>
      </c>
      <c r="AD267" s="1">
        <v>112</v>
      </c>
      <c r="AE267" s="105"/>
      <c r="AF267" s="105"/>
      <c r="AG267" s="105"/>
      <c r="AH267" s="105"/>
      <c r="AI267" s="105"/>
      <c r="AJ267" s="1"/>
    </row>
    <row r="268" spans="1:36" x14ac:dyDescent="0.3">
      <c r="A268" s="105" t="s">
        <v>37</v>
      </c>
      <c r="B268" s="105" t="s">
        <v>36</v>
      </c>
      <c r="C268" s="105"/>
      <c r="D268" s="105" t="s">
        <v>652</v>
      </c>
      <c r="E268" s="105" t="s">
        <v>652</v>
      </c>
      <c r="F268" s="1"/>
      <c r="G268" s="1"/>
      <c r="H268" s="105" t="s">
        <v>47</v>
      </c>
      <c r="I268" s="1"/>
      <c r="J268" s="1"/>
      <c r="K268" s="105"/>
      <c r="L268" s="106">
        <v>44167</v>
      </c>
      <c r="M268" s="105" t="s">
        <v>133</v>
      </c>
      <c r="N268" s="1">
        <v>0.25</v>
      </c>
      <c r="O268" s="105" t="s">
        <v>108</v>
      </c>
      <c r="P268" s="1"/>
      <c r="Q268" s="1"/>
      <c r="R268" s="105" t="s">
        <v>73</v>
      </c>
      <c r="S268" s="1" t="s">
        <v>74</v>
      </c>
      <c r="T268" s="105" t="s">
        <v>36</v>
      </c>
      <c r="U268" s="105" t="s">
        <v>47</v>
      </c>
      <c r="V268" s="106"/>
      <c r="W268" s="106"/>
      <c r="X268" s="1">
        <v>1</v>
      </c>
      <c r="Y268" s="1">
        <v>24</v>
      </c>
      <c r="Z268" s="105" t="s">
        <v>108</v>
      </c>
      <c r="AA268" s="106">
        <v>44165</v>
      </c>
      <c r="AB268" s="106">
        <v>44179</v>
      </c>
      <c r="AC268" s="1">
        <v>14</v>
      </c>
      <c r="AD268" s="1">
        <v>112</v>
      </c>
      <c r="AE268" s="105"/>
      <c r="AF268" s="105"/>
      <c r="AG268" s="105"/>
      <c r="AH268" s="105"/>
      <c r="AI268" s="105"/>
      <c r="AJ268" s="1"/>
    </row>
    <row r="269" spans="1:36" x14ac:dyDescent="0.3">
      <c r="A269" s="105" t="s">
        <v>37</v>
      </c>
      <c r="B269" s="105" t="s">
        <v>36</v>
      </c>
      <c r="C269" s="105"/>
      <c r="D269" s="105" t="s">
        <v>652</v>
      </c>
      <c r="E269" s="105" t="s">
        <v>652</v>
      </c>
      <c r="F269" s="1"/>
      <c r="G269" s="1"/>
      <c r="H269" s="105" t="s">
        <v>44</v>
      </c>
      <c r="I269" s="1"/>
      <c r="J269" s="1"/>
      <c r="K269" s="105"/>
      <c r="L269" s="106">
        <v>44168</v>
      </c>
      <c r="M269" s="105" t="s">
        <v>135</v>
      </c>
      <c r="N269" s="1">
        <v>1</v>
      </c>
      <c r="O269" s="105" t="s">
        <v>108</v>
      </c>
      <c r="P269" s="1"/>
      <c r="Q269" s="1"/>
      <c r="R269" s="105" t="s">
        <v>73</v>
      </c>
      <c r="S269" s="1" t="s">
        <v>74</v>
      </c>
      <c r="T269" s="105" t="s">
        <v>36</v>
      </c>
      <c r="U269" s="105" t="s">
        <v>44</v>
      </c>
      <c r="V269" s="106"/>
      <c r="W269" s="106"/>
      <c r="X269" s="1">
        <v>1</v>
      </c>
      <c r="Y269" s="1">
        <v>24</v>
      </c>
      <c r="Z269" s="105" t="s">
        <v>108</v>
      </c>
      <c r="AA269" s="106">
        <v>44165</v>
      </c>
      <c r="AB269" s="106">
        <v>44179</v>
      </c>
      <c r="AC269" s="1">
        <v>14</v>
      </c>
      <c r="AD269" s="1">
        <v>112</v>
      </c>
      <c r="AE269" s="105"/>
      <c r="AF269" s="105"/>
      <c r="AG269" s="105"/>
      <c r="AH269" s="105"/>
      <c r="AI269" s="105"/>
      <c r="AJ269" s="1"/>
    </row>
    <row r="270" spans="1:36" x14ac:dyDescent="0.3">
      <c r="A270" s="105" t="s">
        <v>37</v>
      </c>
      <c r="B270" s="105" t="s">
        <v>36</v>
      </c>
      <c r="C270" s="105"/>
      <c r="D270" s="105" t="s">
        <v>652</v>
      </c>
      <c r="E270" s="105" t="s">
        <v>652</v>
      </c>
      <c r="F270" s="1"/>
      <c r="G270" s="1"/>
      <c r="H270" s="105" t="s">
        <v>47</v>
      </c>
      <c r="I270" s="1"/>
      <c r="J270" s="1"/>
      <c r="K270" s="105"/>
      <c r="L270" s="106">
        <v>44169</v>
      </c>
      <c r="M270" s="105" t="s">
        <v>136</v>
      </c>
      <c r="N270" s="1">
        <v>2.37</v>
      </c>
      <c r="O270" s="105" t="s">
        <v>108</v>
      </c>
      <c r="P270" s="1"/>
      <c r="Q270" s="1"/>
      <c r="R270" s="105" t="s">
        <v>73</v>
      </c>
      <c r="S270" s="1" t="s">
        <v>74</v>
      </c>
      <c r="T270" s="105" t="s">
        <v>36</v>
      </c>
      <c r="U270" s="105" t="s">
        <v>47</v>
      </c>
      <c r="V270" s="106"/>
      <c r="W270" s="106"/>
      <c r="X270" s="1">
        <v>1</v>
      </c>
      <c r="Y270" s="1">
        <v>24</v>
      </c>
      <c r="Z270" s="105" t="s">
        <v>108</v>
      </c>
      <c r="AA270" s="106">
        <v>44165</v>
      </c>
      <c r="AB270" s="106">
        <v>44179</v>
      </c>
      <c r="AC270" s="1">
        <v>14</v>
      </c>
      <c r="AD270" s="1">
        <v>112</v>
      </c>
      <c r="AE270" s="105"/>
      <c r="AF270" s="105"/>
      <c r="AG270" s="105"/>
      <c r="AH270" s="105"/>
      <c r="AI270" s="105"/>
      <c r="AJ270" s="1"/>
    </row>
    <row r="271" spans="1:36" x14ac:dyDescent="0.3">
      <c r="A271" s="105" t="s">
        <v>37</v>
      </c>
      <c r="B271" s="105" t="s">
        <v>36</v>
      </c>
      <c r="C271" s="105"/>
      <c r="D271" s="105" t="s">
        <v>652</v>
      </c>
      <c r="E271" s="105" t="s">
        <v>652</v>
      </c>
      <c r="F271" s="1"/>
      <c r="G271" s="1"/>
      <c r="H271" s="105" t="s">
        <v>44</v>
      </c>
      <c r="I271" s="1"/>
      <c r="J271" s="1"/>
      <c r="K271" s="105"/>
      <c r="L271" s="106">
        <v>44173</v>
      </c>
      <c r="M271" s="105"/>
      <c r="N271" s="1">
        <v>2</v>
      </c>
      <c r="O271" s="105" t="s">
        <v>108</v>
      </c>
      <c r="P271" s="1"/>
      <c r="Q271" s="1"/>
      <c r="R271" s="105" t="s">
        <v>73</v>
      </c>
      <c r="S271" s="1" t="s">
        <v>74</v>
      </c>
      <c r="T271" s="105" t="s">
        <v>36</v>
      </c>
      <c r="U271" s="105" t="s">
        <v>44</v>
      </c>
      <c r="V271" s="106"/>
      <c r="W271" s="106"/>
      <c r="X271" s="1">
        <v>1</v>
      </c>
      <c r="Y271" s="1">
        <v>24</v>
      </c>
      <c r="Z271" s="105" t="s">
        <v>108</v>
      </c>
      <c r="AA271" s="106">
        <v>44165</v>
      </c>
      <c r="AB271" s="106">
        <v>44179</v>
      </c>
      <c r="AC271" s="1">
        <v>14</v>
      </c>
      <c r="AD271" s="1">
        <v>112</v>
      </c>
      <c r="AE271" s="105"/>
      <c r="AF271" s="105"/>
      <c r="AG271" s="105"/>
      <c r="AH271" s="105"/>
      <c r="AI271" s="105"/>
      <c r="AJ271" s="1"/>
    </row>
    <row r="272" spans="1:36" x14ac:dyDescent="0.3">
      <c r="A272" s="105" t="s">
        <v>37</v>
      </c>
      <c r="B272" s="105" t="s">
        <v>36</v>
      </c>
      <c r="C272" s="105"/>
      <c r="D272" s="105" t="s">
        <v>652</v>
      </c>
      <c r="E272" s="105" t="s">
        <v>652</v>
      </c>
      <c r="F272" s="1"/>
      <c r="G272" s="1"/>
      <c r="H272" s="105" t="s">
        <v>44</v>
      </c>
      <c r="I272" s="1"/>
      <c r="J272" s="1"/>
      <c r="K272" s="105"/>
      <c r="L272" s="106">
        <v>44183</v>
      </c>
      <c r="M272" s="105" t="s">
        <v>78</v>
      </c>
      <c r="N272" s="1">
        <v>1.75</v>
      </c>
      <c r="O272" s="105" t="s">
        <v>125</v>
      </c>
      <c r="P272" s="1"/>
      <c r="Q272" s="1"/>
      <c r="R272" s="105" t="s">
        <v>73</v>
      </c>
      <c r="S272" s="1" t="s">
        <v>74</v>
      </c>
      <c r="T272" s="105" t="s">
        <v>36</v>
      </c>
      <c r="U272" s="105" t="s">
        <v>44</v>
      </c>
      <c r="V272" s="106"/>
      <c r="W272" s="106"/>
      <c r="X272" s="1">
        <v>1</v>
      </c>
      <c r="Y272" s="1">
        <v>24</v>
      </c>
      <c r="Z272" s="105" t="s">
        <v>125</v>
      </c>
      <c r="AA272" s="106">
        <v>44179</v>
      </c>
      <c r="AB272" s="106">
        <v>44193</v>
      </c>
      <c r="AC272" s="1">
        <v>14</v>
      </c>
      <c r="AD272" s="1">
        <v>112</v>
      </c>
      <c r="AE272" s="105"/>
      <c r="AF272" s="105"/>
      <c r="AG272" s="105"/>
      <c r="AH272" s="105"/>
      <c r="AI272" s="105"/>
      <c r="AJ272" s="1"/>
    </row>
    <row r="273" spans="1:36" x14ac:dyDescent="0.3">
      <c r="A273" s="105" t="s">
        <v>37</v>
      </c>
      <c r="B273" s="105" t="s">
        <v>36</v>
      </c>
      <c r="C273" s="105"/>
      <c r="D273" s="105" t="s">
        <v>652</v>
      </c>
      <c r="E273" s="105" t="s">
        <v>652</v>
      </c>
      <c r="F273" s="1"/>
      <c r="G273" s="1"/>
      <c r="H273" s="105" t="s">
        <v>44</v>
      </c>
      <c r="I273" s="1"/>
      <c r="J273" s="1"/>
      <c r="K273" s="105"/>
      <c r="L273" s="106">
        <v>44152</v>
      </c>
      <c r="M273" s="105"/>
      <c r="N273" s="1">
        <v>1.5</v>
      </c>
      <c r="O273" s="105" t="s">
        <v>105</v>
      </c>
      <c r="P273" s="1"/>
      <c r="Q273" s="1"/>
      <c r="R273" s="105" t="s">
        <v>83</v>
      </c>
      <c r="S273" s="1" t="s">
        <v>84</v>
      </c>
      <c r="T273" s="105" t="s">
        <v>36</v>
      </c>
      <c r="U273" s="105" t="s">
        <v>44</v>
      </c>
      <c r="V273" s="106"/>
      <c r="W273" s="106"/>
      <c r="X273" s="1">
        <v>1</v>
      </c>
      <c r="Y273" s="1">
        <v>24</v>
      </c>
      <c r="Z273" s="105" t="s">
        <v>105</v>
      </c>
      <c r="AA273" s="106">
        <v>44151</v>
      </c>
      <c r="AB273" s="106">
        <v>44165</v>
      </c>
      <c r="AC273" s="1">
        <v>14</v>
      </c>
      <c r="AD273" s="1">
        <v>136.37</v>
      </c>
      <c r="AE273" s="105"/>
      <c r="AF273" s="105"/>
      <c r="AG273" s="105"/>
      <c r="AH273" s="105"/>
      <c r="AI273" s="105"/>
      <c r="AJ273" s="1"/>
    </row>
    <row r="274" spans="1:36" x14ac:dyDescent="0.3">
      <c r="A274" s="105" t="s">
        <v>37</v>
      </c>
      <c r="B274" s="105" t="s">
        <v>36</v>
      </c>
      <c r="C274" s="105"/>
      <c r="D274" s="105" t="s">
        <v>652</v>
      </c>
      <c r="E274" s="105" t="s">
        <v>652</v>
      </c>
      <c r="F274" s="1"/>
      <c r="G274" s="1"/>
      <c r="H274" s="105" t="s">
        <v>44</v>
      </c>
      <c r="I274" s="1"/>
      <c r="J274" s="1"/>
      <c r="K274" s="105"/>
      <c r="L274" s="106">
        <v>44155</v>
      </c>
      <c r="M274" s="105"/>
      <c r="N274" s="1">
        <v>1.5</v>
      </c>
      <c r="O274" s="105" t="s">
        <v>105</v>
      </c>
      <c r="P274" s="1"/>
      <c r="Q274" s="1"/>
      <c r="R274" s="105" t="s">
        <v>83</v>
      </c>
      <c r="S274" s="1" t="s">
        <v>84</v>
      </c>
      <c r="T274" s="105" t="s">
        <v>36</v>
      </c>
      <c r="U274" s="105" t="s">
        <v>44</v>
      </c>
      <c r="V274" s="106"/>
      <c r="W274" s="106"/>
      <c r="X274" s="1">
        <v>1</v>
      </c>
      <c r="Y274" s="1">
        <v>24</v>
      </c>
      <c r="Z274" s="105" t="s">
        <v>105</v>
      </c>
      <c r="AA274" s="106">
        <v>44151</v>
      </c>
      <c r="AB274" s="106">
        <v>44165</v>
      </c>
      <c r="AC274" s="1">
        <v>14</v>
      </c>
      <c r="AD274" s="1">
        <v>136.37</v>
      </c>
      <c r="AE274" s="105"/>
      <c r="AF274" s="105"/>
      <c r="AG274" s="105"/>
      <c r="AH274" s="105"/>
      <c r="AI274" s="105"/>
      <c r="AJ274" s="1"/>
    </row>
    <row r="275" spans="1:36" x14ac:dyDescent="0.3">
      <c r="A275" s="105" t="s">
        <v>37</v>
      </c>
      <c r="B275" s="105" t="s">
        <v>36</v>
      </c>
      <c r="C275" s="105"/>
      <c r="D275" s="105" t="s">
        <v>652</v>
      </c>
      <c r="E275" s="105" t="s">
        <v>652</v>
      </c>
      <c r="F275" s="1"/>
      <c r="G275" s="1"/>
      <c r="H275" s="105" t="s">
        <v>38</v>
      </c>
      <c r="I275" s="1"/>
      <c r="J275" s="1"/>
      <c r="K275" s="105"/>
      <c r="L275" s="106">
        <v>44152</v>
      </c>
      <c r="M275" s="105" t="s">
        <v>137</v>
      </c>
      <c r="N275" s="1">
        <v>0.33</v>
      </c>
      <c r="O275" s="105" t="s">
        <v>105</v>
      </c>
      <c r="P275" s="1"/>
      <c r="Q275" s="1"/>
      <c r="R275" s="105" t="s">
        <v>83</v>
      </c>
      <c r="S275" s="1" t="s">
        <v>84</v>
      </c>
      <c r="T275" s="105" t="s">
        <v>36</v>
      </c>
      <c r="U275" s="105" t="s">
        <v>38</v>
      </c>
      <c r="V275" s="106"/>
      <c r="W275" s="106"/>
      <c r="X275" s="1">
        <v>1</v>
      </c>
      <c r="Y275" s="1">
        <v>24</v>
      </c>
      <c r="Z275" s="105" t="s">
        <v>105</v>
      </c>
      <c r="AA275" s="106">
        <v>44151</v>
      </c>
      <c r="AB275" s="106">
        <v>44165</v>
      </c>
      <c r="AC275" s="1">
        <v>14</v>
      </c>
      <c r="AD275" s="1">
        <v>136.37</v>
      </c>
      <c r="AE275" s="105"/>
      <c r="AF275" s="105"/>
      <c r="AG275" s="105"/>
      <c r="AH275" s="105"/>
      <c r="AI275" s="105"/>
      <c r="AJ275" s="1"/>
    </row>
    <row r="276" spans="1:36" x14ac:dyDescent="0.3">
      <c r="A276" s="105" t="s">
        <v>37</v>
      </c>
      <c r="B276" s="105" t="s">
        <v>36</v>
      </c>
      <c r="C276" s="105"/>
      <c r="D276" s="105" t="s">
        <v>652</v>
      </c>
      <c r="E276" s="105" t="s">
        <v>652</v>
      </c>
      <c r="F276" s="1"/>
      <c r="G276" s="1"/>
      <c r="H276" s="105" t="s">
        <v>38</v>
      </c>
      <c r="I276" s="1"/>
      <c r="J276" s="1"/>
      <c r="K276" s="105"/>
      <c r="L276" s="106">
        <v>44152</v>
      </c>
      <c r="M276" s="105" t="s">
        <v>39</v>
      </c>
      <c r="N276" s="1">
        <v>1</v>
      </c>
      <c r="O276" s="105" t="s">
        <v>105</v>
      </c>
      <c r="P276" s="1"/>
      <c r="Q276" s="1"/>
      <c r="R276" s="105" t="s">
        <v>83</v>
      </c>
      <c r="S276" s="1" t="s">
        <v>84</v>
      </c>
      <c r="T276" s="105" t="s">
        <v>36</v>
      </c>
      <c r="U276" s="105" t="s">
        <v>38</v>
      </c>
      <c r="V276" s="106"/>
      <c r="W276" s="106"/>
      <c r="X276" s="1">
        <v>1</v>
      </c>
      <c r="Y276" s="1">
        <v>24</v>
      </c>
      <c r="Z276" s="105" t="s">
        <v>105</v>
      </c>
      <c r="AA276" s="106">
        <v>44151</v>
      </c>
      <c r="AB276" s="106">
        <v>44165</v>
      </c>
      <c r="AC276" s="1">
        <v>14</v>
      </c>
      <c r="AD276" s="1">
        <v>136.37</v>
      </c>
      <c r="AE276" s="105"/>
      <c r="AF276" s="105"/>
      <c r="AG276" s="105"/>
      <c r="AH276" s="105"/>
      <c r="AI276" s="105"/>
      <c r="AJ276" s="1"/>
    </row>
    <row r="277" spans="1:36" x14ac:dyDescent="0.3">
      <c r="A277" s="105" t="s">
        <v>37</v>
      </c>
      <c r="B277" s="105" t="s">
        <v>36</v>
      </c>
      <c r="C277" s="105"/>
      <c r="D277" s="105" t="s">
        <v>652</v>
      </c>
      <c r="E277" s="105" t="s">
        <v>652</v>
      </c>
      <c r="F277" s="1"/>
      <c r="G277" s="1"/>
      <c r="H277" s="105" t="s">
        <v>38</v>
      </c>
      <c r="I277" s="1"/>
      <c r="J277" s="1"/>
      <c r="K277" s="105"/>
      <c r="L277" s="106">
        <v>44153</v>
      </c>
      <c r="M277" s="105" t="s">
        <v>138</v>
      </c>
      <c r="N277" s="1">
        <v>2</v>
      </c>
      <c r="O277" s="105" t="s">
        <v>105</v>
      </c>
      <c r="P277" s="1"/>
      <c r="Q277" s="1"/>
      <c r="R277" s="105" t="s">
        <v>83</v>
      </c>
      <c r="S277" s="1" t="s">
        <v>84</v>
      </c>
      <c r="T277" s="105" t="s">
        <v>36</v>
      </c>
      <c r="U277" s="105" t="s">
        <v>38</v>
      </c>
      <c r="V277" s="106"/>
      <c r="W277" s="106"/>
      <c r="X277" s="1">
        <v>1</v>
      </c>
      <c r="Y277" s="1">
        <v>24</v>
      </c>
      <c r="Z277" s="105" t="s">
        <v>105</v>
      </c>
      <c r="AA277" s="106">
        <v>44151</v>
      </c>
      <c r="AB277" s="106">
        <v>44165</v>
      </c>
      <c r="AC277" s="1">
        <v>14</v>
      </c>
      <c r="AD277" s="1">
        <v>136.37</v>
      </c>
      <c r="AE277" s="105"/>
      <c r="AF277" s="105"/>
      <c r="AG277" s="105"/>
      <c r="AH277" s="105"/>
      <c r="AI277" s="105"/>
      <c r="AJ277" s="1"/>
    </row>
    <row r="278" spans="1:36" x14ac:dyDescent="0.3">
      <c r="A278" s="105" t="s">
        <v>37</v>
      </c>
      <c r="B278" s="105" t="s">
        <v>36</v>
      </c>
      <c r="C278" s="105"/>
      <c r="D278" s="105" t="s">
        <v>652</v>
      </c>
      <c r="E278" s="105" t="s">
        <v>652</v>
      </c>
      <c r="F278" s="1"/>
      <c r="G278" s="1"/>
      <c r="H278" s="105" t="s">
        <v>38</v>
      </c>
      <c r="I278" s="1"/>
      <c r="J278" s="1"/>
      <c r="K278" s="105"/>
      <c r="L278" s="106">
        <v>44155</v>
      </c>
      <c r="M278" s="105" t="s">
        <v>39</v>
      </c>
      <c r="N278" s="1">
        <v>1</v>
      </c>
      <c r="O278" s="105" t="s">
        <v>105</v>
      </c>
      <c r="P278" s="1"/>
      <c r="Q278" s="1"/>
      <c r="R278" s="105" t="s">
        <v>83</v>
      </c>
      <c r="S278" s="1" t="s">
        <v>84</v>
      </c>
      <c r="T278" s="105" t="s">
        <v>36</v>
      </c>
      <c r="U278" s="105" t="s">
        <v>38</v>
      </c>
      <c r="V278" s="106"/>
      <c r="W278" s="106"/>
      <c r="X278" s="1">
        <v>1</v>
      </c>
      <c r="Y278" s="1">
        <v>24</v>
      </c>
      <c r="Z278" s="105" t="s">
        <v>105</v>
      </c>
      <c r="AA278" s="106">
        <v>44151</v>
      </c>
      <c r="AB278" s="106">
        <v>44165</v>
      </c>
      <c r="AC278" s="1">
        <v>14</v>
      </c>
      <c r="AD278" s="1">
        <v>136.37</v>
      </c>
      <c r="AE278" s="105"/>
      <c r="AF278" s="105"/>
      <c r="AG278" s="105"/>
      <c r="AH278" s="105"/>
      <c r="AI278" s="105"/>
      <c r="AJ278" s="1"/>
    </row>
    <row r="279" spans="1:36" x14ac:dyDescent="0.3">
      <c r="A279" s="105" t="s">
        <v>37</v>
      </c>
      <c r="B279" s="105" t="s">
        <v>36</v>
      </c>
      <c r="C279" s="105"/>
      <c r="D279" s="105" t="s">
        <v>652</v>
      </c>
      <c r="E279" s="105" t="s">
        <v>652</v>
      </c>
      <c r="F279" s="1"/>
      <c r="G279" s="1"/>
      <c r="H279" s="105" t="s">
        <v>38</v>
      </c>
      <c r="I279" s="1"/>
      <c r="J279" s="1"/>
      <c r="K279" s="105"/>
      <c r="L279" s="106">
        <v>44155</v>
      </c>
      <c r="M279" s="105" t="s">
        <v>139</v>
      </c>
      <c r="N279" s="1">
        <v>1</v>
      </c>
      <c r="O279" s="105" t="s">
        <v>105</v>
      </c>
      <c r="P279" s="1"/>
      <c r="Q279" s="1"/>
      <c r="R279" s="105" t="s">
        <v>83</v>
      </c>
      <c r="S279" s="1" t="s">
        <v>84</v>
      </c>
      <c r="T279" s="105" t="s">
        <v>36</v>
      </c>
      <c r="U279" s="105" t="s">
        <v>38</v>
      </c>
      <c r="V279" s="106"/>
      <c r="W279" s="106"/>
      <c r="X279" s="1">
        <v>1</v>
      </c>
      <c r="Y279" s="1">
        <v>24</v>
      </c>
      <c r="Z279" s="105" t="s">
        <v>105</v>
      </c>
      <c r="AA279" s="106">
        <v>44151</v>
      </c>
      <c r="AB279" s="106">
        <v>44165</v>
      </c>
      <c r="AC279" s="1">
        <v>14</v>
      </c>
      <c r="AD279" s="1">
        <v>136.37</v>
      </c>
      <c r="AE279" s="105"/>
      <c r="AF279" s="105"/>
      <c r="AG279" s="105"/>
      <c r="AH279" s="105"/>
      <c r="AI279" s="105"/>
      <c r="AJ279" s="1"/>
    </row>
    <row r="280" spans="1:36" x14ac:dyDescent="0.3">
      <c r="A280" s="105" t="s">
        <v>37</v>
      </c>
      <c r="B280" s="105" t="s">
        <v>36</v>
      </c>
      <c r="C280" s="105"/>
      <c r="D280" s="105" t="s">
        <v>652</v>
      </c>
      <c r="E280" s="105" t="s">
        <v>652</v>
      </c>
      <c r="F280" s="1"/>
      <c r="G280" s="1"/>
      <c r="H280" s="105" t="s">
        <v>54</v>
      </c>
      <c r="I280" s="1"/>
      <c r="J280" s="1"/>
      <c r="K280" s="105"/>
      <c r="L280" s="106">
        <v>44152</v>
      </c>
      <c r="M280" s="105" t="s">
        <v>92</v>
      </c>
      <c r="N280" s="1">
        <v>0.33</v>
      </c>
      <c r="O280" s="105" t="s">
        <v>105</v>
      </c>
      <c r="P280" s="1"/>
      <c r="Q280" s="1"/>
      <c r="R280" s="105" t="s">
        <v>83</v>
      </c>
      <c r="S280" s="1" t="s">
        <v>84</v>
      </c>
      <c r="T280" s="105" t="s">
        <v>36</v>
      </c>
      <c r="U280" s="105" t="s">
        <v>54</v>
      </c>
      <c r="V280" s="106"/>
      <c r="W280" s="106"/>
      <c r="X280" s="1">
        <v>1</v>
      </c>
      <c r="Y280" s="1">
        <v>24</v>
      </c>
      <c r="Z280" s="105" t="s">
        <v>105</v>
      </c>
      <c r="AA280" s="106">
        <v>44151</v>
      </c>
      <c r="AB280" s="106">
        <v>44165</v>
      </c>
      <c r="AC280" s="1">
        <v>14</v>
      </c>
      <c r="AD280" s="1">
        <v>136.37</v>
      </c>
      <c r="AE280" s="105"/>
      <c r="AF280" s="105"/>
      <c r="AG280" s="105"/>
      <c r="AH280" s="105"/>
      <c r="AI280" s="105"/>
      <c r="AJ280" s="1"/>
    </row>
    <row r="281" spans="1:36" x14ac:dyDescent="0.3">
      <c r="A281" s="105" t="s">
        <v>37</v>
      </c>
      <c r="B281" s="105" t="s">
        <v>36</v>
      </c>
      <c r="C281" s="105"/>
      <c r="D281" s="105" t="s">
        <v>652</v>
      </c>
      <c r="E281" s="105" t="s">
        <v>652</v>
      </c>
      <c r="F281" s="1"/>
      <c r="G281" s="1"/>
      <c r="H281" s="105" t="s">
        <v>38</v>
      </c>
      <c r="I281" s="1"/>
      <c r="J281" s="1"/>
      <c r="K281" s="105"/>
      <c r="L281" s="106">
        <v>44159</v>
      </c>
      <c r="M281" s="105" t="s">
        <v>140</v>
      </c>
      <c r="N281" s="1">
        <v>1.75</v>
      </c>
      <c r="O281" s="105" t="s">
        <v>105</v>
      </c>
      <c r="P281" s="1"/>
      <c r="Q281" s="1"/>
      <c r="R281" s="105" t="s">
        <v>83</v>
      </c>
      <c r="S281" s="1" t="s">
        <v>84</v>
      </c>
      <c r="T281" s="105" t="s">
        <v>36</v>
      </c>
      <c r="U281" s="105" t="s">
        <v>38</v>
      </c>
      <c r="V281" s="106"/>
      <c r="W281" s="106"/>
      <c r="X281" s="1">
        <v>1</v>
      </c>
      <c r="Y281" s="1">
        <v>24</v>
      </c>
      <c r="Z281" s="105" t="s">
        <v>105</v>
      </c>
      <c r="AA281" s="106">
        <v>44151</v>
      </c>
      <c r="AB281" s="106">
        <v>44165</v>
      </c>
      <c r="AC281" s="1">
        <v>14</v>
      </c>
      <c r="AD281" s="1">
        <v>136.37</v>
      </c>
      <c r="AE281" s="105"/>
      <c r="AF281" s="105"/>
      <c r="AG281" s="105"/>
      <c r="AH281" s="105"/>
      <c r="AI281" s="105"/>
      <c r="AJ281" s="1"/>
    </row>
    <row r="282" spans="1:36" x14ac:dyDescent="0.3">
      <c r="A282" s="105" t="s">
        <v>37</v>
      </c>
      <c r="B282" s="105" t="s">
        <v>36</v>
      </c>
      <c r="C282" s="105"/>
      <c r="D282" s="105" t="s">
        <v>652</v>
      </c>
      <c r="E282" s="105" t="s">
        <v>652</v>
      </c>
      <c r="F282" s="1"/>
      <c r="G282" s="1"/>
      <c r="H282" s="105" t="s">
        <v>38</v>
      </c>
      <c r="I282" s="1"/>
      <c r="J282" s="1"/>
      <c r="K282" s="105"/>
      <c r="L282" s="106">
        <v>44160</v>
      </c>
      <c r="M282" s="105" t="s">
        <v>141</v>
      </c>
      <c r="N282" s="1">
        <v>1</v>
      </c>
      <c r="O282" s="105" t="s">
        <v>105</v>
      </c>
      <c r="P282" s="1"/>
      <c r="Q282" s="1"/>
      <c r="R282" s="105" t="s">
        <v>83</v>
      </c>
      <c r="S282" s="1" t="s">
        <v>84</v>
      </c>
      <c r="T282" s="105" t="s">
        <v>36</v>
      </c>
      <c r="U282" s="105" t="s">
        <v>38</v>
      </c>
      <c r="V282" s="106"/>
      <c r="W282" s="106"/>
      <c r="X282" s="1">
        <v>1</v>
      </c>
      <c r="Y282" s="1">
        <v>24</v>
      </c>
      <c r="Z282" s="105" t="s">
        <v>105</v>
      </c>
      <c r="AA282" s="106">
        <v>44151</v>
      </c>
      <c r="AB282" s="106">
        <v>44165</v>
      </c>
      <c r="AC282" s="1">
        <v>14</v>
      </c>
      <c r="AD282" s="1">
        <v>136.37</v>
      </c>
      <c r="AE282" s="105"/>
      <c r="AF282" s="105"/>
      <c r="AG282" s="105"/>
      <c r="AH282" s="105"/>
      <c r="AI282" s="105"/>
      <c r="AJ282" s="1"/>
    </row>
    <row r="283" spans="1:36" x14ac:dyDescent="0.3">
      <c r="A283" s="105" t="s">
        <v>37</v>
      </c>
      <c r="B283" s="105" t="s">
        <v>36</v>
      </c>
      <c r="C283" s="105"/>
      <c r="D283" s="105" t="s">
        <v>652</v>
      </c>
      <c r="E283" s="105" t="s">
        <v>652</v>
      </c>
      <c r="F283" s="1"/>
      <c r="G283" s="1"/>
      <c r="H283" s="105" t="s">
        <v>38</v>
      </c>
      <c r="I283" s="1"/>
      <c r="J283" s="1"/>
      <c r="K283" s="105"/>
      <c r="L283" s="106">
        <v>44161</v>
      </c>
      <c r="M283" s="105" t="s">
        <v>39</v>
      </c>
      <c r="N283" s="1">
        <v>1.5</v>
      </c>
      <c r="O283" s="105" t="s">
        <v>105</v>
      </c>
      <c r="P283" s="1"/>
      <c r="Q283" s="1"/>
      <c r="R283" s="105" t="s">
        <v>83</v>
      </c>
      <c r="S283" s="1" t="s">
        <v>84</v>
      </c>
      <c r="T283" s="105" t="s">
        <v>36</v>
      </c>
      <c r="U283" s="105" t="s">
        <v>38</v>
      </c>
      <c r="V283" s="106"/>
      <c r="W283" s="106"/>
      <c r="X283" s="1">
        <v>1</v>
      </c>
      <c r="Y283" s="1">
        <v>24</v>
      </c>
      <c r="Z283" s="105" t="s">
        <v>105</v>
      </c>
      <c r="AA283" s="106">
        <v>44151</v>
      </c>
      <c r="AB283" s="106">
        <v>44165</v>
      </c>
      <c r="AC283" s="1">
        <v>14</v>
      </c>
      <c r="AD283" s="1">
        <v>136.37</v>
      </c>
      <c r="AE283" s="105"/>
      <c r="AF283" s="105"/>
      <c r="AG283" s="105"/>
      <c r="AH283" s="105"/>
      <c r="AI283" s="105"/>
      <c r="AJ283" s="1"/>
    </row>
    <row r="284" spans="1:36" x14ac:dyDescent="0.3">
      <c r="A284" s="105" t="s">
        <v>37</v>
      </c>
      <c r="B284" s="105" t="s">
        <v>36</v>
      </c>
      <c r="C284" s="105"/>
      <c r="D284" s="105" t="s">
        <v>652</v>
      </c>
      <c r="E284" s="105" t="s">
        <v>652</v>
      </c>
      <c r="F284" s="1"/>
      <c r="G284" s="1"/>
      <c r="H284" s="105" t="s">
        <v>38</v>
      </c>
      <c r="I284" s="1"/>
      <c r="J284" s="1"/>
      <c r="K284" s="105"/>
      <c r="L284" s="106">
        <v>44161</v>
      </c>
      <c r="M284" s="105" t="s">
        <v>142</v>
      </c>
      <c r="N284" s="1">
        <v>2</v>
      </c>
      <c r="O284" s="105" t="s">
        <v>105</v>
      </c>
      <c r="P284" s="1"/>
      <c r="Q284" s="1"/>
      <c r="R284" s="105" t="s">
        <v>83</v>
      </c>
      <c r="S284" s="1" t="s">
        <v>84</v>
      </c>
      <c r="T284" s="105" t="s">
        <v>36</v>
      </c>
      <c r="U284" s="105" t="s">
        <v>38</v>
      </c>
      <c r="V284" s="106"/>
      <c r="W284" s="106"/>
      <c r="X284" s="1">
        <v>1</v>
      </c>
      <c r="Y284" s="1">
        <v>24</v>
      </c>
      <c r="Z284" s="105" t="s">
        <v>105</v>
      </c>
      <c r="AA284" s="106">
        <v>44151</v>
      </c>
      <c r="AB284" s="106">
        <v>44165</v>
      </c>
      <c r="AC284" s="1">
        <v>14</v>
      </c>
      <c r="AD284" s="1">
        <v>136.37</v>
      </c>
      <c r="AE284" s="105"/>
      <c r="AF284" s="105"/>
      <c r="AG284" s="105"/>
      <c r="AH284" s="105"/>
      <c r="AI284" s="105"/>
      <c r="AJ284" s="1"/>
    </row>
    <row r="285" spans="1:36" x14ac:dyDescent="0.3">
      <c r="A285" s="105" t="s">
        <v>37</v>
      </c>
      <c r="B285" s="105" t="s">
        <v>36</v>
      </c>
      <c r="C285" s="105"/>
      <c r="D285" s="105" t="s">
        <v>652</v>
      </c>
      <c r="E285" s="105" t="s">
        <v>652</v>
      </c>
      <c r="F285" s="1"/>
      <c r="G285" s="1"/>
      <c r="H285" s="105" t="s">
        <v>54</v>
      </c>
      <c r="I285" s="1"/>
      <c r="J285" s="1"/>
      <c r="K285" s="105"/>
      <c r="L285" s="106">
        <v>44162</v>
      </c>
      <c r="M285" s="105" t="s">
        <v>143</v>
      </c>
      <c r="N285" s="1">
        <v>1</v>
      </c>
      <c r="O285" s="105" t="s">
        <v>105</v>
      </c>
      <c r="P285" s="1"/>
      <c r="Q285" s="1"/>
      <c r="R285" s="105" t="s">
        <v>83</v>
      </c>
      <c r="S285" s="1" t="s">
        <v>84</v>
      </c>
      <c r="T285" s="105" t="s">
        <v>36</v>
      </c>
      <c r="U285" s="105" t="s">
        <v>54</v>
      </c>
      <c r="V285" s="106"/>
      <c r="W285" s="106"/>
      <c r="X285" s="1">
        <v>1</v>
      </c>
      <c r="Y285" s="1">
        <v>24</v>
      </c>
      <c r="Z285" s="105" t="s">
        <v>105</v>
      </c>
      <c r="AA285" s="106">
        <v>44151</v>
      </c>
      <c r="AB285" s="106">
        <v>44165</v>
      </c>
      <c r="AC285" s="1">
        <v>14</v>
      </c>
      <c r="AD285" s="1">
        <v>136.37</v>
      </c>
      <c r="AE285" s="105"/>
      <c r="AF285" s="105"/>
      <c r="AG285" s="105"/>
      <c r="AH285" s="105"/>
      <c r="AI285" s="105"/>
      <c r="AJ285" s="1"/>
    </row>
    <row r="286" spans="1:36" x14ac:dyDescent="0.3">
      <c r="A286" s="105" t="s">
        <v>37</v>
      </c>
      <c r="B286" s="105" t="s">
        <v>36</v>
      </c>
      <c r="C286" s="105"/>
      <c r="D286" s="105" t="s">
        <v>652</v>
      </c>
      <c r="E286" s="105" t="s">
        <v>652</v>
      </c>
      <c r="F286" s="1"/>
      <c r="G286" s="1"/>
      <c r="H286" s="105" t="s">
        <v>44</v>
      </c>
      <c r="I286" s="1"/>
      <c r="J286" s="1"/>
      <c r="K286" s="105"/>
      <c r="L286" s="106">
        <v>44162</v>
      </c>
      <c r="M286" s="105" t="s">
        <v>144</v>
      </c>
      <c r="N286" s="1">
        <v>1.75</v>
      </c>
      <c r="O286" s="105" t="s">
        <v>105</v>
      </c>
      <c r="P286" s="1"/>
      <c r="Q286" s="1"/>
      <c r="R286" s="105" t="s">
        <v>83</v>
      </c>
      <c r="S286" s="1" t="s">
        <v>84</v>
      </c>
      <c r="T286" s="105" t="s">
        <v>36</v>
      </c>
      <c r="U286" s="105" t="s">
        <v>44</v>
      </c>
      <c r="V286" s="106"/>
      <c r="W286" s="106"/>
      <c r="X286" s="1">
        <v>1</v>
      </c>
      <c r="Y286" s="1">
        <v>24</v>
      </c>
      <c r="Z286" s="105" t="s">
        <v>105</v>
      </c>
      <c r="AA286" s="106">
        <v>44151</v>
      </c>
      <c r="AB286" s="106">
        <v>44165</v>
      </c>
      <c r="AC286" s="1">
        <v>14</v>
      </c>
      <c r="AD286" s="1">
        <v>136.37</v>
      </c>
      <c r="AE286" s="105"/>
      <c r="AF286" s="105"/>
      <c r="AG286" s="105"/>
      <c r="AH286" s="105"/>
      <c r="AI286" s="105"/>
      <c r="AJ286" s="1"/>
    </row>
    <row r="287" spans="1:36" x14ac:dyDescent="0.3">
      <c r="A287" s="105" t="s">
        <v>37</v>
      </c>
      <c r="B287" s="105" t="s">
        <v>36</v>
      </c>
      <c r="C287" s="105"/>
      <c r="D287" s="105" t="s">
        <v>652</v>
      </c>
      <c r="E287" s="105" t="s">
        <v>652</v>
      </c>
      <c r="F287" s="1"/>
      <c r="G287" s="1"/>
      <c r="H287" s="105" t="s">
        <v>44</v>
      </c>
      <c r="I287" s="1"/>
      <c r="J287" s="1"/>
      <c r="K287" s="105"/>
      <c r="L287" s="106">
        <v>44168</v>
      </c>
      <c r="M287" s="105" t="s">
        <v>145</v>
      </c>
      <c r="N287" s="1">
        <v>1.25</v>
      </c>
      <c r="O287" s="105" t="s">
        <v>108</v>
      </c>
      <c r="P287" s="1"/>
      <c r="Q287" s="1"/>
      <c r="R287" s="105" t="s">
        <v>83</v>
      </c>
      <c r="S287" s="1" t="s">
        <v>84</v>
      </c>
      <c r="T287" s="105" t="s">
        <v>36</v>
      </c>
      <c r="U287" s="105" t="s">
        <v>44</v>
      </c>
      <c r="V287" s="106"/>
      <c r="W287" s="106"/>
      <c r="X287" s="1">
        <v>1</v>
      </c>
      <c r="Y287" s="1">
        <v>24</v>
      </c>
      <c r="Z287" s="105" t="s">
        <v>108</v>
      </c>
      <c r="AA287" s="106">
        <v>44165</v>
      </c>
      <c r="AB287" s="106">
        <v>44179</v>
      </c>
      <c r="AC287" s="1">
        <v>14</v>
      </c>
      <c r="AD287" s="1">
        <v>112</v>
      </c>
      <c r="AE287" s="105"/>
      <c r="AF287" s="105"/>
      <c r="AG287" s="105"/>
      <c r="AH287" s="105"/>
      <c r="AI287" s="105"/>
      <c r="AJ287" s="1"/>
    </row>
    <row r="288" spans="1:36" x14ac:dyDescent="0.3">
      <c r="A288" s="105" t="s">
        <v>37</v>
      </c>
      <c r="B288" s="105" t="s">
        <v>36</v>
      </c>
      <c r="C288" s="105"/>
      <c r="D288" s="105" t="s">
        <v>652</v>
      </c>
      <c r="E288" s="105" t="s">
        <v>652</v>
      </c>
      <c r="F288" s="1"/>
      <c r="G288" s="1"/>
      <c r="H288" s="105" t="s">
        <v>47</v>
      </c>
      <c r="I288" s="1"/>
      <c r="J288" s="1"/>
      <c r="K288" s="105"/>
      <c r="L288" s="106">
        <v>44172</v>
      </c>
      <c r="M288" s="105" t="s">
        <v>88</v>
      </c>
      <c r="N288" s="1">
        <v>0.42</v>
      </c>
      <c r="O288" s="105" t="s">
        <v>108</v>
      </c>
      <c r="P288" s="1"/>
      <c r="Q288" s="1"/>
      <c r="R288" s="105" t="s">
        <v>83</v>
      </c>
      <c r="S288" s="1" t="s">
        <v>84</v>
      </c>
      <c r="T288" s="105" t="s">
        <v>36</v>
      </c>
      <c r="U288" s="105" t="s">
        <v>47</v>
      </c>
      <c r="V288" s="106"/>
      <c r="W288" s="106"/>
      <c r="X288" s="1">
        <v>1</v>
      </c>
      <c r="Y288" s="1">
        <v>24</v>
      </c>
      <c r="Z288" s="105" t="s">
        <v>108</v>
      </c>
      <c r="AA288" s="106">
        <v>44165</v>
      </c>
      <c r="AB288" s="106">
        <v>44179</v>
      </c>
      <c r="AC288" s="1">
        <v>14</v>
      </c>
      <c r="AD288" s="1">
        <v>112</v>
      </c>
      <c r="AE288" s="105"/>
      <c r="AF288" s="105"/>
      <c r="AG288" s="105"/>
      <c r="AH288" s="105"/>
      <c r="AI288" s="105"/>
      <c r="AJ288" s="1"/>
    </row>
    <row r="289" spans="1:36" x14ac:dyDescent="0.3">
      <c r="A289" s="105" t="s">
        <v>37</v>
      </c>
      <c r="B289" s="105" t="s">
        <v>36</v>
      </c>
      <c r="C289" s="105"/>
      <c r="D289" s="105" t="s">
        <v>652</v>
      </c>
      <c r="E289" s="105" t="s">
        <v>652</v>
      </c>
      <c r="F289" s="1"/>
      <c r="G289" s="1"/>
      <c r="H289" s="105" t="s">
        <v>44</v>
      </c>
      <c r="I289" s="1"/>
      <c r="J289" s="1"/>
      <c r="K289" s="105"/>
      <c r="L289" s="106">
        <v>44173</v>
      </c>
      <c r="M289" s="105"/>
      <c r="N289" s="1">
        <v>1.75</v>
      </c>
      <c r="O289" s="105" t="s">
        <v>108</v>
      </c>
      <c r="P289" s="1"/>
      <c r="Q289" s="1"/>
      <c r="R289" s="105" t="s">
        <v>83</v>
      </c>
      <c r="S289" s="1" t="s">
        <v>84</v>
      </c>
      <c r="T289" s="105" t="s">
        <v>36</v>
      </c>
      <c r="U289" s="105" t="s">
        <v>44</v>
      </c>
      <c r="V289" s="106"/>
      <c r="W289" s="106"/>
      <c r="X289" s="1">
        <v>1</v>
      </c>
      <c r="Y289" s="1">
        <v>24</v>
      </c>
      <c r="Z289" s="105" t="s">
        <v>108</v>
      </c>
      <c r="AA289" s="106">
        <v>44165</v>
      </c>
      <c r="AB289" s="106">
        <v>44179</v>
      </c>
      <c r="AC289" s="1">
        <v>14</v>
      </c>
      <c r="AD289" s="1">
        <v>112</v>
      </c>
      <c r="AE289" s="105"/>
      <c r="AF289" s="105"/>
      <c r="AG289" s="105"/>
      <c r="AH289" s="105"/>
      <c r="AI289" s="105"/>
      <c r="AJ289" s="1"/>
    </row>
    <row r="290" spans="1:36" x14ac:dyDescent="0.3">
      <c r="A290" s="105" t="s">
        <v>37</v>
      </c>
      <c r="B290" s="105" t="s">
        <v>36</v>
      </c>
      <c r="C290" s="105"/>
      <c r="D290" s="105" t="s">
        <v>652</v>
      </c>
      <c r="E290" s="105" t="s">
        <v>652</v>
      </c>
      <c r="F290" s="1"/>
      <c r="G290" s="1"/>
      <c r="H290" s="105" t="s">
        <v>44</v>
      </c>
      <c r="I290" s="1"/>
      <c r="J290" s="1"/>
      <c r="K290" s="105"/>
      <c r="L290" s="106">
        <v>44152</v>
      </c>
      <c r="M290" s="105" t="s">
        <v>106</v>
      </c>
      <c r="N290" s="1">
        <v>1.75</v>
      </c>
      <c r="O290" s="105" t="s">
        <v>105</v>
      </c>
      <c r="P290" s="1"/>
      <c r="Q290" s="1"/>
      <c r="R290" s="105" t="s">
        <v>93</v>
      </c>
      <c r="S290" s="1" t="s">
        <v>94</v>
      </c>
      <c r="T290" s="105" t="s">
        <v>36</v>
      </c>
      <c r="U290" s="105" t="s">
        <v>44</v>
      </c>
      <c r="V290" s="106"/>
      <c r="W290" s="106"/>
      <c r="X290" s="1">
        <v>1</v>
      </c>
      <c r="Y290" s="1">
        <v>24</v>
      </c>
      <c r="Z290" s="105" t="s">
        <v>105</v>
      </c>
      <c r="AA290" s="106">
        <v>44151</v>
      </c>
      <c r="AB290" s="106">
        <v>44165</v>
      </c>
      <c r="AC290" s="1">
        <v>14</v>
      </c>
      <c r="AD290" s="1">
        <v>136.37</v>
      </c>
      <c r="AE290" s="105"/>
      <c r="AF290" s="105"/>
      <c r="AG290" s="105"/>
      <c r="AH290" s="105"/>
      <c r="AI290" s="105"/>
      <c r="AJ290" s="1"/>
    </row>
    <row r="291" spans="1:36" x14ac:dyDescent="0.3">
      <c r="A291" s="105" t="s">
        <v>37</v>
      </c>
      <c r="B291" s="105" t="s">
        <v>36</v>
      </c>
      <c r="C291" s="105"/>
      <c r="D291" s="105" t="s">
        <v>652</v>
      </c>
      <c r="E291" s="105" t="s">
        <v>652</v>
      </c>
      <c r="F291" s="1"/>
      <c r="G291" s="1"/>
      <c r="H291" s="105" t="s">
        <v>44</v>
      </c>
      <c r="I291" s="1"/>
      <c r="J291" s="1"/>
      <c r="K291" s="105"/>
      <c r="L291" s="106">
        <v>44152</v>
      </c>
      <c r="M291" s="105"/>
      <c r="N291" s="1">
        <v>1.75</v>
      </c>
      <c r="O291" s="105" t="s">
        <v>105</v>
      </c>
      <c r="P291" s="1"/>
      <c r="Q291" s="1"/>
      <c r="R291" s="105" t="s">
        <v>93</v>
      </c>
      <c r="S291" s="1" t="s">
        <v>94</v>
      </c>
      <c r="T291" s="105" t="s">
        <v>36</v>
      </c>
      <c r="U291" s="105" t="s">
        <v>44</v>
      </c>
      <c r="V291" s="106"/>
      <c r="W291" s="106"/>
      <c r="X291" s="1">
        <v>1</v>
      </c>
      <c r="Y291" s="1">
        <v>24</v>
      </c>
      <c r="Z291" s="105" t="s">
        <v>105</v>
      </c>
      <c r="AA291" s="106">
        <v>44151</v>
      </c>
      <c r="AB291" s="106">
        <v>44165</v>
      </c>
      <c r="AC291" s="1">
        <v>14</v>
      </c>
      <c r="AD291" s="1">
        <v>136.37</v>
      </c>
      <c r="AE291" s="105"/>
      <c r="AF291" s="105"/>
      <c r="AG291" s="105"/>
      <c r="AH291" s="105"/>
      <c r="AI291" s="105"/>
      <c r="AJ291" s="1"/>
    </row>
    <row r="292" spans="1:36" x14ac:dyDescent="0.3">
      <c r="A292" s="105" t="s">
        <v>37</v>
      </c>
      <c r="B292" s="105" t="s">
        <v>36</v>
      </c>
      <c r="C292" s="105"/>
      <c r="D292" s="105" t="s">
        <v>652</v>
      </c>
      <c r="E292" s="105" t="s">
        <v>652</v>
      </c>
      <c r="F292" s="1"/>
      <c r="G292" s="1"/>
      <c r="H292" s="105" t="s">
        <v>54</v>
      </c>
      <c r="I292" s="1"/>
      <c r="J292" s="1"/>
      <c r="K292" s="105"/>
      <c r="L292" s="106">
        <v>44152</v>
      </c>
      <c r="M292" s="105" t="s">
        <v>146</v>
      </c>
      <c r="N292" s="1">
        <v>2</v>
      </c>
      <c r="O292" s="105" t="s">
        <v>105</v>
      </c>
      <c r="P292" s="1"/>
      <c r="Q292" s="1"/>
      <c r="R292" s="105" t="s">
        <v>93</v>
      </c>
      <c r="S292" s="1" t="s">
        <v>94</v>
      </c>
      <c r="T292" s="105" t="s">
        <v>36</v>
      </c>
      <c r="U292" s="105" t="s">
        <v>54</v>
      </c>
      <c r="V292" s="106"/>
      <c r="W292" s="106"/>
      <c r="X292" s="1">
        <v>1</v>
      </c>
      <c r="Y292" s="1">
        <v>24</v>
      </c>
      <c r="Z292" s="105" t="s">
        <v>105</v>
      </c>
      <c r="AA292" s="106">
        <v>44151</v>
      </c>
      <c r="AB292" s="106">
        <v>44165</v>
      </c>
      <c r="AC292" s="1">
        <v>14</v>
      </c>
      <c r="AD292" s="1">
        <v>136.37</v>
      </c>
      <c r="AE292" s="105"/>
      <c r="AF292" s="105"/>
      <c r="AG292" s="105"/>
      <c r="AH292" s="105"/>
      <c r="AI292" s="105"/>
      <c r="AJ292" s="1"/>
    </row>
    <row r="293" spans="1:36" x14ac:dyDescent="0.3">
      <c r="A293" s="105" t="s">
        <v>37</v>
      </c>
      <c r="B293" s="105" t="s">
        <v>36</v>
      </c>
      <c r="C293" s="105"/>
      <c r="D293" s="105" t="s">
        <v>652</v>
      </c>
      <c r="E293" s="105" t="s">
        <v>652</v>
      </c>
      <c r="F293" s="1"/>
      <c r="G293" s="1"/>
      <c r="H293" s="105" t="s">
        <v>44</v>
      </c>
      <c r="I293" s="1"/>
      <c r="J293" s="1"/>
      <c r="K293" s="105"/>
      <c r="L293" s="106">
        <v>44168</v>
      </c>
      <c r="M293" s="105" t="s">
        <v>109</v>
      </c>
      <c r="N293" s="1">
        <v>1.25</v>
      </c>
      <c r="O293" s="105" t="s">
        <v>108</v>
      </c>
      <c r="P293" s="1"/>
      <c r="Q293" s="1"/>
      <c r="R293" s="105" t="s">
        <v>93</v>
      </c>
      <c r="S293" s="1" t="s">
        <v>94</v>
      </c>
      <c r="T293" s="105" t="s">
        <v>36</v>
      </c>
      <c r="U293" s="105" t="s">
        <v>44</v>
      </c>
      <c r="V293" s="106"/>
      <c r="W293" s="106"/>
      <c r="X293" s="1">
        <v>1</v>
      </c>
      <c r="Y293" s="1">
        <v>24</v>
      </c>
      <c r="Z293" s="105" t="s">
        <v>108</v>
      </c>
      <c r="AA293" s="106">
        <v>44165</v>
      </c>
      <c r="AB293" s="106">
        <v>44179</v>
      </c>
      <c r="AC293" s="1">
        <v>14</v>
      </c>
      <c r="AD293" s="1">
        <v>112</v>
      </c>
      <c r="AE293" s="105"/>
      <c r="AF293" s="105"/>
      <c r="AG293" s="105"/>
      <c r="AH293" s="105"/>
      <c r="AI293" s="105"/>
      <c r="AJ293" s="1"/>
    </row>
    <row r="294" spans="1:36" x14ac:dyDescent="0.3">
      <c r="A294" s="105" t="s">
        <v>37</v>
      </c>
      <c r="B294" s="105" t="s">
        <v>36</v>
      </c>
      <c r="C294" s="105"/>
      <c r="D294" s="105" t="s">
        <v>652</v>
      </c>
      <c r="E294" s="105" t="s">
        <v>652</v>
      </c>
      <c r="F294" s="1"/>
      <c r="G294" s="1"/>
      <c r="H294" s="105" t="s">
        <v>44</v>
      </c>
      <c r="I294" s="1"/>
      <c r="J294" s="1"/>
      <c r="K294" s="105"/>
      <c r="L294" s="106">
        <v>44173</v>
      </c>
      <c r="M294" s="105"/>
      <c r="N294" s="1">
        <v>1.7</v>
      </c>
      <c r="O294" s="105" t="s">
        <v>108</v>
      </c>
      <c r="P294" s="1"/>
      <c r="Q294" s="1"/>
      <c r="R294" s="105" t="s">
        <v>93</v>
      </c>
      <c r="S294" s="1" t="s">
        <v>94</v>
      </c>
      <c r="T294" s="105" t="s">
        <v>36</v>
      </c>
      <c r="U294" s="105" t="s">
        <v>44</v>
      </c>
      <c r="V294" s="106"/>
      <c r="W294" s="106"/>
      <c r="X294" s="1">
        <v>1</v>
      </c>
      <c r="Y294" s="1">
        <v>24</v>
      </c>
      <c r="Z294" s="105" t="s">
        <v>108</v>
      </c>
      <c r="AA294" s="106">
        <v>44165</v>
      </c>
      <c r="AB294" s="106">
        <v>44179</v>
      </c>
      <c r="AC294" s="1">
        <v>14</v>
      </c>
      <c r="AD294" s="1">
        <v>112</v>
      </c>
      <c r="AE294" s="105"/>
      <c r="AF294" s="105"/>
      <c r="AG294" s="105"/>
      <c r="AH294" s="105"/>
      <c r="AI294" s="105"/>
      <c r="AJ294" s="1"/>
    </row>
    <row r="295" spans="1:36" x14ac:dyDescent="0.3">
      <c r="A295" s="105" t="s">
        <v>37</v>
      </c>
      <c r="B295" s="105" t="s">
        <v>36</v>
      </c>
      <c r="C295" s="105"/>
      <c r="D295" s="105" t="s">
        <v>652</v>
      </c>
      <c r="E295" s="105" t="s">
        <v>652</v>
      </c>
      <c r="F295" s="1"/>
      <c r="G295" s="1"/>
      <c r="H295" s="105" t="s">
        <v>38</v>
      </c>
      <c r="I295" s="1"/>
      <c r="J295" s="1"/>
      <c r="K295" s="105"/>
      <c r="L295" s="106">
        <v>44158</v>
      </c>
      <c r="M295" s="105" t="s">
        <v>147</v>
      </c>
      <c r="N295" s="1">
        <v>0.67</v>
      </c>
      <c r="O295" s="105" t="s">
        <v>105</v>
      </c>
      <c r="P295" s="1"/>
      <c r="Q295" s="1"/>
      <c r="R295" s="105" t="s">
        <v>101</v>
      </c>
      <c r="S295" s="1" t="s">
        <v>102</v>
      </c>
      <c r="T295" s="105" t="s">
        <v>36</v>
      </c>
      <c r="U295" s="105" t="s">
        <v>38</v>
      </c>
      <c r="V295" s="106"/>
      <c r="W295" s="106"/>
      <c r="X295" s="1">
        <v>1</v>
      </c>
      <c r="Y295" s="1">
        <v>24</v>
      </c>
      <c r="Z295" s="105" t="s">
        <v>105</v>
      </c>
      <c r="AA295" s="106">
        <v>44151</v>
      </c>
      <c r="AB295" s="106">
        <v>44165</v>
      </c>
      <c r="AC295" s="1">
        <v>14</v>
      </c>
      <c r="AD295" s="1">
        <v>136.37</v>
      </c>
      <c r="AE295" s="105"/>
      <c r="AF295" s="105"/>
      <c r="AG295" s="105"/>
      <c r="AH295" s="105"/>
      <c r="AI295" s="105"/>
      <c r="AJ295" s="1"/>
    </row>
    <row r="296" spans="1:36" x14ac:dyDescent="0.3">
      <c r="A296" s="105" t="s">
        <v>37</v>
      </c>
      <c r="B296" s="105" t="s">
        <v>36</v>
      </c>
      <c r="C296" s="105"/>
      <c r="D296" s="105" t="s">
        <v>652</v>
      </c>
      <c r="E296" s="105" t="s">
        <v>652</v>
      </c>
      <c r="F296" s="1"/>
      <c r="G296" s="1"/>
      <c r="H296" s="105" t="s">
        <v>44</v>
      </c>
      <c r="I296" s="1"/>
      <c r="J296" s="1"/>
      <c r="K296" s="105"/>
      <c r="L296" s="106">
        <v>44162</v>
      </c>
      <c r="M296" s="105" t="s">
        <v>144</v>
      </c>
      <c r="N296" s="1">
        <v>1.75</v>
      </c>
      <c r="O296" s="105" t="s">
        <v>105</v>
      </c>
      <c r="P296" s="1"/>
      <c r="Q296" s="1"/>
      <c r="R296" s="105" t="s">
        <v>101</v>
      </c>
      <c r="S296" s="1" t="s">
        <v>102</v>
      </c>
      <c r="T296" s="105" t="s">
        <v>36</v>
      </c>
      <c r="U296" s="105" t="s">
        <v>44</v>
      </c>
      <c r="V296" s="106"/>
      <c r="W296" s="106"/>
      <c r="X296" s="1">
        <v>1</v>
      </c>
      <c r="Y296" s="1">
        <v>24</v>
      </c>
      <c r="Z296" s="105" t="s">
        <v>105</v>
      </c>
      <c r="AA296" s="106">
        <v>44151</v>
      </c>
      <c r="AB296" s="106">
        <v>44165</v>
      </c>
      <c r="AC296" s="1">
        <v>14</v>
      </c>
      <c r="AD296" s="1">
        <v>136.37</v>
      </c>
      <c r="AE296" s="105"/>
      <c r="AF296" s="105"/>
      <c r="AG296" s="105"/>
      <c r="AH296" s="105"/>
      <c r="AI296" s="105"/>
      <c r="AJ296" s="1"/>
    </row>
    <row r="297" spans="1:36" x14ac:dyDescent="0.3">
      <c r="A297" s="105" t="s">
        <v>37</v>
      </c>
      <c r="B297" s="105" t="s">
        <v>36</v>
      </c>
      <c r="C297" s="105"/>
      <c r="D297" s="105" t="s">
        <v>652</v>
      </c>
      <c r="E297" s="105" t="s">
        <v>652</v>
      </c>
      <c r="F297" s="1"/>
      <c r="G297" s="1"/>
      <c r="H297" s="105" t="s">
        <v>38</v>
      </c>
      <c r="I297" s="1"/>
      <c r="J297" s="1"/>
      <c r="K297" s="105"/>
      <c r="L297" s="106">
        <v>44163</v>
      </c>
      <c r="M297" s="105" t="s">
        <v>148</v>
      </c>
      <c r="N297" s="1">
        <v>0.25</v>
      </c>
      <c r="O297" s="105" t="s">
        <v>105</v>
      </c>
      <c r="P297" s="1"/>
      <c r="Q297" s="1"/>
      <c r="R297" s="105" t="s">
        <v>101</v>
      </c>
      <c r="S297" s="1" t="s">
        <v>102</v>
      </c>
      <c r="T297" s="105" t="s">
        <v>36</v>
      </c>
      <c r="U297" s="105" t="s">
        <v>38</v>
      </c>
      <c r="V297" s="106"/>
      <c r="W297" s="106"/>
      <c r="X297" s="1">
        <v>1</v>
      </c>
      <c r="Y297" s="1">
        <v>24</v>
      </c>
      <c r="Z297" s="105" t="s">
        <v>105</v>
      </c>
      <c r="AA297" s="106">
        <v>44151</v>
      </c>
      <c r="AB297" s="106">
        <v>44165</v>
      </c>
      <c r="AC297" s="1">
        <v>14</v>
      </c>
      <c r="AD297" s="1">
        <v>136.37</v>
      </c>
      <c r="AE297" s="105"/>
      <c r="AF297" s="105"/>
      <c r="AG297" s="105"/>
      <c r="AH297" s="105"/>
      <c r="AI297" s="105"/>
      <c r="AJ297" s="1"/>
    </row>
    <row r="298" spans="1:36" x14ac:dyDescent="0.3">
      <c r="A298" s="105" t="s">
        <v>37</v>
      </c>
      <c r="B298" s="105" t="s">
        <v>36</v>
      </c>
      <c r="C298" s="105"/>
      <c r="D298" s="105" t="s">
        <v>652</v>
      </c>
      <c r="E298" s="105" t="s">
        <v>652</v>
      </c>
      <c r="F298" s="1"/>
      <c r="G298" s="1"/>
      <c r="H298" s="105" t="s">
        <v>44</v>
      </c>
      <c r="I298" s="1"/>
      <c r="J298" s="1"/>
      <c r="K298" s="105"/>
      <c r="L298" s="106">
        <v>44173</v>
      </c>
      <c r="M298" s="105" t="s">
        <v>149</v>
      </c>
      <c r="N298" s="1">
        <v>1.75</v>
      </c>
      <c r="O298" s="105" t="s">
        <v>108</v>
      </c>
      <c r="P298" s="1"/>
      <c r="Q298" s="1"/>
      <c r="R298" s="105" t="s">
        <v>101</v>
      </c>
      <c r="S298" s="1" t="s">
        <v>102</v>
      </c>
      <c r="T298" s="105" t="s">
        <v>36</v>
      </c>
      <c r="U298" s="105" t="s">
        <v>44</v>
      </c>
      <c r="V298" s="106"/>
      <c r="W298" s="106"/>
      <c r="X298" s="1">
        <v>1</v>
      </c>
      <c r="Y298" s="1">
        <v>24</v>
      </c>
      <c r="Z298" s="105" t="s">
        <v>108</v>
      </c>
      <c r="AA298" s="106">
        <v>44165</v>
      </c>
      <c r="AB298" s="106">
        <v>44179</v>
      </c>
      <c r="AC298" s="1">
        <v>14</v>
      </c>
      <c r="AD298" s="1">
        <v>112</v>
      </c>
      <c r="AE298" s="105"/>
      <c r="AF298" s="105"/>
      <c r="AG298" s="105"/>
      <c r="AH298" s="105"/>
      <c r="AI298" s="105"/>
      <c r="AJ298" s="1"/>
    </row>
    <row r="299" spans="1:36" x14ac:dyDescent="0.3">
      <c r="A299" s="105" t="s">
        <v>37</v>
      </c>
      <c r="B299" s="105" t="s">
        <v>36</v>
      </c>
      <c r="C299" s="105"/>
      <c r="D299" s="105" t="s">
        <v>652</v>
      </c>
      <c r="E299" s="105" t="s">
        <v>652</v>
      </c>
      <c r="F299" s="1"/>
      <c r="G299" s="1"/>
      <c r="H299" s="105" t="s">
        <v>47</v>
      </c>
      <c r="I299" s="1"/>
      <c r="J299" s="1"/>
      <c r="K299" s="105"/>
      <c r="L299" s="106">
        <v>44174</v>
      </c>
      <c r="M299" s="105" t="s">
        <v>150</v>
      </c>
      <c r="N299" s="1">
        <v>0.15</v>
      </c>
      <c r="O299" s="105" t="s">
        <v>108</v>
      </c>
      <c r="P299" s="1"/>
      <c r="Q299" s="1"/>
      <c r="R299" s="105" t="s">
        <v>101</v>
      </c>
      <c r="S299" s="1" t="s">
        <v>102</v>
      </c>
      <c r="T299" s="105" t="s">
        <v>36</v>
      </c>
      <c r="U299" s="105" t="s">
        <v>47</v>
      </c>
      <c r="V299" s="106"/>
      <c r="W299" s="106"/>
      <c r="X299" s="1">
        <v>1</v>
      </c>
      <c r="Y299" s="1">
        <v>24</v>
      </c>
      <c r="Z299" s="105" t="s">
        <v>108</v>
      </c>
      <c r="AA299" s="106">
        <v>44165</v>
      </c>
      <c r="AB299" s="106">
        <v>44179</v>
      </c>
      <c r="AC299" s="1">
        <v>14</v>
      </c>
      <c r="AD299" s="1">
        <v>112</v>
      </c>
      <c r="AE299" s="105"/>
      <c r="AF299" s="105"/>
      <c r="AG299" s="105"/>
      <c r="AH299" s="105"/>
      <c r="AI299" s="105"/>
      <c r="AJ299" s="1"/>
    </row>
    <row r="300" spans="1:36" x14ac:dyDescent="0.3">
      <c r="A300" s="105" t="s">
        <v>37</v>
      </c>
      <c r="B300" s="105" t="s">
        <v>36</v>
      </c>
      <c r="C300" s="105"/>
      <c r="D300" s="105" t="s">
        <v>652</v>
      </c>
      <c r="E300" s="105" t="s">
        <v>652</v>
      </c>
      <c r="F300" s="1"/>
      <c r="G300" s="1"/>
      <c r="H300" s="105" t="s">
        <v>47</v>
      </c>
      <c r="I300" s="1"/>
      <c r="J300" s="1"/>
      <c r="K300" s="105"/>
      <c r="L300" s="106">
        <v>44176</v>
      </c>
      <c r="M300" s="105" t="s">
        <v>151</v>
      </c>
      <c r="N300" s="1">
        <v>1.3</v>
      </c>
      <c r="O300" s="105" t="s">
        <v>108</v>
      </c>
      <c r="P300" s="1"/>
      <c r="Q300" s="1"/>
      <c r="R300" s="105" t="s">
        <v>101</v>
      </c>
      <c r="S300" s="1" t="s">
        <v>102</v>
      </c>
      <c r="T300" s="105" t="s">
        <v>36</v>
      </c>
      <c r="U300" s="105" t="s">
        <v>47</v>
      </c>
      <c r="V300" s="106"/>
      <c r="W300" s="106"/>
      <c r="X300" s="1">
        <v>1</v>
      </c>
      <c r="Y300" s="1">
        <v>24</v>
      </c>
      <c r="Z300" s="105" t="s">
        <v>108</v>
      </c>
      <c r="AA300" s="106">
        <v>44165</v>
      </c>
      <c r="AB300" s="106">
        <v>44179</v>
      </c>
      <c r="AC300" s="1">
        <v>14</v>
      </c>
      <c r="AD300" s="1">
        <v>112</v>
      </c>
      <c r="AE300" s="105"/>
      <c r="AF300" s="105"/>
      <c r="AG300" s="105"/>
      <c r="AH300" s="105"/>
      <c r="AI300" s="105"/>
      <c r="AJ300" s="1"/>
    </row>
    <row r="301" spans="1:36" x14ac:dyDescent="0.3">
      <c r="A301" s="105" t="s">
        <v>37</v>
      </c>
      <c r="B301" s="105" t="s">
        <v>36</v>
      </c>
      <c r="C301" s="105"/>
      <c r="D301" s="105" t="s">
        <v>652</v>
      </c>
      <c r="E301" s="105" t="s">
        <v>652</v>
      </c>
      <c r="F301" s="1"/>
      <c r="G301" s="1"/>
      <c r="H301" s="105" t="s">
        <v>47</v>
      </c>
      <c r="I301" s="1"/>
      <c r="J301" s="1"/>
      <c r="K301" s="105"/>
      <c r="L301" s="106">
        <v>44176</v>
      </c>
      <c r="M301" s="105" t="s">
        <v>152</v>
      </c>
      <c r="N301" s="1">
        <v>1.05</v>
      </c>
      <c r="O301" s="105" t="s">
        <v>108</v>
      </c>
      <c r="P301" s="1"/>
      <c r="Q301" s="1"/>
      <c r="R301" s="105" t="s">
        <v>101</v>
      </c>
      <c r="S301" s="1" t="s">
        <v>102</v>
      </c>
      <c r="T301" s="105" t="s">
        <v>36</v>
      </c>
      <c r="U301" s="105" t="s">
        <v>47</v>
      </c>
      <c r="V301" s="106"/>
      <c r="W301" s="106"/>
      <c r="X301" s="1">
        <v>1</v>
      </c>
      <c r="Y301" s="1">
        <v>24</v>
      </c>
      <c r="Z301" s="105" t="s">
        <v>108</v>
      </c>
      <c r="AA301" s="106">
        <v>44165</v>
      </c>
      <c r="AB301" s="106">
        <v>44179</v>
      </c>
      <c r="AC301" s="1">
        <v>14</v>
      </c>
      <c r="AD301" s="1">
        <v>112</v>
      </c>
      <c r="AE301" s="105"/>
      <c r="AF301" s="105"/>
      <c r="AG301" s="105"/>
      <c r="AH301" s="105"/>
      <c r="AI301" s="105"/>
      <c r="AJ301" s="1"/>
    </row>
    <row r="302" spans="1:36" x14ac:dyDescent="0.3">
      <c r="A302" s="105" t="s">
        <v>37</v>
      </c>
      <c r="B302" s="105" t="s">
        <v>36</v>
      </c>
      <c r="C302" s="105"/>
      <c r="D302" s="105" t="s">
        <v>652</v>
      </c>
      <c r="E302" s="105" t="s">
        <v>652</v>
      </c>
      <c r="F302" s="1"/>
      <c r="G302" s="1"/>
      <c r="H302" s="105" t="s">
        <v>44</v>
      </c>
      <c r="I302" s="1"/>
      <c r="J302" s="1"/>
      <c r="K302" s="105"/>
      <c r="L302" s="106">
        <v>44183</v>
      </c>
      <c r="M302" s="105"/>
      <c r="N302" s="1">
        <v>1.83</v>
      </c>
      <c r="O302" s="105" t="s">
        <v>125</v>
      </c>
      <c r="P302" s="1"/>
      <c r="Q302" s="1"/>
      <c r="R302" s="105" t="s">
        <v>101</v>
      </c>
      <c r="S302" s="1" t="s">
        <v>102</v>
      </c>
      <c r="T302" s="105" t="s">
        <v>36</v>
      </c>
      <c r="U302" s="105" t="s">
        <v>44</v>
      </c>
      <c r="V302" s="106"/>
      <c r="W302" s="106"/>
      <c r="X302" s="1">
        <v>1</v>
      </c>
      <c r="Y302" s="1">
        <v>24</v>
      </c>
      <c r="Z302" s="105" t="s">
        <v>125</v>
      </c>
      <c r="AA302" s="106">
        <v>44179</v>
      </c>
      <c r="AB302" s="106">
        <v>44193</v>
      </c>
      <c r="AC302" s="1">
        <v>14</v>
      </c>
      <c r="AD302" s="1">
        <v>112</v>
      </c>
      <c r="AE302" s="105"/>
      <c r="AF302" s="105"/>
      <c r="AG302" s="105"/>
      <c r="AH302" s="105"/>
      <c r="AI302" s="105"/>
      <c r="AJ302" s="1"/>
    </row>
    <row r="303" spans="1:36" x14ac:dyDescent="0.3">
      <c r="A303" s="105" t="s">
        <v>37</v>
      </c>
      <c r="B303" s="105" t="s">
        <v>36</v>
      </c>
      <c r="C303" s="105"/>
      <c r="D303" s="105" t="s">
        <v>652</v>
      </c>
      <c r="E303" s="105" t="s">
        <v>652</v>
      </c>
      <c r="F303" s="1"/>
      <c r="G303" s="1"/>
      <c r="H303" s="105" t="s">
        <v>153</v>
      </c>
      <c r="I303" s="1"/>
      <c r="J303" s="1"/>
      <c r="K303" s="105"/>
      <c r="L303" s="106">
        <v>44175</v>
      </c>
      <c r="M303" s="105" t="s">
        <v>120</v>
      </c>
      <c r="N303" s="1">
        <v>2.33</v>
      </c>
      <c r="O303" s="105" t="s">
        <v>108</v>
      </c>
      <c r="P303" s="1"/>
      <c r="Q303" s="1"/>
      <c r="R303" s="105" t="s">
        <v>41</v>
      </c>
      <c r="S303" s="1" t="s">
        <v>42</v>
      </c>
      <c r="T303" s="105" t="s">
        <v>36</v>
      </c>
      <c r="U303" s="105" t="s">
        <v>153</v>
      </c>
      <c r="V303" s="106"/>
      <c r="W303" s="106"/>
      <c r="X303" s="1">
        <v>2.2175833333333332</v>
      </c>
      <c r="Y303" s="1">
        <v>53.221999999999994</v>
      </c>
      <c r="Z303" s="105" t="s">
        <v>108</v>
      </c>
      <c r="AA303" s="106">
        <v>44165</v>
      </c>
      <c r="AB303" s="106">
        <v>44179</v>
      </c>
      <c r="AC303" s="1">
        <v>14</v>
      </c>
      <c r="AD303" s="1">
        <v>112</v>
      </c>
      <c r="AE303" s="105"/>
      <c r="AF303" s="105"/>
      <c r="AG303" s="105"/>
      <c r="AH303" s="105"/>
      <c r="AI303" s="105"/>
      <c r="AJ303" s="1"/>
    </row>
    <row r="304" spans="1:36" x14ac:dyDescent="0.3">
      <c r="A304" s="105" t="s">
        <v>37</v>
      </c>
      <c r="B304" s="105" t="s">
        <v>36</v>
      </c>
      <c r="C304" s="105"/>
      <c r="D304" s="105" t="s">
        <v>652</v>
      </c>
      <c r="E304" s="105" t="s">
        <v>652</v>
      </c>
      <c r="F304" s="1"/>
      <c r="G304" s="1"/>
      <c r="H304" s="105" t="s">
        <v>153</v>
      </c>
      <c r="I304" s="1"/>
      <c r="J304" s="1"/>
      <c r="K304" s="105"/>
      <c r="L304" s="106">
        <v>44175</v>
      </c>
      <c r="M304" s="105" t="s">
        <v>120</v>
      </c>
      <c r="N304" s="1">
        <v>2.92</v>
      </c>
      <c r="O304" s="105" t="s">
        <v>108</v>
      </c>
      <c r="P304" s="1"/>
      <c r="Q304" s="1"/>
      <c r="R304" s="105" t="s">
        <v>41</v>
      </c>
      <c r="S304" s="1" t="s">
        <v>42</v>
      </c>
      <c r="T304" s="105" t="s">
        <v>36</v>
      </c>
      <c r="U304" s="105" t="s">
        <v>153</v>
      </c>
      <c r="V304" s="106"/>
      <c r="W304" s="106"/>
      <c r="X304" s="1">
        <v>2.2175833333333332</v>
      </c>
      <c r="Y304" s="1">
        <v>53.221999999999994</v>
      </c>
      <c r="Z304" s="105" t="s">
        <v>108</v>
      </c>
      <c r="AA304" s="106">
        <v>44165</v>
      </c>
      <c r="AB304" s="106">
        <v>44179</v>
      </c>
      <c r="AC304" s="1">
        <v>14</v>
      </c>
      <c r="AD304" s="1">
        <v>112</v>
      </c>
      <c r="AE304" s="105"/>
      <c r="AF304" s="105"/>
      <c r="AG304" s="105"/>
      <c r="AH304" s="105"/>
      <c r="AI304" s="105"/>
      <c r="AJ304" s="1"/>
    </row>
    <row r="305" spans="1:36" x14ac:dyDescent="0.3">
      <c r="A305" s="105" t="s">
        <v>37</v>
      </c>
      <c r="B305" s="105" t="s">
        <v>36</v>
      </c>
      <c r="C305" s="105"/>
      <c r="D305" s="105" t="s">
        <v>652</v>
      </c>
      <c r="E305" s="105" t="s">
        <v>652</v>
      </c>
      <c r="F305" s="1"/>
      <c r="G305" s="1"/>
      <c r="H305" s="105" t="s">
        <v>153</v>
      </c>
      <c r="I305" s="1"/>
      <c r="J305" s="1"/>
      <c r="K305" s="105"/>
      <c r="L305" s="106">
        <v>44181</v>
      </c>
      <c r="M305" s="105" t="s">
        <v>120</v>
      </c>
      <c r="N305" s="1">
        <v>2.25</v>
      </c>
      <c r="O305" s="105" t="s">
        <v>125</v>
      </c>
      <c r="P305" s="1"/>
      <c r="Q305" s="1"/>
      <c r="R305" s="105" t="s">
        <v>41</v>
      </c>
      <c r="S305" s="1" t="s">
        <v>42</v>
      </c>
      <c r="T305" s="105" t="s">
        <v>36</v>
      </c>
      <c r="U305" s="105" t="s">
        <v>153</v>
      </c>
      <c r="V305" s="106"/>
      <c r="W305" s="106"/>
      <c r="X305" s="1">
        <v>2.2175833333333332</v>
      </c>
      <c r="Y305" s="1">
        <v>53.221999999999994</v>
      </c>
      <c r="Z305" s="105" t="s">
        <v>125</v>
      </c>
      <c r="AA305" s="106">
        <v>44179</v>
      </c>
      <c r="AB305" s="106">
        <v>44193</v>
      </c>
      <c r="AC305" s="1">
        <v>14</v>
      </c>
      <c r="AD305" s="1">
        <v>112</v>
      </c>
      <c r="AE305" s="105"/>
      <c r="AF305" s="105"/>
      <c r="AG305" s="105"/>
      <c r="AH305" s="105"/>
      <c r="AI305" s="105"/>
      <c r="AJ305" s="1"/>
    </row>
    <row r="306" spans="1:36" x14ac:dyDescent="0.3">
      <c r="A306" s="105" t="s">
        <v>37</v>
      </c>
      <c r="B306" s="105" t="s">
        <v>36</v>
      </c>
      <c r="C306" s="105"/>
      <c r="D306" s="105" t="s">
        <v>652</v>
      </c>
      <c r="E306" s="105" t="s">
        <v>652</v>
      </c>
      <c r="F306" s="1"/>
      <c r="G306" s="1"/>
      <c r="H306" s="105" t="s">
        <v>153</v>
      </c>
      <c r="I306" s="1"/>
      <c r="J306" s="1"/>
      <c r="K306" s="105"/>
      <c r="L306" s="106">
        <v>44181</v>
      </c>
      <c r="M306" s="105" t="s">
        <v>120</v>
      </c>
      <c r="N306" s="1">
        <v>0.88</v>
      </c>
      <c r="O306" s="105" t="s">
        <v>125</v>
      </c>
      <c r="P306" s="1"/>
      <c r="Q306" s="1"/>
      <c r="R306" s="105" t="s">
        <v>41</v>
      </c>
      <c r="S306" s="1" t="s">
        <v>42</v>
      </c>
      <c r="T306" s="105" t="s">
        <v>36</v>
      </c>
      <c r="U306" s="105" t="s">
        <v>153</v>
      </c>
      <c r="V306" s="106"/>
      <c r="W306" s="106"/>
      <c r="X306" s="1">
        <v>2.2175833333333332</v>
      </c>
      <c r="Y306" s="1">
        <v>53.221999999999994</v>
      </c>
      <c r="Z306" s="105" t="s">
        <v>125</v>
      </c>
      <c r="AA306" s="106">
        <v>44179</v>
      </c>
      <c r="AB306" s="106">
        <v>44193</v>
      </c>
      <c r="AC306" s="1">
        <v>14</v>
      </c>
      <c r="AD306" s="1">
        <v>112</v>
      </c>
      <c r="AE306" s="105"/>
      <c r="AF306" s="105"/>
      <c r="AG306" s="105"/>
      <c r="AH306" s="105"/>
      <c r="AI306" s="105"/>
      <c r="AJ306" s="1"/>
    </row>
    <row r="307" spans="1:36" x14ac:dyDescent="0.3">
      <c r="A307" s="105" t="s">
        <v>37</v>
      </c>
      <c r="B307" s="105" t="s">
        <v>36</v>
      </c>
      <c r="C307" s="105"/>
      <c r="D307" s="105" t="s">
        <v>652</v>
      </c>
      <c r="E307" s="105" t="s">
        <v>652</v>
      </c>
      <c r="F307" s="1"/>
      <c r="G307" s="1"/>
      <c r="H307" s="105" t="s">
        <v>153</v>
      </c>
      <c r="I307" s="1"/>
      <c r="J307" s="1"/>
      <c r="K307" s="105"/>
      <c r="L307" s="106">
        <v>44182</v>
      </c>
      <c r="M307" s="105" t="s">
        <v>120</v>
      </c>
      <c r="N307" s="1">
        <v>0.88</v>
      </c>
      <c r="O307" s="105" t="s">
        <v>125</v>
      </c>
      <c r="P307" s="1"/>
      <c r="Q307" s="1"/>
      <c r="R307" s="105" t="s">
        <v>41</v>
      </c>
      <c r="S307" s="1" t="s">
        <v>42</v>
      </c>
      <c r="T307" s="105" t="s">
        <v>36</v>
      </c>
      <c r="U307" s="105" t="s">
        <v>153</v>
      </c>
      <c r="V307" s="106"/>
      <c r="W307" s="106"/>
      <c r="X307" s="1">
        <v>2.2175833333333332</v>
      </c>
      <c r="Y307" s="1">
        <v>53.221999999999994</v>
      </c>
      <c r="Z307" s="105" t="s">
        <v>125</v>
      </c>
      <c r="AA307" s="106">
        <v>44179</v>
      </c>
      <c r="AB307" s="106">
        <v>44193</v>
      </c>
      <c r="AC307" s="1">
        <v>14</v>
      </c>
      <c r="AD307" s="1">
        <v>112</v>
      </c>
      <c r="AE307" s="105"/>
      <c r="AF307" s="105"/>
      <c r="AG307" s="105"/>
      <c r="AH307" s="105"/>
      <c r="AI307" s="105"/>
      <c r="AJ307" s="1"/>
    </row>
    <row r="308" spans="1:36" x14ac:dyDescent="0.3">
      <c r="A308" s="105" t="s">
        <v>37</v>
      </c>
      <c r="B308" s="105" t="s">
        <v>36</v>
      </c>
      <c r="C308" s="105"/>
      <c r="D308" s="105" t="s">
        <v>652</v>
      </c>
      <c r="E308" s="105" t="s">
        <v>652</v>
      </c>
      <c r="F308" s="1"/>
      <c r="G308" s="1"/>
      <c r="H308" s="105" t="s">
        <v>153</v>
      </c>
      <c r="I308" s="1"/>
      <c r="J308" s="1"/>
      <c r="K308" s="105"/>
      <c r="L308" s="106">
        <v>44183</v>
      </c>
      <c r="M308" s="105" t="s">
        <v>120</v>
      </c>
      <c r="N308" s="1">
        <v>3.08</v>
      </c>
      <c r="O308" s="105" t="s">
        <v>125</v>
      </c>
      <c r="P308" s="1"/>
      <c r="Q308" s="1"/>
      <c r="R308" s="105" t="s">
        <v>41</v>
      </c>
      <c r="S308" s="1" t="s">
        <v>42</v>
      </c>
      <c r="T308" s="105" t="s">
        <v>36</v>
      </c>
      <c r="U308" s="105" t="s">
        <v>153</v>
      </c>
      <c r="V308" s="106"/>
      <c r="W308" s="106"/>
      <c r="X308" s="1">
        <v>2.2175833333333332</v>
      </c>
      <c r="Y308" s="1">
        <v>53.221999999999994</v>
      </c>
      <c r="Z308" s="105" t="s">
        <v>125</v>
      </c>
      <c r="AA308" s="106">
        <v>44179</v>
      </c>
      <c r="AB308" s="106">
        <v>44193</v>
      </c>
      <c r="AC308" s="1">
        <v>14</v>
      </c>
      <c r="AD308" s="1">
        <v>112</v>
      </c>
      <c r="AE308" s="105"/>
      <c r="AF308" s="105"/>
      <c r="AG308" s="105"/>
      <c r="AH308" s="105"/>
      <c r="AI308" s="105"/>
      <c r="AJ308" s="1"/>
    </row>
    <row r="309" spans="1:36" x14ac:dyDescent="0.3">
      <c r="A309" s="105" t="s">
        <v>37</v>
      </c>
      <c r="B309" s="105" t="s">
        <v>36</v>
      </c>
      <c r="C309" s="105"/>
      <c r="D309" s="105" t="s">
        <v>652</v>
      </c>
      <c r="E309" s="105" t="s">
        <v>652</v>
      </c>
      <c r="F309" s="1"/>
      <c r="G309" s="1"/>
      <c r="H309" s="105" t="s">
        <v>153</v>
      </c>
      <c r="I309" s="1"/>
      <c r="J309" s="1"/>
      <c r="K309" s="105"/>
      <c r="L309" s="106">
        <v>44186</v>
      </c>
      <c r="M309" s="105" t="s">
        <v>120</v>
      </c>
      <c r="N309" s="1">
        <v>3.17</v>
      </c>
      <c r="O309" s="105" t="s">
        <v>125</v>
      </c>
      <c r="P309" s="1"/>
      <c r="Q309" s="1"/>
      <c r="R309" s="105" t="s">
        <v>41</v>
      </c>
      <c r="S309" s="1" t="s">
        <v>42</v>
      </c>
      <c r="T309" s="105" t="s">
        <v>36</v>
      </c>
      <c r="U309" s="105" t="s">
        <v>153</v>
      </c>
      <c r="V309" s="106"/>
      <c r="W309" s="106"/>
      <c r="X309" s="1">
        <v>2.2175833333333332</v>
      </c>
      <c r="Y309" s="1">
        <v>53.221999999999994</v>
      </c>
      <c r="Z309" s="105" t="s">
        <v>125</v>
      </c>
      <c r="AA309" s="106">
        <v>44179</v>
      </c>
      <c r="AB309" s="106">
        <v>44193</v>
      </c>
      <c r="AC309" s="1">
        <v>14</v>
      </c>
      <c r="AD309" s="1">
        <v>112</v>
      </c>
      <c r="AE309" s="105"/>
      <c r="AF309" s="105"/>
      <c r="AG309" s="105"/>
      <c r="AH309" s="105"/>
      <c r="AI309" s="105"/>
      <c r="AJ309" s="1"/>
    </row>
    <row r="310" spans="1:36" x14ac:dyDescent="0.3">
      <c r="A310" s="105" t="s">
        <v>37</v>
      </c>
      <c r="B310" s="105" t="s">
        <v>36</v>
      </c>
      <c r="C310" s="105"/>
      <c r="D310" s="105" t="s">
        <v>652</v>
      </c>
      <c r="E310" s="105" t="s">
        <v>652</v>
      </c>
      <c r="F310" s="1"/>
      <c r="G310" s="1"/>
      <c r="H310" s="105" t="s">
        <v>153</v>
      </c>
      <c r="I310" s="1"/>
      <c r="J310" s="1"/>
      <c r="K310" s="105"/>
      <c r="L310" s="106">
        <v>44186</v>
      </c>
      <c r="M310" s="105" t="s">
        <v>120</v>
      </c>
      <c r="N310" s="1">
        <v>2</v>
      </c>
      <c r="O310" s="105" t="s">
        <v>125</v>
      </c>
      <c r="P310" s="1"/>
      <c r="Q310" s="1"/>
      <c r="R310" s="105" t="s">
        <v>41</v>
      </c>
      <c r="S310" s="1" t="s">
        <v>42</v>
      </c>
      <c r="T310" s="105" t="s">
        <v>36</v>
      </c>
      <c r="U310" s="105" t="s">
        <v>153</v>
      </c>
      <c r="V310" s="106"/>
      <c r="W310" s="106"/>
      <c r="X310" s="1">
        <v>2.2175833333333332</v>
      </c>
      <c r="Y310" s="1">
        <v>53.221999999999994</v>
      </c>
      <c r="Z310" s="105" t="s">
        <v>125</v>
      </c>
      <c r="AA310" s="106">
        <v>44179</v>
      </c>
      <c r="AB310" s="106">
        <v>44193</v>
      </c>
      <c r="AC310" s="1">
        <v>14</v>
      </c>
      <c r="AD310" s="1">
        <v>112</v>
      </c>
      <c r="AE310" s="105"/>
      <c r="AF310" s="105"/>
      <c r="AG310" s="105"/>
      <c r="AH310" s="105"/>
      <c r="AI310" s="105"/>
      <c r="AJ310" s="1"/>
    </row>
    <row r="311" spans="1:36" x14ac:dyDescent="0.3">
      <c r="A311" s="105" t="s">
        <v>37</v>
      </c>
      <c r="B311" s="105" t="s">
        <v>36</v>
      </c>
      <c r="C311" s="105"/>
      <c r="D311" s="105" t="s">
        <v>652</v>
      </c>
      <c r="E311" s="105" t="s">
        <v>652</v>
      </c>
      <c r="F311" s="1"/>
      <c r="G311" s="1"/>
      <c r="H311" s="105" t="s">
        <v>153</v>
      </c>
      <c r="I311" s="1"/>
      <c r="J311" s="1"/>
      <c r="K311" s="105"/>
      <c r="L311" s="106">
        <v>44186</v>
      </c>
      <c r="M311" s="105" t="s">
        <v>120</v>
      </c>
      <c r="N311" s="1">
        <v>1.5</v>
      </c>
      <c r="O311" s="105" t="s">
        <v>125</v>
      </c>
      <c r="P311" s="1"/>
      <c r="Q311" s="1"/>
      <c r="R311" s="105" t="s">
        <v>41</v>
      </c>
      <c r="S311" s="1" t="s">
        <v>42</v>
      </c>
      <c r="T311" s="105" t="s">
        <v>36</v>
      </c>
      <c r="U311" s="105" t="s">
        <v>153</v>
      </c>
      <c r="V311" s="106"/>
      <c r="W311" s="106"/>
      <c r="X311" s="1">
        <v>2.2175833333333332</v>
      </c>
      <c r="Y311" s="1">
        <v>53.221999999999994</v>
      </c>
      <c r="Z311" s="105" t="s">
        <v>125</v>
      </c>
      <c r="AA311" s="106">
        <v>44179</v>
      </c>
      <c r="AB311" s="106">
        <v>44193</v>
      </c>
      <c r="AC311" s="1">
        <v>14</v>
      </c>
      <c r="AD311" s="1">
        <v>112</v>
      </c>
      <c r="AE311" s="105"/>
      <c r="AF311" s="105"/>
      <c r="AG311" s="105"/>
      <c r="AH311" s="105"/>
      <c r="AI311" s="105"/>
      <c r="AJ311" s="1"/>
    </row>
    <row r="312" spans="1:36" x14ac:dyDescent="0.3">
      <c r="A312" s="105" t="s">
        <v>37</v>
      </c>
      <c r="B312" s="105" t="s">
        <v>36</v>
      </c>
      <c r="C312" s="105"/>
      <c r="D312" s="105" t="s">
        <v>652</v>
      </c>
      <c r="E312" s="105" t="s">
        <v>652</v>
      </c>
      <c r="F312" s="1"/>
      <c r="G312" s="1"/>
      <c r="H312" s="105" t="s">
        <v>153</v>
      </c>
      <c r="I312" s="1"/>
      <c r="J312" s="1"/>
      <c r="K312" s="105"/>
      <c r="L312" s="106">
        <v>44187</v>
      </c>
      <c r="M312" s="105" t="s">
        <v>120</v>
      </c>
      <c r="N312" s="1">
        <v>2.9</v>
      </c>
      <c r="O312" s="105" t="s">
        <v>125</v>
      </c>
      <c r="P312" s="1"/>
      <c r="Q312" s="1"/>
      <c r="R312" s="105" t="s">
        <v>41</v>
      </c>
      <c r="S312" s="1" t="s">
        <v>42</v>
      </c>
      <c r="T312" s="105" t="s">
        <v>36</v>
      </c>
      <c r="U312" s="105" t="s">
        <v>153</v>
      </c>
      <c r="V312" s="106"/>
      <c r="W312" s="106"/>
      <c r="X312" s="1">
        <v>2.2175833333333332</v>
      </c>
      <c r="Y312" s="1">
        <v>53.221999999999994</v>
      </c>
      <c r="Z312" s="105" t="s">
        <v>125</v>
      </c>
      <c r="AA312" s="106">
        <v>44179</v>
      </c>
      <c r="AB312" s="106">
        <v>44193</v>
      </c>
      <c r="AC312" s="1">
        <v>14</v>
      </c>
      <c r="AD312" s="1">
        <v>112</v>
      </c>
      <c r="AE312" s="105"/>
      <c r="AF312" s="105"/>
      <c r="AG312" s="105"/>
      <c r="AH312" s="105"/>
      <c r="AI312" s="105"/>
      <c r="AJ312" s="1"/>
    </row>
    <row r="313" spans="1:36" x14ac:dyDescent="0.3">
      <c r="A313" s="105" t="s">
        <v>37</v>
      </c>
      <c r="B313" s="105" t="s">
        <v>36</v>
      </c>
      <c r="C313" s="105"/>
      <c r="D313" s="105" t="s">
        <v>652</v>
      </c>
      <c r="E313" s="105" t="s">
        <v>652</v>
      </c>
      <c r="F313" s="1"/>
      <c r="G313" s="1"/>
      <c r="H313" s="105" t="s">
        <v>153</v>
      </c>
      <c r="I313" s="1"/>
      <c r="J313" s="1"/>
      <c r="K313" s="105"/>
      <c r="L313" s="106">
        <v>44187</v>
      </c>
      <c r="M313" s="105" t="s">
        <v>120</v>
      </c>
      <c r="N313" s="1">
        <v>2.77</v>
      </c>
      <c r="O313" s="105" t="s">
        <v>125</v>
      </c>
      <c r="P313" s="1"/>
      <c r="Q313" s="1"/>
      <c r="R313" s="105" t="s">
        <v>41</v>
      </c>
      <c r="S313" s="1" t="s">
        <v>42</v>
      </c>
      <c r="T313" s="105" t="s">
        <v>36</v>
      </c>
      <c r="U313" s="105" t="s">
        <v>153</v>
      </c>
      <c r="V313" s="106"/>
      <c r="W313" s="106"/>
      <c r="X313" s="1">
        <v>2.2175833333333332</v>
      </c>
      <c r="Y313" s="1">
        <v>53.221999999999994</v>
      </c>
      <c r="Z313" s="105" t="s">
        <v>125</v>
      </c>
      <c r="AA313" s="106">
        <v>44179</v>
      </c>
      <c r="AB313" s="106">
        <v>44193</v>
      </c>
      <c r="AC313" s="1">
        <v>14</v>
      </c>
      <c r="AD313" s="1">
        <v>112</v>
      </c>
      <c r="AE313" s="105"/>
      <c r="AF313" s="105"/>
      <c r="AG313" s="105"/>
      <c r="AH313" s="105"/>
      <c r="AI313" s="105"/>
      <c r="AJ313" s="1"/>
    </row>
    <row r="314" spans="1:36" x14ac:dyDescent="0.3">
      <c r="A314" s="105" t="s">
        <v>37</v>
      </c>
      <c r="B314" s="105" t="s">
        <v>36</v>
      </c>
      <c r="C314" s="105"/>
      <c r="D314" s="105" t="s">
        <v>652</v>
      </c>
      <c r="E314" s="105" t="s">
        <v>652</v>
      </c>
      <c r="F314" s="1"/>
      <c r="G314" s="1"/>
      <c r="H314" s="105" t="s">
        <v>153</v>
      </c>
      <c r="I314" s="1"/>
      <c r="J314" s="1"/>
      <c r="K314" s="105"/>
      <c r="L314" s="106">
        <v>44193</v>
      </c>
      <c r="M314" s="105" t="s">
        <v>120</v>
      </c>
      <c r="N314" s="1">
        <v>0.25</v>
      </c>
      <c r="O314" s="105" t="s">
        <v>429</v>
      </c>
      <c r="P314" s="1"/>
      <c r="Q314" s="1"/>
      <c r="R314" s="105" t="s">
        <v>41</v>
      </c>
      <c r="S314" s="1" t="s">
        <v>42</v>
      </c>
      <c r="T314" s="105" t="s">
        <v>36</v>
      </c>
      <c r="U314" s="105" t="s">
        <v>153</v>
      </c>
      <c r="V314" s="106"/>
      <c r="W314" s="106"/>
      <c r="X314" s="1">
        <v>2.2175833333333332</v>
      </c>
      <c r="Y314" s="1">
        <v>53.221999999999994</v>
      </c>
      <c r="Z314" s="105" t="s">
        <v>429</v>
      </c>
      <c r="AA314" s="106">
        <v>44193</v>
      </c>
      <c r="AB314" s="106">
        <v>44207</v>
      </c>
      <c r="AC314" s="1">
        <v>14</v>
      </c>
      <c r="AD314" s="1">
        <v>112</v>
      </c>
      <c r="AE314" s="105"/>
      <c r="AF314" s="105"/>
      <c r="AG314" s="105"/>
      <c r="AH314" s="105"/>
      <c r="AI314" s="105"/>
      <c r="AJ314" s="1"/>
    </row>
    <row r="315" spans="1:36" x14ac:dyDescent="0.3">
      <c r="A315" s="105" t="s">
        <v>37</v>
      </c>
      <c r="B315" s="105" t="s">
        <v>36</v>
      </c>
      <c r="C315" s="105"/>
      <c r="D315" s="105" t="s">
        <v>652</v>
      </c>
      <c r="E315" s="105" t="s">
        <v>652</v>
      </c>
      <c r="F315" s="1"/>
      <c r="G315" s="1"/>
      <c r="H315" s="105" t="s">
        <v>153</v>
      </c>
      <c r="I315" s="1"/>
      <c r="J315" s="1"/>
      <c r="K315" s="105"/>
      <c r="L315" s="106">
        <v>44188</v>
      </c>
      <c r="M315" s="105" t="s">
        <v>120</v>
      </c>
      <c r="N315" s="1">
        <v>3.33</v>
      </c>
      <c r="O315" s="105" t="s">
        <v>125</v>
      </c>
      <c r="P315" s="1"/>
      <c r="Q315" s="1"/>
      <c r="R315" s="105" t="s">
        <v>41</v>
      </c>
      <c r="S315" s="1" t="s">
        <v>42</v>
      </c>
      <c r="T315" s="105" t="s">
        <v>36</v>
      </c>
      <c r="U315" s="105" t="s">
        <v>153</v>
      </c>
      <c r="V315" s="106"/>
      <c r="W315" s="106"/>
      <c r="X315" s="1">
        <v>2.2175833333333332</v>
      </c>
      <c r="Y315" s="1">
        <v>53.221999999999994</v>
      </c>
      <c r="Z315" s="105" t="s">
        <v>125</v>
      </c>
      <c r="AA315" s="106">
        <v>44179</v>
      </c>
      <c r="AB315" s="106">
        <v>44193</v>
      </c>
      <c r="AC315" s="1">
        <v>14</v>
      </c>
      <c r="AD315" s="1">
        <v>112</v>
      </c>
      <c r="AE315" s="105"/>
      <c r="AF315" s="105"/>
      <c r="AG315" s="105"/>
      <c r="AH315" s="105"/>
      <c r="AI315" s="105"/>
      <c r="AJ315" s="1"/>
    </row>
    <row r="316" spans="1:36" x14ac:dyDescent="0.3">
      <c r="A316" s="105" t="s">
        <v>37</v>
      </c>
      <c r="B316" s="105" t="s">
        <v>36</v>
      </c>
      <c r="C316" s="105"/>
      <c r="D316" s="105" t="s">
        <v>652</v>
      </c>
      <c r="E316" s="105" t="s">
        <v>652</v>
      </c>
      <c r="F316" s="1"/>
      <c r="G316" s="1"/>
      <c r="H316" s="105" t="s">
        <v>153</v>
      </c>
      <c r="I316" s="1"/>
      <c r="J316" s="1"/>
      <c r="K316" s="105"/>
      <c r="L316" s="106">
        <v>44193</v>
      </c>
      <c r="M316" s="105" t="s">
        <v>120</v>
      </c>
      <c r="N316" s="1">
        <v>1.45</v>
      </c>
      <c r="O316" s="105" t="s">
        <v>429</v>
      </c>
      <c r="P316" s="1"/>
      <c r="Q316" s="1"/>
      <c r="R316" s="105" t="s">
        <v>41</v>
      </c>
      <c r="S316" s="1" t="s">
        <v>42</v>
      </c>
      <c r="T316" s="105" t="s">
        <v>36</v>
      </c>
      <c r="U316" s="105" t="s">
        <v>153</v>
      </c>
      <c r="V316" s="106"/>
      <c r="W316" s="106"/>
      <c r="X316" s="1">
        <v>2.2175833333333332</v>
      </c>
      <c r="Y316" s="1">
        <v>53.221999999999994</v>
      </c>
      <c r="Z316" s="105" t="s">
        <v>429</v>
      </c>
      <c r="AA316" s="106">
        <v>44193</v>
      </c>
      <c r="AB316" s="106">
        <v>44207</v>
      </c>
      <c r="AC316" s="1">
        <v>14</v>
      </c>
      <c r="AD316" s="1">
        <v>112</v>
      </c>
      <c r="AE316" s="105"/>
      <c r="AF316" s="105"/>
      <c r="AG316" s="105"/>
      <c r="AH316" s="105"/>
      <c r="AI316" s="105"/>
      <c r="AJ316" s="1"/>
    </row>
    <row r="317" spans="1:36" x14ac:dyDescent="0.3">
      <c r="A317" s="105" t="s">
        <v>37</v>
      </c>
      <c r="B317" s="105" t="s">
        <v>36</v>
      </c>
      <c r="C317" s="105"/>
      <c r="D317" s="105" t="s">
        <v>652</v>
      </c>
      <c r="E317" s="105" t="s">
        <v>652</v>
      </c>
      <c r="F317" s="1"/>
      <c r="G317" s="1"/>
      <c r="H317" s="105" t="s">
        <v>154</v>
      </c>
      <c r="I317" s="1"/>
      <c r="J317" s="1"/>
      <c r="K317" s="105"/>
      <c r="L317" s="106">
        <v>44154</v>
      </c>
      <c r="M317" s="105" t="s">
        <v>155</v>
      </c>
      <c r="N317" s="1">
        <v>1</v>
      </c>
      <c r="O317" s="105" t="s">
        <v>105</v>
      </c>
      <c r="P317" s="1"/>
      <c r="Q317" s="1"/>
      <c r="R317" s="105" t="s">
        <v>68</v>
      </c>
      <c r="S317" s="1" t="s">
        <v>69</v>
      </c>
      <c r="T317" s="105" t="s">
        <v>36</v>
      </c>
      <c r="U317" s="105" t="s">
        <v>154</v>
      </c>
      <c r="V317" s="106"/>
      <c r="W317" s="106"/>
      <c r="X317" s="1">
        <v>0.25</v>
      </c>
      <c r="Y317" s="1">
        <v>6</v>
      </c>
      <c r="Z317" s="105" t="s">
        <v>105</v>
      </c>
      <c r="AA317" s="106">
        <v>44151</v>
      </c>
      <c r="AB317" s="106">
        <v>44165</v>
      </c>
      <c r="AC317" s="1">
        <v>14</v>
      </c>
      <c r="AD317" s="1">
        <v>136.37</v>
      </c>
      <c r="AE317" s="105"/>
      <c r="AF317" s="105"/>
      <c r="AG317" s="105"/>
      <c r="AH317" s="105"/>
      <c r="AI317" s="105"/>
      <c r="AJ317" s="1"/>
    </row>
    <row r="318" spans="1:36" x14ac:dyDescent="0.3">
      <c r="A318" s="105" t="s">
        <v>37</v>
      </c>
      <c r="B318" s="105" t="s">
        <v>36</v>
      </c>
      <c r="C318" s="105"/>
      <c r="D318" s="105" t="s">
        <v>652</v>
      </c>
      <c r="E318" s="105" t="s">
        <v>652</v>
      </c>
      <c r="F318" s="1"/>
      <c r="G318" s="1"/>
      <c r="H318" s="105" t="s">
        <v>154</v>
      </c>
      <c r="I318" s="1"/>
      <c r="J318" s="1"/>
      <c r="K318" s="105"/>
      <c r="L318" s="106">
        <v>44155</v>
      </c>
      <c r="M318" s="105" t="s">
        <v>156</v>
      </c>
      <c r="N318" s="1">
        <v>1</v>
      </c>
      <c r="O318" s="105" t="s">
        <v>105</v>
      </c>
      <c r="P318" s="1"/>
      <c r="Q318" s="1"/>
      <c r="R318" s="105" t="s">
        <v>68</v>
      </c>
      <c r="S318" s="1" t="s">
        <v>69</v>
      </c>
      <c r="T318" s="105" t="s">
        <v>36</v>
      </c>
      <c r="U318" s="105" t="s">
        <v>154</v>
      </c>
      <c r="V318" s="106"/>
      <c r="W318" s="106"/>
      <c r="X318" s="1">
        <v>0.25</v>
      </c>
      <c r="Y318" s="1">
        <v>6</v>
      </c>
      <c r="Z318" s="105" t="s">
        <v>105</v>
      </c>
      <c r="AA318" s="106">
        <v>44151</v>
      </c>
      <c r="AB318" s="106">
        <v>44165</v>
      </c>
      <c r="AC318" s="1">
        <v>14</v>
      </c>
      <c r="AD318" s="1">
        <v>136.37</v>
      </c>
      <c r="AE318" s="105"/>
      <c r="AF318" s="105"/>
      <c r="AG318" s="105"/>
      <c r="AH318" s="105"/>
      <c r="AI318" s="105"/>
      <c r="AJ318" s="1"/>
    </row>
    <row r="319" spans="1:36" x14ac:dyDescent="0.3">
      <c r="A319" s="105" t="s">
        <v>37</v>
      </c>
      <c r="B319" s="105" t="s">
        <v>36</v>
      </c>
      <c r="C319" s="105"/>
      <c r="D319" s="105" t="s">
        <v>652</v>
      </c>
      <c r="E319" s="105" t="s">
        <v>652</v>
      </c>
      <c r="F319" s="1"/>
      <c r="G319" s="1"/>
      <c r="H319" s="105" t="s">
        <v>157</v>
      </c>
      <c r="I319" s="1"/>
      <c r="J319" s="1"/>
      <c r="K319" s="105"/>
      <c r="L319" s="106">
        <v>44165</v>
      </c>
      <c r="M319" s="105" t="s">
        <v>120</v>
      </c>
      <c r="N319" s="1">
        <v>2.4700000000000002</v>
      </c>
      <c r="O319" s="105" t="s">
        <v>108</v>
      </c>
      <c r="P319" s="1"/>
      <c r="Q319" s="1"/>
      <c r="R319" s="105" t="s">
        <v>68</v>
      </c>
      <c r="S319" s="1" t="s">
        <v>69</v>
      </c>
      <c r="T319" s="105" t="s">
        <v>36</v>
      </c>
      <c r="U319" s="105" t="s">
        <v>157</v>
      </c>
      <c r="V319" s="106"/>
      <c r="W319" s="106"/>
      <c r="X319" s="1">
        <v>2.2175833333333332</v>
      </c>
      <c r="Y319" s="1">
        <v>53.221999999999994</v>
      </c>
      <c r="Z319" s="105" t="s">
        <v>108</v>
      </c>
      <c r="AA319" s="106">
        <v>44165</v>
      </c>
      <c r="AB319" s="106">
        <v>44179</v>
      </c>
      <c r="AC319" s="1">
        <v>14</v>
      </c>
      <c r="AD319" s="1">
        <v>112</v>
      </c>
      <c r="AE319" s="105"/>
      <c r="AF319" s="105"/>
      <c r="AG319" s="105"/>
      <c r="AH319" s="105"/>
      <c r="AI319" s="105"/>
      <c r="AJ319" s="1"/>
    </row>
    <row r="320" spans="1:36" x14ac:dyDescent="0.3">
      <c r="A320" s="105" t="s">
        <v>37</v>
      </c>
      <c r="B320" s="105" t="s">
        <v>36</v>
      </c>
      <c r="C320" s="105"/>
      <c r="D320" s="105" t="s">
        <v>652</v>
      </c>
      <c r="E320" s="105" t="s">
        <v>652</v>
      </c>
      <c r="F320" s="1"/>
      <c r="G320" s="1"/>
      <c r="H320" s="105" t="s">
        <v>158</v>
      </c>
      <c r="I320" s="1"/>
      <c r="J320" s="1"/>
      <c r="K320" s="105"/>
      <c r="L320" s="106">
        <v>44172</v>
      </c>
      <c r="M320" s="105" t="s">
        <v>159</v>
      </c>
      <c r="N320" s="1">
        <v>2</v>
      </c>
      <c r="O320" s="105" t="s">
        <v>108</v>
      </c>
      <c r="P320" s="1"/>
      <c r="Q320" s="1"/>
      <c r="R320" s="105" t="s">
        <v>68</v>
      </c>
      <c r="S320" s="1" t="s">
        <v>69</v>
      </c>
      <c r="T320" s="105" t="s">
        <v>36</v>
      </c>
      <c r="U320" s="105" t="s">
        <v>158</v>
      </c>
      <c r="V320" s="106"/>
      <c r="W320" s="106"/>
      <c r="X320" s="1">
        <v>2.2175833333333332</v>
      </c>
      <c r="Y320" s="1">
        <v>53.221999999999994</v>
      </c>
      <c r="Z320" s="105" t="s">
        <v>108</v>
      </c>
      <c r="AA320" s="106">
        <v>44165</v>
      </c>
      <c r="AB320" s="106">
        <v>44179</v>
      </c>
      <c r="AC320" s="1">
        <v>14</v>
      </c>
      <c r="AD320" s="1">
        <v>112</v>
      </c>
      <c r="AE320" s="105"/>
      <c r="AF320" s="105"/>
      <c r="AG320" s="105"/>
      <c r="AH320" s="105"/>
      <c r="AI320" s="105"/>
      <c r="AJ320" s="1"/>
    </row>
    <row r="321" spans="1:36" x14ac:dyDescent="0.3">
      <c r="A321" s="105" t="s">
        <v>37</v>
      </c>
      <c r="B321" s="105" t="s">
        <v>36</v>
      </c>
      <c r="C321" s="105"/>
      <c r="D321" s="105" t="s">
        <v>652</v>
      </c>
      <c r="E321" s="105" t="s">
        <v>652</v>
      </c>
      <c r="F321" s="1"/>
      <c r="G321" s="1"/>
      <c r="H321" s="105" t="s">
        <v>160</v>
      </c>
      <c r="I321" s="1"/>
      <c r="J321" s="1"/>
      <c r="K321" s="105"/>
      <c r="L321" s="106">
        <v>44174</v>
      </c>
      <c r="M321" s="105" t="s">
        <v>120</v>
      </c>
      <c r="N321" s="1">
        <v>2.2999999999999998</v>
      </c>
      <c r="O321" s="105" t="s">
        <v>108</v>
      </c>
      <c r="P321" s="1"/>
      <c r="Q321" s="1"/>
      <c r="R321" s="105" t="s">
        <v>68</v>
      </c>
      <c r="S321" s="1" t="s">
        <v>69</v>
      </c>
      <c r="T321" s="105" t="s">
        <v>36</v>
      </c>
      <c r="U321" s="105" t="s">
        <v>160</v>
      </c>
      <c r="V321" s="106"/>
      <c r="W321" s="106"/>
      <c r="X321" s="1">
        <v>2.2175833333333332</v>
      </c>
      <c r="Y321" s="1">
        <v>53.221999999999994</v>
      </c>
      <c r="Z321" s="105" t="s">
        <v>108</v>
      </c>
      <c r="AA321" s="106">
        <v>44165</v>
      </c>
      <c r="AB321" s="106">
        <v>44179</v>
      </c>
      <c r="AC321" s="1">
        <v>14</v>
      </c>
      <c r="AD321" s="1">
        <v>112</v>
      </c>
      <c r="AE321" s="105"/>
      <c r="AF321" s="105"/>
      <c r="AG321" s="105"/>
      <c r="AH321" s="105"/>
      <c r="AI321" s="105"/>
      <c r="AJ321" s="1"/>
    </row>
    <row r="322" spans="1:36" x14ac:dyDescent="0.3">
      <c r="A322" s="105" t="s">
        <v>37</v>
      </c>
      <c r="B322" s="105" t="s">
        <v>36</v>
      </c>
      <c r="C322" s="105"/>
      <c r="D322" s="105" t="s">
        <v>652</v>
      </c>
      <c r="E322" s="105" t="s">
        <v>652</v>
      </c>
      <c r="F322" s="1"/>
      <c r="G322" s="1"/>
      <c r="H322" s="105" t="s">
        <v>160</v>
      </c>
      <c r="I322" s="1"/>
      <c r="J322" s="1"/>
      <c r="K322" s="105"/>
      <c r="L322" s="106">
        <v>44178</v>
      </c>
      <c r="M322" s="105" t="s">
        <v>120</v>
      </c>
      <c r="N322" s="1">
        <v>1</v>
      </c>
      <c r="O322" s="105" t="s">
        <v>108</v>
      </c>
      <c r="P322" s="1"/>
      <c r="Q322" s="1"/>
      <c r="R322" s="105" t="s">
        <v>68</v>
      </c>
      <c r="S322" s="1" t="s">
        <v>69</v>
      </c>
      <c r="T322" s="105" t="s">
        <v>36</v>
      </c>
      <c r="U322" s="105" t="s">
        <v>160</v>
      </c>
      <c r="V322" s="106"/>
      <c r="W322" s="106"/>
      <c r="X322" s="1">
        <v>2.2175833333333332</v>
      </c>
      <c r="Y322" s="1">
        <v>53.221999999999994</v>
      </c>
      <c r="Z322" s="105" t="s">
        <v>108</v>
      </c>
      <c r="AA322" s="106">
        <v>44165</v>
      </c>
      <c r="AB322" s="106">
        <v>44179</v>
      </c>
      <c r="AC322" s="1">
        <v>14</v>
      </c>
      <c r="AD322" s="1">
        <v>112</v>
      </c>
      <c r="AE322" s="105"/>
      <c r="AF322" s="105"/>
      <c r="AG322" s="105"/>
      <c r="AH322" s="105"/>
      <c r="AI322" s="105"/>
      <c r="AJ322" s="1"/>
    </row>
    <row r="323" spans="1:36" x14ac:dyDescent="0.3">
      <c r="A323" s="105" t="s">
        <v>37</v>
      </c>
      <c r="B323" s="105" t="s">
        <v>36</v>
      </c>
      <c r="C323" s="105"/>
      <c r="D323" s="105" t="s">
        <v>652</v>
      </c>
      <c r="E323" s="105" t="s">
        <v>652</v>
      </c>
      <c r="F323" s="1"/>
      <c r="G323" s="1"/>
      <c r="H323" s="105" t="s">
        <v>418</v>
      </c>
      <c r="I323" s="1"/>
      <c r="J323" s="1"/>
      <c r="K323" s="105"/>
      <c r="L323" s="106">
        <v>44186</v>
      </c>
      <c r="M323" s="105" t="s">
        <v>120</v>
      </c>
      <c r="N323" s="1">
        <v>0.95</v>
      </c>
      <c r="O323" s="105" t="s">
        <v>125</v>
      </c>
      <c r="P323" s="1"/>
      <c r="Q323" s="1"/>
      <c r="R323" s="105" t="s">
        <v>68</v>
      </c>
      <c r="S323" s="1" t="s">
        <v>69</v>
      </c>
      <c r="T323" s="105" t="s">
        <v>36</v>
      </c>
      <c r="U323" s="105" t="s">
        <v>418</v>
      </c>
      <c r="V323" s="106"/>
      <c r="W323" s="106"/>
      <c r="X323" s="1">
        <v>0.68233333333333335</v>
      </c>
      <c r="Y323" s="1">
        <v>16.376000000000001</v>
      </c>
      <c r="Z323" s="105" t="s">
        <v>125</v>
      </c>
      <c r="AA323" s="106">
        <v>44179</v>
      </c>
      <c r="AB323" s="106">
        <v>44193</v>
      </c>
      <c r="AC323" s="1">
        <v>14</v>
      </c>
      <c r="AD323" s="1">
        <v>112</v>
      </c>
      <c r="AE323" s="105"/>
      <c r="AF323" s="105"/>
      <c r="AG323" s="105"/>
      <c r="AH323" s="105"/>
      <c r="AI323" s="105"/>
      <c r="AJ323" s="1"/>
    </row>
    <row r="324" spans="1:36" x14ac:dyDescent="0.3">
      <c r="A324" s="105" t="s">
        <v>37</v>
      </c>
      <c r="B324" s="105" t="s">
        <v>36</v>
      </c>
      <c r="C324" s="105"/>
      <c r="D324" s="105" t="s">
        <v>652</v>
      </c>
      <c r="E324" s="105" t="s">
        <v>652</v>
      </c>
      <c r="F324" s="1"/>
      <c r="G324" s="1"/>
      <c r="H324" s="105" t="s">
        <v>157</v>
      </c>
      <c r="I324" s="1"/>
      <c r="J324" s="1"/>
      <c r="K324" s="105"/>
      <c r="L324" s="106">
        <v>44165</v>
      </c>
      <c r="M324" s="105" t="s">
        <v>120</v>
      </c>
      <c r="N324" s="1">
        <v>2.42</v>
      </c>
      <c r="O324" s="105" t="s">
        <v>108</v>
      </c>
      <c r="P324" s="1"/>
      <c r="Q324" s="1"/>
      <c r="R324" s="105" t="s">
        <v>73</v>
      </c>
      <c r="S324" s="1" t="s">
        <v>74</v>
      </c>
      <c r="T324" s="105" t="s">
        <v>36</v>
      </c>
      <c r="U324" s="105" t="s">
        <v>157</v>
      </c>
      <c r="V324" s="106"/>
      <c r="W324" s="106"/>
      <c r="X324" s="1">
        <v>2.2175833333333332</v>
      </c>
      <c r="Y324" s="1">
        <v>53.221999999999994</v>
      </c>
      <c r="Z324" s="105" t="s">
        <v>108</v>
      </c>
      <c r="AA324" s="106">
        <v>44165</v>
      </c>
      <c r="AB324" s="106">
        <v>44179</v>
      </c>
      <c r="AC324" s="1">
        <v>14</v>
      </c>
      <c r="AD324" s="1">
        <v>112</v>
      </c>
      <c r="AE324" s="105"/>
      <c r="AF324" s="105"/>
      <c r="AG324" s="105"/>
      <c r="AH324" s="105"/>
      <c r="AI324" s="105"/>
      <c r="AJ324" s="1"/>
    </row>
    <row r="325" spans="1:36" x14ac:dyDescent="0.3">
      <c r="A325" s="105" t="s">
        <v>37</v>
      </c>
      <c r="B325" s="105" t="s">
        <v>36</v>
      </c>
      <c r="C325" s="105"/>
      <c r="D325" s="105" t="s">
        <v>652</v>
      </c>
      <c r="E325" s="105" t="s">
        <v>652</v>
      </c>
      <c r="F325" s="1"/>
      <c r="G325" s="1"/>
      <c r="H325" s="105" t="s">
        <v>157</v>
      </c>
      <c r="I325" s="1"/>
      <c r="J325" s="1"/>
      <c r="K325" s="105"/>
      <c r="L325" s="106">
        <v>44169</v>
      </c>
      <c r="M325" s="105" t="s">
        <v>161</v>
      </c>
      <c r="N325" s="1">
        <v>2.5</v>
      </c>
      <c r="O325" s="105" t="s">
        <v>108</v>
      </c>
      <c r="P325" s="1"/>
      <c r="Q325" s="1"/>
      <c r="R325" s="105" t="s">
        <v>73</v>
      </c>
      <c r="S325" s="1" t="s">
        <v>74</v>
      </c>
      <c r="T325" s="105" t="s">
        <v>36</v>
      </c>
      <c r="U325" s="105" t="s">
        <v>157</v>
      </c>
      <c r="V325" s="106"/>
      <c r="W325" s="106"/>
      <c r="X325" s="1">
        <v>2.2175833333333332</v>
      </c>
      <c r="Y325" s="1">
        <v>53.221999999999994</v>
      </c>
      <c r="Z325" s="105" t="s">
        <v>108</v>
      </c>
      <c r="AA325" s="106">
        <v>44165</v>
      </c>
      <c r="AB325" s="106">
        <v>44179</v>
      </c>
      <c r="AC325" s="1">
        <v>14</v>
      </c>
      <c r="AD325" s="1">
        <v>112</v>
      </c>
      <c r="AE325" s="105"/>
      <c r="AF325" s="105"/>
      <c r="AG325" s="105"/>
      <c r="AH325" s="105"/>
      <c r="AI325" s="105"/>
      <c r="AJ325" s="1"/>
    </row>
    <row r="326" spans="1:36" x14ac:dyDescent="0.3">
      <c r="A326" s="105" t="s">
        <v>37</v>
      </c>
      <c r="B326" s="105" t="s">
        <v>36</v>
      </c>
      <c r="C326" s="105"/>
      <c r="D326" s="105" t="s">
        <v>652</v>
      </c>
      <c r="E326" s="105" t="s">
        <v>652</v>
      </c>
      <c r="F326" s="1"/>
      <c r="G326" s="1"/>
      <c r="H326" s="105" t="s">
        <v>160</v>
      </c>
      <c r="I326" s="1"/>
      <c r="J326" s="1"/>
      <c r="K326" s="105"/>
      <c r="L326" s="106">
        <v>44174</v>
      </c>
      <c r="M326" s="105" t="s">
        <v>162</v>
      </c>
      <c r="N326" s="1">
        <v>1.8</v>
      </c>
      <c r="O326" s="105" t="s">
        <v>108</v>
      </c>
      <c r="P326" s="1"/>
      <c r="Q326" s="1"/>
      <c r="R326" s="105" t="s">
        <v>73</v>
      </c>
      <c r="S326" s="1" t="s">
        <v>74</v>
      </c>
      <c r="T326" s="105" t="s">
        <v>36</v>
      </c>
      <c r="U326" s="105" t="s">
        <v>160</v>
      </c>
      <c r="V326" s="106"/>
      <c r="W326" s="106"/>
      <c r="X326" s="1">
        <v>2.2175833333333332</v>
      </c>
      <c r="Y326" s="1">
        <v>53.221999999999994</v>
      </c>
      <c r="Z326" s="105" t="s">
        <v>108</v>
      </c>
      <c r="AA326" s="106">
        <v>44165</v>
      </c>
      <c r="AB326" s="106">
        <v>44179</v>
      </c>
      <c r="AC326" s="1">
        <v>14</v>
      </c>
      <c r="AD326" s="1">
        <v>112</v>
      </c>
      <c r="AE326" s="105"/>
      <c r="AF326" s="105"/>
      <c r="AG326" s="105"/>
      <c r="AH326" s="105"/>
      <c r="AI326" s="105"/>
      <c r="AJ326" s="1"/>
    </row>
    <row r="327" spans="1:36" x14ac:dyDescent="0.3">
      <c r="A327" s="105" t="s">
        <v>37</v>
      </c>
      <c r="B327" s="105" t="s">
        <v>36</v>
      </c>
      <c r="C327" s="105"/>
      <c r="D327" s="105" t="s">
        <v>652</v>
      </c>
      <c r="E327" s="105" t="s">
        <v>652</v>
      </c>
      <c r="F327" s="1"/>
      <c r="G327" s="1"/>
      <c r="H327" s="105" t="s">
        <v>160</v>
      </c>
      <c r="I327" s="1"/>
      <c r="J327" s="1"/>
      <c r="K327" s="105"/>
      <c r="L327" s="106">
        <v>44178</v>
      </c>
      <c r="M327" s="105" t="s">
        <v>162</v>
      </c>
      <c r="N327" s="1">
        <v>1.25</v>
      </c>
      <c r="O327" s="105" t="s">
        <v>108</v>
      </c>
      <c r="P327" s="1"/>
      <c r="Q327" s="1"/>
      <c r="R327" s="105" t="s">
        <v>73</v>
      </c>
      <c r="S327" s="1" t="s">
        <v>74</v>
      </c>
      <c r="T327" s="105" t="s">
        <v>36</v>
      </c>
      <c r="U327" s="105" t="s">
        <v>160</v>
      </c>
      <c r="V327" s="106"/>
      <c r="W327" s="106"/>
      <c r="X327" s="1">
        <v>2.2175833333333332</v>
      </c>
      <c r="Y327" s="1">
        <v>53.221999999999994</v>
      </c>
      <c r="Z327" s="105" t="s">
        <v>108</v>
      </c>
      <c r="AA327" s="106">
        <v>44165</v>
      </c>
      <c r="AB327" s="106">
        <v>44179</v>
      </c>
      <c r="AC327" s="1">
        <v>14</v>
      </c>
      <c r="AD327" s="1">
        <v>112</v>
      </c>
      <c r="AE327" s="105"/>
      <c r="AF327" s="105"/>
      <c r="AG327" s="105"/>
      <c r="AH327" s="105"/>
      <c r="AI327" s="105"/>
      <c r="AJ327" s="1"/>
    </row>
    <row r="328" spans="1:36" x14ac:dyDescent="0.3">
      <c r="A328" s="105" t="s">
        <v>37</v>
      </c>
      <c r="B328" s="105" t="s">
        <v>36</v>
      </c>
      <c r="C328" s="105"/>
      <c r="D328" s="105" t="s">
        <v>652</v>
      </c>
      <c r="E328" s="105" t="s">
        <v>652</v>
      </c>
      <c r="F328" s="1"/>
      <c r="G328" s="1"/>
      <c r="H328" s="105" t="s">
        <v>416</v>
      </c>
      <c r="I328" s="1"/>
      <c r="J328" s="1"/>
      <c r="K328" s="105"/>
      <c r="L328" s="106">
        <v>44183</v>
      </c>
      <c r="M328" s="105" t="s">
        <v>161</v>
      </c>
      <c r="N328" s="1">
        <v>3.5</v>
      </c>
      <c r="O328" s="105" t="s">
        <v>125</v>
      </c>
      <c r="P328" s="1"/>
      <c r="Q328" s="1"/>
      <c r="R328" s="105" t="s">
        <v>73</v>
      </c>
      <c r="S328" s="1" t="s">
        <v>74</v>
      </c>
      <c r="T328" s="105" t="s">
        <v>36</v>
      </c>
      <c r="U328" s="105" t="s">
        <v>416</v>
      </c>
      <c r="V328" s="106"/>
      <c r="W328" s="106"/>
      <c r="X328" s="1">
        <v>0.85291666666666677</v>
      </c>
      <c r="Y328" s="1">
        <v>20.470000000000002</v>
      </c>
      <c r="Z328" s="105" t="s">
        <v>125</v>
      </c>
      <c r="AA328" s="106">
        <v>44179</v>
      </c>
      <c r="AB328" s="106">
        <v>44193</v>
      </c>
      <c r="AC328" s="1">
        <v>14</v>
      </c>
      <c r="AD328" s="1">
        <v>112</v>
      </c>
      <c r="AE328" s="105"/>
      <c r="AF328" s="105"/>
      <c r="AG328" s="105"/>
      <c r="AH328" s="105"/>
      <c r="AI328" s="105"/>
      <c r="AJ328" s="1"/>
    </row>
    <row r="329" spans="1:36" x14ac:dyDescent="0.3">
      <c r="A329" s="105" t="s">
        <v>37</v>
      </c>
      <c r="B329" s="105" t="s">
        <v>36</v>
      </c>
      <c r="C329" s="105"/>
      <c r="D329" s="105" t="s">
        <v>652</v>
      </c>
      <c r="E329" s="105" t="s">
        <v>652</v>
      </c>
      <c r="F329" s="1"/>
      <c r="G329" s="1"/>
      <c r="H329" s="105" t="s">
        <v>154</v>
      </c>
      <c r="I329" s="1"/>
      <c r="J329" s="1"/>
      <c r="K329" s="105"/>
      <c r="L329" s="106">
        <v>44154</v>
      </c>
      <c r="M329" s="105" t="s">
        <v>163</v>
      </c>
      <c r="N329" s="1">
        <v>1</v>
      </c>
      <c r="O329" s="105" t="s">
        <v>105</v>
      </c>
      <c r="P329" s="1"/>
      <c r="Q329" s="1"/>
      <c r="R329" s="105" t="s">
        <v>83</v>
      </c>
      <c r="S329" s="1" t="s">
        <v>84</v>
      </c>
      <c r="T329" s="105" t="s">
        <v>36</v>
      </c>
      <c r="U329" s="105" t="s">
        <v>154</v>
      </c>
      <c r="V329" s="106"/>
      <c r="W329" s="106"/>
      <c r="X329" s="1">
        <v>0.25</v>
      </c>
      <c r="Y329" s="1">
        <v>6</v>
      </c>
      <c r="Z329" s="105" t="s">
        <v>105</v>
      </c>
      <c r="AA329" s="106">
        <v>44151</v>
      </c>
      <c r="AB329" s="106">
        <v>44165</v>
      </c>
      <c r="AC329" s="1">
        <v>14</v>
      </c>
      <c r="AD329" s="1">
        <v>136.37</v>
      </c>
      <c r="AE329" s="105"/>
      <c r="AF329" s="105"/>
      <c r="AG329" s="105"/>
      <c r="AH329" s="105"/>
      <c r="AI329" s="105"/>
      <c r="AJ329" s="1"/>
    </row>
    <row r="330" spans="1:36" x14ac:dyDescent="0.3">
      <c r="A330" s="105" t="s">
        <v>37</v>
      </c>
      <c r="B330" s="105" t="s">
        <v>36</v>
      </c>
      <c r="C330" s="105"/>
      <c r="D330" s="105" t="s">
        <v>652</v>
      </c>
      <c r="E330" s="105" t="s">
        <v>652</v>
      </c>
      <c r="F330" s="1"/>
      <c r="G330" s="1"/>
      <c r="H330" s="105" t="s">
        <v>164</v>
      </c>
      <c r="I330" s="1"/>
      <c r="J330" s="1"/>
      <c r="K330" s="105"/>
      <c r="L330" s="106">
        <v>44165</v>
      </c>
      <c r="M330" s="105" t="s">
        <v>165</v>
      </c>
      <c r="N330" s="1">
        <v>0.83</v>
      </c>
      <c r="O330" s="105" t="s">
        <v>108</v>
      </c>
      <c r="P330" s="1"/>
      <c r="Q330" s="1"/>
      <c r="R330" s="105" t="s">
        <v>83</v>
      </c>
      <c r="S330" s="1" t="s">
        <v>84</v>
      </c>
      <c r="T330" s="105" t="s">
        <v>36</v>
      </c>
      <c r="U330" s="105" t="s">
        <v>164</v>
      </c>
      <c r="V330" s="106"/>
      <c r="W330" s="106"/>
      <c r="X330" s="1">
        <v>0.85291666666666677</v>
      </c>
      <c r="Y330" s="1">
        <v>20.470000000000002</v>
      </c>
      <c r="Z330" s="105" t="s">
        <v>108</v>
      </c>
      <c r="AA330" s="106">
        <v>44165</v>
      </c>
      <c r="AB330" s="106">
        <v>44179</v>
      </c>
      <c r="AC330" s="1">
        <v>14</v>
      </c>
      <c r="AD330" s="1">
        <v>112</v>
      </c>
      <c r="AE330" s="105"/>
      <c r="AF330" s="105"/>
      <c r="AG330" s="105"/>
      <c r="AH330" s="105"/>
      <c r="AI330" s="105"/>
      <c r="AJ330" s="1"/>
    </row>
    <row r="331" spans="1:36" x14ac:dyDescent="0.3">
      <c r="A331" s="105" t="s">
        <v>37</v>
      </c>
      <c r="B331" s="105" t="s">
        <v>36</v>
      </c>
      <c r="C331" s="105"/>
      <c r="D331" s="105" t="s">
        <v>652</v>
      </c>
      <c r="E331" s="105" t="s">
        <v>652</v>
      </c>
      <c r="F331" s="1"/>
      <c r="G331" s="1"/>
      <c r="H331" s="105" t="s">
        <v>164</v>
      </c>
      <c r="I331" s="1"/>
      <c r="J331" s="1"/>
      <c r="K331" s="105"/>
      <c r="L331" s="106">
        <v>44165</v>
      </c>
      <c r="M331" s="105" t="s">
        <v>166</v>
      </c>
      <c r="N331" s="1">
        <v>1.5</v>
      </c>
      <c r="O331" s="105" t="s">
        <v>108</v>
      </c>
      <c r="P331" s="1"/>
      <c r="Q331" s="1"/>
      <c r="R331" s="105" t="s">
        <v>83</v>
      </c>
      <c r="S331" s="1" t="s">
        <v>84</v>
      </c>
      <c r="T331" s="105" t="s">
        <v>36</v>
      </c>
      <c r="U331" s="105" t="s">
        <v>164</v>
      </c>
      <c r="V331" s="106"/>
      <c r="W331" s="106"/>
      <c r="X331" s="1">
        <v>0.85291666666666677</v>
      </c>
      <c r="Y331" s="1">
        <v>20.470000000000002</v>
      </c>
      <c r="Z331" s="105" t="s">
        <v>108</v>
      </c>
      <c r="AA331" s="106">
        <v>44165</v>
      </c>
      <c r="AB331" s="106">
        <v>44179</v>
      </c>
      <c r="AC331" s="1">
        <v>14</v>
      </c>
      <c r="AD331" s="1">
        <v>112</v>
      </c>
      <c r="AE331" s="105"/>
      <c r="AF331" s="105"/>
      <c r="AG331" s="105"/>
      <c r="AH331" s="105"/>
      <c r="AI331" s="105"/>
      <c r="AJ331" s="1"/>
    </row>
    <row r="332" spans="1:36" x14ac:dyDescent="0.3">
      <c r="A332" s="105" t="s">
        <v>37</v>
      </c>
      <c r="B332" s="105" t="s">
        <v>36</v>
      </c>
      <c r="C332" s="105"/>
      <c r="D332" s="105" t="s">
        <v>652</v>
      </c>
      <c r="E332" s="105" t="s">
        <v>652</v>
      </c>
      <c r="F332" s="1"/>
      <c r="G332" s="1"/>
      <c r="H332" s="105" t="s">
        <v>164</v>
      </c>
      <c r="I332" s="1"/>
      <c r="J332" s="1"/>
      <c r="K332" s="105"/>
      <c r="L332" s="106">
        <v>44167</v>
      </c>
      <c r="M332" s="105" t="s">
        <v>167</v>
      </c>
      <c r="N332" s="1">
        <v>0.92</v>
      </c>
      <c r="O332" s="105" t="s">
        <v>108</v>
      </c>
      <c r="P332" s="1"/>
      <c r="Q332" s="1"/>
      <c r="R332" s="105" t="s">
        <v>83</v>
      </c>
      <c r="S332" s="1" t="s">
        <v>84</v>
      </c>
      <c r="T332" s="105" t="s">
        <v>36</v>
      </c>
      <c r="U332" s="105" t="s">
        <v>164</v>
      </c>
      <c r="V332" s="106"/>
      <c r="W332" s="106"/>
      <c r="X332" s="1">
        <v>0.85291666666666677</v>
      </c>
      <c r="Y332" s="1">
        <v>20.470000000000002</v>
      </c>
      <c r="Z332" s="105" t="s">
        <v>108</v>
      </c>
      <c r="AA332" s="106">
        <v>44165</v>
      </c>
      <c r="AB332" s="106">
        <v>44179</v>
      </c>
      <c r="AC332" s="1">
        <v>14</v>
      </c>
      <c r="AD332" s="1">
        <v>112</v>
      </c>
      <c r="AE332" s="105"/>
      <c r="AF332" s="105"/>
      <c r="AG332" s="105"/>
      <c r="AH332" s="105"/>
      <c r="AI332" s="105"/>
      <c r="AJ332" s="1"/>
    </row>
    <row r="333" spans="1:36" x14ac:dyDescent="0.3">
      <c r="A333" s="105" t="s">
        <v>37</v>
      </c>
      <c r="B333" s="105" t="s">
        <v>36</v>
      </c>
      <c r="C333" s="105"/>
      <c r="D333" s="105" t="s">
        <v>652</v>
      </c>
      <c r="E333" s="105" t="s">
        <v>652</v>
      </c>
      <c r="F333" s="1"/>
      <c r="G333" s="1"/>
      <c r="H333" s="105" t="s">
        <v>164</v>
      </c>
      <c r="I333" s="1"/>
      <c r="J333" s="1"/>
      <c r="K333" s="105"/>
      <c r="L333" s="106">
        <v>44175</v>
      </c>
      <c r="M333" s="105" t="s">
        <v>168</v>
      </c>
      <c r="N333" s="1">
        <v>0.25</v>
      </c>
      <c r="O333" s="105" t="s">
        <v>108</v>
      </c>
      <c r="P333" s="1"/>
      <c r="Q333" s="1"/>
      <c r="R333" s="105" t="s">
        <v>83</v>
      </c>
      <c r="S333" s="1" t="s">
        <v>84</v>
      </c>
      <c r="T333" s="105" t="s">
        <v>36</v>
      </c>
      <c r="U333" s="105" t="s">
        <v>164</v>
      </c>
      <c r="V333" s="106"/>
      <c r="W333" s="106"/>
      <c r="X333" s="1">
        <v>0.85291666666666677</v>
      </c>
      <c r="Y333" s="1">
        <v>20.470000000000002</v>
      </c>
      <c r="Z333" s="105" t="s">
        <v>108</v>
      </c>
      <c r="AA333" s="106">
        <v>44165</v>
      </c>
      <c r="AB333" s="106">
        <v>44179</v>
      </c>
      <c r="AC333" s="1">
        <v>14</v>
      </c>
      <c r="AD333" s="1">
        <v>112</v>
      </c>
      <c r="AE333" s="105"/>
      <c r="AF333" s="105"/>
      <c r="AG333" s="105"/>
      <c r="AH333" s="105"/>
      <c r="AI333" s="105"/>
      <c r="AJ333" s="1"/>
    </row>
    <row r="334" spans="1:36" x14ac:dyDescent="0.3">
      <c r="A334" s="105" t="s">
        <v>37</v>
      </c>
      <c r="B334" s="105" t="s">
        <v>36</v>
      </c>
      <c r="C334" s="105"/>
      <c r="D334" s="105" t="s">
        <v>652</v>
      </c>
      <c r="E334" s="105" t="s">
        <v>652</v>
      </c>
      <c r="F334" s="1"/>
      <c r="G334" s="1"/>
      <c r="H334" s="105" t="s">
        <v>157</v>
      </c>
      <c r="I334" s="1"/>
      <c r="J334" s="1"/>
      <c r="K334" s="105"/>
      <c r="L334" s="106">
        <v>44169</v>
      </c>
      <c r="M334" s="105" t="s">
        <v>169</v>
      </c>
      <c r="N334" s="1">
        <v>2.67</v>
      </c>
      <c r="O334" s="105" t="s">
        <v>108</v>
      </c>
      <c r="P334" s="1"/>
      <c r="Q334" s="1"/>
      <c r="R334" s="105" t="s">
        <v>93</v>
      </c>
      <c r="S334" s="1" t="s">
        <v>94</v>
      </c>
      <c r="T334" s="105" t="s">
        <v>36</v>
      </c>
      <c r="U334" s="105" t="s">
        <v>157</v>
      </c>
      <c r="V334" s="106"/>
      <c r="W334" s="106"/>
      <c r="X334" s="1">
        <v>2.2175833333333332</v>
      </c>
      <c r="Y334" s="1">
        <v>53.221999999999994</v>
      </c>
      <c r="Z334" s="105" t="s">
        <v>108</v>
      </c>
      <c r="AA334" s="106">
        <v>44165</v>
      </c>
      <c r="AB334" s="106">
        <v>44179</v>
      </c>
      <c r="AC334" s="1">
        <v>14</v>
      </c>
      <c r="AD334" s="1">
        <v>112</v>
      </c>
      <c r="AE334" s="105"/>
      <c r="AF334" s="105"/>
      <c r="AG334" s="105"/>
      <c r="AH334" s="105"/>
      <c r="AI334" s="105"/>
      <c r="AJ334" s="1"/>
    </row>
    <row r="335" spans="1:36" x14ac:dyDescent="0.3">
      <c r="A335" s="105" t="s">
        <v>37</v>
      </c>
      <c r="B335" s="105" t="s">
        <v>36</v>
      </c>
      <c r="C335" s="105"/>
      <c r="D335" s="105" t="s">
        <v>652</v>
      </c>
      <c r="E335" s="105" t="s">
        <v>652</v>
      </c>
      <c r="F335" s="1"/>
      <c r="G335" s="1"/>
      <c r="H335" s="105" t="s">
        <v>157</v>
      </c>
      <c r="I335" s="1"/>
      <c r="J335" s="1"/>
      <c r="K335" s="105"/>
      <c r="L335" s="106">
        <v>44169</v>
      </c>
      <c r="M335" s="105" t="s">
        <v>170</v>
      </c>
      <c r="N335" s="1">
        <v>0.6</v>
      </c>
      <c r="O335" s="105" t="s">
        <v>108</v>
      </c>
      <c r="P335" s="1"/>
      <c r="Q335" s="1"/>
      <c r="R335" s="105" t="s">
        <v>93</v>
      </c>
      <c r="S335" s="1" t="s">
        <v>94</v>
      </c>
      <c r="T335" s="105" t="s">
        <v>36</v>
      </c>
      <c r="U335" s="105" t="s">
        <v>157</v>
      </c>
      <c r="V335" s="106"/>
      <c r="W335" s="106"/>
      <c r="X335" s="1">
        <v>2.2175833333333332</v>
      </c>
      <c r="Y335" s="1">
        <v>53.221999999999994</v>
      </c>
      <c r="Z335" s="105" t="s">
        <v>108</v>
      </c>
      <c r="AA335" s="106">
        <v>44165</v>
      </c>
      <c r="AB335" s="106">
        <v>44179</v>
      </c>
      <c r="AC335" s="1">
        <v>14</v>
      </c>
      <c r="AD335" s="1">
        <v>112</v>
      </c>
      <c r="AE335" s="105"/>
      <c r="AF335" s="105"/>
      <c r="AG335" s="105"/>
      <c r="AH335" s="105"/>
      <c r="AI335" s="105"/>
      <c r="AJ335" s="1"/>
    </row>
    <row r="336" spans="1:36" x14ac:dyDescent="0.3">
      <c r="A336" s="105" t="s">
        <v>37</v>
      </c>
      <c r="B336" s="105" t="s">
        <v>36</v>
      </c>
      <c r="C336" s="105"/>
      <c r="D336" s="105" t="s">
        <v>652</v>
      </c>
      <c r="E336" s="105" t="s">
        <v>652</v>
      </c>
      <c r="F336" s="1"/>
      <c r="G336" s="1"/>
      <c r="H336" s="105" t="s">
        <v>160</v>
      </c>
      <c r="I336" s="1"/>
      <c r="J336" s="1"/>
      <c r="K336" s="105"/>
      <c r="L336" s="106">
        <v>44174</v>
      </c>
      <c r="M336" s="105" t="s">
        <v>120</v>
      </c>
      <c r="N336" s="1">
        <v>1</v>
      </c>
      <c r="O336" s="105" t="s">
        <v>108</v>
      </c>
      <c r="P336" s="1"/>
      <c r="Q336" s="1"/>
      <c r="R336" s="105" t="s">
        <v>93</v>
      </c>
      <c r="S336" s="1" t="s">
        <v>94</v>
      </c>
      <c r="T336" s="105" t="s">
        <v>36</v>
      </c>
      <c r="U336" s="105" t="s">
        <v>160</v>
      </c>
      <c r="V336" s="106"/>
      <c r="W336" s="106"/>
      <c r="X336" s="1">
        <v>2.2175833333333332</v>
      </c>
      <c r="Y336" s="1">
        <v>53.221999999999994</v>
      </c>
      <c r="Z336" s="105" t="s">
        <v>108</v>
      </c>
      <c r="AA336" s="106">
        <v>44165</v>
      </c>
      <c r="AB336" s="106">
        <v>44179</v>
      </c>
      <c r="AC336" s="1">
        <v>14</v>
      </c>
      <c r="AD336" s="1">
        <v>112</v>
      </c>
      <c r="AE336" s="105"/>
      <c r="AF336" s="105"/>
      <c r="AG336" s="105"/>
      <c r="AH336" s="105"/>
      <c r="AI336" s="105"/>
      <c r="AJ336" s="1"/>
    </row>
    <row r="337" spans="1:36" x14ac:dyDescent="0.3">
      <c r="A337" s="105" t="s">
        <v>37</v>
      </c>
      <c r="B337" s="105" t="s">
        <v>36</v>
      </c>
      <c r="C337" s="105"/>
      <c r="D337" s="105" t="s">
        <v>652</v>
      </c>
      <c r="E337" s="105" t="s">
        <v>652</v>
      </c>
      <c r="F337" s="1"/>
      <c r="G337" s="1"/>
      <c r="H337" s="105" t="s">
        <v>160</v>
      </c>
      <c r="I337" s="1"/>
      <c r="J337" s="1"/>
      <c r="K337" s="105"/>
      <c r="L337" s="106">
        <v>44174</v>
      </c>
      <c r="M337" s="105" t="s">
        <v>171</v>
      </c>
      <c r="N337" s="1">
        <v>1.67</v>
      </c>
      <c r="O337" s="105" t="s">
        <v>108</v>
      </c>
      <c r="P337" s="1"/>
      <c r="Q337" s="1"/>
      <c r="R337" s="105" t="s">
        <v>93</v>
      </c>
      <c r="S337" s="1" t="s">
        <v>94</v>
      </c>
      <c r="T337" s="105" t="s">
        <v>36</v>
      </c>
      <c r="U337" s="105" t="s">
        <v>160</v>
      </c>
      <c r="V337" s="106"/>
      <c r="W337" s="106"/>
      <c r="X337" s="1">
        <v>2.2175833333333332</v>
      </c>
      <c r="Y337" s="1">
        <v>53.221999999999994</v>
      </c>
      <c r="Z337" s="105" t="s">
        <v>108</v>
      </c>
      <c r="AA337" s="106">
        <v>44165</v>
      </c>
      <c r="AB337" s="106">
        <v>44179</v>
      </c>
      <c r="AC337" s="1">
        <v>14</v>
      </c>
      <c r="AD337" s="1">
        <v>112</v>
      </c>
      <c r="AE337" s="105"/>
      <c r="AF337" s="105"/>
      <c r="AG337" s="105"/>
      <c r="AH337" s="105"/>
      <c r="AI337" s="105"/>
      <c r="AJ337" s="1"/>
    </row>
    <row r="338" spans="1:36" x14ac:dyDescent="0.3">
      <c r="A338" s="105" t="s">
        <v>37</v>
      </c>
      <c r="B338" s="105" t="s">
        <v>36</v>
      </c>
      <c r="C338" s="105"/>
      <c r="D338" s="105" t="s">
        <v>652</v>
      </c>
      <c r="E338" s="105" t="s">
        <v>652</v>
      </c>
      <c r="F338" s="1"/>
      <c r="G338" s="1"/>
      <c r="H338" s="105" t="s">
        <v>160</v>
      </c>
      <c r="I338" s="1"/>
      <c r="J338" s="1"/>
      <c r="K338" s="105"/>
      <c r="L338" s="106">
        <v>44175</v>
      </c>
      <c r="M338" s="105" t="s">
        <v>120</v>
      </c>
      <c r="N338" s="1">
        <v>0.67</v>
      </c>
      <c r="O338" s="105" t="s">
        <v>108</v>
      </c>
      <c r="P338" s="1"/>
      <c r="Q338" s="1"/>
      <c r="R338" s="105" t="s">
        <v>93</v>
      </c>
      <c r="S338" s="1" t="s">
        <v>94</v>
      </c>
      <c r="T338" s="105" t="s">
        <v>36</v>
      </c>
      <c r="U338" s="105" t="s">
        <v>160</v>
      </c>
      <c r="V338" s="106"/>
      <c r="W338" s="106"/>
      <c r="X338" s="1">
        <v>2.2175833333333332</v>
      </c>
      <c r="Y338" s="1">
        <v>53.221999999999994</v>
      </c>
      <c r="Z338" s="105" t="s">
        <v>108</v>
      </c>
      <c r="AA338" s="106">
        <v>44165</v>
      </c>
      <c r="AB338" s="106">
        <v>44179</v>
      </c>
      <c r="AC338" s="1">
        <v>14</v>
      </c>
      <c r="AD338" s="1">
        <v>112</v>
      </c>
      <c r="AE338" s="105"/>
      <c r="AF338" s="105"/>
      <c r="AG338" s="105"/>
      <c r="AH338" s="105"/>
      <c r="AI338" s="105"/>
      <c r="AJ338" s="1"/>
    </row>
    <row r="339" spans="1:36" x14ac:dyDescent="0.3">
      <c r="A339" s="105" t="s">
        <v>37</v>
      </c>
      <c r="B339" s="105" t="s">
        <v>36</v>
      </c>
      <c r="C339" s="105"/>
      <c r="D339" s="105" t="s">
        <v>652</v>
      </c>
      <c r="E339" s="105" t="s">
        <v>652</v>
      </c>
      <c r="F339" s="1"/>
      <c r="G339" s="1"/>
      <c r="H339" s="105" t="s">
        <v>160</v>
      </c>
      <c r="I339" s="1"/>
      <c r="J339" s="1"/>
      <c r="K339" s="105"/>
      <c r="L339" s="106">
        <v>44175</v>
      </c>
      <c r="M339" s="105" t="s">
        <v>120</v>
      </c>
      <c r="N339" s="1">
        <v>2.75</v>
      </c>
      <c r="O339" s="105" t="s">
        <v>108</v>
      </c>
      <c r="P339" s="1"/>
      <c r="Q339" s="1"/>
      <c r="R339" s="105" t="s">
        <v>93</v>
      </c>
      <c r="S339" s="1" t="s">
        <v>94</v>
      </c>
      <c r="T339" s="105" t="s">
        <v>36</v>
      </c>
      <c r="U339" s="105" t="s">
        <v>160</v>
      </c>
      <c r="V339" s="106"/>
      <c r="W339" s="106"/>
      <c r="X339" s="1">
        <v>2.2175833333333332</v>
      </c>
      <c r="Y339" s="1">
        <v>53.221999999999994</v>
      </c>
      <c r="Z339" s="105" t="s">
        <v>108</v>
      </c>
      <c r="AA339" s="106">
        <v>44165</v>
      </c>
      <c r="AB339" s="106">
        <v>44179</v>
      </c>
      <c r="AC339" s="1">
        <v>14</v>
      </c>
      <c r="AD339" s="1">
        <v>112</v>
      </c>
      <c r="AE339" s="105"/>
      <c r="AF339" s="105"/>
      <c r="AG339" s="105"/>
      <c r="AH339" s="105"/>
      <c r="AI339" s="105"/>
      <c r="AJ339" s="1"/>
    </row>
    <row r="340" spans="1:36" x14ac:dyDescent="0.3">
      <c r="A340" s="105" t="s">
        <v>37</v>
      </c>
      <c r="B340" s="105" t="s">
        <v>36</v>
      </c>
      <c r="C340" s="105"/>
      <c r="D340" s="105" t="s">
        <v>652</v>
      </c>
      <c r="E340" s="105" t="s">
        <v>652</v>
      </c>
      <c r="F340" s="1"/>
      <c r="G340" s="1"/>
      <c r="H340" s="105" t="s">
        <v>160</v>
      </c>
      <c r="I340" s="1"/>
      <c r="J340" s="1"/>
      <c r="K340" s="105"/>
      <c r="L340" s="106">
        <v>44178</v>
      </c>
      <c r="M340" s="105" t="s">
        <v>120</v>
      </c>
      <c r="N340" s="1">
        <v>1.25</v>
      </c>
      <c r="O340" s="105" t="s">
        <v>108</v>
      </c>
      <c r="P340" s="1"/>
      <c r="Q340" s="1"/>
      <c r="R340" s="105" t="s">
        <v>93</v>
      </c>
      <c r="S340" s="1" t="s">
        <v>94</v>
      </c>
      <c r="T340" s="105" t="s">
        <v>36</v>
      </c>
      <c r="U340" s="105" t="s">
        <v>160</v>
      </c>
      <c r="V340" s="106"/>
      <c r="W340" s="106"/>
      <c r="X340" s="1">
        <v>2.2175833333333332</v>
      </c>
      <c r="Y340" s="1">
        <v>53.221999999999994</v>
      </c>
      <c r="Z340" s="105" t="s">
        <v>108</v>
      </c>
      <c r="AA340" s="106">
        <v>44165</v>
      </c>
      <c r="AB340" s="106">
        <v>44179</v>
      </c>
      <c r="AC340" s="1">
        <v>14</v>
      </c>
      <c r="AD340" s="1">
        <v>112</v>
      </c>
      <c r="AE340" s="105"/>
      <c r="AF340" s="105"/>
      <c r="AG340" s="105"/>
      <c r="AH340" s="105"/>
      <c r="AI340" s="105"/>
      <c r="AJ340" s="1"/>
    </row>
    <row r="341" spans="1:36" x14ac:dyDescent="0.3">
      <c r="A341" s="105" t="s">
        <v>37</v>
      </c>
      <c r="B341" s="105" t="s">
        <v>36</v>
      </c>
      <c r="C341" s="105"/>
      <c r="D341" s="105" t="s">
        <v>652</v>
      </c>
      <c r="E341" s="105" t="s">
        <v>652</v>
      </c>
      <c r="F341" s="1"/>
      <c r="G341" s="1"/>
      <c r="H341" s="105" t="s">
        <v>416</v>
      </c>
      <c r="I341" s="1"/>
      <c r="J341" s="1"/>
      <c r="K341" s="105"/>
      <c r="L341" s="106">
        <v>44183</v>
      </c>
      <c r="M341" s="105" t="s">
        <v>161</v>
      </c>
      <c r="N341" s="1">
        <v>3.5</v>
      </c>
      <c r="O341" s="105" t="s">
        <v>125</v>
      </c>
      <c r="P341" s="1"/>
      <c r="Q341" s="1"/>
      <c r="R341" s="105" t="s">
        <v>93</v>
      </c>
      <c r="S341" s="1" t="s">
        <v>94</v>
      </c>
      <c r="T341" s="105" t="s">
        <v>36</v>
      </c>
      <c r="U341" s="105" t="s">
        <v>416</v>
      </c>
      <c r="V341" s="106"/>
      <c r="W341" s="106"/>
      <c r="X341" s="1">
        <v>0.85291666666666677</v>
      </c>
      <c r="Y341" s="1">
        <v>20.470000000000002</v>
      </c>
      <c r="Z341" s="105" t="s">
        <v>125</v>
      </c>
      <c r="AA341" s="106">
        <v>44179</v>
      </c>
      <c r="AB341" s="106">
        <v>44193</v>
      </c>
      <c r="AC341" s="1">
        <v>14</v>
      </c>
      <c r="AD341" s="1">
        <v>112</v>
      </c>
      <c r="AE341" s="105"/>
      <c r="AF341" s="105"/>
      <c r="AG341" s="105"/>
      <c r="AH341" s="105"/>
      <c r="AI341" s="105"/>
      <c r="AJ341" s="1"/>
    </row>
    <row r="342" spans="1:36" x14ac:dyDescent="0.3">
      <c r="A342" s="105" t="s">
        <v>37</v>
      </c>
      <c r="B342" s="105" t="s">
        <v>36</v>
      </c>
      <c r="C342" s="105"/>
      <c r="D342" s="105" t="s">
        <v>652</v>
      </c>
      <c r="E342" s="105" t="s">
        <v>652</v>
      </c>
      <c r="F342" s="1"/>
      <c r="G342" s="1"/>
      <c r="H342" s="105" t="s">
        <v>153</v>
      </c>
      <c r="I342" s="1"/>
      <c r="J342" s="1"/>
      <c r="K342" s="105"/>
      <c r="L342" s="106">
        <v>44186</v>
      </c>
      <c r="M342" s="105" t="s">
        <v>120</v>
      </c>
      <c r="N342" s="1">
        <v>2</v>
      </c>
      <c r="O342" s="105" t="s">
        <v>125</v>
      </c>
      <c r="P342" s="1"/>
      <c r="Q342" s="1"/>
      <c r="R342" s="105" t="s">
        <v>93</v>
      </c>
      <c r="S342" s="1" t="s">
        <v>94</v>
      </c>
      <c r="T342" s="105" t="s">
        <v>36</v>
      </c>
      <c r="U342" s="105" t="s">
        <v>153</v>
      </c>
      <c r="V342" s="106"/>
      <c r="W342" s="106"/>
      <c r="X342" s="1">
        <v>2.2175833333333332</v>
      </c>
      <c r="Y342" s="1">
        <v>53.221999999999994</v>
      </c>
      <c r="Z342" s="105" t="s">
        <v>125</v>
      </c>
      <c r="AA342" s="106">
        <v>44179</v>
      </c>
      <c r="AB342" s="106">
        <v>44193</v>
      </c>
      <c r="AC342" s="1">
        <v>14</v>
      </c>
      <c r="AD342" s="1">
        <v>112</v>
      </c>
      <c r="AE342" s="105"/>
      <c r="AF342" s="105"/>
      <c r="AG342" s="105"/>
      <c r="AH342" s="105"/>
      <c r="AI342" s="105"/>
      <c r="AJ342" s="1"/>
    </row>
    <row r="343" spans="1:36" x14ac:dyDescent="0.3">
      <c r="A343" s="105" t="s">
        <v>37</v>
      </c>
      <c r="B343" s="105" t="s">
        <v>36</v>
      </c>
      <c r="C343" s="105"/>
      <c r="D343" s="105" t="s">
        <v>652</v>
      </c>
      <c r="E343" s="105" t="s">
        <v>652</v>
      </c>
      <c r="F343" s="1"/>
      <c r="G343" s="1"/>
      <c r="H343" s="105" t="s">
        <v>153</v>
      </c>
      <c r="I343" s="1"/>
      <c r="J343" s="1"/>
      <c r="K343" s="105"/>
      <c r="L343" s="106">
        <v>44186</v>
      </c>
      <c r="M343" s="105" t="s">
        <v>120</v>
      </c>
      <c r="N343" s="1">
        <v>1.5</v>
      </c>
      <c r="O343" s="105" t="s">
        <v>125</v>
      </c>
      <c r="P343" s="1"/>
      <c r="Q343" s="1"/>
      <c r="R343" s="105" t="s">
        <v>93</v>
      </c>
      <c r="S343" s="1" t="s">
        <v>94</v>
      </c>
      <c r="T343" s="105" t="s">
        <v>36</v>
      </c>
      <c r="U343" s="105" t="s">
        <v>153</v>
      </c>
      <c r="V343" s="106"/>
      <c r="W343" s="106"/>
      <c r="X343" s="1">
        <v>2.2175833333333332</v>
      </c>
      <c r="Y343" s="1">
        <v>53.221999999999994</v>
      </c>
      <c r="Z343" s="105" t="s">
        <v>125</v>
      </c>
      <c r="AA343" s="106">
        <v>44179</v>
      </c>
      <c r="AB343" s="106">
        <v>44193</v>
      </c>
      <c r="AC343" s="1">
        <v>14</v>
      </c>
      <c r="AD343" s="1">
        <v>112</v>
      </c>
      <c r="AE343" s="105"/>
      <c r="AF343" s="105"/>
      <c r="AG343" s="105"/>
      <c r="AH343" s="105"/>
      <c r="AI343" s="105"/>
      <c r="AJ343" s="1"/>
    </row>
    <row r="344" spans="1:36" x14ac:dyDescent="0.3">
      <c r="A344" s="105" t="s">
        <v>37</v>
      </c>
      <c r="B344" s="105" t="s">
        <v>36</v>
      </c>
      <c r="C344" s="105"/>
      <c r="D344" s="105" t="s">
        <v>652</v>
      </c>
      <c r="E344" s="105" t="s">
        <v>652</v>
      </c>
      <c r="F344" s="1"/>
      <c r="G344" s="1"/>
      <c r="H344" s="105" t="s">
        <v>153</v>
      </c>
      <c r="I344" s="1"/>
      <c r="J344" s="1"/>
      <c r="K344" s="105"/>
      <c r="L344" s="106">
        <v>44187</v>
      </c>
      <c r="M344" s="105" t="s">
        <v>120</v>
      </c>
      <c r="N344" s="1">
        <v>2.9</v>
      </c>
      <c r="O344" s="105" t="s">
        <v>125</v>
      </c>
      <c r="P344" s="1"/>
      <c r="Q344" s="1"/>
      <c r="R344" s="105" t="s">
        <v>93</v>
      </c>
      <c r="S344" s="1" t="s">
        <v>94</v>
      </c>
      <c r="T344" s="105" t="s">
        <v>36</v>
      </c>
      <c r="U344" s="105" t="s">
        <v>153</v>
      </c>
      <c r="V344" s="106"/>
      <c r="W344" s="106"/>
      <c r="X344" s="1">
        <v>2.2175833333333332</v>
      </c>
      <c r="Y344" s="1">
        <v>53.221999999999994</v>
      </c>
      <c r="Z344" s="105" t="s">
        <v>125</v>
      </c>
      <c r="AA344" s="106">
        <v>44179</v>
      </c>
      <c r="AB344" s="106">
        <v>44193</v>
      </c>
      <c r="AC344" s="1">
        <v>14</v>
      </c>
      <c r="AD344" s="1">
        <v>112</v>
      </c>
      <c r="AE344" s="105"/>
      <c r="AF344" s="105"/>
      <c r="AG344" s="105"/>
      <c r="AH344" s="105"/>
      <c r="AI344" s="105"/>
      <c r="AJ344" s="1"/>
    </row>
    <row r="345" spans="1:36" x14ac:dyDescent="0.3">
      <c r="A345" s="105" t="s">
        <v>37</v>
      </c>
      <c r="B345" s="105" t="s">
        <v>36</v>
      </c>
      <c r="C345" s="105"/>
      <c r="D345" s="105" t="s">
        <v>652</v>
      </c>
      <c r="E345" s="105" t="s">
        <v>652</v>
      </c>
      <c r="F345" s="1"/>
      <c r="G345" s="1"/>
      <c r="H345" s="105" t="s">
        <v>153</v>
      </c>
      <c r="I345" s="1"/>
      <c r="J345" s="1"/>
      <c r="K345" s="105"/>
      <c r="L345" s="106">
        <v>44187</v>
      </c>
      <c r="M345" s="105" t="s">
        <v>120</v>
      </c>
      <c r="N345" s="1">
        <v>2.77</v>
      </c>
      <c r="O345" s="105" t="s">
        <v>125</v>
      </c>
      <c r="P345" s="1"/>
      <c r="Q345" s="1"/>
      <c r="R345" s="105" t="s">
        <v>93</v>
      </c>
      <c r="S345" s="1" t="s">
        <v>94</v>
      </c>
      <c r="T345" s="105" t="s">
        <v>36</v>
      </c>
      <c r="U345" s="105" t="s">
        <v>153</v>
      </c>
      <c r="V345" s="106"/>
      <c r="W345" s="106"/>
      <c r="X345" s="1">
        <v>2.2175833333333332</v>
      </c>
      <c r="Y345" s="1">
        <v>53.221999999999994</v>
      </c>
      <c r="Z345" s="105" t="s">
        <v>125</v>
      </c>
      <c r="AA345" s="106">
        <v>44179</v>
      </c>
      <c r="AB345" s="106">
        <v>44193</v>
      </c>
      <c r="AC345" s="1">
        <v>14</v>
      </c>
      <c r="AD345" s="1">
        <v>112</v>
      </c>
      <c r="AE345" s="105"/>
      <c r="AF345" s="105"/>
      <c r="AG345" s="105"/>
      <c r="AH345" s="105"/>
      <c r="AI345" s="105"/>
      <c r="AJ345" s="1"/>
    </row>
    <row r="346" spans="1:36" x14ac:dyDescent="0.3">
      <c r="A346" s="105" t="s">
        <v>37</v>
      </c>
      <c r="B346" s="105" t="s">
        <v>36</v>
      </c>
      <c r="C346" s="105"/>
      <c r="D346" s="105" t="s">
        <v>652</v>
      </c>
      <c r="E346" s="105" t="s">
        <v>652</v>
      </c>
      <c r="F346" s="1"/>
      <c r="G346" s="1"/>
      <c r="H346" s="105" t="s">
        <v>157</v>
      </c>
      <c r="I346" s="1"/>
      <c r="J346" s="1"/>
      <c r="K346" s="105"/>
      <c r="L346" s="106">
        <v>44165</v>
      </c>
      <c r="M346" s="105" t="s">
        <v>172</v>
      </c>
      <c r="N346" s="1">
        <v>0.18</v>
      </c>
      <c r="O346" s="105" t="s">
        <v>108</v>
      </c>
      <c r="P346" s="1"/>
      <c r="Q346" s="1"/>
      <c r="R346" s="105" t="s">
        <v>101</v>
      </c>
      <c r="S346" s="1" t="s">
        <v>102</v>
      </c>
      <c r="T346" s="105" t="s">
        <v>36</v>
      </c>
      <c r="U346" s="105" t="s">
        <v>157</v>
      </c>
      <c r="V346" s="106"/>
      <c r="W346" s="106"/>
      <c r="X346" s="1">
        <v>2.2175833333333332</v>
      </c>
      <c r="Y346" s="1">
        <v>53.221999999999994</v>
      </c>
      <c r="Z346" s="105" t="s">
        <v>108</v>
      </c>
      <c r="AA346" s="106">
        <v>44165</v>
      </c>
      <c r="AB346" s="106">
        <v>44179</v>
      </c>
      <c r="AC346" s="1">
        <v>14</v>
      </c>
      <c r="AD346" s="1">
        <v>112</v>
      </c>
      <c r="AE346" s="105"/>
      <c r="AF346" s="105"/>
      <c r="AG346" s="105"/>
      <c r="AH346" s="105"/>
      <c r="AI346" s="105"/>
      <c r="AJ346" s="1"/>
    </row>
    <row r="347" spans="1:36" x14ac:dyDescent="0.3">
      <c r="A347" s="105" t="s">
        <v>37</v>
      </c>
      <c r="B347" s="105" t="s">
        <v>36</v>
      </c>
      <c r="C347" s="105"/>
      <c r="D347" s="105" t="s">
        <v>652</v>
      </c>
      <c r="E347" s="105" t="s">
        <v>652</v>
      </c>
      <c r="F347" s="1"/>
      <c r="G347" s="1"/>
      <c r="H347" s="105" t="s">
        <v>157</v>
      </c>
      <c r="I347" s="1"/>
      <c r="J347" s="1"/>
      <c r="K347" s="105"/>
      <c r="L347" s="106">
        <v>44165</v>
      </c>
      <c r="M347" s="105"/>
      <c r="N347" s="1">
        <v>0.33</v>
      </c>
      <c r="O347" s="105" t="s">
        <v>108</v>
      </c>
      <c r="P347" s="1"/>
      <c r="Q347" s="1"/>
      <c r="R347" s="105" t="s">
        <v>101</v>
      </c>
      <c r="S347" s="1" t="s">
        <v>102</v>
      </c>
      <c r="T347" s="105" t="s">
        <v>36</v>
      </c>
      <c r="U347" s="105" t="s">
        <v>157</v>
      </c>
      <c r="V347" s="106"/>
      <c r="W347" s="106"/>
      <c r="X347" s="1">
        <v>2.2175833333333332</v>
      </c>
      <c r="Y347" s="1">
        <v>53.221999999999994</v>
      </c>
      <c r="Z347" s="105" t="s">
        <v>108</v>
      </c>
      <c r="AA347" s="106">
        <v>44165</v>
      </c>
      <c r="AB347" s="106">
        <v>44179</v>
      </c>
      <c r="AC347" s="1">
        <v>14</v>
      </c>
      <c r="AD347" s="1">
        <v>112</v>
      </c>
      <c r="AE347" s="105"/>
      <c r="AF347" s="105"/>
      <c r="AG347" s="105"/>
      <c r="AH347" s="105"/>
      <c r="AI347" s="105"/>
      <c r="AJ347" s="1"/>
    </row>
    <row r="348" spans="1:36" x14ac:dyDescent="0.3">
      <c r="A348" s="105" t="s">
        <v>37</v>
      </c>
      <c r="B348" s="105" t="s">
        <v>36</v>
      </c>
      <c r="C348" s="105"/>
      <c r="D348" s="105" t="s">
        <v>652</v>
      </c>
      <c r="E348" s="105" t="s">
        <v>652</v>
      </c>
      <c r="F348" s="1"/>
      <c r="G348" s="1"/>
      <c r="H348" s="105" t="s">
        <v>157</v>
      </c>
      <c r="I348" s="1"/>
      <c r="J348" s="1"/>
      <c r="K348" s="105"/>
      <c r="L348" s="106">
        <v>44172</v>
      </c>
      <c r="M348" s="105" t="s">
        <v>173</v>
      </c>
      <c r="N348" s="1">
        <v>0.5</v>
      </c>
      <c r="O348" s="105" t="s">
        <v>108</v>
      </c>
      <c r="P348" s="1"/>
      <c r="Q348" s="1"/>
      <c r="R348" s="105" t="s">
        <v>101</v>
      </c>
      <c r="S348" s="1" t="s">
        <v>102</v>
      </c>
      <c r="T348" s="105" t="s">
        <v>36</v>
      </c>
      <c r="U348" s="105" t="s">
        <v>157</v>
      </c>
      <c r="V348" s="106"/>
      <c r="W348" s="106"/>
      <c r="X348" s="1">
        <v>2.2175833333333332</v>
      </c>
      <c r="Y348" s="1">
        <v>53.221999999999994</v>
      </c>
      <c r="Z348" s="105" t="s">
        <v>108</v>
      </c>
      <c r="AA348" s="106">
        <v>44165</v>
      </c>
      <c r="AB348" s="106">
        <v>44179</v>
      </c>
      <c r="AC348" s="1">
        <v>14</v>
      </c>
      <c r="AD348" s="1">
        <v>112</v>
      </c>
      <c r="AE348" s="105"/>
      <c r="AF348" s="105"/>
      <c r="AG348" s="105"/>
      <c r="AH348" s="105"/>
      <c r="AI348" s="105"/>
      <c r="AJ348" s="1"/>
    </row>
    <row r="349" spans="1:36" x14ac:dyDescent="0.3">
      <c r="A349" s="105" t="s">
        <v>37</v>
      </c>
      <c r="B349" s="105" t="s">
        <v>36</v>
      </c>
      <c r="C349" s="105"/>
      <c r="D349" s="105" t="s">
        <v>652</v>
      </c>
      <c r="E349" s="105" t="s">
        <v>652</v>
      </c>
      <c r="F349" s="1"/>
      <c r="G349" s="1"/>
      <c r="H349" s="105" t="s">
        <v>157</v>
      </c>
      <c r="I349" s="1"/>
      <c r="J349" s="1"/>
      <c r="K349" s="105"/>
      <c r="L349" s="106">
        <v>44172</v>
      </c>
      <c r="M349" s="105" t="s">
        <v>174</v>
      </c>
      <c r="N349" s="1">
        <v>0.37</v>
      </c>
      <c r="O349" s="105" t="s">
        <v>108</v>
      </c>
      <c r="P349" s="1"/>
      <c r="Q349" s="1"/>
      <c r="R349" s="105" t="s">
        <v>101</v>
      </c>
      <c r="S349" s="1" t="s">
        <v>102</v>
      </c>
      <c r="T349" s="105" t="s">
        <v>36</v>
      </c>
      <c r="U349" s="105" t="s">
        <v>157</v>
      </c>
      <c r="V349" s="106"/>
      <c r="W349" s="106"/>
      <c r="X349" s="1">
        <v>2.2175833333333332</v>
      </c>
      <c r="Y349" s="1">
        <v>53.221999999999994</v>
      </c>
      <c r="Z349" s="105" t="s">
        <v>108</v>
      </c>
      <c r="AA349" s="106">
        <v>44165</v>
      </c>
      <c r="AB349" s="106">
        <v>44179</v>
      </c>
      <c r="AC349" s="1">
        <v>14</v>
      </c>
      <c r="AD349" s="1">
        <v>112</v>
      </c>
      <c r="AE349" s="105"/>
      <c r="AF349" s="105"/>
      <c r="AG349" s="105"/>
      <c r="AH349" s="105"/>
      <c r="AI349" s="105"/>
      <c r="AJ349" s="1"/>
    </row>
    <row r="350" spans="1:36" x14ac:dyDescent="0.3">
      <c r="A350" s="105" t="s">
        <v>37</v>
      </c>
      <c r="B350" s="105" t="s">
        <v>36</v>
      </c>
      <c r="C350" s="105"/>
      <c r="D350" s="105" t="s">
        <v>652</v>
      </c>
      <c r="E350" s="105" t="s">
        <v>652</v>
      </c>
      <c r="F350" s="1"/>
      <c r="G350" s="1"/>
      <c r="H350" s="105" t="s">
        <v>157</v>
      </c>
      <c r="I350" s="1"/>
      <c r="J350" s="1"/>
      <c r="K350" s="105"/>
      <c r="L350" s="106">
        <v>44173</v>
      </c>
      <c r="M350" s="105" t="s">
        <v>175</v>
      </c>
      <c r="N350" s="1">
        <v>0.17</v>
      </c>
      <c r="O350" s="105" t="s">
        <v>108</v>
      </c>
      <c r="P350" s="1"/>
      <c r="Q350" s="1"/>
      <c r="R350" s="105" t="s">
        <v>101</v>
      </c>
      <c r="S350" s="1" t="s">
        <v>102</v>
      </c>
      <c r="T350" s="105" t="s">
        <v>36</v>
      </c>
      <c r="U350" s="105" t="s">
        <v>157</v>
      </c>
      <c r="V350" s="106"/>
      <c r="W350" s="106"/>
      <c r="X350" s="1">
        <v>2.2175833333333332</v>
      </c>
      <c r="Y350" s="1">
        <v>53.221999999999994</v>
      </c>
      <c r="Z350" s="105" t="s">
        <v>108</v>
      </c>
      <c r="AA350" s="106">
        <v>44165</v>
      </c>
      <c r="AB350" s="106">
        <v>44179</v>
      </c>
      <c r="AC350" s="1">
        <v>14</v>
      </c>
      <c r="AD350" s="1">
        <v>112</v>
      </c>
      <c r="AE350" s="105"/>
      <c r="AF350" s="105"/>
      <c r="AG350" s="105"/>
      <c r="AH350" s="105"/>
      <c r="AI350" s="105"/>
      <c r="AJ350" s="1"/>
    </row>
    <row r="351" spans="1:36" x14ac:dyDescent="0.3">
      <c r="A351" s="105" t="s">
        <v>37</v>
      </c>
      <c r="B351" s="105" t="s">
        <v>36</v>
      </c>
      <c r="C351" s="105"/>
      <c r="D351" s="105" t="s">
        <v>652</v>
      </c>
      <c r="E351" s="105" t="s">
        <v>652</v>
      </c>
      <c r="F351" s="1"/>
      <c r="G351" s="1"/>
      <c r="H351" s="105" t="s">
        <v>153</v>
      </c>
      <c r="I351" s="1"/>
      <c r="J351" s="1"/>
      <c r="K351" s="105"/>
      <c r="L351" s="106">
        <v>44174</v>
      </c>
      <c r="M351" s="105" t="s">
        <v>163</v>
      </c>
      <c r="N351" s="1">
        <v>3.83</v>
      </c>
      <c r="O351" s="105" t="s">
        <v>108</v>
      </c>
      <c r="P351" s="1"/>
      <c r="Q351" s="1"/>
      <c r="R351" s="105" t="s">
        <v>101</v>
      </c>
      <c r="S351" s="1" t="s">
        <v>102</v>
      </c>
      <c r="T351" s="105" t="s">
        <v>36</v>
      </c>
      <c r="U351" s="105" t="s">
        <v>153</v>
      </c>
      <c r="V351" s="106"/>
      <c r="W351" s="106"/>
      <c r="X351" s="1">
        <v>2.2175833333333332</v>
      </c>
      <c r="Y351" s="1">
        <v>53.221999999999994</v>
      </c>
      <c r="Z351" s="105" t="s">
        <v>108</v>
      </c>
      <c r="AA351" s="106">
        <v>44165</v>
      </c>
      <c r="AB351" s="106">
        <v>44179</v>
      </c>
      <c r="AC351" s="1">
        <v>14</v>
      </c>
      <c r="AD351" s="1">
        <v>112</v>
      </c>
      <c r="AE351" s="105"/>
      <c r="AF351" s="105"/>
      <c r="AG351" s="105"/>
      <c r="AH351" s="105"/>
      <c r="AI351" s="105"/>
      <c r="AJ351" s="1"/>
    </row>
    <row r="352" spans="1:36" x14ac:dyDescent="0.3">
      <c r="A352" s="105" t="s">
        <v>37</v>
      </c>
      <c r="B352" s="105" t="s">
        <v>36</v>
      </c>
      <c r="C352" s="105"/>
      <c r="D352" s="105" t="s">
        <v>652</v>
      </c>
      <c r="E352" s="105" t="s">
        <v>652</v>
      </c>
      <c r="F352" s="1"/>
      <c r="G352" s="1"/>
      <c r="H352" s="105" t="s">
        <v>153</v>
      </c>
      <c r="I352" s="1"/>
      <c r="J352" s="1"/>
      <c r="K352" s="105"/>
      <c r="L352" s="106">
        <v>44175</v>
      </c>
      <c r="M352" s="105"/>
      <c r="N352" s="1">
        <v>0.25</v>
      </c>
      <c r="O352" s="105" t="s">
        <v>108</v>
      </c>
      <c r="P352" s="1"/>
      <c r="Q352" s="1"/>
      <c r="R352" s="105" t="s">
        <v>101</v>
      </c>
      <c r="S352" s="1" t="s">
        <v>102</v>
      </c>
      <c r="T352" s="105" t="s">
        <v>36</v>
      </c>
      <c r="U352" s="105" t="s">
        <v>153</v>
      </c>
      <c r="V352" s="106"/>
      <c r="W352" s="106"/>
      <c r="X352" s="1">
        <v>2.2175833333333332</v>
      </c>
      <c r="Y352" s="1">
        <v>53.221999999999994</v>
      </c>
      <c r="Z352" s="105" t="s">
        <v>108</v>
      </c>
      <c r="AA352" s="106">
        <v>44165</v>
      </c>
      <c r="AB352" s="106">
        <v>44179</v>
      </c>
      <c r="AC352" s="1">
        <v>14</v>
      </c>
      <c r="AD352" s="1">
        <v>112</v>
      </c>
      <c r="AE352" s="105"/>
      <c r="AF352" s="105"/>
      <c r="AG352" s="105"/>
      <c r="AH352" s="105"/>
      <c r="AI352" s="105"/>
      <c r="AJ352" s="1"/>
    </row>
    <row r="353" spans="1:36" x14ac:dyDescent="0.3">
      <c r="A353" s="105" t="s">
        <v>37</v>
      </c>
      <c r="B353" s="105" t="s">
        <v>36</v>
      </c>
      <c r="C353" s="105"/>
      <c r="D353" s="105" t="s">
        <v>652</v>
      </c>
      <c r="E353" s="105" t="s">
        <v>652</v>
      </c>
      <c r="F353" s="1"/>
      <c r="G353" s="1"/>
      <c r="H353" s="105" t="s">
        <v>153</v>
      </c>
      <c r="I353" s="1"/>
      <c r="J353" s="1"/>
      <c r="K353" s="105"/>
      <c r="L353" s="106">
        <v>44175</v>
      </c>
      <c r="M353" s="105" t="s">
        <v>176</v>
      </c>
      <c r="N353" s="1">
        <v>0.42</v>
      </c>
      <c r="O353" s="105" t="s">
        <v>108</v>
      </c>
      <c r="P353" s="1"/>
      <c r="Q353" s="1"/>
      <c r="R353" s="105" t="s">
        <v>101</v>
      </c>
      <c r="S353" s="1" t="s">
        <v>102</v>
      </c>
      <c r="T353" s="105" t="s">
        <v>36</v>
      </c>
      <c r="U353" s="105" t="s">
        <v>153</v>
      </c>
      <c r="V353" s="106"/>
      <c r="W353" s="106"/>
      <c r="X353" s="1">
        <v>2.2175833333333332</v>
      </c>
      <c r="Y353" s="1">
        <v>53.221999999999994</v>
      </c>
      <c r="Z353" s="105" t="s">
        <v>108</v>
      </c>
      <c r="AA353" s="106">
        <v>44165</v>
      </c>
      <c r="AB353" s="106">
        <v>44179</v>
      </c>
      <c r="AC353" s="1">
        <v>14</v>
      </c>
      <c r="AD353" s="1">
        <v>112</v>
      </c>
      <c r="AE353" s="105"/>
      <c r="AF353" s="105"/>
      <c r="AG353" s="105"/>
      <c r="AH353" s="105"/>
      <c r="AI353" s="105"/>
      <c r="AJ353" s="1"/>
    </row>
    <row r="354" spans="1:36" x14ac:dyDescent="0.3">
      <c r="A354" s="105" t="s">
        <v>37</v>
      </c>
      <c r="B354" s="105" t="s">
        <v>36</v>
      </c>
      <c r="C354" s="105"/>
      <c r="D354" s="105" t="s">
        <v>652</v>
      </c>
      <c r="E354" s="105" t="s">
        <v>652</v>
      </c>
      <c r="F354" s="1"/>
      <c r="G354" s="1"/>
      <c r="H354" s="105" t="s">
        <v>153</v>
      </c>
      <c r="I354" s="1"/>
      <c r="J354" s="1"/>
      <c r="K354" s="105"/>
      <c r="L354" s="106">
        <v>44175</v>
      </c>
      <c r="M354" s="105"/>
      <c r="N354" s="1">
        <v>2.0699999999999998</v>
      </c>
      <c r="O354" s="105" t="s">
        <v>108</v>
      </c>
      <c r="P354" s="1"/>
      <c r="Q354" s="1"/>
      <c r="R354" s="105" t="s">
        <v>101</v>
      </c>
      <c r="S354" s="1" t="s">
        <v>102</v>
      </c>
      <c r="T354" s="105" t="s">
        <v>36</v>
      </c>
      <c r="U354" s="105" t="s">
        <v>153</v>
      </c>
      <c r="V354" s="106"/>
      <c r="W354" s="106"/>
      <c r="X354" s="1">
        <v>2.2175833333333332</v>
      </c>
      <c r="Y354" s="1">
        <v>53.221999999999994</v>
      </c>
      <c r="Z354" s="105" t="s">
        <v>108</v>
      </c>
      <c r="AA354" s="106">
        <v>44165</v>
      </c>
      <c r="AB354" s="106">
        <v>44179</v>
      </c>
      <c r="AC354" s="1">
        <v>14</v>
      </c>
      <c r="AD354" s="1">
        <v>112</v>
      </c>
      <c r="AE354" s="105"/>
      <c r="AF354" s="105"/>
      <c r="AG354" s="105"/>
      <c r="AH354" s="105"/>
      <c r="AI354" s="105"/>
      <c r="AJ354" s="1"/>
    </row>
    <row r="355" spans="1:36" x14ac:dyDescent="0.3">
      <c r="A355" s="105" t="s">
        <v>37</v>
      </c>
      <c r="B355" s="105" t="s">
        <v>36</v>
      </c>
      <c r="C355" s="105"/>
      <c r="D355" s="105" t="s">
        <v>652</v>
      </c>
      <c r="E355" s="105" t="s">
        <v>652</v>
      </c>
      <c r="F355" s="1"/>
      <c r="G355" s="1"/>
      <c r="H355" s="105" t="s">
        <v>153</v>
      </c>
      <c r="I355" s="1"/>
      <c r="J355" s="1"/>
      <c r="K355" s="105"/>
      <c r="L355" s="106">
        <v>44175</v>
      </c>
      <c r="M355" s="105"/>
      <c r="N355" s="1">
        <v>3.08</v>
      </c>
      <c r="O355" s="105" t="s">
        <v>108</v>
      </c>
      <c r="P355" s="1"/>
      <c r="Q355" s="1"/>
      <c r="R355" s="105" t="s">
        <v>101</v>
      </c>
      <c r="S355" s="1" t="s">
        <v>102</v>
      </c>
      <c r="T355" s="105" t="s">
        <v>36</v>
      </c>
      <c r="U355" s="105" t="s">
        <v>153</v>
      </c>
      <c r="V355" s="106"/>
      <c r="W355" s="106"/>
      <c r="X355" s="1">
        <v>2.2175833333333332</v>
      </c>
      <c r="Y355" s="1">
        <v>53.221999999999994</v>
      </c>
      <c r="Z355" s="105" t="s">
        <v>108</v>
      </c>
      <c r="AA355" s="106">
        <v>44165</v>
      </c>
      <c r="AB355" s="106">
        <v>44179</v>
      </c>
      <c r="AC355" s="1">
        <v>14</v>
      </c>
      <c r="AD355" s="1">
        <v>112</v>
      </c>
      <c r="AE355" s="105"/>
      <c r="AF355" s="105"/>
      <c r="AG355" s="105"/>
      <c r="AH355" s="105"/>
      <c r="AI355" s="105"/>
      <c r="AJ355" s="1"/>
    </row>
    <row r="356" spans="1:36" x14ac:dyDescent="0.3">
      <c r="A356" s="105" t="s">
        <v>37</v>
      </c>
      <c r="B356" s="105" t="s">
        <v>36</v>
      </c>
      <c r="C356" s="105"/>
      <c r="D356" s="105" t="s">
        <v>652</v>
      </c>
      <c r="E356" s="105" t="s">
        <v>652</v>
      </c>
      <c r="F356" s="1"/>
      <c r="G356" s="1"/>
      <c r="H356" s="105" t="s">
        <v>153</v>
      </c>
      <c r="I356" s="1"/>
      <c r="J356" s="1"/>
      <c r="K356" s="105"/>
      <c r="L356" s="106">
        <v>44176</v>
      </c>
      <c r="M356" s="105"/>
      <c r="N356" s="1">
        <v>0.68</v>
      </c>
      <c r="O356" s="105" t="s">
        <v>108</v>
      </c>
      <c r="P356" s="1"/>
      <c r="Q356" s="1"/>
      <c r="R356" s="105" t="s">
        <v>101</v>
      </c>
      <c r="S356" s="1" t="s">
        <v>102</v>
      </c>
      <c r="T356" s="105" t="s">
        <v>36</v>
      </c>
      <c r="U356" s="105" t="s">
        <v>153</v>
      </c>
      <c r="V356" s="106"/>
      <c r="W356" s="106"/>
      <c r="X356" s="1">
        <v>2.2175833333333332</v>
      </c>
      <c r="Y356" s="1">
        <v>53.221999999999994</v>
      </c>
      <c r="Z356" s="105" t="s">
        <v>108</v>
      </c>
      <c r="AA356" s="106">
        <v>44165</v>
      </c>
      <c r="AB356" s="106">
        <v>44179</v>
      </c>
      <c r="AC356" s="1">
        <v>14</v>
      </c>
      <c r="AD356" s="1">
        <v>112</v>
      </c>
      <c r="AE356" s="105"/>
      <c r="AF356" s="105"/>
      <c r="AG356" s="105"/>
      <c r="AH356" s="105"/>
      <c r="AI356" s="105"/>
      <c r="AJ356" s="1"/>
    </row>
    <row r="357" spans="1:36" x14ac:dyDescent="0.3">
      <c r="A357" s="105" t="s">
        <v>37</v>
      </c>
      <c r="B357" s="105" t="s">
        <v>36</v>
      </c>
      <c r="C357" s="105"/>
      <c r="D357" s="105" t="s">
        <v>652</v>
      </c>
      <c r="E357" s="105" t="s">
        <v>652</v>
      </c>
      <c r="F357" s="1"/>
      <c r="G357" s="1"/>
      <c r="H357" s="105" t="s">
        <v>153</v>
      </c>
      <c r="I357" s="1"/>
      <c r="J357" s="1"/>
      <c r="K357" s="105"/>
      <c r="L357" s="106">
        <v>44181</v>
      </c>
      <c r="M357" s="105"/>
      <c r="N357" s="1">
        <v>0.98</v>
      </c>
      <c r="O357" s="105" t="s">
        <v>125</v>
      </c>
      <c r="P357" s="1"/>
      <c r="Q357" s="1"/>
      <c r="R357" s="105" t="s">
        <v>101</v>
      </c>
      <c r="S357" s="1" t="s">
        <v>102</v>
      </c>
      <c r="T357" s="105" t="s">
        <v>36</v>
      </c>
      <c r="U357" s="105" t="s">
        <v>153</v>
      </c>
      <c r="V357" s="106"/>
      <c r="W357" s="106"/>
      <c r="X357" s="1">
        <v>2.2175833333333332</v>
      </c>
      <c r="Y357" s="1">
        <v>53.221999999999994</v>
      </c>
      <c r="Z357" s="105" t="s">
        <v>125</v>
      </c>
      <c r="AA357" s="106">
        <v>44179</v>
      </c>
      <c r="AB357" s="106">
        <v>44193</v>
      </c>
      <c r="AC357" s="1">
        <v>14</v>
      </c>
      <c r="AD357" s="1">
        <v>112</v>
      </c>
      <c r="AE357" s="105"/>
      <c r="AF357" s="105"/>
      <c r="AG357" s="105"/>
      <c r="AH357" s="105"/>
      <c r="AI357" s="105"/>
      <c r="AJ357" s="1"/>
    </row>
    <row r="358" spans="1:36" x14ac:dyDescent="0.3">
      <c r="A358" s="105" t="s">
        <v>37</v>
      </c>
      <c r="B358" s="105" t="s">
        <v>36</v>
      </c>
      <c r="C358" s="105"/>
      <c r="D358" s="105" t="s">
        <v>652</v>
      </c>
      <c r="E358" s="105" t="s">
        <v>652</v>
      </c>
      <c r="F358" s="1"/>
      <c r="G358" s="1"/>
      <c r="H358" s="105" t="s">
        <v>153</v>
      </c>
      <c r="I358" s="1"/>
      <c r="J358" s="1"/>
      <c r="K358" s="105"/>
      <c r="L358" s="106">
        <v>44182</v>
      </c>
      <c r="M358" s="105"/>
      <c r="N358" s="1">
        <v>2.5</v>
      </c>
      <c r="O358" s="105" t="s">
        <v>125</v>
      </c>
      <c r="P358" s="1"/>
      <c r="Q358" s="1"/>
      <c r="R358" s="105" t="s">
        <v>101</v>
      </c>
      <c r="S358" s="1" t="s">
        <v>102</v>
      </c>
      <c r="T358" s="105" t="s">
        <v>36</v>
      </c>
      <c r="U358" s="105" t="s">
        <v>153</v>
      </c>
      <c r="V358" s="106"/>
      <c r="W358" s="106"/>
      <c r="X358" s="1">
        <v>2.2175833333333332</v>
      </c>
      <c r="Y358" s="1">
        <v>53.221999999999994</v>
      </c>
      <c r="Z358" s="105" t="s">
        <v>125</v>
      </c>
      <c r="AA358" s="106">
        <v>44179</v>
      </c>
      <c r="AB358" s="106">
        <v>44193</v>
      </c>
      <c r="AC358" s="1">
        <v>14</v>
      </c>
      <c r="AD358" s="1">
        <v>112</v>
      </c>
      <c r="AE358" s="105"/>
      <c r="AF358" s="105"/>
      <c r="AG358" s="105"/>
      <c r="AH358" s="105"/>
      <c r="AI358" s="105"/>
      <c r="AJ358" s="1"/>
    </row>
    <row r="359" spans="1:36" x14ac:dyDescent="0.3">
      <c r="A359" s="105" t="s">
        <v>37</v>
      </c>
      <c r="B359" s="105" t="s">
        <v>36</v>
      </c>
      <c r="C359" s="105"/>
      <c r="D359" s="105" t="s">
        <v>652</v>
      </c>
      <c r="E359" s="105" t="s">
        <v>652</v>
      </c>
      <c r="F359" s="1"/>
      <c r="G359" s="1"/>
      <c r="H359" s="105" t="s">
        <v>153</v>
      </c>
      <c r="I359" s="1"/>
      <c r="J359" s="1"/>
      <c r="K359" s="105"/>
      <c r="L359" s="106">
        <v>44183</v>
      </c>
      <c r="M359" s="105"/>
      <c r="N359" s="1">
        <v>2.63</v>
      </c>
      <c r="O359" s="105" t="s">
        <v>125</v>
      </c>
      <c r="P359" s="1"/>
      <c r="Q359" s="1"/>
      <c r="R359" s="105" t="s">
        <v>101</v>
      </c>
      <c r="S359" s="1" t="s">
        <v>102</v>
      </c>
      <c r="T359" s="105" t="s">
        <v>36</v>
      </c>
      <c r="U359" s="105" t="s">
        <v>153</v>
      </c>
      <c r="V359" s="106"/>
      <c r="W359" s="106"/>
      <c r="X359" s="1">
        <v>2.2175833333333332</v>
      </c>
      <c r="Y359" s="1">
        <v>53.221999999999994</v>
      </c>
      <c r="Z359" s="105" t="s">
        <v>125</v>
      </c>
      <c r="AA359" s="106">
        <v>44179</v>
      </c>
      <c r="AB359" s="106">
        <v>44193</v>
      </c>
      <c r="AC359" s="1">
        <v>14</v>
      </c>
      <c r="AD359" s="1">
        <v>112</v>
      </c>
      <c r="AE359" s="105"/>
      <c r="AF359" s="105"/>
      <c r="AG359" s="105"/>
      <c r="AH359" s="105"/>
      <c r="AI359" s="105"/>
      <c r="AJ359" s="1"/>
    </row>
    <row r="360" spans="1:36" x14ac:dyDescent="0.3">
      <c r="A360" s="105" t="s">
        <v>37</v>
      </c>
      <c r="B360" s="105" t="s">
        <v>36</v>
      </c>
      <c r="C360" s="105"/>
      <c r="D360" s="105" t="s">
        <v>652</v>
      </c>
      <c r="E360" s="105" t="s">
        <v>652</v>
      </c>
      <c r="F360" s="1"/>
      <c r="G360" s="1"/>
      <c r="H360" s="105" t="s">
        <v>153</v>
      </c>
      <c r="I360" s="1"/>
      <c r="J360" s="1"/>
      <c r="K360" s="105"/>
      <c r="L360" s="106">
        <v>44186</v>
      </c>
      <c r="M360" s="105"/>
      <c r="N360" s="1">
        <v>3.25</v>
      </c>
      <c r="O360" s="105" t="s">
        <v>125</v>
      </c>
      <c r="P360" s="1"/>
      <c r="Q360" s="1"/>
      <c r="R360" s="105" t="s">
        <v>101</v>
      </c>
      <c r="S360" s="1" t="s">
        <v>102</v>
      </c>
      <c r="T360" s="105" t="s">
        <v>36</v>
      </c>
      <c r="U360" s="105" t="s">
        <v>153</v>
      </c>
      <c r="V360" s="106"/>
      <c r="W360" s="106"/>
      <c r="X360" s="1">
        <v>2.2175833333333332</v>
      </c>
      <c r="Y360" s="1">
        <v>53.221999999999994</v>
      </c>
      <c r="Z360" s="105" t="s">
        <v>125</v>
      </c>
      <c r="AA360" s="106">
        <v>44179</v>
      </c>
      <c r="AB360" s="106">
        <v>44193</v>
      </c>
      <c r="AC360" s="1">
        <v>14</v>
      </c>
      <c r="AD360" s="1">
        <v>112</v>
      </c>
      <c r="AE360" s="105"/>
      <c r="AF360" s="105"/>
      <c r="AG360" s="105"/>
      <c r="AH360" s="105"/>
      <c r="AI360" s="105"/>
      <c r="AJ360" s="1"/>
    </row>
    <row r="361" spans="1:36" x14ac:dyDescent="0.3">
      <c r="A361" s="105" t="s">
        <v>37</v>
      </c>
      <c r="B361" s="105" t="s">
        <v>36</v>
      </c>
      <c r="C361" s="105"/>
      <c r="D361" s="105" t="s">
        <v>652</v>
      </c>
      <c r="E361" s="105" t="s">
        <v>652</v>
      </c>
      <c r="F361" s="1"/>
      <c r="G361" s="1"/>
      <c r="H361" s="105" t="s">
        <v>153</v>
      </c>
      <c r="I361" s="1"/>
      <c r="J361" s="1"/>
      <c r="K361" s="105"/>
      <c r="L361" s="106">
        <v>44186</v>
      </c>
      <c r="M361" s="105" t="s">
        <v>120</v>
      </c>
      <c r="N361" s="1">
        <v>3.67</v>
      </c>
      <c r="O361" s="105" t="s">
        <v>125</v>
      </c>
      <c r="P361" s="1"/>
      <c r="Q361" s="1"/>
      <c r="R361" s="105" t="s">
        <v>101</v>
      </c>
      <c r="S361" s="1" t="s">
        <v>102</v>
      </c>
      <c r="T361" s="105" t="s">
        <v>36</v>
      </c>
      <c r="U361" s="105" t="s">
        <v>153</v>
      </c>
      <c r="V361" s="106"/>
      <c r="W361" s="106"/>
      <c r="X361" s="1">
        <v>2.2175833333333332</v>
      </c>
      <c r="Y361" s="1">
        <v>53.221999999999994</v>
      </c>
      <c r="Z361" s="105" t="s">
        <v>125</v>
      </c>
      <c r="AA361" s="106">
        <v>44179</v>
      </c>
      <c r="AB361" s="106">
        <v>44193</v>
      </c>
      <c r="AC361" s="1">
        <v>14</v>
      </c>
      <c r="AD361" s="1">
        <v>112</v>
      </c>
      <c r="AE361" s="105"/>
      <c r="AF361" s="105"/>
      <c r="AG361" s="105"/>
      <c r="AH361" s="105"/>
      <c r="AI361" s="105"/>
      <c r="AJ361" s="1"/>
    </row>
    <row r="362" spans="1:36" x14ac:dyDescent="0.3">
      <c r="A362" s="105" t="s">
        <v>37</v>
      </c>
      <c r="B362" s="105" t="s">
        <v>36</v>
      </c>
      <c r="C362" s="105"/>
      <c r="D362" s="105" t="s">
        <v>652</v>
      </c>
      <c r="E362" s="105" t="s">
        <v>652</v>
      </c>
      <c r="F362" s="1"/>
      <c r="G362" s="1"/>
      <c r="H362" s="105" t="s">
        <v>153</v>
      </c>
      <c r="I362" s="1"/>
      <c r="J362" s="1"/>
      <c r="K362" s="105"/>
      <c r="L362" s="106">
        <v>44186</v>
      </c>
      <c r="M362" s="105" t="s">
        <v>474</v>
      </c>
      <c r="N362" s="1">
        <v>0.65</v>
      </c>
      <c r="O362" s="105" t="s">
        <v>125</v>
      </c>
      <c r="P362" s="1"/>
      <c r="Q362" s="1"/>
      <c r="R362" s="105" t="s">
        <v>101</v>
      </c>
      <c r="S362" s="1" t="s">
        <v>102</v>
      </c>
      <c r="T362" s="105" t="s">
        <v>36</v>
      </c>
      <c r="U362" s="105" t="s">
        <v>153</v>
      </c>
      <c r="V362" s="106"/>
      <c r="W362" s="106"/>
      <c r="X362" s="1">
        <v>2.2175833333333332</v>
      </c>
      <c r="Y362" s="1">
        <v>53.221999999999994</v>
      </c>
      <c r="Z362" s="105" t="s">
        <v>125</v>
      </c>
      <c r="AA362" s="106">
        <v>44179</v>
      </c>
      <c r="AB362" s="106">
        <v>44193</v>
      </c>
      <c r="AC362" s="1">
        <v>14</v>
      </c>
      <c r="AD362" s="1">
        <v>112</v>
      </c>
      <c r="AE362" s="105"/>
      <c r="AF362" s="105"/>
      <c r="AG362" s="105"/>
      <c r="AH362" s="105"/>
      <c r="AI362" s="105"/>
      <c r="AJ362" s="1"/>
    </row>
    <row r="363" spans="1:36" x14ac:dyDescent="0.3">
      <c r="A363" s="105" t="s">
        <v>37</v>
      </c>
      <c r="B363" s="105" t="s">
        <v>36</v>
      </c>
      <c r="C363" s="105"/>
      <c r="D363" s="105" t="s">
        <v>652</v>
      </c>
      <c r="E363" s="105" t="s">
        <v>652</v>
      </c>
      <c r="F363" s="1"/>
      <c r="G363" s="1"/>
      <c r="H363" s="105" t="s">
        <v>153</v>
      </c>
      <c r="I363" s="1"/>
      <c r="J363" s="1"/>
      <c r="K363" s="105"/>
      <c r="L363" s="106">
        <v>44187</v>
      </c>
      <c r="M363" s="105" t="s">
        <v>120</v>
      </c>
      <c r="N363" s="1">
        <v>3.12</v>
      </c>
      <c r="O363" s="105" t="s">
        <v>125</v>
      </c>
      <c r="P363" s="1"/>
      <c r="Q363" s="1"/>
      <c r="R363" s="105" t="s">
        <v>101</v>
      </c>
      <c r="S363" s="1" t="s">
        <v>102</v>
      </c>
      <c r="T363" s="105" t="s">
        <v>36</v>
      </c>
      <c r="U363" s="105" t="s">
        <v>153</v>
      </c>
      <c r="V363" s="106"/>
      <c r="W363" s="106"/>
      <c r="X363" s="1">
        <v>2.2175833333333332</v>
      </c>
      <c r="Y363" s="1">
        <v>53.221999999999994</v>
      </c>
      <c r="Z363" s="105" t="s">
        <v>125</v>
      </c>
      <c r="AA363" s="106">
        <v>44179</v>
      </c>
      <c r="AB363" s="106">
        <v>44193</v>
      </c>
      <c r="AC363" s="1">
        <v>14</v>
      </c>
      <c r="AD363" s="1">
        <v>112</v>
      </c>
      <c r="AE363" s="105"/>
      <c r="AF363" s="105"/>
      <c r="AG363" s="105"/>
      <c r="AH363" s="105"/>
      <c r="AI363" s="105"/>
      <c r="AJ363" s="1"/>
    </row>
    <row r="364" spans="1:36" x14ac:dyDescent="0.3">
      <c r="A364" s="105" t="s">
        <v>37</v>
      </c>
      <c r="B364" s="105" t="s">
        <v>36</v>
      </c>
      <c r="C364" s="105"/>
      <c r="D364" s="105" t="s">
        <v>652</v>
      </c>
      <c r="E364" s="105" t="s">
        <v>652</v>
      </c>
      <c r="F364" s="1"/>
      <c r="G364" s="1"/>
      <c r="H364" s="105" t="s">
        <v>153</v>
      </c>
      <c r="I364" s="1"/>
      <c r="J364" s="1"/>
      <c r="K364" s="105"/>
      <c r="L364" s="106">
        <v>44187</v>
      </c>
      <c r="M364" s="105" t="s">
        <v>120</v>
      </c>
      <c r="N364" s="1">
        <v>2.9</v>
      </c>
      <c r="O364" s="105" t="s">
        <v>125</v>
      </c>
      <c r="P364" s="1"/>
      <c r="Q364" s="1"/>
      <c r="R364" s="105" t="s">
        <v>101</v>
      </c>
      <c r="S364" s="1" t="s">
        <v>102</v>
      </c>
      <c r="T364" s="105" t="s">
        <v>36</v>
      </c>
      <c r="U364" s="105" t="s">
        <v>153</v>
      </c>
      <c r="V364" s="106"/>
      <c r="W364" s="106"/>
      <c r="X364" s="1">
        <v>2.2175833333333332</v>
      </c>
      <c r="Y364" s="1">
        <v>53.221999999999994</v>
      </c>
      <c r="Z364" s="105" t="s">
        <v>125</v>
      </c>
      <c r="AA364" s="106">
        <v>44179</v>
      </c>
      <c r="AB364" s="106">
        <v>44193</v>
      </c>
      <c r="AC364" s="1">
        <v>14</v>
      </c>
      <c r="AD364" s="1">
        <v>112</v>
      </c>
      <c r="AE364" s="105"/>
      <c r="AF364" s="105"/>
      <c r="AG364" s="105"/>
      <c r="AH364" s="105"/>
      <c r="AI364" s="105"/>
      <c r="AJ364" s="1"/>
    </row>
    <row r="365" spans="1:36" x14ac:dyDescent="0.3">
      <c r="A365" s="105" t="s">
        <v>37</v>
      </c>
      <c r="B365" s="105" t="s">
        <v>36</v>
      </c>
      <c r="C365" s="105"/>
      <c r="D365" s="105" t="s">
        <v>652</v>
      </c>
      <c r="E365" s="105" t="s">
        <v>652</v>
      </c>
      <c r="F365" s="1"/>
      <c r="G365" s="1"/>
      <c r="H365" s="105" t="s">
        <v>153</v>
      </c>
      <c r="I365" s="1"/>
      <c r="J365" s="1"/>
      <c r="K365" s="105"/>
      <c r="L365" s="106">
        <v>44188</v>
      </c>
      <c r="M365" s="105"/>
      <c r="N365" s="1">
        <v>2.1800000000000002</v>
      </c>
      <c r="O365" s="105" t="s">
        <v>125</v>
      </c>
      <c r="P365" s="1"/>
      <c r="Q365" s="1"/>
      <c r="R365" s="105" t="s">
        <v>101</v>
      </c>
      <c r="S365" s="1" t="s">
        <v>102</v>
      </c>
      <c r="T365" s="105" t="s">
        <v>36</v>
      </c>
      <c r="U365" s="105" t="s">
        <v>153</v>
      </c>
      <c r="V365" s="106"/>
      <c r="W365" s="106"/>
      <c r="X365" s="1">
        <v>2.2175833333333332</v>
      </c>
      <c r="Y365" s="1">
        <v>53.221999999999994</v>
      </c>
      <c r="Z365" s="105" t="s">
        <v>125</v>
      </c>
      <c r="AA365" s="106">
        <v>44179</v>
      </c>
      <c r="AB365" s="106">
        <v>44193</v>
      </c>
      <c r="AC365" s="1">
        <v>14</v>
      </c>
      <c r="AD365" s="1">
        <v>112</v>
      </c>
      <c r="AE365" s="105"/>
      <c r="AF365" s="105"/>
      <c r="AG365" s="105"/>
      <c r="AH365" s="105"/>
      <c r="AI365" s="105"/>
      <c r="AJ365" s="1"/>
    </row>
    <row r="366" spans="1:36" x14ac:dyDescent="0.3">
      <c r="A366" s="105" t="s">
        <v>37</v>
      </c>
      <c r="B366" s="105" t="s">
        <v>36</v>
      </c>
      <c r="C366" s="105"/>
      <c r="D366" s="105" t="s">
        <v>652</v>
      </c>
      <c r="E366" s="105" t="s">
        <v>652</v>
      </c>
      <c r="F366" s="1"/>
      <c r="G366" s="1"/>
      <c r="H366" s="105" t="s">
        <v>188</v>
      </c>
      <c r="I366" s="1"/>
      <c r="J366" s="1"/>
      <c r="K366" s="105"/>
      <c r="L366" s="106">
        <v>44150</v>
      </c>
      <c r="M366" s="105" t="s">
        <v>189</v>
      </c>
      <c r="N366" s="1">
        <v>1</v>
      </c>
      <c r="O366" s="105" t="s">
        <v>40</v>
      </c>
      <c r="P366" s="1"/>
      <c r="Q366" s="1"/>
      <c r="R366" s="105" t="s">
        <v>41</v>
      </c>
      <c r="S366" s="1" t="s">
        <v>42</v>
      </c>
      <c r="T366" s="105" t="s">
        <v>36</v>
      </c>
      <c r="U366" s="105" t="s">
        <v>188</v>
      </c>
      <c r="V366" s="106"/>
      <c r="W366" s="106"/>
      <c r="X366" s="1"/>
      <c r="Y366" s="1">
        <v>17</v>
      </c>
      <c r="Z366" s="105" t="s">
        <v>40</v>
      </c>
      <c r="AA366" s="106">
        <v>44137</v>
      </c>
      <c r="AB366" s="106">
        <v>44151</v>
      </c>
      <c r="AC366" s="1">
        <v>14</v>
      </c>
      <c r="AD366" s="1">
        <v>112</v>
      </c>
      <c r="AE366" s="105"/>
      <c r="AF366" s="105"/>
      <c r="AG366" s="105"/>
      <c r="AH366" s="105"/>
      <c r="AI366" s="105"/>
      <c r="AJ366" s="1"/>
    </row>
    <row r="367" spans="1:36" x14ac:dyDescent="0.3">
      <c r="A367" s="105" t="s">
        <v>37</v>
      </c>
      <c r="B367" s="105" t="s">
        <v>36</v>
      </c>
      <c r="C367" s="105"/>
      <c r="D367" s="105" t="s">
        <v>652</v>
      </c>
      <c r="E367" s="105" t="s">
        <v>652</v>
      </c>
      <c r="F367" s="1"/>
      <c r="G367" s="1"/>
      <c r="H367" s="105" t="s">
        <v>190</v>
      </c>
      <c r="I367" s="1"/>
      <c r="J367" s="1"/>
      <c r="K367" s="105"/>
      <c r="L367" s="106">
        <v>44151</v>
      </c>
      <c r="M367" s="105" t="s">
        <v>49</v>
      </c>
      <c r="N367" s="1">
        <v>0.75</v>
      </c>
      <c r="O367" s="105" t="s">
        <v>40</v>
      </c>
      <c r="P367" s="1"/>
      <c r="Q367" s="1"/>
      <c r="R367" s="105" t="s">
        <v>41</v>
      </c>
      <c r="S367" s="1" t="s">
        <v>42</v>
      </c>
      <c r="T367" s="105" t="s">
        <v>36</v>
      </c>
      <c r="U367" s="105" t="s">
        <v>190</v>
      </c>
      <c r="V367" s="106"/>
      <c r="W367" s="106"/>
      <c r="X367" s="1"/>
      <c r="Y367" s="1">
        <v>28</v>
      </c>
      <c r="Z367" s="105" t="s">
        <v>40</v>
      </c>
      <c r="AA367" s="106">
        <v>44137</v>
      </c>
      <c r="AB367" s="106">
        <v>44151</v>
      </c>
      <c r="AC367" s="1">
        <v>14</v>
      </c>
      <c r="AD367" s="1">
        <v>112</v>
      </c>
      <c r="AE367" s="105"/>
      <c r="AF367" s="105"/>
      <c r="AG367" s="105"/>
      <c r="AH367" s="105"/>
      <c r="AI367" s="105"/>
      <c r="AJ367" s="1"/>
    </row>
    <row r="368" spans="1:36" x14ac:dyDescent="0.3">
      <c r="A368" s="105" t="s">
        <v>37</v>
      </c>
      <c r="B368" s="105" t="s">
        <v>36</v>
      </c>
      <c r="C368" s="105"/>
      <c r="D368" s="105" t="s">
        <v>652</v>
      </c>
      <c r="E368" s="105" t="s">
        <v>652</v>
      </c>
      <c r="F368" s="1"/>
      <c r="G368" s="1"/>
      <c r="H368" s="105" t="s">
        <v>192</v>
      </c>
      <c r="I368" s="1"/>
      <c r="J368" s="1"/>
      <c r="K368" s="105"/>
      <c r="L368" s="106">
        <v>44153</v>
      </c>
      <c r="M368" s="105" t="s">
        <v>193</v>
      </c>
      <c r="N368" s="1">
        <v>0.5</v>
      </c>
      <c r="O368" s="105" t="s">
        <v>105</v>
      </c>
      <c r="P368" s="1"/>
      <c r="Q368" s="1"/>
      <c r="R368" s="105" t="s">
        <v>41</v>
      </c>
      <c r="S368" s="1" t="s">
        <v>42</v>
      </c>
      <c r="T368" s="105" t="s">
        <v>36</v>
      </c>
      <c r="U368" s="105" t="s">
        <v>192</v>
      </c>
      <c r="V368" s="106"/>
      <c r="W368" s="106"/>
      <c r="X368" s="1"/>
      <c r="Y368" s="1">
        <v>14</v>
      </c>
      <c r="Z368" s="105" t="s">
        <v>105</v>
      </c>
      <c r="AA368" s="106">
        <v>44151</v>
      </c>
      <c r="AB368" s="106">
        <v>44165</v>
      </c>
      <c r="AC368" s="1">
        <v>14</v>
      </c>
      <c r="AD368" s="1">
        <v>136.37</v>
      </c>
      <c r="AE368" s="105"/>
      <c r="AF368" s="105"/>
      <c r="AG368" s="105"/>
      <c r="AH368" s="105"/>
      <c r="AI368" s="105"/>
      <c r="AJ368" s="1"/>
    </row>
    <row r="369" spans="1:36" x14ac:dyDescent="0.3">
      <c r="A369" s="105" t="s">
        <v>37</v>
      </c>
      <c r="B369" s="105" t="s">
        <v>36</v>
      </c>
      <c r="C369" s="105"/>
      <c r="D369" s="105" t="s">
        <v>652</v>
      </c>
      <c r="E369" s="105" t="s">
        <v>652</v>
      </c>
      <c r="F369" s="1"/>
      <c r="G369" s="1"/>
      <c r="H369" s="105" t="s">
        <v>192</v>
      </c>
      <c r="I369" s="1"/>
      <c r="J369" s="1"/>
      <c r="K369" s="105"/>
      <c r="L369" s="106">
        <v>44153</v>
      </c>
      <c r="M369" s="105" t="s">
        <v>194</v>
      </c>
      <c r="N369" s="1">
        <v>1.5</v>
      </c>
      <c r="O369" s="105" t="s">
        <v>105</v>
      </c>
      <c r="P369" s="1"/>
      <c r="Q369" s="1"/>
      <c r="R369" s="105" t="s">
        <v>41</v>
      </c>
      <c r="S369" s="1" t="s">
        <v>42</v>
      </c>
      <c r="T369" s="105" t="s">
        <v>36</v>
      </c>
      <c r="U369" s="105" t="s">
        <v>192</v>
      </c>
      <c r="V369" s="106"/>
      <c r="W369" s="106"/>
      <c r="X369" s="1"/>
      <c r="Y369" s="1">
        <v>14</v>
      </c>
      <c r="Z369" s="105" t="s">
        <v>105</v>
      </c>
      <c r="AA369" s="106">
        <v>44151</v>
      </c>
      <c r="AB369" s="106">
        <v>44165</v>
      </c>
      <c r="AC369" s="1">
        <v>14</v>
      </c>
      <c r="AD369" s="1">
        <v>136.37</v>
      </c>
      <c r="AE369" s="105"/>
      <c r="AF369" s="105"/>
      <c r="AG369" s="105"/>
      <c r="AH369" s="105"/>
      <c r="AI369" s="105"/>
      <c r="AJ369" s="1"/>
    </row>
    <row r="370" spans="1:36" x14ac:dyDescent="0.3">
      <c r="A370" s="105" t="s">
        <v>37</v>
      </c>
      <c r="B370" s="105" t="s">
        <v>36</v>
      </c>
      <c r="C370" s="105"/>
      <c r="D370" s="105" t="s">
        <v>652</v>
      </c>
      <c r="E370" s="105" t="s">
        <v>652</v>
      </c>
      <c r="F370" s="1"/>
      <c r="G370" s="1"/>
      <c r="H370" s="105" t="s">
        <v>195</v>
      </c>
      <c r="I370" s="1"/>
      <c r="J370" s="1"/>
      <c r="K370" s="105"/>
      <c r="L370" s="106">
        <v>44153</v>
      </c>
      <c r="M370" s="105" t="s">
        <v>196</v>
      </c>
      <c r="N370" s="1">
        <v>1</v>
      </c>
      <c r="O370" s="105" t="s">
        <v>105</v>
      </c>
      <c r="P370" s="1"/>
      <c r="Q370" s="1"/>
      <c r="R370" s="105" t="s">
        <v>41</v>
      </c>
      <c r="S370" s="1" t="s">
        <v>42</v>
      </c>
      <c r="T370" s="105" t="s">
        <v>36</v>
      </c>
      <c r="U370" s="105" t="s">
        <v>195</v>
      </c>
      <c r="V370" s="106"/>
      <c r="W370" s="106"/>
      <c r="X370" s="1"/>
      <c r="Y370" s="1">
        <v>21</v>
      </c>
      <c r="Z370" s="105" t="s">
        <v>105</v>
      </c>
      <c r="AA370" s="106">
        <v>44151</v>
      </c>
      <c r="AB370" s="106">
        <v>44165</v>
      </c>
      <c r="AC370" s="1">
        <v>14</v>
      </c>
      <c r="AD370" s="1">
        <v>136.37</v>
      </c>
      <c r="AE370" s="105"/>
      <c r="AF370" s="105"/>
      <c r="AG370" s="105"/>
      <c r="AH370" s="105"/>
      <c r="AI370" s="105"/>
      <c r="AJ370" s="1"/>
    </row>
    <row r="371" spans="1:36" x14ac:dyDescent="0.3">
      <c r="A371" s="105" t="s">
        <v>37</v>
      </c>
      <c r="B371" s="105" t="s">
        <v>36</v>
      </c>
      <c r="C371" s="105"/>
      <c r="D371" s="105" t="s">
        <v>652</v>
      </c>
      <c r="E371" s="105" t="s">
        <v>652</v>
      </c>
      <c r="F371" s="1"/>
      <c r="G371" s="1"/>
      <c r="H371" s="105" t="s">
        <v>195</v>
      </c>
      <c r="I371" s="1"/>
      <c r="J371" s="1"/>
      <c r="K371" s="105"/>
      <c r="L371" s="106">
        <v>44158</v>
      </c>
      <c r="M371" s="105" t="s">
        <v>195</v>
      </c>
      <c r="N371" s="1">
        <v>0.83</v>
      </c>
      <c r="O371" s="105" t="s">
        <v>105</v>
      </c>
      <c r="P371" s="1"/>
      <c r="Q371" s="1"/>
      <c r="R371" s="105" t="s">
        <v>41</v>
      </c>
      <c r="S371" s="1" t="s">
        <v>42</v>
      </c>
      <c r="T371" s="105" t="s">
        <v>36</v>
      </c>
      <c r="U371" s="105" t="s">
        <v>195</v>
      </c>
      <c r="V371" s="106"/>
      <c r="W371" s="106"/>
      <c r="X371" s="1"/>
      <c r="Y371" s="1">
        <v>21</v>
      </c>
      <c r="Z371" s="105" t="s">
        <v>105</v>
      </c>
      <c r="AA371" s="106">
        <v>44151</v>
      </c>
      <c r="AB371" s="106">
        <v>44165</v>
      </c>
      <c r="AC371" s="1">
        <v>14</v>
      </c>
      <c r="AD371" s="1">
        <v>136.37</v>
      </c>
      <c r="AE371" s="105"/>
      <c r="AF371" s="105"/>
      <c r="AG371" s="105"/>
      <c r="AH371" s="105"/>
      <c r="AI371" s="105"/>
      <c r="AJ371" s="1"/>
    </row>
    <row r="372" spans="1:36" x14ac:dyDescent="0.3">
      <c r="A372" s="105" t="s">
        <v>37</v>
      </c>
      <c r="B372" s="105" t="s">
        <v>36</v>
      </c>
      <c r="C372" s="105"/>
      <c r="D372" s="105" t="s">
        <v>652</v>
      </c>
      <c r="E372" s="105" t="s">
        <v>652</v>
      </c>
      <c r="F372" s="1"/>
      <c r="G372" s="1"/>
      <c r="H372" s="105" t="s">
        <v>197</v>
      </c>
      <c r="I372" s="1"/>
      <c r="J372" s="1"/>
      <c r="K372" s="105"/>
      <c r="L372" s="106">
        <v>44158</v>
      </c>
      <c r="M372" s="105" t="s">
        <v>198</v>
      </c>
      <c r="N372" s="1">
        <v>0.83</v>
      </c>
      <c r="O372" s="105" t="s">
        <v>105</v>
      </c>
      <c r="P372" s="1"/>
      <c r="Q372" s="1"/>
      <c r="R372" s="105" t="s">
        <v>41</v>
      </c>
      <c r="S372" s="1" t="s">
        <v>42</v>
      </c>
      <c r="T372" s="105" t="s">
        <v>36</v>
      </c>
      <c r="U372" s="105" t="s">
        <v>197</v>
      </c>
      <c r="V372" s="106"/>
      <c r="W372" s="106"/>
      <c r="X372" s="1"/>
      <c r="Y372" s="1">
        <v>7</v>
      </c>
      <c r="Z372" s="105" t="s">
        <v>105</v>
      </c>
      <c r="AA372" s="106">
        <v>44151</v>
      </c>
      <c r="AB372" s="106">
        <v>44165</v>
      </c>
      <c r="AC372" s="1">
        <v>14</v>
      </c>
      <c r="AD372" s="1">
        <v>136.37</v>
      </c>
      <c r="AE372" s="105"/>
      <c r="AF372" s="105"/>
      <c r="AG372" s="105"/>
      <c r="AH372" s="105"/>
      <c r="AI372" s="105"/>
      <c r="AJ372" s="1"/>
    </row>
    <row r="373" spans="1:36" x14ac:dyDescent="0.3">
      <c r="A373" s="105" t="s">
        <v>37</v>
      </c>
      <c r="B373" s="105" t="s">
        <v>36</v>
      </c>
      <c r="C373" s="105"/>
      <c r="D373" s="105" t="s">
        <v>652</v>
      </c>
      <c r="E373" s="105" t="s">
        <v>652</v>
      </c>
      <c r="F373" s="1"/>
      <c r="G373" s="1"/>
      <c r="H373" s="105" t="s">
        <v>195</v>
      </c>
      <c r="I373" s="1"/>
      <c r="J373" s="1"/>
      <c r="K373" s="105"/>
      <c r="L373" s="106">
        <v>44159</v>
      </c>
      <c r="M373" s="105" t="s">
        <v>199</v>
      </c>
      <c r="N373" s="1">
        <v>1.92</v>
      </c>
      <c r="O373" s="105" t="s">
        <v>105</v>
      </c>
      <c r="P373" s="1"/>
      <c r="Q373" s="1"/>
      <c r="R373" s="105" t="s">
        <v>41</v>
      </c>
      <c r="S373" s="1" t="s">
        <v>42</v>
      </c>
      <c r="T373" s="105" t="s">
        <v>36</v>
      </c>
      <c r="U373" s="105" t="s">
        <v>195</v>
      </c>
      <c r="V373" s="106"/>
      <c r="W373" s="106"/>
      <c r="X373" s="1"/>
      <c r="Y373" s="1">
        <v>21</v>
      </c>
      <c r="Z373" s="105" t="s">
        <v>105</v>
      </c>
      <c r="AA373" s="106">
        <v>44151</v>
      </c>
      <c r="AB373" s="106">
        <v>44165</v>
      </c>
      <c r="AC373" s="1">
        <v>14</v>
      </c>
      <c r="AD373" s="1">
        <v>136.37</v>
      </c>
      <c r="AE373" s="105"/>
      <c r="AF373" s="105"/>
      <c r="AG373" s="105"/>
      <c r="AH373" s="105"/>
      <c r="AI373" s="105"/>
      <c r="AJ373" s="1"/>
    </row>
    <row r="374" spans="1:36" x14ac:dyDescent="0.3">
      <c r="A374" s="105" t="s">
        <v>37</v>
      </c>
      <c r="B374" s="105" t="s">
        <v>36</v>
      </c>
      <c r="C374" s="105"/>
      <c r="D374" s="105" t="s">
        <v>652</v>
      </c>
      <c r="E374" s="105" t="s">
        <v>652</v>
      </c>
      <c r="F374" s="1"/>
      <c r="G374" s="1"/>
      <c r="H374" s="105" t="s">
        <v>200</v>
      </c>
      <c r="I374" s="1"/>
      <c r="J374" s="1"/>
      <c r="K374" s="105"/>
      <c r="L374" s="106">
        <v>44162</v>
      </c>
      <c r="M374" s="105" t="s">
        <v>201</v>
      </c>
      <c r="N374" s="1">
        <v>3.42</v>
      </c>
      <c r="O374" s="105" t="s">
        <v>105</v>
      </c>
      <c r="P374" s="1"/>
      <c r="Q374" s="1"/>
      <c r="R374" s="105" t="s">
        <v>41</v>
      </c>
      <c r="S374" s="1" t="s">
        <v>42</v>
      </c>
      <c r="T374" s="105" t="s">
        <v>36</v>
      </c>
      <c r="U374" s="105" t="s">
        <v>200</v>
      </c>
      <c r="V374" s="106"/>
      <c r="W374" s="106"/>
      <c r="X374" s="1"/>
      <c r="Y374" s="1">
        <v>14</v>
      </c>
      <c r="Z374" s="105" t="s">
        <v>105</v>
      </c>
      <c r="AA374" s="106">
        <v>44151</v>
      </c>
      <c r="AB374" s="106">
        <v>44165</v>
      </c>
      <c r="AC374" s="1">
        <v>14</v>
      </c>
      <c r="AD374" s="1">
        <v>136.37</v>
      </c>
      <c r="AE374" s="105"/>
      <c r="AF374" s="105"/>
      <c r="AG374" s="105"/>
      <c r="AH374" s="105"/>
      <c r="AI374" s="105"/>
      <c r="AJ374" s="1"/>
    </row>
    <row r="375" spans="1:36" x14ac:dyDescent="0.3">
      <c r="A375" s="105" t="s">
        <v>37</v>
      </c>
      <c r="B375" s="105" t="s">
        <v>36</v>
      </c>
      <c r="C375" s="105"/>
      <c r="D375" s="105" t="s">
        <v>652</v>
      </c>
      <c r="E375" s="105" t="s">
        <v>652</v>
      </c>
      <c r="F375" s="1"/>
      <c r="G375" s="1"/>
      <c r="H375" s="105" t="s">
        <v>202</v>
      </c>
      <c r="I375" s="1"/>
      <c r="J375" s="1"/>
      <c r="K375" s="105"/>
      <c r="L375" s="106">
        <v>44165</v>
      </c>
      <c r="M375" s="105" t="s">
        <v>203</v>
      </c>
      <c r="N375" s="1">
        <v>1.7</v>
      </c>
      <c r="O375" s="105" t="s">
        <v>108</v>
      </c>
      <c r="P375" s="1"/>
      <c r="Q375" s="1"/>
      <c r="R375" s="105" t="s">
        <v>41</v>
      </c>
      <c r="S375" s="1" t="s">
        <v>42</v>
      </c>
      <c r="T375" s="105" t="s">
        <v>36</v>
      </c>
      <c r="U375" s="105" t="s">
        <v>202</v>
      </c>
      <c r="V375" s="106"/>
      <c r="W375" s="106"/>
      <c r="X375" s="1"/>
      <c r="Y375" s="1">
        <v>14</v>
      </c>
      <c r="Z375" s="105" t="s">
        <v>108</v>
      </c>
      <c r="AA375" s="106">
        <v>44165</v>
      </c>
      <c r="AB375" s="106">
        <v>44179</v>
      </c>
      <c r="AC375" s="1">
        <v>14</v>
      </c>
      <c r="AD375" s="1">
        <v>112</v>
      </c>
      <c r="AE375" s="105"/>
      <c r="AF375" s="105"/>
      <c r="AG375" s="105"/>
      <c r="AH375" s="105"/>
      <c r="AI375" s="105"/>
      <c r="AJ375" s="1"/>
    </row>
    <row r="376" spans="1:36" x14ac:dyDescent="0.3">
      <c r="A376" s="105" t="s">
        <v>37</v>
      </c>
      <c r="B376" s="105" t="s">
        <v>36</v>
      </c>
      <c r="C376" s="105"/>
      <c r="D376" s="105" t="s">
        <v>652</v>
      </c>
      <c r="E376" s="105" t="s">
        <v>652</v>
      </c>
      <c r="F376" s="1"/>
      <c r="G376" s="1"/>
      <c r="H376" s="105" t="s">
        <v>195</v>
      </c>
      <c r="I376" s="1"/>
      <c r="J376" s="1"/>
      <c r="K376" s="105"/>
      <c r="L376" s="106">
        <v>44169</v>
      </c>
      <c r="M376" s="105" t="s">
        <v>195</v>
      </c>
      <c r="N376" s="1">
        <v>2</v>
      </c>
      <c r="O376" s="105" t="s">
        <v>108</v>
      </c>
      <c r="P376" s="1"/>
      <c r="Q376" s="1"/>
      <c r="R376" s="105" t="s">
        <v>41</v>
      </c>
      <c r="S376" s="1" t="s">
        <v>42</v>
      </c>
      <c r="T376" s="105" t="s">
        <v>36</v>
      </c>
      <c r="U376" s="105" t="s">
        <v>195</v>
      </c>
      <c r="V376" s="106"/>
      <c r="W376" s="106"/>
      <c r="X376" s="1"/>
      <c r="Y376" s="1">
        <v>21</v>
      </c>
      <c r="Z376" s="105" t="s">
        <v>108</v>
      </c>
      <c r="AA376" s="106">
        <v>44165</v>
      </c>
      <c r="AB376" s="106">
        <v>44179</v>
      </c>
      <c r="AC376" s="1">
        <v>14</v>
      </c>
      <c r="AD376" s="1">
        <v>112</v>
      </c>
      <c r="AE376" s="105"/>
      <c r="AF376" s="105"/>
      <c r="AG376" s="105"/>
      <c r="AH376" s="105"/>
      <c r="AI376" s="105"/>
      <c r="AJ376" s="1"/>
    </row>
    <row r="377" spans="1:36" x14ac:dyDescent="0.3">
      <c r="A377" s="105" t="s">
        <v>37</v>
      </c>
      <c r="B377" s="105" t="s">
        <v>36</v>
      </c>
      <c r="C377" s="105"/>
      <c r="D377" s="105" t="s">
        <v>652</v>
      </c>
      <c r="E377" s="105" t="s">
        <v>652</v>
      </c>
      <c r="F377" s="1"/>
      <c r="G377" s="1"/>
      <c r="H377" s="105" t="s">
        <v>200</v>
      </c>
      <c r="I377" s="1"/>
      <c r="J377" s="1"/>
      <c r="K377" s="105"/>
      <c r="L377" s="106">
        <v>44179</v>
      </c>
      <c r="M377" s="105" t="s">
        <v>204</v>
      </c>
      <c r="N377" s="1">
        <v>1</v>
      </c>
      <c r="O377" s="105" t="s">
        <v>125</v>
      </c>
      <c r="P377" s="1"/>
      <c r="Q377" s="1"/>
      <c r="R377" s="105" t="s">
        <v>41</v>
      </c>
      <c r="S377" s="1" t="s">
        <v>42</v>
      </c>
      <c r="T377" s="105" t="s">
        <v>36</v>
      </c>
      <c r="U377" s="105" t="s">
        <v>200</v>
      </c>
      <c r="V377" s="106"/>
      <c r="W377" s="106"/>
      <c r="X377" s="1"/>
      <c r="Y377" s="1">
        <v>14</v>
      </c>
      <c r="Z377" s="105" t="s">
        <v>125</v>
      </c>
      <c r="AA377" s="106">
        <v>44179</v>
      </c>
      <c r="AB377" s="106">
        <v>44193</v>
      </c>
      <c r="AC377" s="1">
        <v>14</v>
      </c>
      <c r="AD377" s="1">
        <v>112</v>
      </c>
      <c r="AE377" s="105"/>
      <c r="AF377" s="105"/>
      <c r="AG377" s="105"/>
      <c r="AH377" s="105"/>
      <c r="AI377" s="105"/>
      <c r="AJ377" s="1"/>
    </row>
    <row r="378" spans="1:36" x14ac:dyDescent="0.3">
      <c r="A378" s="105" t="s">
        <v>37</v>
      </c>
      <c r="B378" s="105" t="s">
        <v>36</v>
      </c>
      <c r="C378" s="105"/>
      <c r="D378" s="105" t="s">
        <v>652</v>
      </c>
      <c r="E378" s="105" t="s">
        <v>652</v>
      </c>
      <c r="F378" s="1"/>
      <c r="G378" s="1"/>
      <c r="H378" s="105" t="s">
        <v>200</v>
      </c>
      <c r="I378" s="1"/>
      <c r="J378" s="1"/>
      <c r="K378" s="105"/>
      <c r="L378" s="106">
        <v>44179</v>
      </c>
      <c r="M378" s="105" t="s">
        <v>205</v>
      </c>
      <c r="N378" s="1">
        <v>2.08</v>
      </c>
      <c r="O378" s="105" t="s">
        <v>125</v>
      </c>
      <c r="P378" s="1"/>
      <c r="Q378" s="1"/>
      <c r="R378" s="105" t="s">
        <v>41</v>
      </c>
      <c r="S378" s="1" t="s">
        <v>42</v>
      </c>
      <c r="T378" s="105" t="s">
        <v>36</v>
      </c>
      <c r="U378" s="105" t="s">
        <v>200</v>
      </c>
      <c r="V378" s="106"/>
      <c r="W378" s="106"/>
      <c r="X378" s="1"/>
      <c r="Y378" s="1">
        <v>14</v>
      </c>
      <c r="Z378" s="105" t="s">
        <v>125</v>
      </c>
      <c r="AA378" s="106">
        <v>44179</v>
      </c>
      <c r="AB378" s="106">
        <v>44193</v>
      </c>
      <c r="AC378" s="1">
        <v>14</v>
      </c>
      <c r="AD378" s="1">
        <v>112</v>
      </c>
      <c r="AE378" s="105"/>
      <c r="AF378" s="105"/>
      <c r="AG378" s="105"/>
      <c r="AH378" s="105"/>
      <c r="AI378" s="105"/>
      <c r="AJ378" s="1"/>
    </row>
    <row r="379" spans="1:36" x14ac:dyDescent="0.3">
      <c r="A379" s="105" t="s">
        <v>37</v>
      </c>
      <c r="B379" s="105" t="s">
        <v>36</v>
      </c>
      <c r="C379" s="105"/>
      <c r="D379" s="105" t="s">
        <v>652</v>
      </c>
      <c r="E379" s="105" t="s">
        <v>652</v>
      </c>
      <c r="F379" s="1"/>
      <c r="G379" s="1"/>
      <c r="H379" s="105" t="s">
        <v>190</v>
      </c>
      <c r="I379" s="1"/>
      <c r="J379" s="1"/>
      <c r="K379" s="105"/>
      <c r="L379" s="106">
        <v>44144</v>
      </c>
      <c r="M379" s="105" t="s">
        <v>206</v>
      </c>
      <c r="N379" s="1">
        <v>0.75</v>
      </c>
      <c r="O379" s="105" t="s">
        <v>40</v>
      </c>
      <c r="P379" s="1"/>
      <c r="Q379" s="1"/>
      <c r="R379" s="105" t="s">
        <v>60</v>
      </c>
      <c r="S379" s="1" t="s">
        <v>61</v>
      </c>
      <c r="T379" s="105" t="s">
        <v>36</v>
      </c>
      <c r="U379" s="105" t="s">
        <v>190</v>
      </c>
      <c r="V379" s="106"/>
      <c r="W379" s="106"/>
      <c r="X379" s="1"/>
      <c r="Y379" s="1">
        <v>28</v>
      </c>
      <c r="Z379" s="105" t="s">
        <v>40</v>
      </c>
      <c r="AA379" s="106">
        <v>44137</v>
      </c>
      <c r="AB379" s="106">
        <v>44151</v>
      </c>
      <c r="AC379" s="1">
        <v>14</v>
      </c>
      <c r="AD379" s="1">
        <v>112</v>
      </c>
      <c r="AE379" s="105"/>
      <c r="AF379" s="105"/>
      <c r="AG379" s="105"/>
      <c r="AH379" s="105"/>
      <c r="AI379" s="105"/>
      <c r="AJ379" s="1"/>
    </row>
    <row r="380" spans="1:36" x14ac:dyDescent="0.3">
      <c r="A380" s="105" t="s">
        <v>37</v>
      </c>
      <c r="B380" s="105" t="s">
        <v>36</v>
      </c>
      <c r="C380" s="105"/>
      <c r="D380" s="105" t="s">
        <v>652</v>
      </c>
      <c r="E380" s="105" t="s">
        <v>652</v>
      </c>
      <c r="F380" s="1"/>
      <c r="G380" s="1"/>
      <c r="H380" s="105" t="s">
        <v>190</v>
      </c>
      <c r="I380" s="1"/>
      <c r="J380" s="1"/>
      <c r="K380" s="105"/>
      <c r="L380" s="106">
        <v>44147</v>
      </c>
      <c r="M380" s="105" t="s">
        <v>49</v>
      </c>
      <c r="N380" s="1">
        <v>0.67</v>
      </c>
      <c r="O380" s="105" t="s">
        <v>40</v>
      </c>
      <c r="P380" s="1"/>
      <c r="Q380" s="1"/>
      <c r="R380" s="105" t="s">
        <v>60</v>
      </c>
      <c r="S380" s="1" t="s">
        <v>61</v>
      </c>
      <c r="T380" s="105" t="s">
        <v>36</v>
      </c>
      <c r="U380" s="105" t="s">
        <v>190</v>
      </c>
      <c r="V380" s="106"/>
      <c r="W380" s="106"/>
      <c r="X380" s="1"/>
      <c r="Y380" s="1">
        <v>28</v>
      </c>
      <c r="Z380" s="105" t="s">
        <v>40</v>
      </c>
      <c r="AA380" s="106">
        <v>44137</v>
      </c>
      <c r="AB380" s="106">
        <v>44151</v>
      </c>
      <c r="AC380" s="1">
        <v>14</v>
      </c>
      <c r="AD380" s="1">
        <v>112</v>
      </c>
      <c r="AE380" s="105"/>
      <c r="AF380" s="105"/>
      <c r="AG380" s="105"/>
      <c r="AH380" s="105"/>
      <c r="AI380" s="105"/>
      <c r="AJ380" s="1"/>
    </row>
    <row r="381" spans="1:36" x14ac:dyDescent="0.3">
      <c r="A381" s="105" t="s">
        <v>37</v>
      </c>
      <c r="B381" s="105" t="s">
        <v>36</v>
      </c>
      <c r="C381" s="105"/>
      <c r="D381" s="105" t="s">
        <v>652</v>
      </c>
      <c r="E381" s="105" t="s">
        <v>652</v>
      </c>
      <c r="F381" s="1"/>
      <c r="G381" s="1"/>
      <c r="H381" s="105" t="s">
        <v>190</v>
      </c>
      <c r="I381" s="1"/>
      <c r="J381" s="1"/>
      <c r="K381" s="105"/>
      <c r="L381" s="106">
        <v>44151</v>
      </c>
      <c r="M381" s="105" t="s">
        <v>206</v>
      </c>
      <c r="N381" s="1">
        <v>0.75</v>
      </c>
      <c r="O381" s="105" t="s">
        <v>40</v>
      </c>
      <c r="P381" s="1"/>
      <c r="Q381" s="1"/>
      <c r="R381" s="105" t="s">
        <v>60</v>
      </c>
      <c r="S381" s="1" t="s">
        <v>61</v>
      </c>
      <c r="T381" s="105" t="s">
        <v>36</v>
      </c>
      <c r="U381" s="105" t="s">
        <v>190</v>
      </c>
      <c r="V381" s="106"/>
      <c r="W381" s="106"/>
      <c r="X381" s="1"/>
      <c r="Y381" s="1">
        <v>28</v>
      </c>
      <c r="Z381" s="105" t="s">
        <v>40</v>
      </c>
      <c r="AA381" s="106">
        <v>44137</v>
      </c>
      <c r="AB381" s="106">
        <v>44151</v>
      </c>
      <c r="AC381" s="1">
        <v>14</v>
      </c>
      <c r="AD381" s="1">
        <v>112</v>
      </c>
      <c r="AE381" s="105"/>
      <c r="AF381" s="105"/>
      <c r="AG381" s="105"/>
      <c r="AH381" s="105"/>
      <c r="AI381" s="105"/>
      <c r="AJ381" s="1"/>
    </row>
    <row r="382" spans="1:36" x14ac:dyDescent="0.3">
      <c r="A382" s="105" t="s">
        <v>37</v>
      </c>
      <c r="B382" s="105" t="s">
        <v>36</v>
      </c>
      <c r="C382" s="105"/>
      <c r="D382" s="105" t="s">
        <v>652</v>
      </c>
      <c r="E382" s="105" t="s">
        <v>652</v>
      </c>
      <c r="F382" s="1"/>
      <c r="G382" s="1"/>
      <c r="H382" s="105" t="s">
        <v>188</v>
      </c>
      <c r="I382" s="1"/>
      <c r="J382" s="1"/>
      <c r="K382" s="105"/>
      <c r="L382" s="106">
        <v>44150</v>
      </c>
      <c r="M382" s="105" t="s">
        <v>214</v>
      </c>
      <c r="N382" s="1">
        <v>2</v>
      </c>
      <c r="O382" s="105" t="s">
        <v>40</v>
      </c>
      <c r="P382" s="1"/>
      <c r="Q382" s="1"/>
      <c r="R382" s="105" t="s">
        <v>60</v>
      </c>
      <c r="S382" s="1" t="s">
        <v>61</v>
      </c>
      <c r="T382" s="105" t="s">
        <v>36</v>
      </c>
      <c r="U382" s="105" t="s">
        <v>188</v>
      </c>
      <c r="V382" s="106"/>
      <c r="W382" s="106"/>
      <c r="X382" s="1"/>
      <c r="Y382" s="1">
        <v>17</v>
      </c>
      <c r="Z382" s="105" t="s">
        <v>40</v>
      </c>
      <c r="AA382" s="106">
        <v>44137</v>
      </c>
      <c r="AB382" s="106">
        <v>44151</v>
      </c>
      <c r="AC382" s="1">
        <v>14</v>
      </c>
      <c r="AD382" s="1">
        <v>112</v>
      </c>
      <c r="AE382" s="105"/>
      <c r="AF382" s="105"/>
      <c r="AG382" s="105"/>
      <c r="AH382" s="105"/>
      <c r="AI382" s="105"/>
      <c r="AJ382" s="1"/>
    </row>
    <row r="383" spans="1:36" x14ac:dyDescent="0.3">
      <c r="A383" s="105" t="s">
        <v>37</v>
      </c>
      <c r="B383" s="105" t="s">
        <v>36</v>
      </c>
      <c r="C383" s="105"/>
      <c r="D383" s="105" t="s">
        <v>652</v>
      </c>
      <c r="E383" s="105" t="s">
        <v>652</v>
      </c>
      <c r="F383" s="1"/>
      <c r="G383" s="1"/>
      <c r="H383" s="105" t="s">
        <v>188</v>
      </c>
      <c r="I383" s="1"/>
      <c r="J383" s="1"/>
      <c r="K383" s="105"/>
      <c r="L383" s="106">
        <v>44151</v>
      </c>
      <c r="M383" s="105" t="s">
        <v>215</v>
      </c>
      <c r="N383" s="1">
        <v>0.75</v>
      </c>
      <c r="O383" s="105" t="s">
        <v>40</v>
      </c>
      <c r="P383" s="1"/>
      <c r="Q383" s="1"/>
      <c r="R383" s="105" t="s">
        <v>60</v>
      </c>
      <c r="S383" s="1" t="s">
        <v>61</v>
      </c>
      <c r="T383" s="105" t="s">
        <v>36</v>
      </c>
      <c r="U383" s="105" t="s">
        <v>188</v>
      </c>
      <c r="V383" s="106"/>
      <c r="W383" s="106"/>
      <c r="X383" s="1"/>
      <c r="Y383" s="1">
        <v>17</v>
      </c>
      <c r="Z383" s="105" t="s">
        <v>40</v>
      </c>
      <c r="AA383" s="106">
        <v>44137</v>
      </c>
      <c r="AB383" s="106">
        <v>44151</v>
      </c>
      <c r="AC383" s="1">
        <v>14</v>
      </c>
      <c r="AD383" s="1">
        <v>112</v>
      </c>
      <c r="AE383" s="105"/>
      <c r="AF383" s="105"/>
      <c r="AG383" s="105"/>
      <c r="AH383" s="105"/>
      <c r="AI383" s="105"/>
      <c r="AJ383" s="1"/>
    </row>
    <row r="384" spans="1:36" x14ac:dyDescent="0.3">
      <c r="A384" s="105" t="s">
        <v>37</v>
      </c>
      <c r="B384" s="105" t="s">
        <v>36</v>
      </c>
      <c r="C384" s="105"/>
      <c r="D384" s="105" t="s">
        <v>652</v>
      </c>
      <c r="E384" s="105" t="s">
        <v>652</v>
      </c>
      <c r="F384" s="1"/>
      <c r="G384" s="1"/>
      <c r="H384" s="105" t="s">
        <v>195</v>
      </c>
      <c r="I384" s="1"/>
      <c r="J384" s="1"/>
      <c r="K384" s="105"/>
      <c r="L384" s="106">
        <v>44153</v>
      </c>
      <c r="M384" s="105" t="s">
        <v>216</v>
      </c>
      <c r="N384" s="1">
        <v>0.92</v>
      </c>
      <c r="O384" s="105" t="s">
        <v>105</v>
      </c>
      <c r="P384" s="1"/>
      <c r="Q384" s="1"/>
      <c r="R384" s="105" t="s">
        <v>60</v>
      </c>
      <c r="S384" s="1" t="s">
        <v>61</v>
      </c>
      <c r="T384" s="105" t="s">
        <v>36</v>
      </c>
      <c r="U384" s="105" t="s">
        <v>195</v>
      </c>
      <c r="V384" s="106"/>
      <c r="W384" s="106"/>
      <c r="X384" s="1"/>
      <c r="Y384" s="1">
        <v>21</v>
      </c>
      <c r="Z384" s="105" t="s">
        <v>105</v>
      </c>
      <c r="AA384" s="106">
        <v>44151</v>
      </c>
      <c r="AB384" s="106">
        <v>44165</v>
      </c>
      <c r="AC384" s="1">
        <v>14</v>
      </c>
      <c r="AD384" s="1">
        <v>136.37</v>
      </c>
      <c r="AE384" s="105"/>
      <c r="AF384" s="105"/>
      <c r="AG384" s="105"/>
      <c r="AH384" s="105"/>
      <c r="AI384" s="105"/>
      <c r="AJ384" s="1"/>
    </row>
    <row r="385" spans="1:36" x14ac:dyDescent="0.3">
      <c r="A385" s="105" t="s">
        <v>37</v>
      </c>
      <c r="B385" s="105" t="s">
        <v>36</v>
      </c>
      <c r="C385" s="105"/>
      <c r="D385" s="105" t="s">
        <v>652</v>
      </c>
      <c r="E385" s="105" t="s">
        <v>652</v>
      </c>
      <c r="F385" s="1"/>
      <c r="G385" s="1"/>
      <c r="H385" s="105" t="s">
        <v>192</v>
      </c>
      <c r="I385" s="1"/>
      <c r="J385" s="1"/>
      <c r="K385" s="105"/>
      <c r="L385" s="106">
        <v>44154</v>
      </c>
      <c r="M385" s="105" t="s">
        <v>217</v>
      </c>
      <c r="N385" s="1">
        <v>1.25</v>
      </c>
      <c r="O385" s="105" t="s">
        <v>105</v>
      </c>
      <c r="P385" s="1"/>
      <c r="Q385" s="1"/>
      <c r="R385" s="105" t="s">
        <v>60</v>
      </c>
      <c r="S385" s="1" t="s">
        <v>61</v>
      </c>
      <c r="T385" s="105" t="s">
        <v>36</v>
      </c>
      <c r="U385" s="105" t="s">
        <v>192</v>
      </c>
      <c r="V385" s="106"/>
      <c r="W385" s="106"/>
      <c r="X385" s="1"/>
      <c r="Y385" s="1">
        <v>14</v>
      </c>
      <c r="Z385" s="105" t="s">
        <v>105</v>
      </c>
      <c r="AA385" s="106">
        <v>44151</v>
      </c>
      <c r="AB385" s="106">
        <v>44165</v>
      </c>
      <c r="AC385" s="1">
        <v>14</v>
      </c>
      <c r="AD385" s="1">
        <v>136.37</v>
      </c>
      <c r="AE385" s="105"/>
      <c r="AF385" s="105"/>
      <c r="AG385" s="105"/>
      <c r="AH385" s="105"/>
      <c r="AI385" s="105"/>
      <c r="AJ385" s="1"/>
    </row>
    <row r="386" spans="1:36" x14ac:dyDescent="0.3">
      <c r="A386" s="105" t="s">
        <v>37</v>
      </c>
      <c r="B386" s="105" t="s">
        <v>36</v>
      </c>
      <c r="C386" s="105"/>
      <c r="D386" s="105" t="s">
        <v>652</v>
      </c>
      <c r="E386" s="105" t="s">
        <v>652</v>
      </c>
      <c r="F386" s="1"/>
      <c r="G386" s="1"/>
      <c r="H386" s="105" t="s">
        <v>195</v>
      </c>
      <c r="I386" s="1"/>
      <c r="J386" s="1"/>
      <c r="K386" s="105"/>
      <c r="L386" s="106">
        <v>44158</v>
      </c>
      <c r="M386" s="105" t="s">
        <v>218</v>
      </c>
      <c r="N386" s="1">
        <v>0.83</v>
      </c>
      <c r="O386" s="105" t="s">
        <v>105</v>
      </c>
      <c r="P386" s="1"/>
      <c r="Q386" s="1"/>
      <c r="R386" s="105" t="s">
        <v>60</v>
      </c>
      <c r="S386" s="1" t="s">
        <v>61</v>
      </c>
      <c r="T386" s="105" t="s">
        <v>36</v>
      </c>
      <c r="U386" s="105" t="s">
        <v>195</v>
      </c>
      <c r="V386" s="106"/>
      <c r="W386" s="106"/>
      <c r="X386" s="1"/>
      <c r="Y386" s="1">
        <v>21</v>
      </c>
      <c r="Z386" s="105" t="s">
        <v>105</v>
      </c>
      <c r="AA386" s="106">
        <v>44151</v>
      </c>
      <c r="AB386" s="106">
        <v>44165</v>
      </c>
      <c r="AC386" s="1">
        <v>14</v>
      </c>
      <c r="AD386" s="1">
        <v>136.37</v>
      </c>
      <c r="AE386" s="105"/>
      <c r="AF386" s="105"/>
      <c r="AG386" s="105"/>
      <c r="AH386" s="105"/>
      <c r="AI386" s="105"/>
      <c r="AJ386" s="1"/>
    </row>
    <row r="387" spans="1:36" x14ac:dyDescent="0.3">
      <c r="A387" s="105" t="s">
        <v>37</v>
      </c>
      <c r="B387" s="105" t="s">
        <v>36</v>
      </c>
      <c r="C387" s="105"/>
      <c r="D387" s="105" t="s">
        <v>652</v>
      </c>
      <c r="E387" s="105" t="s">
        <v>652</v>
      </c>
      <c r="F387" s="1"/>
      <c r="G387" s="1"/>
      <c r="H387" s="105" t="s">
        <v>190</v>
      </c>
      <c r="I387" s="1"/>
      <c r="J387" s="1"/>
      <c r="K387" s="105"/>
      <c r="L387" s="106">
        <v>44158</v>
      </c>
      <c r="M387" s="105" t="s">
        <v>206</v>
      </c>
      <c r="N387" s="1">
        <v>0.88</v>
      </c>
      <c r="O387" s="105" t="s">
        <v>105</v>
      </c>
      <c r="P387" s="1"/>
      <c r="Q387" s="1"/>
      <c r="R387" s="105" t="s">
        <v>60</v>
      </c>
      <c r="S387" s="1" t="s">
        <v>61</v>
      </c>
      <c r="T387" s="105" t="s">
        <v>36</v>
      </c>
      <c r="U387" s="105" t="s">
        <v>190</v>
      </c>
      <c r="V387" s="106"/>
      <c r="W387" s="106"/>
      <c r="X387" s="1"/>
      <c r="Y387" s="1">
        <v>28</v>
      </c>
      <c r="Z387" s="105" t="s">
        <v>105</v>
      </c>
      <c r="AA387" s="106">
        <v>44151</v>
      </c>
      <c r="AB387" s="106">
        <v>44165</v>
      </c>
      <c r="AC387" s="1">
        <v>14</v>
      </c>
      <c r="AD387" s="1">
        <v>136.37</v>
      </c>
      <c r="AE387" s="105"/>
      <c r="AF387" s="105"/>
      <c r="AG387" s="105"/>
      <c r="AH387" s="105"/>
      <c r="AI387" s="105"/>
      <c r="AJ387" s="1"/>
    </row>
    <row r="388" spans="1:36" x14ac:dyDescent="0.3">
      <c r="A388" s="105" t="s">
        <v>37</v>
      </c>
      <c r="B388" s="105" t="s">
        <v>36</v>
      </c>
      <c r="C388" s="105"/>
      <c r="D388" s="105" t="s">
        <v>652</v>
      </c>
      <c r="E388" s="105" t="s">
        <v>652</v>
      </c>
      <c r="F388" s="1"/>
      <c r="G388" s="1"/>
      <c r="H388" s="105" t="s">
        <v>195</v>
      </c>
      <c r="I388" s="1"/>
      <c r="J388" s="1"/>
      <c r="K388" s="105"/>
      <c r="L388" s="106">
        <v>44158</v>
      </c>
      <c r="M388" s="105" t="s">
        <v>219</v>
      </c>
      <c r="N388" s="1">
        <v>0.83</v>
      </c>
      <c r="O388" s="105" t="s">
        <v>105</v>
      </c>
      <c r="P388" s="1"/>
      <c r="Q388" s="1"/>
      <c r="R388" s="105" t="s">
        <v>60</v>
      </c>
      <c r="S388" s="1" t="s">
        <v>61</v>
      </c>
      <c r="T388" s="105" t="s">
        <v>36</v>
      </c>
      <c r="U388" s="105" t="s">
        <v>195</v>
      </c>
      <c r="V388" s="106"/>
      <c r="W388" s="106"/>
      <c r="X388" s="1"/>
      <c r="Y388" s="1">
        <v>21</v>
      </c>
      <c r="Z388" s="105" t="s">
        <v>105</v>
      </c>
      <c r="AA388" s="106">
        <v>44151</v>
      </c>
      <c r="AB388" s="106">
        <v>44165</v>
      </c>
      <c r="AC388" s="1">
        <v>14</v>
      </c>
      <c r="AD388" s="1">
        <v>136.37</v>
      </c>
      <c r="AE388" s="105"/>
      <c r="AF388" s="105"/>
      <c r="AG388" s="105"/>
      <c r="AH388" s="105"/>
      <c r="AI388" s="105"/>
      <c r="AJ388" s="1"/>
    </row>
    <row r="389" spans="1:36" x14ac:dyDescent="0.3">
      <c r="A389" s="105" t="s">
        <v>37</v>
      </c>
      <c r="B389" s="105" t="s">
        <v>36</v>
      </c>
      <c r="C389" s="105"/>
      <c r="D389" s="105" t="s">
        <v>652</v>
      </c>
      <c r="E389" s="105" t="s">
        <v>652</v>
      </c>
      <c r="F389" s="1"/>
      <c r="G389" s="1"/>
      <c r="H389" s="105" t="s">
        <v>197</v>
      </c>
      <c r="I389" s="1"/>
      <c r="J389" s="1"/>
      <c r="K389" s="105"/>
      <c r="L389" s="106">
        <v>44159</v>
      </c>
      <c r="M389" s="105" t="s">
        <v>220</v>
      </c>
      <c r="N389" s="1">
        <v>0.42</v>
      </c>
      <c r="O389" s="105" t="s">
        <v>105</v>
      </c>
      <c r="P389" s="1"/>
      <c r="Q389" s="1"/>
      <c r="R389" s="105" t="s">
        <v>60</v>
      </c>
      <c r="S389" s="1" t="s">
        <v>61</v>
      </c>
      <c r="T389" s="105" t="s">
        <v>36</v>
      </c>
      <c r="U389" s="105" t="s">
        <v>197</v>
      </c>
      <c r="V389" s="106"/>
      <c r="W389" s="106"/>
      <c r="X389" s="1"/>
      <c r="Y389" s="1">
        <v>7</v>
      </c>
      <c r="Z389" s="105" t="s">
        <v>105</v>
      </c>
      <c r="AA389" s="106">
        <v>44151</v>
      </c>
      <c r="AB389" s="106">
        <v>44165</v>
      </c>
      <c r="AC389" s="1">
        <v>14</v>
      </c>
      <c r="AD389" s="1">
        <v>136.37</v>
      </c>
      <c r="AE389" s="105"/>
      <c r="AF389" s="105"/>
      <c r="AG389" s="105"/>
      <c r="AH389" s="105"/>
      <c r="AI389" s="105"/>
      <c r="AJ389" s="1"/>
    </row>
    <row r="390" spans="1:36" x14ac:dyDescent="0.3">
      <c r="A390" s="105" t="s">
        <v>37</v>
      </c>
      <c r="B390" s="105" t="s">
        <v>36</v>
      </c>
      <c r="C390" s="105"/>
      <c r="D390" s="105" t="s">
        <v>652</v>
      </c>
      <c r="E390" s="105" t="s">
        <v>652</v>
      </c>
      <c r="F390" s="1"/>
      <c r="G390" s="1"/>
      <c r="H390" s="105" t="s">
        <v>197</v>
      </c>
      <c r="I390" s="1"/>
      <c r="J390" s="1"/>
      <c r="K390" s="105"/>
      <c r="L390" s="106">
        <v>44159</v>
      </c>
      <c r="M390" s="105" t="s">
        <v>221</v>
      </c>
      <c r="N390" s="1">
        <v>1.75</v>
      </c>
      <c r="O390" s="105" t="s">
        <v>105</v>
      </c>
      <c r="P390" s="1"/>
      <c r="Q390" s="1"/>
      <c r="R390" s="105" t="s">
        <v>60</v>
      </c>
      <c r="S390" s="1" t="s">
        <v>61</v>
      </c>
      <c r="T390" s="105" t="s">
        <v>36</v>
      </c>
      <c r="U390" s="105" t="s">
        <v>197</v>
      </c>
      <c r="V390" s="106"/>
      <c r="W390" s="106"/>
      <c r="X390" s="1"/>
      <c r="Y390" s="1">
        <v>7</v>
      </c>
      <c r="Z390" s="105" t="s">
        <v>105</v>
      </c>
      <c r="AA390" s="106">
        <v>44151</v>
      </c>
      <c r="AB390" s="106">
        <v>44165</v>
      </c>
      <c r="AC390" s="1">
        <v>14</v>
      </c>
      <c r="AD390" s="1">
        <v>136.37</v>
      </c>
      <c r="AE390" s="105"/>
      <c r="AF390" s="105"/>
      <c r="AG390" s="105"/>
      <c r="AH390" s="105"/>
      <c r="AI390" s="105"/>
      <c r="AJ390" s="1"/>
    </row>
    <row r="391" spans="1:36" x14ac:dyDescent="0.3">
      <c r="A391" s="105" t="s">
        <v>37</v>
      </c>
      <c r="B391" s="105" t="s">
        <v>36</v>
      </c>
      <c r="C391" s="105"/>
      <c r="D391" s="105" t="s">
        <v>652</v>
      </c>
      <c r="E391" s="105" t="s">
        <v>652</v>
      </c>
      <c r="F391" s="1"/>
      <c r="G391" s="1"/>
      <c r="H391" s="105" t="s">
        <v>195</v>
      </c>
      <c r="I391" s="1"/>
      <c r="J391" s="1"/>
      <c r="K391" s="105"/>
      <c r="L391" s="106">
        <v>44161</v>
      </c>
      <c r="M391" s="105" t="s">
        <v>222</v>
      </c>
      <c r="N391" s="1">
        <v>0.83</v>
      </c>
      <c r="O391" s="105" t="s">
        <v>105</v>
      </c>
      <c r="P391" s="1"/>
      <c r="Q391" s="1"/>
      <c r="R391" s="105" t="s">
        <v>60</v>
      </c>
      <c r="S391" s="1" t="s">
        <v>61</v>
      </c>
      <c r="T391" s="105" t="s">
        <v>36</v>
      </c>
      <c r="U391" s="105" t="s">
        <v>195</v>
      </c>
      <c r="V391" s="106"/>
      <c r="W391" s="106"/>
      <c r="X391" s="1"/>
      <c r="Y391" s="1">
        <v>21</v>
      </c>
      <c r="Z391" s="105" t="s">
        <v>105</v>
      </c>
      <c r="AA391" s="106">
        <v>44151</v>
      </c>
      <c r="AB391" s="106">
        <v>44165</v>
      </c>
      <c r="AC391" s="1">
        <v>14</v>
      </c>
      <c r="AD391" s="1">
        <v>136.37</v>
      </c>
      <c r="AE391" s="105"/>
      <c r="AF391" s="105"/>
      <c r="AG391" s="105"/>
      <c r="AH391" s="105"/>
      <c r="AI391" s="105"/>
      <c r="AJ391" s="1"/>
    </row>
    <row r="392" spans="1:36" x14ac:dyDescent="0.3">
      <c r="A392" s="105" t="s">
        <v>37</v>
      </c>
      <c r="B392" s="105" t="s">
        <v>36</v>
      </c>
      <c r="C392" s="105"/>
      <c r="D392" s="105" t="s">
        <v>652</v>
      </c>
      <c r="E392" s="105" t="s">
        <v>652</v>
      </c>
      <c r="F392" s="1"/>
      <c r="G392" s="1"/>
      <c r="H392" s="105" t="s">
        <v>200</v>
      </c>
      <c r="I392" s="1"/>
      <c r="J392" s="1"/>
      <c r="K392" s="105"/>
      <c r="L392" s="106">
        <v>44162</v>
      </c>
      <c r="M392" s="105" t="s">
        <v>224</v>
      </c>
      <c r="N392" s="1">
        <v>1.57</v>
      </c>
      <c r="O392" s="105" t="s">
        <v>105</v>
      </c>
      <c r="P392" s="1"/>
      <c r="Q392" s="1"/>
      <c r="R392" s="105" t="s">
        <v>60</v>
      </c>
      <c r="S392" s="1" t="s">
        <v>61</v>
      </c>
      <c r="T392" s="105" t="s">
        <v>36</v>
      </c>
      <c r="U392" s="105" t="s">
        <v>200</v>
      </c>
      <c r="V392" s="106"/>
      <c r="W392" s="106"/>
      <c r="X392" s="1"/>
      <c r="Y392" s="1">
        <v>14</v>
      </c>
      <c r="Z392" s="105" t="s">
        <v>105</v>
      </c>
      <c r="AA392" s="106">
        <v>44151</v>
      </c>
      <c r="AB392" s="106">
        <v>44165</v>
      </c>
      <c r="AC392" s="1">
        <v>14</v>
      </c>
      <c r="AD392" s="1">
        <v>136.37</v>
      </c>
      <c r="AE392" s="105"/>
      <c r="AF392" s="105"/>
      <c r="AG392" s="105"/>
      <c r="AH392" s="105"/>
      <c r="AI392" s="105"/>
      <c r="AJ392" s="1"/>
    </row>
    <row r="393" spans="1:36" x14ac:dyDescent="0.3">
      <c r="A393" s="105" t="s">
        <v>37</v>
      </c>
      <c r="B393" s="105" t="s">
        <v>36</v>
      </c>
      <c r="C393" s="105"/>
      <c r="D393" s="105" t="s">
        <v>652</v>
      </c>
      <c r="E393" s="105" t="s">
        <v>652</v>
      </c>
      <c r="F393" s="1"/>
      <c r="G393" s="1"/>
      <c r="H393" s="105" t="s">
        <v>225</v>
      </c>
      <c r="I393" s="1"/>
      <c r="J393" s="1"/>
      <c r="K393" s="105"/>
      <c r="L393" s="106">
        <v>44162</v>
      </c>
      <c r="M393" s="105" t="s">
        <v>226</v>
      </c>
      <c r="N393" s="1">
        <v>1.92</v>
      </c>
      <c r="O393" s="105" t="s">
        <v>105</v>
      </c>
      <c r="P393" s="1"/>
      <c r="Q393" s="1"/>
      <c r="R393" s="105" t="s">
        <v>60</v>
      </c>
      <c r="S393" s="1" t="s">
        <v>61</v>
      </c>
      <c r="T393" s="105" t="s">
        <v>36</v>
      </c>
      <c r="U393" s="105" t="s">
        <v>225</v>
      </c>
      <c r="V393" s="106"/>
      <c r="W393" s="106"/>
      <c r="X393" s="1"/>
      <c r="Y393" s="1">
        <v>7</v>
      </c>
      <c r="Z393" s="105" t="s">
        <v>105</v>
      </c>
      <c r="AA393" s="106">
        <v>44151</v>
      </c>
      <c r="AB393" s="106">
        <v>44165</v>
      </c>
      <c r="AC393" s="1">
        <v>14</v>
      </c>
      <c r="AD393" s="1">
        <v>136.37</v>
      </c>
      <c r="AE393" s="105"/>
      <c r="AF393" s="105"/>
      <c r="AG393" s="105"/>
      <c r="AH393" s="105"/>
      <c r="AI393" s="105"/>
      <c r="AJ393" s="1"/>
    </row>
    <row r="394" spans="1:36" x14ac:dyDescent="0.3">
      <c r="A394" s="105" t="s">
        <v>37</v>
      </c>
      <c r="B394" s="105" t="s">
        <v>36</v>
      </c>
      <c r="C394" s="105"/>
      <c r="D394" s="105" t="s">
        <v>652</v>
      </c>
      <c r="E394" s="105" t="s">
        <v>652</v>
      </c>
      <c r="F394" s="1"/>
      <c r="G394" s="1"/>
      <c r="H394" s="105" t="s">
        <v>188</v>
      </c>
      <c r="I394" s="1"/>
      <c r="J394" s="1"/>
      <c r="K394" s="105"/>
      <c r="L394" s="106">
        <v>44164</v>
      </c>
      <c r="M394" s="105" t="s">
        <v>227</v>
      </c>
      <c r="N394" s="1">
        <v>0.6</v>
      </c>
      <c r="O394" s="105" t="s">
        <v>105</v>
      </c>
      <c r="P394" s="1"/>
      <c r="Q394" s="1"/>
      <c r="R394" s="105" t="s">
        <v>60</v>
      </c>
      <c r="S394" s="1" t="s">
        <v>61</v>
      </c>
      <c r="T394" s="105" t="s">
        <v>36</v>
      </c>
      <c r="U394" s="105" t="s">
        <v>188</v>
      </c>
      <c r="V394" s="106"/>
      <c r="W394" s="106"/>
      <c r="X394" s="1"/>
      <c r="Y394" s="1">
        <v>17</v>
      </c>
      <c r="Z394" s="105" t="s">
        <v>105</v>
      </c>
      <c r="AA394" s="106">
        <v>44151</v>
      </c>
      <c r="AB394" s="106">
        <v>44165</v>
      </c>
      <c r="AC394" s="1">
        <v>14</v>
      </c>
      <c r="AD394" s="1">
        <v>136.37</v>
      </c>
      <c r="AE394" s="105"/>
      <c r="AF394" s="105"/>
      <c r="AG394" s="105"/>
      <c r="AH394" s="105"/>
      <c r="AI394" s="105"/>
      <c r="AJ394" s="1"/>
    </row>
    <row r="395" spans="1:36" x14ac:dyDescent="0.3">
      <c r="A395" s="105" t="s">
        <v>37</v>
      </c>
      <c r="B395" s="105" t="s">
        <v>36</v>
      </c>
      <c r="C395" s="105"/>
      <c r="D395" s="105" t="s">
        <v>652</v>
      </c>
      <c r="E395" s="105" t="s">
        <v>652</v>
      </c>
      <c r="F395" s="1"/>
      <c r="G395" s="1"/>
      <c r="H395" s="105" t="s">
        <v>188</v>
      </c>
      <c r="I395" s="1"/>
      <c r="J395" s="1"/>
      <c r="K395" s="105"/>
      <c r="L395" s="106">
        <v>44165</v>
      </c>
      <c r="M395" s="105" t="s">
        <v>228</v>
      </c>
      <c r="N395" s="1">
        <v>1.7</v>
      </c>
      <c r="O395" s="105" t="s">
        <v>108</v>
      </c>
      <c r="P395" s="1"/>
      <c r="Q395" s="1"/>
      <c r="R395" s="105" t="s">
        <v>60</v>
      </c>
      <c r="S395" s="1" t="s">
        <v>61</v>
      </c>
      <c r="T395" s="105" t="s">
        <v>36</v>
      </c>
      <c r="U395" s="105" t="s">
        <v>188</v>
      </c>
      <c r="V395" s="106"/>
      <c r="W395" s="106"/>
      <c r="X395" s="1"/>
      <c r="Y395" s="1">
        <v>17</v>
      </c>
      <c r="Z395" s="105" t="s">
        <v>108</v>
      </c>
      <c r="AA395" s="106">
        <v>44165</v>
      </c>
      <c r="AB395" s="106">
        <v>44179</v>
      </c>
      <c r="AC395" s="1">
        <v>14</v>
      </c>
      <c r="AD395" s="1">
        <v>112</v>
      </c>
      <c r="AE395" s="105"/>
      <c r="AF395" s="105"/>
      <c r="AG395" s="105"/>
      <c r="AH395" s="105"/>
      <c r="AI395" s="105"/>
      <c r="AJ395" s="1"/>
    </row>
    <row r="396" spans="1:36" x14ac:dyDescent="0.3">
      <c r="A396" s="105" t="s">
        <v>37</v>
      </c>
      <c r="B396" s="105" t="s">
        <v>36</v>
      </c>
      <c r="C396" s="105"/>
      <c r="D396" s="105" t="s">
        <v>652</v>
      </c>
      <c r="E396" s="105" t="s">
        <v>652</v>
      </c>
      <c r="F396" s="1"/>
      <c r="G396" s="1"/>
      <c r="H396" s="105" t="s">
        <v>190</v>
      </c>
      <c r="I396" s="1"/>
      <c r="J396" s="1"/>
      <c r="K396" s="105"/>
      <c r="L396" s="106">
        <v>44165</v>
      </c>
      <c r="M396" s="105" t="s">
        <v>206</v>
      </c>
      <c r="N396" s="1">
        <v>0.6</v>
      </c>
      <c r="O396" s="105" t="s">
        <v>108</v>
      </c>
      <c r="P396" s="1"/>
      <c r="Q396" s="1"/>
      <c r="R396" s="105" t="s">
        <v>60</v>
      </c>
      <c r="S396" s="1" t="s">
        <v>61</v>
      </c>
      <c r="T396" s="105" t="s">
        <v>36</v>
      </c>
      <c r="U396" s="105" t="s">
        <v>190</v>
      </c>
      <c r="V396" s="106"/>
      <c r="W396" s="106"/>
      <c r="X396" s="1"/>
      <c r="Y396" s="1">
        <v>28</v>
      </c>
      <c r="Z396" s="105" t="s">
        <v>108</v>
      </c>
      <c r="AA396" s="106">
        <v>44165</v>
      </c>
      <c r="AB396" s="106">
        <v>44179</v>
      </c>
      <c r="AC396" s="1">
        <v>14</v>
      </c>
      <c r="AD396" s="1">
        <v>112</v>
      </c>
      <c r="AE396" s="105"/>
      <c r="AF396" s="105"/>
      <c r="AG396" s="105"/>
      <c r="AH396" s="105"/>
      <c r="AI396" s="105"/>
      <c r="AJ396" s="1"/>
    </row>
    <row r="397" spans="1:36" x14ac:dyDescent="0.3">
      <c r="A397" s="105" t="s">
        <v>37</v>
      </c>
      <c r="B397" s="105" t="s">
        <v>36</v>
      </c>
      <c r="C397" s="105"/>
      <c r="D397" s="105" t="s">
        <v>652</v>
      </c>
      <c r="E397" s="105" t="s">
        <v>652</v>
      </c>
      <c r="F397" s="1"/>
      <c r="G397" s="1"/>
      <c r="H397" s="105" t="s">
        <v>195</v>
      </c>
      <c r="I397" s="1"/>
      <c r="J397" s="1"/>
      <c r="K397" s="105"/>
      <c r="L397" s="106">
        <v>44168</v>
      </c>
      <c r="M397" s="105" t="s">
        <v>230</v>
      </c>
      <c r="N397" s="1">
        <v>0.37</v>
      </c>
      <c r="O397" s="105" t="s">
        <v>108</v>
      </c>
      <c r="P397" s="1"/>
      <c r="Q397" s="1"/>
      <c r="R397" s="105" t="s">
        <v>60</v>
      </c>
      <c r="S397" s="1" t="s">
        <v>61</v>
      </c>
      <c r="T397" s="105" t="s">
        <v>36</v>
      </c>
      <c r="U397" s="105" t="s">
        <v>195</v>
      </c>
      <c r="V397" s="106"/>
      <c r="W397" s="106"/>
      <c r="X397" s="1"/>
      <c r="Y397" s="1">
        <v>21</v>
      </c>
      <c r="Z397" s="105" t="s">
        <v>108</v>
      </c>
      <c r="AA397" s="106">
        <v>44165</v>
      </c>
      <c r="AB397" s="106">
        <v>44179</v>
      </c>
      <c r="AC397" s="1">
        <v>14</v>
      </c>
      <c r="AD397" s="1">
        <v>112</v>
      </c>
      <c r="AE397" s="105"/>
      <c r="AF397" s="105"/>
      <c r="AG397" s="105"/>
      <c r="AH397" s="105"/>
      <c r="AI397" s="105"/>
      <c r="AJ397" s="1"/>
    </row>
    <row r="398" spans="1:36" x14ac:dyDescent="0.3">
      <c r="A398" s="105" t="s">
        <v>37</v>
      </c>
      <c r="B398" s="105" t="s">
        <v>36</v>
      </c>
      <c r="C398" s="105"/>
      <c r="D398" s="105" t="s">
        <v>652</v>
      </c>
      <c r="E398" s="105" t="s">
        <v>652</v>
      </c>
      <c r="F398" s="1"/>
      <c r="G398" s="1"/>
      <c r="H398" s="105" t="s">
        <v>190</v>
      </c>
      <c r="I398" s="1"/>
      <c r="J398" s="1"/>
      <c r="K398" s="105"/>
      <c r="L398" s="106">
        <v>44172</v>
      </c>
      <c r="M398" s="105" t="s">
        <v>206</v>
      </c>
      <c r="N398" s="1">
        <v>0.42</v>
      </c>
      <c r="O398" s="105" t="s">
        <v>108</v>
      </c>
      <c r="P398" s="1"/>
      <c r="Q398" s="1"/>
      <c r="R398" s="105" t="s">
        <v>60</v>
      </c>
      <c r="S398" s="1" t="s">
        <v>61</v>
      </c>
      <c r="T398" s="105" t="s">
        <v>36</v>
      </c>
      <c r="U398" s="105" t="s">
        <v>190</v>
      </c>
      <c r="V398" s="106"/>
      <c r="W398" s="106"/>
      <c r="X398" s="1"/>
      <c r="Y398" s="1">
        <v>28</v>
      </c>
      <c r="Z398" s="105" t="s">
        <v>108</v>
      </c>
      <c r="AA398" s="106">
        <v>44165</v>
      </c>
      <c r="AB398" s="106">
        <v>44179</v>
      </c>
      <c r="AC398" s="1">
        <v>14</v>
      </c>
      <c r="AD398" s="1">
        <v>112</v>
      </c>
      <c r="AE398" s="105"/>
      <c r="AF398" s="105"/>
      <c r="AG398" s="105"/>
      <c r="AH398" s="105"/>
      <c r="AI398" s="105"/>
      <c r="AJ398" s="1"/>
    </row>
    <row r="399" spans="1:36" x14ac:dyDescent="0.3">
      <c r="A399" s="105" t="s">
        <v>37</v>
      </c>
      <c r="B399" s="105" t="s">
        <v>36</v>
      </c>
      <c r="C399" s="105"/>
      <c r="D399" s="105" t="s">
        <v>652</v>
      </c>
      <c r="E399" s="105" t="s">
        <v>652</v>
      </c>
      <c r="F399" s="1"/>
      <c r="G399" s="1"/>
      <c r="H399" s="105" t="s">
        <v>200</v>
      </c>
      <c r="I399" s="1"/>
      <c r="J399" s="1"/>
      <c r="K399" s="105"/>
      <c r="L399" s="106">
        <v>44176</v>
      </c>
      <c r="M399" s="105" t="s">
        <v>231</v>
      </c>
      <c r="N399" s="1">
        <v>1.18</v>
      </c>
      <c r="O399" s="105" t="s">
        <v>108</v>
      </c>
      <c r="P399" s="1"/>
      <c r="Q399" s="1"/>
      <c r="R399" s="105" t="s">
        <v>60</v>
      </c>
      <c r="S399" s="1" t="s">
        <v>61</v>
      </c>
      <c r="T399" s="105" t="s">
        <v>36</v>
      </c>
      <c r="U399" s="105" t="s">
        <v>200</v>
      </c>
      <c r="V399" s="106"/>
      <c r="W399" s="106"/>
      <c r="X399" s="1"/>
      <c r="Y399" s="1">
        <v>14</v>
      </c>
      <c r="Z399" s="105" t="s">
        <v>108</v>
      </c>
      <c r="AA399" s="106">
        <v>44165</v>
      </c>
      <c r="AB399" s="106">
        <v>44179</v>
      </c>
      <c r="AC399" s="1">
        <v>14</v>
      </c>
      <c r="AD399" s="1">
        <v>112</v>
      </c>
      <c r="AE399" s="105"/>
      <c r="AF399" s="105"/>
      <c r="AG399" s="105"/>
      <c r="AH399" s="105"/>
      <c r="AI399" s="105"/>
      <c r="AJ399" s="1"/>
    </row>
    <row r="400" spans="1:36" x14ac:dyDescent="0.3">
      <c r="A400" s="105" t="s">
        <v>37</v>
      </c>
      <c r="B400" s="105" t="s">
        <v>36</v>
      </c>
      <c r="C400" s="105"/>
      <c r="D400" s="105" t="s">
        <v>652</v>
      </c>
      <c r="E400" s="105" t="s">
        <v>652</v>
      </c>
      <c r="F400" s="1"/>
      <c r="G400" s="1"/>
      <c r="H400" s="105" t="s">
        <v>225</v>
      </c>
      <c r="I400" s="1"/>
      <c r="J400" s="1"/>
      <c r="K400" s="105"/>
      <c r="L400" s="106">
        <v>44176</v>
      </c>
      <c r="M400" s="105" t="s">
        <v>232</v>
      </c>
      <c r="N400" s="1">
        <v>1.17</v>
      </c>
      <c r="O400" s="105" t="s">
        <v>108</v>
      </c>
      <c r="P400" s="1"/>
      <c r="Q400" s="1"/>
      <c r="R400" s="105" t="s">
        <v>60</v>
      </c>
      <c r="S400" s="1" t="s">
        <v>61</v>
      </c>
      <c r="T400" s="105" t="s">
        <v>36</v>
      </c>
      <c r="U400" s="105" t="s">
        <v>225</v>
      </c>
      <c r="V400" s="106"/>
      <c r="W400" s="106"/>
      <c r="X400" s="1"/>
      <c r="Y400" s="1">
        <v>7</v>
      </c>
      <c r="Z400" s="105" t="s">
        <v>108</v>
      </c>
      <c r="AA400" s="106">
        <v>44165</v>
      </c>
      <c r="AB400" s="106">
        <v>44179</v>
      </c>
      <c r="AC400" s="1">
        <v>14</v>
      </c>
      <c r="AD400" s="1">
        <v>112</v>
      </c>
      <c r="AE400" s="105"/>
      <c r="AF400" s="105"/>
      <c r="AG400" s="105"/>
      <c r="AH400" s="105"/>
      <c r="AI400" s="105"/>
      <c r="AJ400" s="1"/>
    </row>
    <row r="401" spans="1:36" x14ac:dyDescent="0.3">
      <c r="A401" s="105" t="s">
        <v>37</v>
      </c>
      <c r="B401" s="105" t="s">
        <v>36</v>
      </c>
      <c r="C401" s="105"/>
      <c r="D401" s="105" t="s">
        <v>652</v>
      </c>
      <c r="E401" s="105" t="s">
        <v>652</v>
      </c>
      <c r="F401" s="1"/>
      <c r="G401" s="1"/>
      <c r="H401" s="105" t="s">
        <v>188</v>
      </c>
      <c r="I401" s="1"/>
      <c r="J401" s="1"/>
      <c r="K401" s="105"/>
      <c r="L401" s="106">
        <v>44179</v>
      </c>
      <c r="M401" s="105" t="s">
        <v>233</v>
      </c>
      <c r="N401" s="1">
        <v>1.28</v>
      </c>
      <c r="O401" s="105" t="s">
        <v>125</v>
      </c>
      <c r="P401" s="1"/>
      <c r="Q401" s="1"/>
      <c r="R401" s="105" t="s">
        <v>60</v>
      </c>
      <c r="S401" s="1" t="s">
        <v>61</v>
      </c>
      <c r="T401" s="105" t="s">
        <v>36</v>
      </c>
      <c r="U401" s="105" t="s">
        <v>188</v>
      </c>
      <c r="V401" s="106"/>
      <c r="W401" s="106"/>
      <c r="X401" s="1"/>
      <c r="Y401" s="1">
        <v>17</v>
      </c>
      <c r="Z401" s="105" t="s">
        <v>125</v>
      </c>
      <c r="AA401" s="106">
        <v>44179</v>
      </c>
      <c r="AB401" s="106">
        <v>44193</v>
      </c>
      <c r="AC401" s="1">
        <v>14</v>
      </c>
      <c r="AD401" s="1">
        <v>112</v>
      </c>
      <c r="AE401" s="105"/>
      <c r="AF401" s="105"/>
      <c r="AG401" s="105"/>
      <c r="AH401" s="105"/>
      <c r="AI401" s="105"/>
      <c r="AJ401" s="1"/>
    </row>
    <row r="402" spans="1:36" x14ac:dyDescent="0.3">
      <c r="A402" s="105" t="s">
        <v>37</v>
      </c>
      <c r="B402" s="105" t="s">
        <v>36</v>
      </c>
      <c r="C402" s="105"/>
      <c r="D402" s="105" t="s">
        <v>652</v>
      </c>
      <c r="E402" s="105" t="s">
        <v>652</v>
      </c>
      <c r="F402" s="1"/>
      <c r="G402" s="1"/>
      <c r="H402" s="105" t="s">
        <v>190</v>
      </c>
      <c r="I402" s="1"/>
      <c r="J402" s="1"/>
      <c r="K402" s="105"/>
      <c r="L402" s="106">
        <v>44179</v>
      </c>
      <c r="M402" s="105" t="s">
        <v>206</v>
      </c>
      <c r="N402" s="1">
        <v>0.97</v>
      </c>
      <c r="O402" s="105" t="s">
        <v>125</v>
      </c>
      <c r="P402" s="1"/>
      <c r="Q402" s="1"/>
      <c r="R402" s="105" t="s">
        <v>60</v>
      </c>
      <c r="S402" s="1" t="s">
        <v>61</v>
      </c>
      <c r="T402" s="105" t="s">
        <v>36</v>
      </c>
      <c r="U402" s="105" t="s">
        <v>190</v>
      </c>
      <c r="V402" s="106"/>
      <c r="W402" s="106"/>
      <c r="X402" s="1"/>
      <c r="Y402" s="1">
        <v>28</v>
      </c>
      <c r="Z402" s="105" t="s">
        <v>125</v>
      </c>
      <c r="AA402" s="106">
        <v>44179</v>
      </c>
      <c r="AB402" s="106">
        <v>44193</v>
      </c>
      <c r="AC402" s="1">
        <v>14</v>
      </c>
      <c r="AD402" s="1">
        <v>112</v>
      </c>
      <c r="AE402" s="105"/>
      <c r="AF402" s="105"/>
      <c r="AG402" s="105"/>
      <c r="AH402" s="105"/>
      <c r="AI402" s="105"/>
      <c r="AJ402" s="1"/>
    </row>
    <row r="403" spans="1:36" x14ac:dyDescent="0.3">
      <c r="A403" s="105" t="s">
        <v>37</v>
      </c>
      <c r="B403" s="105" t="s">
        <v>36</v>
      </c>
      <c r="C403" s="105"/>
      <c r="D403" s="105" t="s">
        <v>652</v>
      </c>
      <c r="E403" s="105" t="s">
        <v>652</v>
      </c>
      <c r="F403" s="1"/>
      <c r="G403" s="1"/>
      <c r="H403" s="105" t="s">
        <v>40</v>
      </c>
      <c r="I403" s="1"/>
      <c r="J403" s="1"/>
      <c r="K403" s="105"/>
      <c r="L403" s="106">
        <v>44144</v>
      </c>
      <c r="M403" s="105" t="s">
        <v>178</v>
      </c>
      <c r="N403" s="1">
        <v>0.5</v>
      </c>
      <c r="O403" s="105" t="s">
        <v>40</v>
      </c>
      <c r="P403" s="1"/>
      <c r="Q403" s="1"/>
      <c r="R403" s="105" t="s">
        <v>68</v>
      </c>
      <c r="S403" s="1" t="s">
        <v>69</v>
      </c>
      <c r="T403" s="105"/>
      <c r="U403" s="105"/>
      <c r="V403" s="106"/>
      <c r="W403" s="106"/>
      <c r="X403" s="1"/>
      <c r="Y403" s="1"/>
      <c r="Z403" s="105" t="s">
        <v>40</v>
      </c>
      <c r="AA403" s="106">
        <v>44137</v>
      </c>
      <c r="AB403" s="106">
        <v>44151</v>
      </c>
      <c r="AC403" s="1">
        <v>14</v>
      </c>
      <c r="AD403" s="1">
        <v>112</v>
      </c>
      <c r="AE403" s="105"/>
      <c r="AF403" s="105"/>
      <c r="AG403" s="105"/>
      <c r="AH403" s="105"/>
      <c r="AI403" s="105"/>
      <c r="AJ403" s="1"/>
    </row>
    <row r="404" spans="1:36" x14ac:dyDescent="0.3">
      <c r="A404" s="105" t="s">
        <v>37</v>
      </c>
      <c r="B404" s="105" t="s">
        <v>36</v>
      </c>
      <c r="C404" s="105"/>
      <c r="D404" s="105" t="s">
        <v>652</v>
      </c>
      <c r="E404" s="105" t="s">
        <v>652</v>
      </c>
      <c r="F404" s="1"/>
      <c r="G404" s="1"/>
      <c r="H404" s="105" t="s">
        <v>179</v>
      </c>
      <c r="I404" s="1"/>
      <c r="J404" s="1"/>
      <c r="K404" s="105"/>
      <c r="L404" s="106">
        <v>44144</v>
      </c>
      <c r="M404" s="105" t="s">
        <v>43</v>
      </c>
      <c r="N404" s="1">
        <v>0.92</v>
      </c>
      <c r="O404" s="105" t="s">
        <v>40</v>
      </c>
      <c r="P404" s="1"/>
      <c r="Q404" s="1"/>
      <c r="R404" s="105" t="s">
        <v>68</v>
      </c>
      <c r="S404" s="1" t="s">
        <v>69</v>
      </c>
      <c r="T404" s="105"/>
      <c r="U404" s="105"/>
      <c r="V404" s="106"/>
      <c r="W404" s="106"/>
      <c r="X404" s="1"/>
      <c r="Y404" s="1"/>
      <c r="Z404" s="105" t="s">
        <v>40</v>
      </c>
      <c r="AA404" s="106">
        <v>44137</v>
      </c>
      <c r="AB404" s="106">
        <v>44151</v>
      </c>
      <c r="AC404" s="1">
        <v>14</v>
      </c>
      <c r="AD404" s="1">
        <v>112</v>
      </c>
      <c r="AE404" s="105"/>
      <c r="AF404" s="105"/>
      <c r="AG404" s="105"/>
      <c r="AH404" s="105"/>
      <c r="AI404" s="105"/>
      <c r="AJ404" s="1"/>
    </row>
    <row r="405" spans="1:36" x14ac:dyDescent="0.3">
      <c r="A405" s="105" t="s">
        <v>37</v>
      </c>
      <c r="B405" s="105" t="s">
        <v>36</v>
      </c>
      <c r="C405" s="105"/>
      <c r="D405" s="105" t="s">
        <v>652</v>
      </c>
      <c r="E405" s="105" t="s">
        <v>652</v>
      </c>
      <c r="F405" s="1"/>
      <c r="G405" s="1"/>
      <c r="H405" s="105" t="s">
        <v>179</v>
      </c>
      <c r="I405" s="1"/>
      <c r="J405" s="1"/>
      <c r="K405" s="105"/>
      <c r="L405" s="106">
        <v>44144</v>
      </c>
      <c r="M405" s="105" t="s">
        <v>180</v>
      </c>
      <c r="N405" s="1">
        <v>0.25</v>
      </c>
      <c r="O405" s="105" t="s">
        <v>40</v>
      </c>
      <c r="P405" s="1"/>
      <c r="Q405" s="1"/>
      <c r="R405" s="105" t="s">
        <v>68</v>
      </c>
      <c r="S405" s="1" t="s">
        <v>69</v>
      </c>
      <c r="T405" s="105"/>
      <c r="U405" s="105"/>
      <c r="V405" s="106"/>
      <c r="W405" s="106"/>
      <c r="X405" s="1"/>
      <c r="Y405" s="1"/>
      <c r="Z405" s="105" t="s">
        <v>40</v>
      </c>
      <c r="AA405" s="106">
        <v>44137</v>
      </c>
      <c r="AB405" s="106">
        <v>44151</v>
      </c>
      <c r="AC405" s="1">
        <v>14</v>
      </c>
      <c r="AD405" s="1">
        <v>112</v>
      </c>
      <c r="AE405" s="105"/>
      <c r="AF405" s="105"/>
      <c r="AG405" s="105"/>
      <c r="AH405" s="105"/>
      <c r="AI405" s="105"/>
      <c r="AJ405" s="1"/>
    </row>
    <row r="406" spans="1:36" x14ac:dyDescent="0.3">
      <c r="A406" s="105" t="s">
        <v>37</v>
      </c>
      <c r="B406" s="105" t="s">
        <v>36</v>
      </c>
      <c r="C406" s="105"/>
      <c r="D406" s="105" t="s">
        <v>652</v>
      </c>
      <c r="E406" s="105" t="s">
        <v>652</v>
      </c>
      <c r="F406" s="1"/>
      <c r="G406" s="1"/>
      <c r="H406" s="105" t="s">
        <v>181</v>
      </c>
      <c r="I406" s="1"/>
      <c r="J406" s="1"/>
      <c r="K406" s="105"/>
      <c r="L406" s="106">
        <v>44145</v>
      </c>
      <c r="M406" s="105" t="s">
        <v>182</v>
      </c>
      <c r="N406" s="1">
        <v>1.5</v>
      </c>
      <c r="O406" s="105" t="s">
        <v>40</v>
      </c>
      <c r="P406" s="1"/>
      <c r="Q406" s="1"/>
      <c r="R406" s="105" t="s">
        <v>68</v>
      </c>
      <c r="S406" s="1" t="s">
        <v>69</v>
      </c>
      <c r="T406" s="105"/>
      <c r="U406" s="105"/>
      <c r="V406" s="106"/>
      <c r="W406" s="106"/>
      <c r="X406" s="1"/>
      <c r="Y406" s="1"/>
      <c r="Z406" s="105" t="s">
        <v>40</v>
      </c>
      <c r="AA406" s="106">
        <v>44137</v>
      </c>
      <c r="AB406" s="106">
        <v>44151</v>
      </c>
      <c r="AC406" s="1">
        <v>14</v>
      </c>
      <c r="AD406" s="1">
        <v>112</v>
      </c>
      <c r="AE406" s="105"/>
      <c r="AF406" s="105"/>
      <c r="AG406" s="105"/>
      <c r="AH406" s="105"/>
      <c r="AI406" s="105"/>
      <c r="AJ406" s="1"/>
    </row>
    <row r="407" spans="1:36" x14ac:dyDescent="0.3">
      <c r="A407" s="105" t="s">
        <v>37</v>
      </c>
      <c r="B407" s="105" t="s">
        <v>36</v>
      </c>
      <c r="C407" s="105"/>
      <c r="D407" s="105" t="s">
        <v>652</v>
      </c>
      <c r="E407" s="105" t="s">
        <v>652</v>
      </c>
      <c r="F407" s="1"/>
      <c r="G407" s="1"/>
      <c r="H407" s="105" t="s">
        <v>181</v>
      </c>
      <c r="I407" s="1"/>
      <c r="J407" s="1"/>
      <c r="K407" s="105"/>
      <c r="L407" s="106">
        <v>44145</v>
      </c>
      <c r="M407" s="105" t="s">
        <v>183</v>
      </c>
      <c r="N407" s="1">
        <v>1.5</v>
      </c>
      <c r="O407" s="105" t="s">
        <v>40</v>
      </c>
      <c r="P407" s="1"/>
      <c r="Q407" s="1"/>
      <c r="R407" s="105" t="s">
        <v>68</v>
      </c>
      <c r="S407" s="1" t="s">
        <v>69</v>
      </c>
      <c r="T407" s="105"/>
      <c r="U407" s="105"/>
      <c r="V407" s="106"/>
      <c r="W407" s="106"/>
      <c r="X407" s="1"/>
      <c r="Y407" s="1"/>
      <c r="Z407" s="105" t="s">
        <v>40</v>
      </c>
      <c r="AA407" s="106">
        <v>44137</v>
      </c>
      <c r="AB407" s="106">
        <v>44151</v>
      </c>
      <c r="AC407" s="1">
        <v>14</v>
      </c>
      <c r="AD407" s="1">
        <v>112</v>
      </c>
      <c r="AE407" s="105"/>
      <c r="AF407" s="105"/>
      <c r="AG407" s="105"/>
      <c r="AH407" s="105"/>
      <c r="AI407" s="105"/>
      <c r="AJ407" s="1"/>
    </row>
    <row r="408" spans="1:36" x14ac:dyDescent="0.3">
      <c r="A408" s="105" t="s">
        <v>37</v>
      </c>
      <c r="B408" s="105" t="s">
        <v>36</v>
      </c>
      <c r="C408" s="105"/>
      <c r="D408" s="105" t="s">
        <v>652</v>
      </c>
      <c r="E408" s="105" t="s">
        <v>652</v>
      </c>
      <c r="F408" s="1"/>
      <c r="G408" s="1"/>
      <c r="H408" s="105" t="s">
        <v>181</v>
      </c>
      <c r="I408" s="1"/>
      <c r="J408" s="1"/>
      <c r="K408" s="105"/>
      <c r="L408" s="106">
        <v>44145</v>
      </c>
      <c r="M408" s="105" t="s">
        <v>184</v>
      </c>
      <c r="N408" s="1">
        <v>1.5</v>
      </c>
      <c r="O408" s="105" t="s">
        <v>40</v>
      </c>
      <c r="P408" s="1"/>
      <c r="Q408" s="1"/>
      <c r="R408" s="105" t="s">
        <v>68</v>
      </c>
      <c r="S408" s="1" t="s">
        <v>69</v>
      </c>
      <c r="T408" s="105"/>
      <c r="U408" s="105"/>
      <c r="V408" s="106"/>
      <c r="W408" s="106"/>
      <c r="X408" s="1"/>
      <c r="Y408" s="1"/>
      <c r="Z408" s="105" t="s">
        <v>40</v>
      </c>
      <c r="AA408" s="106">
        <v>44137</v>
      </c>
      <c r="AB408" s="106">
        <v>44151</v>
      </c>
      <c r="AC408" s="1">
        <v>14</v>
      </c>
      <c r="AD408" s="1">
        <v>112</v>
      </c>
      <c r="AE408" s="105"/>
      <c r="AF408" s="105"/>
      <c r="AG408" s="105"/>
      <c r="AH408" s="105"/>
      <c r="AI408" s="105"/>
      <c r="AJ408" s="1"/>
    </row>
    <row r="409" spans="1:36" x14ac:dyDescent="0.3">
      <c r="A409" s="105" t="s">
        <v>37</v>
      </c>
      <c r="B409" s="105" t="s">
        <v>36</v>
      </c>
      <c r="C409" s="105"/>
      <c r="D409" s="105" t="s">
        <v>652</v>
      </c>
      <c r="E409" s="105" t="s">
        <v>652</v>
      </c>
      <c r="F409" s="1"/>
      <c r="G409" s="1"/>
      <c r="H409" s="105" t="s">
        <v>181</v>
      </c>
      <c r="I409" s="1"/>
      <c r="J409" s="1"/>
      <c r="K409" s="105"/>
      <c r="L409" s="106">
        <v>44147</v>
      </c>
      <c r="M409" s="105" t="s">
        <v>185</v>
      </c>
      <c r="N409" s="1">
        <v>2</v>
      </c>
      <c r="O409" s="105" t="s">
        <v>40</v>
      </c>
      <c r="P409" s="1"/>
      <c r="Q409" s="1"/>
      <c r="R409" s="105" t="s">
        <v>68</v>
      </c>
      <c r="S409" s="1" t="s">
        <v>69</v>
      </c>
      <c r="T409" s="105"/>
      <c r="U409" s="105"/>
      <c r="V409" s="106"/>
      <c r="W409" s="106"/>
      <c r="X409" s="1"/>
      <c r="Y409" s="1"/>
      <c r="Z409" s="105" t="s">
        <v>40</v>
      </c>
      <c r="AA409" s="106">
        <v>44137</v>
      </c>
      <c r="AB409" s="106">
        <v>44151</v>
      </c>
      <c r="AC409" s="1">
        <v>14</v>
      </c>
      <c r="AD409" s="1">
        <v>112</v>
      </c>
      <c r="AE409" s="105"/>
      <c r="AF409" s="105"/>
      <c r="AG409" s="105"/>
      <c r="AH409" s="105"/>
      <c r="AI409" s="105"/>
      <c r="AJ409" s="1"/>
    </row>
    <row r="410" spans="1:36" x14ac:dyDescent="0.3">
      <c r="A410" s="105" t="s">
        <v>37</v>
      </c>
      <c r="B410" s="105" t="s">
        <v>36</v>
      </c>
      <c r="C410" s="105"/>
      <c r="D410" s="105" t="s">
        <v>652</v>
      </c>
      <c r="E410" s="105" t="s">
        <v>652</v>
      </c>
      <c r="F410" s="1"/>
      <c r="G410" s="1"/>
      <c r="H410" s="105" t="s">
        <v>190</v>
      </c>
      <c r="I410" s="1"/>
      <c r="J410" s="1"/>
      <c r="K410" s="105"/>
      <c r="L410" s="106">
        <v>44151</v>
      </c>
      <c r="M410" s="105" t="s">
        <v>88</v>
      </c>
      <c r="N410" s="1">
        <v>0.75</v>
      </c>
      <c r="O410" s="105" t="s">
        <v>40</v>
      </c>
      <c r="P410" s="1"/>
      <c r="Q410" s="1"/>
      <c r="R410" s="105" t="s">
        <v>68</v>
      </c>
      <c r="S410" s="1" t="s">
        <v>69</v>
      </c>
      <c r="T410" s="105" t="s">
        <v>36</v>
      </c>
      <c r="U410" s="105" t="s">
        <v>190</v>
      </c>
      <c r="V410" s="106"/>
      <c r="W410" s="106"/>
      <c r="X410" s="1"/>
      <c r="Y410" s="1">
        <v>28</v>
      </c>
      <c r="Z410" s="105" t="s">
        <v>40</v>
      </c>
      <c r="AA410" s="106">
        <v>44137</v>
      </c>
      <c r="AB410" s="106">
        <v>44151</v>
      </c>
      <c r="AC410" s="1">
        <v>14</v>
      </c>
      <c r="AD410" s="1">
        <v>112</v>
      </c>
      <c r="AE410" s="105"/>
      <c r="AF410" s="105"/>
      <c r="AG410" s="105"/>
      <c r="AH410" s="105"/>
      <c r="AI410" s="105"/>
      <c r="AJ410" s="1"/>
    </row>
    <row r="411" spans="1:36" x14ac:dyDescent="0.3">
      <c r="A411" s="105" t="s">
        <v>37</v>
      </c>
      <c r="B411" s="105" t="s">
        <v>36</v>
      </c>
      <c r="C411" s="105"/>
      <c r="D411" s="105" t="s">
        <v>652</v>
      </c>
      <c r="E411" s="105" t="s">
        <v>652</v>
      </c>
      <c r="F411" s="1"/>
      <c r="G411" s="1"/>
      <c r="H411" s="105" t="s">
        <v>190</v>
      </c>
      <c r="I411" s="1"/>
      <c r="J411" s="1"/>
      <c r="K411" s="105"/>
      <c r="L411" s="106">
        <v>44147</v>
      </c>
      <c r="M411" s="105" t="s">
        <v>88</v>
      </c>
      <c r="N411" s="1">
        <v>0.67</v>
      </c>
      <c r="O411" s="105" t="s">
        <v>40</v>
      </c>
      <c r="P411" s="1"/>
      <c r="Q411" s="1"/>
      <c r="R411" s="105" t="s">
        <v>68</v>
      </c>
      <c r="S411" s="1" t="s">
        <v>69</v>
      </c>
      <c r="T411" s="105" t="s">
        <v>36</v>
      </c>
      <c r="U411" s="105" t="s">
        <v>190</v>
      </c>
      <c r="V411" s="106"/>
      <c r="W411" s="106"/>
      <c r="X411" s="1"/>
      <c r="Y411" s="1">
        <v>28</v>
      </c>
      <c r="Z411" s="105" t="s">
        <v>40</v>
      </c>
      <c r="AA411" s="106">
        <v>44137</v>
      </c>
      <c r="AB411" s="106">
        <v>44151</v>
      </c>
      <c r="AC411" s="1">
        <v>14</v>
      </c>
      <c r="AD411" s="1">
        <v>112</v>
      </c>
      <c r="AE411" s="105"/>
      <c r="AF411" s="105"/>
      <c r="AG411" s="105"/>
      <c r="AH411" s="105"/>
      <c r="AI411" s="105"/>
      <c r="AJ411" s="1"/>
    </row>
    <row r="412" spans="1:36" x14ac:dyDescent="0.3">
      <c r="A412" s="105" t="s">
        <v>37</v>
      </c>
      <c r="B412" s="105" t="s">
        <v>36</v>
      </c>
      <c r="C412" s="105"/>
      <c r="D412" s="105" t="s">
        <v>652</v>
      </c>
      <c r="E412" s="105" t="s">
        <v>652</v>
      </c>
      <c r="F412" s="1"/>
      <c r="G412" s="1"/>
      <c r="H412" s="105" t="s">
        <v>190</v>
      </c>
      <c r="I412" s="1"/>
      <c r="J412" s="1"/>
      <c r="K412" s="105"/>
      <c r="L412" s="106">
        <v>44158</v>
      </c>
      <c r="M412" s="105" t="s">
        <v>88</v>
      </c>
      <c r="N412" s="1">
        <v>1</v>
      </c>
      <c r="O412" s="105" t="s">
        <v>105</v>
      </c>
      <c r="P412" s="1"/>
      <c r="Q412" s="1"/>
      <c r="R412" s="105" t="s">
        <v>68</v>
      </c>
      <c r="S412" s="1" t="s">
        <v>69</v>
      </c>
      <c r="T412" s="105" t="s">
        <v>36</v>
      </c>
      <c r="U412" s="105" t="s">
        <v>190</v>
      </c>
      <c r="V412" s="106"/>
      <c r="W412" s="106"/>
      <c r="X412" s="1"/>
      <c r="Y412" s="1">
        <v>28</v>
      </c>
      <c r="Z412" s="105" t="s">
        <v>105</v>
      </c>
      <c r="AA412" s="106">
        <v>44151</v>
      </c>
      <c r="AB412" s="106">
        <v>44165</v>
      </c>
      <c r="AC412" s="1">
        <v>14</v>
      </c>
      <c r="AD412" s="1">
        <v>136.37</v>
      </c>
      <c r="AE412" s="105"/>
      <c r="AF412" s="105"/>
      <c r="AG412" s="105"/>
      <c r="AH412" s="105"/>
      <c r="AI412" s="105"/>
      <c r="AJ412" s="1"/>
    </row>
    <row r="413" spans="1:36" x14ac:dyDescent="0.3">
      <c r="A413" s="105" t="s">
        <v>37</v>
      </c>
      <c r="B413" s="105" t="s">
        <v>36</v>
      </c>
      <c r="C413" s="105"/>
      <c r="D413" s="105" t="s">
        <v>652</v>
      </c>
      <c r="E413" s="105" t="s">
        <v>652</v>
      </c>
      <c r="F413" s="1"/>
      <c r="G413" s="1"/>
      <c r="H413" s="105" t="s">
        <v>192</v>
      </c>
      <c r="I413" s="1"/>
      <c r="J413" s="1"/>
      <c r="K413" s="105"/>
      <c r="L413" s="106">
        <v>44154</v>
      </c>
      <c r="M413" s="105" t="s">
        <v>234</v>
      </c>
      <c r="N413" s="1">
        <v>0.75</v>
      </c>
      <c r="O413" s="105" t="s">
        <v>105</v>
      </c>
      <c r="P413" s="1"/>
      <c r="Q413" s="1"/>
      <c r="R413" s="105" t="s">
        <v>68</v>
      </c>
      <c r="S413" s="1" t="s">
        <v>69</v>
      </c>
      <c r="T413" s="105" t="s">
        <v>36</v>
      </c>
      <c r="U413" s="105" t="s">
        <v>192</v>
      </c>
      <c r="V413" s="106"/>
      <c r="W413" s="106"/>
      <c r="X413" s="1"/>
      <c r="Y413" s="1">
        <v>14</v>
      </c>
      <c r="Z413" s="105" t="s">
        <v>105</v>
      </c>
      <c r="AA413" s="106">
        <v>44151</v>
      </c>
      <c r="AB413" s="106">
        <v>44165</v>
      </c>
      <c r="AC413" s="1">
        <v>14</v>
      </c>
      <c r="AD413" s="1">
        <v>136.37</v>
      </c>
      <c r="AE413" s="105"/>
      <c r="AF413" s="105"/>
      <c r="AG413" s="105"/>
      <c r="AH413" s="105"/>
      <c r="AI413" s="105"/>
      <c r="AJ413" s="1"/>
    </row>
    <row r="414" spans="1:36" x14ac:dyDescent="0.3">
      <c r="A414" s="105" t="s">
        <v>37</v>
      </c>
      <c r="B414" s="105" t="s">
        <v>36</v>
      </c>
      <c r="C414" s="105"/>
      <c r="D414" s="105" t="s">
        <v>652</v>
      </c>
      <c r="E414" s="105" t="s">
        <v>652</v>
      </c>
      <c r="F414" s="1"/>
      <c r="G414" s="1"/>
      <c r="H414" s="105" t="s">
        <v>192</v>
      </c>
      <c r="I414" s="1"/>
      <c r="J414" s="1"/>
      <c r="K414" s="105"/>
      <c r="L414" s="106">
        <v>44154</v>
      </c>
      <c r="M414" s="105" t="s">
        <v>235</v>
      </c>
      <c r="N414" s="1">
        <v>2.67</v>
      </c>
      <c r="O414" s="105" t="s">
        <v>105</v>
      </c>
      <c r="P414" s="1"/>
      <c r="Q414" s="1"/>
      <c r="R414" s="105" t="s">
        <v>68</v>
      </c>
      <c r="S414" s="1" t="s">
        <v>69</v>
      </c>
      <c r="T414" s="105" t="s">
        <v>36</v>
      </c>
      <c r="U414" s="105" t="s">
        <v>192</v>
      </c>
      <c r="V414" s="106"/>
      <c r="W414" s="106"/>
      <c r="X414" s="1"/>
      <c r="Y414" s="1">
        <v>14</v>
      </c>
      <c r="Z414" s="105" t="s">
        <v>105</v>
      </c>
      <c r="AA414" s="106">
        <v>44151</v>
      </c>
      <c r="AB414" s="106">
        <v>44165</v>
      </c>
      <c r="AC414" s="1">
        <v>14</v>
      </c>
      <c r="AD414" s="1">
        <v>136.37</v>
      </c>
      <c r="AE414" s="105"/>
      <c r="AF414" s="105"/>
      <c r="AG414" s="105"/>
      <c r="AH414" s="105"/>
      <c r="AI414" s="105"/>
      <c r="AJ414" s="1"/>
    </row>
    <row r="415" spans="1:36" x14ac:dyDescent="0.3">
      <c r="A415" s="105" t="s">
        <v>37</v>
      </c>
      <c r="B415" s="105" t="s">
        <v>36</v>
      </c>
      <c r="C415" s="105"/>
      <c r="D415" s="105" t="s">
        <v>652</v>
      </c>
      <c r="E415" s="105" t="s">
        <v>652</v>
      </c>
      <c r="F415" s="1"/>
      <c r="G415" s="1"/>
      <c r="H415" s="105" t="s">
        <v>195</v>
      </c>
      <c r="I415" s="1"/>
      <c r="J415" s="1"/>
      <c r="K415" s="105"/>
      <c r="L415" s="106">
        <v>44158</v>
      </c>
      <c r="M415" s="105" t="s">
        <v>236</v>
      </c>
      <c r="N415" s="1">
        <v>1</v>
      </c>
      <c r="O415" s="105" t="s">
        <v>105</v>
      </c>
      <c r="P415" s="1"/>
      <c r="Q415" s="1"/>
      <c r="R415" s="105" t="s">
        <v>68</v>
      </c>
      <c r="S415" s="1" t="s">
        <v>69</v>
      </c>
      <c r="T415" s="105" t="s">
        <v>36</v>
      </c>
      <c r="U415" s="105" t="s">
        <v>195</v>
      </c>
      <c r="V415" s="106"/>
      <c r="W415" s="106"/>
      <c r="X415" s="1"/>
      <c r="Y415" s="1">
        <v>21</v>
      </c>
      <c r="Z415" s="105" t="s">
        <v>105</v>
      </c>
      <c r="AA415" s="106">
        <v>44151</v>
      </c>
      <c r="AB415" s="106">
        <v>44165</v>
      </c>
      <c r="AC415" s="1">
        <v>14</v>
      </c>
      <c r="AD415" s="1">
        <v>136.37</v>
      </c>
      <c r="AE415" s="105"/>
      <c r="AF415" s="105"/>
      <c r="AG415" s="105"/>
      <c r="AH415" s="105"/>
      <c r="AI415" s="105"/>
      <c r="AJ415" s="1"/>
    </row>
    <row r="416" spans="1:36" x14ac:dyDescent="0.3">
      <c r="A416" s="105" t="s">
        <v>37</v>
      </c>
      <c r="B416" s="105" t="s">
        <v>36</v>
      </c>
      <c r="C416" s="105"/>
      <c r="D416" s="105" t="s">
        <v>652</v>
      </c>
      <c r="E416" s="105" t="s">
        <v>652</v>
      </c>
      <c r="F416" s="1"/>
      <c r="G416" s="1"/>
      <c r="H416" s="105" t="s">
        <v>197</v>
      </c>
      <c r="I416" s="1"/>
      <c r="J416" s="1"/>
      <c r="K416" s="105"/>
      <c r="L416" s="106">
        <v>44159</v>
      </c>
      <c r="M416" s="105" t="s">
        <v>237</v>
      </c>
      <c r="N416" s="1">
        <v>1.75</v>
      </c>
      <c r="O416" s="105" t="s">
        <v>105</v>
      </c>
      <c r="P416" s="1"/>
      <c r="Q416" s="1"/>
      <c r="R416" s="105" t="s">
        <v>68</v>
      </c>
      <c r="S416" s="1" t="s">
        <v>69</v>
      </c>
      <c r="T416" s="105" t="s">
        <v>36</v>
      </c>
      <c r="U416" s="105" t="s">
        <v>197</v>
      </c>
      <c r="V416" s="106"/>
      <c r="W416" s="106"/>
      <c r="X416" s="1"/>
      <c r="Y416" s="1">
        <v>7</v>
      </c>
      <c r="Z416" s="105" t="s">
        <v>105</v>
      </c>
      <c r="AA416" s="106">
        <v>44151</v>
      </c>
      <c r="AB416" s="106">
        <v>44165</v>
      </c>
      <c r="AC416" s="1">
        <v>14</v>
      </c>
      <c r="AD416" s="1">
        <v>136.37</v>
      </c>
      <c r="AE416" s="105"/>
      <c r="AF416" s="105"/>
      <c r="AG416" s="105"/>
      <c r="AH416" s="105"/>
      <c r="AI416" s="105"/>
      <c r="AJ416" s="1"/>
    </row>
    <row r="417" spans="1:36" x14ac:dyDescent="0.3">
      <c r="A417" s="105" t="s">
        <v>37</v>
      </c>
      <c r="B417" s="105" t="s">
        <v>36</v>
      </c>
      <c r="C417" s="105"/>
      <c r="D417" s="105" t="s">
        <v>652</v>
      </c>
      <c r="E417" s="105" t="s">
        <v>652</v>
      </c>
      <c r="F417" s="1"/>
      <c r="G417" s="1"/>
      <c r="H417" s="105" t="s">
        <v>195</v>
      </c>
      <c r="I417" s="1"/>
      <c r="J417" s="1"/>
      <c r="K417" s="105"/>
      <c r="L417" s="106">
        <v>44161</v>
      </c>
      <c r="M417" s="105" t="s">
        <v>236</v>
      </c>
      <c r="N417" s="1">
        <v>0.82</v>
      </c>
      <c r="O417" s="105" t="s">
        <v>105</v>
      </c>
      <c r="P417" s="1"/>
      <c r="Q417" s="1"/>
      <c r="R417" s="105" t="s">
        <v>68</v>
      </c>
      <c r="S417" s="1" t="s">
        <v>69</v>
      </c>
      <c r="T417" s="105" t="s">
        <v>36</v>
      </c>
      <c r="U417" s="105" t="s">
        <v>195</v>
      </c>
      <c r="V417" s="106"/>
      <c r="W417" s="106"/>
      <c r="X417" s="1"/>
      <c r="Y417" s="1">
        <v>21</v>
      </c>
      <c r="Z417" s="105" t="s">
        <v>105</v>
      </c>
      <c r="AA417" s="106">
        <v>44151</v>
      </c>
      <c r="AB417" s="106">
        <v>44165</v>
      </c>
      <c r="AC417" s="1">
        <v>14</v>
      </c>
      <c r="AD417" s="1">
        <v>136.37</v>
      </c>
      <c r="AE417" s="105"/>
      <c r="AF417" s="105"/>
      <c r="AG417" s="105"/>
      <c r="AH417" s="105"/>
      <c r="AI417" s="105"/>
      <c r="AJ417" s="1"/>
    </row>
    <row r="418" spans="1:36" x14ac:dyDescent="0.3">
      <c r="A418" s="105" t="s">
        <v>37</v>
      </c>
      <c r="B418" s="105" t="s">
        <v>36</v>
      </c>
      <c r="C418" s="105"/>
      <c r="D418" s="105" t="s">
        <v>652</v>
      </c>
      <c r="E418" s="105" t="s">
        <v>652</v>
      </c>
      <c r="F418" s="1"/>
      <c r="G418" s="1"/>
      <c r="H418" s="105" t="s">
        <v>200</v>
      </c>
      <c r="I418" s="1"/>
      <c r="J418" s="1"/>
      <c r="K418" s="105"/>
      <c r="L418" s="106">
        <v>44162</v>
      </c>
      <c r="M418" s="105" t="s">
        <v>124</v>
      </c>
      <c r="N418" s="1">
        <v>2.83</v>
      </c>
      <c r="O418" s="105" t="s">
        <v>105</v>
      </c>
      <c r="P418" s="1"/>
      <c r="Q418" s="1"/>
      <c r="R418" s="105" t="s">
        <v>68</v>
      </c>
      <c r="S418" s="1" t="s">
        <v>69</v>
      </c>
      <c r="T418" s="105" t="s">
        <v>36</v>
      </c>
      <c r="U418" s="105" t="s">
        <v>200</v>
      </c>
      <c r="V418" s="106"/>
      <c r="W418" s="106"/>
      <c r="X418" s="1"/>
      <c r="Y418" s="1">
        <v>14</v>
      </c>
      <c r="Z418" s="105" t="s">
        <v>105</v>
      </c>
      <c r="AA418" s="106">
        <v>44151</v>
      </c>
      <c r="AB418" s="106">
        <v>44165</v>
      </c>
      <c r="AC418" s="1">
        <v>14</v>
      </c>
      <c r="AD418" s="1">
        <v>136.37</v>
      </c>
      <c r="AE418" s="105"/>
      <c r="AF418" s="105"/>
      <c r="AG418" s="105"/>
      <c r="AH418" s="105"/>
      <c r="AI418" s="105"/>
      <c r="AJ418" s="1"/>
    </row>
    <row r="419" spans="1:36" x14ac:dyDescent="0.3">
      <c r="A419" s="105" t="s">
        <v>37</v>
      </c>
      <c r="B419" s="105" t="s">
        <v>36</v>
      </c>
      <c r="C419" s="105"/>
      <c r="D419" s="105" t="s">
        <v>652</v>
      </c>
      <c r="E419" s="105" t="s">
        <v>652</v>
      </c>
      <c r="F419" s="1"/>
      <c r="G419" s="1"/>
      <c r="H419" s="105" t="s">
        <v>202</v>
      </c>
      <c r="I419" s="1"/>
      <c r="J419" s="1"/>
      <c r="K419" s="105"/>
      <c r="L419" s="106">
        <v>44165</v>
      </c>
      <c r="M419" s="105" t="s">
        <v>239</v>
      </c>
      <c r="N419" s="1">
        <v>1.7</v>
      </c>
      <c r="O419" s="105" t="s">
        <v>108</v>
      </c>
      <c r="P419" s="1"/>
      <c r="Q419" s="1"/>
      <c r="R419" s="105" t="s">
        <v>68</v>
      </c>
      <c r="S419" s="1" t="s">
        <v>69</v>
      </c>
      <c r="T419" s="105" t="s">
        <v>36</v>
      </c>
      <c r="U419" s="105" t="s">
        <v>202</v>
      </c>
      <c r="V419" s="106"/>
      <c r="W419" s="106"/>
      <c r="X419" s="1"/>
      <c r="Y419" s="1">
        <v>14</v>
      </c>
      <c r="Z419" s="105" t="s">
        <v>108</v>
      </c>
      <c r="AA419" s="106">
        <v>44165</v>
      </c>
      <c r="AB419" s="106">
        <v>44179</v>
      </c>
      <c r="AC419" s="1">
        <v>14</v>
      </c>
      <c r="AD419" s="1">
        <v>112</v>
      </c>
      <c r="AE419" s="105"/>
      <c r="AF419" s="105"/>
      <c r="AG419" s="105"/>
      <c r="AH419" s="105"/>
      <c r="AI419" s="105"/>
      <c r="AJ419" s="1"/>
    </row>
    <row r="420" spans="1:36" x14ac:dyDescent="0.3">
      <c r="A420" s="105" t="s">
        <v>37</v>
      </c>
      <c r="B420" s="105" t="s">
        <v>36</v>
      </c>
      <c r="C420" s="105"/>
      <c r="D420" s="105" t="s">
        <v>652</v>
      </c>
      <c r="E420" s="105" t="s">
        <v>652</v>
      </c>
      <c r="F420" s="1"/>
      <c r="G420" s="1"/>
      <c r="H420" s="105" t="s">
        <v>190</v>
      </c>
      <c r="I420" s="1"/>
      <c r="J420" s="1"/>
      <c r="K420" s="105"/>
      <c r="L420" s="106">
        <v>44172</v>
      </c>
      <c r="M420" s="105" t="s">
        <v>242</v>
      </c>
      <c r="N420" s="1">
        <v>0.5</v>
      </c>
      <c r="O420" s="105" t="s">
        <v>108</v>
      </c>
      <c r="P420" s="1"/>
      <c r="Q420" s="1"/>
      <c r="R420" s="105" t="s">
        <v>68</v>
      </c>
      <c r="S420" s="1" t="s">
        <v>69</v>
      </c>
      <c r="T420" s="105" t="s">
        <v>36</v>
      </c>
      <c r="U420" s="105" t="s">
        <v>190</v>
      </c>
      <c r="V420" s="106"/>
      <c r="W420" s="106"/>
      <c r="X420" s="1"/>
      <c r="Y420" s="1">
        <v>28</v>
      </c>
      <c r="Z420" s="105" t="s">
        <v>108</v>
      </c>
      <c r="AA420" s="106">
        <v>44165</v>
      </c>
      <c r="AB420" s="106">
        <v>44179</v>
      </c>
      <c r="AC420" s="1">
        <v>14</v>
      </c>
      <c r="AD420" s="1">
        <v>112</v>
      </c>
      <c r="AE420" s="105"/>
      <c r="AF420" s="105"/>
      <c r="AG420" s="105"/>
      <c r="AH420" s="105"/>
      <c r="AI420" s="105"/>
      <c r="AJ420" s="1"/>
    </row>
    <row r="421" spans="1:36" x14ac:dyDescent="0.3">
      <c r="A421" s="105" t="s">
        <v>37</v>
      </c>
      <c r="B421" s="105" t="s">
        <v>36</v>
      </c>
      <c r="C421" s="105"/>
      <c r="D421" s="105" t="s">
        <v>652</v>
      </c>
      <c r="E421" s="105" t="s">
        <v>652</v>
      </c>
      <c r="F421" s="1"/>
      <c r="G421" s="1"/>
      <c r="H421" s="105" t="s">
        <v>202</v>
      </c>
      <c r="I421" s="1"/>
      <c r="J421" s="1"/>
      <c r="K421" s="105"/>
      <c r="L421" s="106">
        <v>44179</v>
      </c>
      <c r="M421" s="105" t="s">
        <v>241</v>
      </c>
      <c r="N421" s="1">
        <v>0.5</v>
      </c>
      <c r="O421" s="105" t="s">
        <v>125</v>
      </c>
      <c r="P421" s="1"/>
      <c r="Q421" s="1"/>
      <c r="R421" s="105" t="s">
        <v>68</v>
      </c>
      <c r="S421" s="1" t="s">
        <v>69</v>
      </c>
      <c r="T421" s="105" t="s">
        <v>36</v>
      </c>
      <c r="U421" s="105" t="s">
        <v>202</v>
      </c>
      <c r="V421" s="106"/>
      <c r="W421" s="106"/>
      <c r="X421" s="1"/>
      <c r="Y421" s="1">
        <v>14</v>
      </c>
      <c r="Z421" s="105" t="s">
        <v>125</v>
      </c>
      <c r="AA421" s="106">
        <v>44179</v>
      </c>
      <c r="AB421" s="106">
        <v>44193</v>
      </c>
      <c r="AC421" s="1">
        <v>14</v>
      </c>
      <c r="AD421" s="1">
        <v>112</v>
      </c>
      <c r="AE421" s="105"/>
      <c r="AF421" s="105"/>
      <c r="AG421" s="105"/>
      <c r="AH421" s="105"/>
      <c r="AI421" s="105"/>
      <c r="AJ421" s="1"/>
    </row>
    <row r="422" spans="1:36" x14ac:dyDescent="0.3">
      <c r="A422" s="105" t="s">
        <v>37</v>
      </c>
      <c r="B422" s="105" t="s">
        <v>36</v>
      </c>
      <c r="C422" s="105"/>
      <c r="D422" s="105" t="s">
        <v>652</v>
      </c>
      <c r="E422" s="105" t="s">
        <v>652</v>
      </c>
      <c r="F422" s="1"/>
      <c r="G422" s="1"/>
      <c r="H422" s="105" t="s">
        <v>186</v>
      </c>
      <c r="I422" s="1"/>
      <c r="J422" s="1"/>
      <c r="K422" s="105"/>
      <c r="L422" s="106">
        <v>44144</v>
      </c>
      <c r="M422" s="105" t="s">
        <v>89</v>
      </c>
      <c r="N422" s="1">
        <v>0.75</v>
      </c>
      <c r="O422" s="105" t="s">
        <v>40</v>
      </c>
      <c r="P422" s="1"/>
      <c r="Q422" s="1"/>
      <c r="R422" s="105" t="s">
        <v>73</v>
      </c>
      <c r="S422" s="1" t="s">
        <v>74</v>
      </c>
      <c r="T422" s="105"/>
      <c r="U422" s="105"/>
      <c r="V422" s="106"/>
      <c r="W422" s="106"/>
      <c r="X422" s="1"/>
      <c r="Y422" s="1"/>
      <c r="Z422" s="105" t="s">
        <v>40</v>
      </c>
      <c r="AA422" s="106">
        <v>44137</v>
      </c>
      <c r="AB422" s="106">
        <v>44151</v>
      </c>
      <c r="AC422" s="1">
        <v>14</v>
      </c>
      <c r="AD422" s="1">
        <v>112</v>
      </c>
      <c r="AE422" s="105"/>
      <c r="AF422" s="105"/>
      <c r="AG422" s="105"/>
      <c r="AH422" s="105"/>
      <c r="AI422" s="105"/>
      <c r="AJ422" s="1"/>
    </row>
    <row r="423" spans="1:36" x14ac:dyDescent="0.3">
      <c r="A423" s="105" t="s">
        <v>37</v>
      </c>
      <c r="B423" s="105" t="s">
        <v>36</v>
      </c>
      <c r="C423" s="105"/>
      <c r="D423" s="105" t="s">
        <v>652</v>
      </c>
      <c r="E423" s="105" t="s">
        <v>652</v>
      </c>
      <c r="F423" s="1"/>
      <c r="G423" s="1"/>
      <c r="H423" s="105" t="s">
        <v>190</v>
      </c>
      <c r="I423" s="1"/>
      <c r="J423" s="1"/>
      <c r="K423" s="105"/>
      <c r="L423" s="106">
        <v>44151</v>
      </c>
      <c r="M423" s="105"/>
      <c r="N423" s="1">
        <v>0.67</v>
      </c>
      <c r="O423" s="105" t="s">
        <v>40</v>
      </c>
      <c r="P423" s="1"/>
      <c r="Q423" s="1"/>
      <c r="R423" s="105" t="s">
        <v>73</v>
      </c>
      <c r="S423" s="1" t="s">
        <v>74</v>
      </c>
      <c r="T423" s="105" t="s">
        <v>36</v>
      </c>
      <c r="U423" s="105" t="s">
        <v>190</v>
      </c>
      <c r="V423" s="106"/>
      <c r="W423" s="106"/>
      <c r="X423" s="1"/>
      <c r="Y423" s="1">
        <v>28</v>
      </c>
      <c r="Z423" s="105" t="s">
        <v>40</v>
      </c>
      <c r="AA423" s="106">
        <v>44137</v>
      </c>
      <c r="AB423" s="106">
        <v>44151</v>
      </c>
      <c r="AC423" s="1">
        <v>14</v>
      </c>
      <c r="AD423" s="1">
        <v>112</v>
      </c>
      <c r="AE423" s="105"/>
      <c r="AF423" s="105"/>
      <c r="AG423" s="105"/>
      <c r="AH423" s="105"/>
      <c r="AI423" s="105"/>
      <c r="AJ423" s="1"/>
    </row>
    <row r="424" spans="1:36" x14ac:dyDescent="0.3">
      <c r="A424" s="105" t="s">
        <v>37</v>
      </c>
      <c r="B424" s="105" t="s">
        <v>36</v>
      </c>
      <c r="C424" s="105"/>
      <c r="D424" s="105" t="s">
        <v>652</v>
      </c>
      <c r="E424" s="105" t="s">
        <v>652</v>
      </c>
      <c r="F424" s="1"/>
      <c r="G424" s="1"/>
      <c r="H424" s="105" t="s">
        <v>190</v>
      </c>
      <c r="I424" s="1"/>
      <c r="J424" s="1"/>
      <c r="K424" s="105"/>
      <c r="L424" s="106">
        <v>44151</v>
      </c>
      <c r="M424" s="105" t="s">
        <v>49</v>
      </c>
      <c r="N424" s="1">
        <v>0.75</v>
      </c>
      <c r="O424" s="105" t="s">
        <v>40</v>
      </c>
      <c r="P424" s="1"/>
      <c r="Q424" s="1"/>
      <c r="R424" s="105" t="s">
        <v>73</v>
      </c>
      <c r="S424" s="1" t="s">
        <v>74</v>
      </c>
      <c r="T424" s="105" t="s">
        <v>36</v>
      </c>
      <c r="U424" s="105" t="s">
        <v>190</v>
      </c>
      <c r="V424" s="106"/>
      <c r="W424" s="106"/>
      <c r="X424" s="1"/>
      <c r="Y424" s="1">
        <v>28</v>
      </c>
      <c r="Z424" s="105" t="s">
        <v>40</v>
      </c>
      <c r="AA424" s="106">
        <v>44137</v>
      </c>
      <c r="AB424" s="106">
        <v>44151</v>
      </c>
      <c r="AC424" s="1">
        <v>14</v>
      </c>
      <c r="AD424" s="1">
        <v>112</v>
      </c>
      <c r="AE424" s="105"/>
      <c r="AF424" s="105"/>
      <c r="AG424" s="105"/>
      <c r="AH424" s="105"/>
      <c r="AI424" s="105"/>
      <c r="AJ424" s="1"/>
    </row>
    <row r="425" spans="1:36" x14ac:dyDescent="0.3">
      <c r="A425" s="105" t="s">
        <v>37</v>
      </c>
      <c r="B425" s="105" t="s">
        <v>36</v>
      </c>
      <c r="C425" s="105"/>
      <c r="D425" s="105" t="s">
        <v>652</v>
      </c>
      <c r="E425" s="105" t="s">
        <v>652</v>
      </c>
      <c r="F425" s="1"/>
      <c r="G425" s="1"/>
      <c r="H425" s="105" t="s">
        <v>190</v>
      </c>
      <c r="I425" s="1"/>
      <c r="J425" s="1"/>
      <c r="K425" s="105"/>
      <c r="L425" s="106">
        <v>44158</v>
      </c>
      <c r="M425" s="105" t="s">
        <v>49</v>
      </c>
      <c r="N425" s="1">
        <v>0.92</v>
      </c>
      <c r="O425" s="105" t="s">
        <v>105</v>
      </c>
      <c r="P425" s="1"/>
      <c r="Q425" s="1"/>
      <c r="R425" s="105" t="s">
        <v>73</v>
      </c>
      <c r="S425" s="1" t="s">
        <v>74</v>
      </c>
      <c r="T425" s="105" t="s">
        <v>36</v>
      </c>
      <c r="U425" s="105" t="s">
        <v>190</v>
      </c>
      <c r="V425" s="106"/>
      <c r="W425" s="106"/>
      <c r="X425" s="1"/>
      <c r="Y425" s="1">
        <v>28</v>
      </c>
      <c r="Z425" s="105" t="s">
        <v>105</v>
      </c>
      <c r="AA425" s="106">
        <v>44151</v>
      </c>
      <c r="AB425" s="106">
        <v>44165</v>
      </c>
      <c r="AC425" s="1">
        <v>14</v>
      </c>
      <c r="AD425" s="1">
        <v>136.37</v>
      </c>
      <c r="AE425" s="105"/>
      <c r="AF425" s="105"/>
      <c r="AG425" s="105"/>
      <c r="AH425" s="105"/>
      <c r="AI425" s="105"/>
      <c r="AJ425" s="1"/>
    </row>
    <row r="426" spans="1:36" x14ac:dyDescent="0.3">
      <c r="A426" s="105" t="s">
        <v>37</v>
      </c>
      <c r="B426" s="105" t="s">
        <v>36</v>
      </c>
      <c r="C426" s="105"/>
      <c r="D426" s="105" t="s">
        <v>652</v>
      </c>
      <c r="E426" s="105" t="s">
        <v>652</v>
      </c>
      <c r="F426" s="1"/>
      <c r="G426" s="1"/>
      <c r="H426" s="105" t="s">
        <v>195</v>
      </c>
      <c r="I426" s="1"/>
      <c r="J426" s="1"/>
      <c r="K426" s="105"/>
      <c r="L426" s="106">
        <v>44153</v>
      </c>
      <c r="M426" s="105" t="s">
        <v>236</v>
      </c>
      <c r="N426" s="1">
        <v>1</v>
      </c>
      <c r="O426" s="105" t="s">
        <v>105</v>
      </c>
      <c r="P426" s="1"/>
      <c r="Q426" s="1"/>
      <c r="R426" s="105" t="s">
        <v>73</v>
      </c>
      <c r="S426" s="1" t="s">
        <v>74</v>
      </c>
      <c r="T426" s="105" t="s">
        <v>36</v>
      </c>
      <c r="U426" s="105" t="s">
        <v>195</v>
      </c>
      <c r="V426" s="106"/>
      <c r="W426" s="106"/>
      <c r="X426" s="1"/>
      <c r="Y426" s="1">
        <v>21</v>
      </c>
      <c r="Z426" s="105" t="s">
        <v>105</v>
      </c>
      <c r="AA426" s="106">
        <v>44151</v>
      </c>
      <c r="AB426" s="106">
        <v>44165</v>
      </c>
      <c r="AC426" s="1">
        <v>14</v>
      </c>
      <c r="AD426" s="1">
        <v>136.37</v>
      </c>
      <c r="AE426" s="105"/>
      <c r="AF426" s="105"/>
      <c r="AG426" s="105"/>
      <c r="AH426" s="105"/>
      <c r="AI426" s="105"/>
      <c r="AJ426" s="1"/>
    </row>
    <row r="427" spans="1:36" x14ac:dyDescent="0.3">
      <c r="A427" s="105" t="s">
        <v>37</v>
      </c>
      <c r="B427" s="105" t="s">
        <v>36</v>
      </c>
      <c r="C427" s="105"/>
      <c r="D427" s="105" t="s">
        <v>652</v>
      </c>
      <c r="E427" s="105" t="s">
        <v>652</v>
      </c>
      <c r="F427" s="1"/>
      <c r="G427" s="1"/>
      <c r="H427" s="105" t="s">
        <v>195</v>
      </c>
      <c r="I427" s="1"/>
      <c r="J427" s="1"/>
      <c r="K427" s="105"/>
      <c r="L427" s="106">
        <v>44158</v>
      </c>
      <c r="M427" s="105" t="s">
        <v>243</v>
      </c>
      <c r="N427" s="1">
        <v>0.83</v>
      </c>
      <c r="O427" s="105" t="s">
        <v>105</v>
      </c>
      <c r="P427" s="1"/>
      <c r="Q427" s="1"/>
      <c r="R427" s="105" t="s">
        <v>73</v>
      </c>
      <c r="S427" s="1" t="s">
        <v>74</v>
      </c>
      <c r="T427" s="105" t="s">
        <v>36</v>
      </c>
      <c r="U427" s="105" t="s">
        <v>195</v>
      </c>
      <c r="V427" s="106"/>
      <c r="W427" s="106"/>
      <c r="X427" s="1"/>
      <c r="Y427" s="1">
        <v>21</v>
      </c>
      <c r="Z427" s="105" t="s">
        <v>105</v>
      </c>
      <c r="AA427" s="106">
        <v>44151</v>
      </c>
      <c r="AB427" s="106">
        <v>44165</v>
      </c>
      <c r="AC427" s="1">
        <v>14</v>
      </c>
      <c r="AD427" s="1">
        <v>136.37</v>
      </c>
      <c r="AE427" s="105"/>
      <c r="AF427" s="105"/>
      <c r="AG427" s="105"/>
      <c r="AH427" s="105"/>
      <c r="AI427" s="105"/>
      <c r="AJ427" s="1"/>
    </row>
    <row r="428" spans="1:36" x14ac:dyDescent="0.3">
      <c r="A428" s="105" t="s">
        <v>37</v>
      </c>
      <c r="B428" s="105" t="s">
        <v>36</v>
      </c>
      <c r="C428" s="105"/>
      <c r="D428" s="105" t="s">
        <v>652</v>
      </c>
      <c r="E428" s="105" t="s">
        <v>652</v>
      </c>
      <c r="F428" s="1"/>
      <c r="G428" s="1"/>
      <c r="H428" s="105" t="s">
        <v>195</v>
      </c>
      <c r="I428" s="1"/>
      <c r="J428" s="1"/>
      <c r="K428" s="105"/>
      <c r="L428" s="106">
        <v>44158</v>
      </c>
      <c r="M428" s="105" t="s">
        <v>243</v>
      </c>
      <c r="N428" s="1">
        <v>0.83</v>
      </c>
      <c r="O428" s="105" t="s">
        <v>105</v>
      </c>
      <c r="P428" s="1"/>
      <c r="Q428" s="1"/>
      <c r="R428" s="105" t="s">
        <v>73</v>
      </c>
      <c r="S428" s="1" t="s">
        <v>74</v>
      </c>
      <c r="T428" s="105" t="s">
        <v>36</v>
      </c>
      <c r="U428" s="105" t="s">
        <v>195</v>
      </c>
      <c r="V428" s="106"/>
      <c r="W428" s="106"/>
      <c r="X428" s="1"/>
      <c r="Y428" s="1">
        <v>21</v>
      </c>
      <c r="Z428" s="105" t="s">
        <v>105</v>
      </c>
      <c r="AA428" s="106">
        <v>44151</v>
      </c>
      <c r="AB428" s="106">
        <v>44165</v>
      </c>
      <c r="AC428" s="1">
        <v>14</v>
      </c>
      <c r="AD428" s="1">
        <v>136.37</v>
      </c>
      <c r="AE428" s="105"/>
      <c r="AF428" s="105"/>
      <c r="AG428" s="105"/>
      <c r="AH428" s="105"/>
      <c r="AI428" s="105"/>
      <c r="AJ428" s="1"/>
    </row>
    <row r="429" spans="1:36" x14ac:dyDescent="0.3">
      <c r="A429" s="105" t="s">
        <v>37</v>
      </c>
      <c r="B429" s="105" t="s">
        <v>36</v>
      </c>
      <c r="C429" s="105"/>
      <c r="D429" s="105" t="s">
        <v>652</v>
      </c>
      <c r="E429" s="105" t="s">
        <v>652</v>
      </c>
      <c r="F429" s="1"/>
      <c r="G429" s="1"/>
      <c r="H429" s="105" t="s">
        <v>192</v>
      </c>
      <c r="I429" s="1"/>
      <c r="J429" s="1"/>
      <c r="K429" s="105"/>
      <c r="L429" s="106">
        <v>44154</v>
      </c>
      <c r="M429" s="105" t="s">
        <v>244</v>
      </c>
      <c r="N429" s="1">
        <v>1.5</v>
      </c>
      <c r="O429" s="105" t="s">
        <v>105</v>
      </c>
      <c r="P429" s="1"/>
      <c r="Q429" s="1"/>
      <c r="R429" s="105" t="s">
        <v>73</v>
      </c>
      <c r="S429" s="1" t="s">
        <v>74</v>
      </c>
      <c r="T429" s="105" t="s">
        <v>36</v>
      </c>
      <c r="U429" s="105" t="s">
        <v>192</v>
      </c>
      <c r="V429" s="106"/>
      <c r="W429" s="106"/>
      <c r="X429" s="1"/>
      <c r="Y429" s="1">
        <v>14</v>
      </c>
      <c r="Z429" s="105" t="s">
        <v>105</v>
      </c>
      <c r="AA429" s="106">
        <v>44151</v>
      </c>
      <c r="AB429" s="106">
        <v>44165</v>
      </c>
      <c r="AC429" s="1">
        <v>14</v>
      </c>
      <c r="AD429" s="1">
        <v>136.37</v>
      </c>
      <c r="AE429" s="105"/>
      <c r="AF429" s="105"/>
      <c r="AG429" s="105"/>
      <c r="AH429" s="105"/>
      <c r="AI429" s="105"/>
      <c r="AJ429" s="1"/>
    </row>
    <row r="430" spans="1:36" x14ac:dyDescent="0.3">
      <c r="A430" s="105" t="s">
        <v>37</v>
      </c>
      <c r="B430" s="105" t="s">
        <v>36</v>
      </c>
      <c r="C430" s="105"/>
      <c r="D430" s="105" t="s">
        <v>652</v>
      </c>
      <c r="E430" s="105" t="s">
        <v>652</v>
      </c>
      <c r="F430" s="1"/>
      <c r="G430" s="1"/>
      <c r="H430" s="105" t="s">
        <v>197</v>
      </c>
      <c r="I430" s="1"/>
      <c r="J430" s="1"/>
      <c r="K430" s="105"/>
      <c r="L430" s="106">
        <v>44159</v>
      </c>
      <c r="M430" s="105" t="s">
        <v>243</v>
      </c>
      <c r="N430" s="1">
        <v>1.92</v>
      </c>
      <c r="O430" s="105" t="s">
        <v>105</v>
      </c>
      <c r="P430" s="1"/>
      <c r="Q430" s="1"/>
      <c r="R430" s="105" t="s">
        <v>73</v>
      </c>
      <c r="S430" s="1" t="s">
        <v>74</v>
      </c>
      <c r="T430" s="105" t="s">
        <v>36</v>
      </c>
      <c r="U430" s="105" t="s">
        <v>197</v>
      </c>
      <c r="V430" s="106"/>
      <c r="W430" s="106"/>
      <c r="X430" s="1"/>
      <c r="Y430" s="1">
        <v>7</v>
      </c>
      <c r="Z430" s="105" t="s">
        <v>105</v>
      </c>
      <c r="AA430" s="106">
        <v>44151</v>
      </c>
      <c r="AB430" s="106">
        <v>44165</v>
      </c>
      <c r="AC430" s="1">
        <v>14</v>
      </c>
      <c r="AD430" s="1">
        <v>136.37</v>
      </c>
      <c r="AE430" s="105"/>
      <c r="AF430" s="105"/>
      <c r="AG430" s="105"/>
      <c r="AH430" s="105"/>
      <c r="AI430" s="105"/>
      <c r="AJ430" s="1"/>
    </row>
    <row r="431" spans="1:36" x14ac:dyDescent="0.3">
      <c r="A431" s="105" t="s">
        <v>37</v>
      </c>
      <c r="B431" s="105" t="s">
        <v>36</v>
      </c>
      <c r="C431" s="105"/>
      <c r="D431" s="105" t="s">
        <v>652</v>
      </c>
      <c r="E431" s="105" t="s">
        <v>652</v>
      </c>
      <c r="F431" s="1"/>
      <c r="G431" s="1"/>
      <c r="H431" s="105" t="s">
        <v>200</v>
      </c>
      <c r="I431" s="1"/>
      <c r="J431" s="1"/>
      <c r="K431" s="105"/>
      <c r="L431" s="106">
        <v>44162</v>
      </c>
      <c r="M431" s="105" t="s">
        <v>243</v>
      </c>
      <c r="N431" s="1">
        <v>1.8</v>
      </c>
      <c r="O431" s="105" t="s">
        <v>105</v>
      </c>
      <c r="P431" s="1"/>
      <c r="Q431" s="1"/>
      <c r="R431" s="105" t="s">
        <v>73</v>
      </c>
      <c r="S431" s="1" t="s">
        <v>74</v>
      </c>
      <c r="T431" s="105" t="s">
        <v>36</v>
      </c>
      <c r="U431" s="105" t="s">
        <v>200</v>
      </c>
      <c r="V431" s="106"/>
      <c r="W431" s="106"/>
      <c r="X431" s="1"/>
      <c r="Y431" s="1">
        <v>14</v>
      </c>
      <c r="Z431" s="105" t="s">
        <v>105</v>
      </c>
      <c r="AA431" s="106">
        <v>44151</v>
      </c>
      <c r="AB431" s="106">
        <v>44165</v>
      </c>
      <c r="AC431" s="1">
        <v>14</v>
      </c>
      <c r="AD431" s="1">
        <v>136.37</v>
      </c>
      <c r="AE431" s="105"/>
      <c r="AF431" s="105"/>
      <c r="AG431" s="105"/>
      <c r="AH431" s="105"/>
      <c r="AI431" s="105"/>
      <c r="AJ431" s="1"/>
    </row>
    <row r="432" spans="1:36" x14ac:dyDescent="0.3">
      <c r="A432" s="105" t="s">
        <v>37</v>
      </c>
      <c r="B432" s="105" t="s">
        <v>36</v>
      </c>
      <c r="C432" s="105"/>
      <c r="D432" s="105" t="s">
        <v>652</v>
      </c>
      <c r="E432" s="105" t="s">
        <v>652</v>
      </c>
      <c r="F432" s="1"/>
      <c r="G432" s="1"/>
      <c r="H432" s="105" t="s">
        <v>225</v>
      </c>
      <c r="I432" s="1"/>
      <c r="J432" s="1"/>
      <c r="K432" s="105"/>
      <c r="L432" s="106">
        <v>44162</v>
      </c>
      <c r="M432" s="105"/>
      <c r="N432" s="1">
        <v>1.92</v>
      </c>
      <c r="O432" s="105" t="s">
        <v>105</v>
      </c>
      <c r="P432" s="1"/>
      <c r="Q432" s="1"/>
      <c r="R432" s="105" t="s">
        <v>73</v>
      </c>
      <c r="S432" s="1" t="s">
        <v>74</v>
      </c>
      <c r="T432" s="105" t="s">
        <v>36</v>
      </c>
      <c r="U432" s="105" t="s">
        <v>225</v>
      </c>
      <c r="V432" s="106"/>
      <c r="W432" s="106"/>
      <c r="X432" s="1"/>
      <c r="Y432" s="1">
        <v>7</v>
      </c>
      <c r="Z432" s="105" t="s">
        <v>105</v>
      </c>
      <c r="AA432" s="106">
        <v>44151</v>
      </c>
      <c r="AB432" s="106">
        <v>44165</v>
      </c>
      <c r="AC432" s="1">
        <v>14</v>
      </c>
      <c r="AD432" s="1">
        <v>136.37</v>
      </c>
      <c r="AE432" s="105"/>
      <c r="AF432" s="105"/>
      <c r="AG432" s="105"/>
      <c r="AH432" s="105"/>
      <c r="AI432" s="105"/>
      <c r="AJ432" s="1"/>
    </row>
    <row r="433" spans="1:36" x14ac:dyDescent="0.3">
      <c r="A433" s="105" t="s">
        <v>37</v>
      </c>
      <c r="B433" s="105" t="s">
        <v>36</v>
      </c>
      <c r="C433" s="105"/>
      <c r="D433" s="105" t="s">
        <v>652</v>
      </c>
      <c r="E433" s="105" t="s">
        <v>652</v>
      </c>
      <c r="F433" s="1"/>
      <c r="G433" s="1"/>
      <c r="H433" s="105" t="s">
        <v>195</v>
      </c>
      <c r="I433" s="1"/>
      <c r="J433" s="1"/>
      <c r="K433" s="105"/>
      <c r="L433" s="106">
        <v>44161</v>
      </c>
      <c r="M433" s="105" t="s">
        <v>245</v>
      </c>
      <c r="N433" s="1">
        <v>0.83</v>
      </c>
      <c r="O433" s="105" t="s">
        <v>105</v>
      </c>
      <c r="P433" s="1"/>
      <c r="Q433" s="1"/>
      <c r="R433" s="105" t="s">
        <v>73</v>
      </c>
      <c r="S433" s="1" t="s">
        <v>74</v>
      </c>
      <c r="T433" s="105" t="s">
        <v>36</v>
      </c>
      <c r="U433" s="105" t="s">
        <v>195</v>
      </c>
      <c r="V433" s="106"/>
      <c r="W433" s="106"/>
      <c r="X433" s="1"/>
      <c r="Y433" s="1">
        <v>21</v>
      </c>
      <c r="Z433" s="105" t="s">
        <v>105</v>
      </c>
      <c r="AA433" s="106">
        <v>44151</v>
      </c>
      <c r="AB433" s="106">
        <v>44165</v>
      </c>
      <c r="AC433" s="1">
        <v>14</v>
      </c>
      <c r="AD433" s="1">
        <v>136.37</v>
      </c>
      <c r="AE433" s="105"/>
      <c r="AF433" s="105"/>
      <c r="AG433" s="105"/>
      <c r="AH433" s="105"/>
      <c r="AI433" s="105"/>
      <c r="AJ433" s="1"/>
    </row>
    <row r="434" spans="1:36" x14ac:dyDescent="0.3">
      <c r="A434" s="105" t="s">
        <v>37</v>
      </c>
      <c r="B434" s="105" t="s">
        <v>36</v>
      </c>
      <c r="C434" s="105"/>
      <c r="D434" s="105" t="s">
        <v>652</v>
      </c>
      <c r="E434" s="105" t="s">
        <v>652</v>
      </c>
      <c r="F434" s="1"/>
      <c r="G434" s="1"/>
      <c r="H434" s="105" t="s">
        <v>188</v>
      </c>
      <c r="I434" s="1"/>
      <c r="J434" s="1"/>
      <c r="K434" s="105"/>
      <c r="L434" s="106">
        <v>44165</v>
      </c>
      <c r="M434" s="105" t="s">
        <v>246</v>
      </c>
      <c r="N434" s="1">
        <v>1.75</v>
      </c>
      <c r="O434" s="105" t="s">
        <v>108</v>
      </c>
      <c r="P434" s="1"/>
      <c r="Q434" s="1"/>
      <c r="R434" s="105" t="s">
        <v>73</v>
      </c>
      <c r="S434" s="1" t="s">
        <v>74</v>
      </c>
      <c r="T434" s="105" t="s">
        <v>36</v>
      </c>
      <c r="U434" s="105" t="s">
        <v>188</v>
      </c>
      <c r="V434" s="106"/>
      <c r="W434" s="106"/>
      <c r="X434" s="1"/>
      <c r="Y434" s="1">
        <v>17</v>
      </c>
      <c r="Z434" s="105" t="s">
        <v>108</v>
      </c>
      <c r="AA434" s="106">
        <v>44165</v>
      </c>
      <c r="AB434" s="106">
        <v>44179</v>
      </c>
      <c r="AC434" s="1">
        <v>14</v>
      </c>
      <c r="AD434" s="1">
        <v>112</v>
      </c>
      <c r="AE434" s="105"/>
      <c r="AF434" s="105"/>
      <c r="AG434" s="105"/>
      <c r="AH434" s="105"/>
      <c r="AI434" s="105"/>
      <c r="AJ434" s="1"/>
    </row>
    <row r="435" spans="1:36" x14ac:dyDescent="0.3">
      <c r="A435" s="105" t="s">
        <v>37</v>
      </c>
      <c r="B435" s="105" t="s">
        <v>36</v>
      </c>
      <c r="C435" s="105"/>
      <c r="D435" s="105" t="s">
        <v>652</v>
      </c>
      <c r="E435" s="105" t="s">
        <v>652</v>
      </c>
      <c r="F435" s="1"/>
      <c r="G435" s="1"/>
      <c r="H435" s="105" t="s">
        <v>190</v>
      </c>
      <c r="I435" s="1"/>
      <c r="J435" s="1"/>
      <c r="K435" s="105"/>
      <c r="L435" s="106">
        <v>44165</v>
      </c>
      <c r="M435" s="105" t="s">
        <v>49</v>
      </c>
      <c r="N435" s="1">
        <v>0.6</v>
      </c>
      <c r="O435" s="105" t="s">
        <v>108</v>
      </c>
      <c r="P435" s="1"/>
      <c r="Q435" s="1"/>
      <c r="R435" s="105" t="s">
        <v>73</v>
      </c>
      <c r="S435" s="1" t="s">
        <v>74</v>
      </c>
      <c r="T435" s="105" t="s">
        <v>36</v>
      </c>
      <c r="U435" s="105" t="s">
        <v>190</v>
      </c>
      <c r="V435" s="106"/>
      <c r="W435" s="106"/>
      <c r="X435" s="1"/>
      <c r="Y435" s="1">
        <v>28</v>
      </c>
      <c r="Z435" s="105" t="s">
        <v>108</v>
      </c>
      <c r="AA435" s="106">
        <v>44165</v>
      </c>
      <c r="AB435" s="106">
        <v>44179</v>
      </c>
      <c r="AC435" s="1">
        <v>14</v>
      </c>
      <c r="AD435" s="1">
        <v>112</v>
      </c>
      <c r="AE435" s="105"/>
      <c r="AF435" s="105"/>
      <c r="AG435" s="105"/>
      <c r="AH435" s="105"/>
      <c r="AI435" s="105"/>
      <c r="AJ435" s="1"/>
    </row>
    <row r="436" spans="1:36" x14ac:dyDescent="0.3">
      <c r="A436" s="105" t="s">
        <v>37</v>
      </c>
      <c r="B436" s="105" t="s">
        <v>36</v>
      </c>
      <c r="C436" s="105"/>
      <c r="D436" s="105" t="s">
        <v>652</v>
      </c>
      <c r="E436" s="105" t="s">
        <v>652</v>
      </c>
      <c r="F436" s="1"/>
      <c r="G436" s="1"/>
      <c r="H436" s="105" t="s">
        <v>200</v>
      </c>
      <c r="I436" s="1"/>
      <c r="J436" s="1"/>
      <c r="K436" s="105"/>
      <c r="L436" s="106">
        <v>44176</v>
      </c>
      <c r="M436" s="105" t="s">
        <v>151</v>
      </c>
      <c r="N436" s="1">
        <v>1.3</v>
      </c>
      <c r="O436" s="105" t="s">
        <v>108</v>
      </c>
      <c r="P436" s="1"/>
      <c r="Q436" s="1"/>
      <c r="R436" s="105" t="s">
        <v>73</v>
      </c>
      <c r="S436" s="1" t="s">
        <v>74</v>
      </c>
      <c r="T436" s="105" t="s">
        <v>36</v>
      </c>
      <c r="U436" s="105" t="s">
        <v>200</v>
      </c>
      <c r="V436" s="106"/>
      <c r="W436" s="106"/>
      <c r="X436" s="1"/>
      <c r="Y436" s="1">
        <v>14</v>
      </c>
      <c r="Z436" s="105" t="s">
        <v>108</v>
      </c>
      <c r="AA436" s="106">
        <v>44165</v>
      </c>
      <c r="AB436" s="106">
        <v>44179</v>
      </c>
      <c r="AC436" s="1">
        <v>14</v>
      </c>
      <c r="AD436" s="1">
        <v>112</v>
      </c>
      <c r="AE436" s="105"/>
      <c r="AF436" s="105"/>
      <c r="AG436" s="105"/>
      <c r="AH436" s="105"/>
      <c r="AI436" s="105"/>
      <c r="AJ436" s="1"/>
    </row>
    <row r="437" spans="1:36" x14ac:dyDescent="0.3">
      <c r="A437" s="105" t="s">
        <v>37</v>
      </c>
      <c r="B437" s="105" t="s">
        <v>36</v>
      </c>
      <c r="C437" s="105"/>
      <c r="D437" s="105" t="s">
        <v>652</v>
      </c>
      <c r="E437" s="105" t="s">
        <v>652</v>
      </c>
      <c r="F437" s="1"/>
      <c r="G437" s="1"/>
      <c r="H437" s="105" t="s">
        <v>225</v>
      </c>
      <c r="I437" s="1"/>
      <c r="J437" s="1"/>
      <c r="K437" s="105"/>
      <c r="L437" s="106">
        <v>44176</v>
      </c>
      <c r="M437" s="105" t="s">
        <v>247</v>
      </c>
      <c r="N437" s="1">
        <v>1.17</v>
      </c>
      <c r="O437" s="105" t="s">
        <v>108</v>
      </c>
      <c r="P437" s="1"/>
      <c r="Q437" s="1"/>
      <c r="R437" s="105" t="s">
        <v>73</v>
      </c>
      <c r="S437" s="1" t="s">
        <v>74</v>
      </c>
      <c r="T437" s="105" t="s">
        <v>36</v>
      </c>
      <c r="U437" s="105" t="s">
        <v>225</v>
      </c>
      <c r="V437" s="106"/>
      <c r="W437" s="106"/>
      <c r="X437" s="1"/>
      <c r="Y437" s="1">
        <v>7</v>
      </c>
      <c r="Z437" s="105" t="s">
        <v>108</v>
      </c>
      <c r="AA437" s="106">
        <v>44165</v>
      </c>
      <c r="AB437" s="106">
        <v>44179</v>
      </c>
      <c r="AC437" s="1">
        <v>14</v>
      </c>
      <c r="AD437" s="1">
        <v>112</v>
      </c>
      <c r="AE437" s="105"/>
      <c r="AF437" s="105"/>
      <c r="AG437" s="105"/>
      <c r="AH437" s="105"/>
      <c r="AI437" s="105"/>
      <c r="AJ437" s="1"/>
    </row>
    <row r="438" spans="1:36" x14ac:dyDescent="0.3">
      <c r="A438" s="105" t="s">
        <v>37</v>
      </c>
      <c r="B438" s="105" t="s">
        <v>36</v>
      </c>
      <c r="C438" s="105"/>
      <c r="D438" s="105" t="s">
        <v>652</v>
      </c>
      <c r="E438" s="105" t="s">
        <v>652</v>
      </c>
      <c r="F438" s="1"/>
      <c r="G438" s="1"/>
      <c r="H438" s="105" t="s">
        <v>190</v>
      </c>
      <c r="I438" s="1"/>
      <c r="J438" s="1"/>
      <c r="K438" s="105"/>
      <c r="L438" s="106">
        <v>44172</v>
      </c>
      <c r="M438" s="105" t="s">
        <v>49</v>
      </c>
      <c r="N438" s="1">
        <v>0.5</v>
      </c>
      <c r="O438" s="105" t="s">
        <v>108</v>
      </c>
      <c r="P438" s="1"/>
      <c r="Q438" s="1"/>
      <c r="R438" s="105" t="s">
        <v>73</v>
      </c>
      <c r="S438" s="1" t="s">
        <v>74</v>
      </c>
      <c r="T438" s="105" t="s">
        <v>36</v>
      </c>
      <c r="U438" s="105" t="s">
        <v>190</v>
      </c>
      <c r="V438" s="106"/>
      <c r="W438" s="106"/>
      <c r="X438" s="1"/>
      <c r="Y438" s="1">
        <v>28</v>
      </c>
      <c r="Z438" s="105" t="s">
        <v>108</v>
      </c>
      <c r="AA438" s="106">
        <v>44165</v>
      </c>
      <c r="AB438" s="106">
        <v>44179</v>
      </c>
      <c r="AC438" s="1">
        <v>14</v>
      </c>
      <c r="AD438" s="1">
        <v>112</v>
      </c>
      <c r="AE438" s="105"/>
      <c r="AF438" s="105"/>
      <c r="AG438" s="105"/>
      <c r="AH438" s="105"/>
      <c r="AI438" s="105"/>
      <c r="AJ438" s="1"/>
    </row>
    <row r="439" spans="1:36" x14ac:dyDescent="0.3">
      <c r="A439" s="105" t="s">
        <v>37</v>
      </c>
      <c r="B439" s="105" t="s">
        <v>36</v>
      </c>
      <c r="C439" s="105"/>
      <c r="D439" s="105" t="s">
        <v>652</v>
      </c>
      <c r="E439" s="105" t="s">
        <v>652</v>
      </c>
      <c r="F439" s="1"/>
      <c r="G439" s="1"/>
      <c r="H439" s="105" t="s">
        <v>190</v>
      </c>
      <c r="I439" s="1"/>
      <c r="J439" s="1"/>
      <c r="K439" s="105"/>
      <c r="L439" s="106">
        <v>44179</v>
      </c>
      <c r="M439" s="105" t="s">
        <v>206</v>
      </c>
      <c r="N439" s="1">
        <v>0.97</v>
      </c>
      <c r="O439" s="105" t="s">
        <v>125</v>
      </c>
      <c r="P439" s="1"/>
      <c r="Q439" s="1"/>
      <c r="R439" s="105" t="s">
        <v>73</v>
      </c>
      <c r="S439" s="1" t="s">
        <v>74</v>
      </c>
      <c r="T439" s="105" t="s">
        <v>36</v>
      </c>
      <c r="U439" s="105" t="s">
        <v>190</v>
      </c>
      <c r="V439" s="106"/>
      <c r="W439" s="106"/>
      <c r="X439" s="1"/>
      <c r="Y439" s="1">
        <v>28</v>
      </c>
      <c r="Z439" s="105" t="s">
        <v>125</v>
      </c>
      <c r="AA439" s="106">
        <v>44179</v>
      </c>
      <c r="AB439" s="106">
        <v>44193</v>
      </c>
      <c r="AC439" s="1">
        <v>14</v>
      </c>
      <c r="AD439" s="1">
        <v>112</v>
      </c>
      <c r="AE439" s="105"/>
      <c r="AF439" s="105"/>
      <c r="AG439" s="105"/>
      <c r="AH439" s="105"/>
      <c r="AI439" s="105"/>
      <c r="AJ439" s="1"/>
    </row>
    <row r="440" spans="1:36" x14ac:dyDescent="0.3">
      <c r="A440" s="105" t="s">
        <v>37</v>
      </c>
      <c r="B440" s="105" t="s">
        <v>36</v>
      </c>
      <c r="C440" s="105"/>
      <c r="D440" s="105" t="s">
        <v>652</v>
      </c>
      <c r="E440" s="105" t="s">
        <v>652</v>
      </c>
      <c r="F440" s="1"/>
      <c r="G440" s="1"/>
      <c r="H440" s="105" t="s">
        <v>188</v>
      </c>
      <c r="I440" s="1"/>
      <c r="J440" s="1"/>
      <c r="K440" s="105"/>
      <c r="L440" s="106">
        <v>44179</v>
      </c>
      <c r="M440" s="105" t="s">
        <v>233</v>
      </c>
      <c r="N440" s="1">
        <v>1.28</v>
      </c>
      <c r="O440" s="105" t="s">
        <v>125</v>
      </c>
      <c r="P440" s="1"/>
      <c r="Q440" s="1"/>
      <c r="R440" s="105" t="s">
        <v>73</v>
      </c>
      <c r="S440" s="1" t="s">
        <v>74</v>
      </c>
      <c r="T440" s="105" t="s">
        <v>36</v>
      </c>
      <c r="U440" s="105" t="s">
        <v>188</v>
      </c>
      <c r="V440" s="106"/>
      <c r="W440" s="106"/>
      <c r="X440" s="1"/>
      <c r="Y440" s="1">
        <v>17</v>
      </c>
      <c r="Z440" s="105" t="s">
        <v>125</v>
      </c>
      <c r="AA440" s="106">
        <v>44179</v>
      </c>
      <c r="AB440" s="106">
        <v>44193</v>
      </c>
      <c r="AC440" s="1">
        <v>14</v>
      </c>
      <c r="AD440" s="1">
        <v>112</v>
      </c>
      <c r="AE440" s="105"/>
      <c r="AF440" s="105"/>
      <c r="AG440" s="105"/>
      <c r="AH440" s="105"/>
      <c r="AI440" s="105"/>
      <c r="AJ440" s="1"/>
    </row>
    <row r="441" spans="1:36" x14ac:dyDescent="0.3">
      <c r="A441" s="105" t="s">
        <v>37</v>
      </c>
      <c r="B441" s="105" t="s">
        <v>36</v>
      </c>
      <c r="C441" s="105"/>
      <c r="D441" s="105" t="s">
        <v>652</v>
      </c>
      <c r="E441" s="105" t="s">
        <v>652</v>
      </c>
      <c r="F441" s="1"/>
      <c r="G441" s="1"/>
      <c r="H441" s="105" t="s">
        <v>190</v>
      </c>
      <c r="I441" s="1"/>
      <c r="J441" s="1"/>
      <c r="K441" s="105"/>
      <c r="L441" s="106">
        <v>44147</v>
      </c>
      <c r="M441" s="105" t="s">
        <v>88</v>
      </c>
      <c r="N441" s="1">
        <v>0.75</v>
      </c>
      <c r="O441" s="105" t="s">
        <v>40</v>
      </c>
      <c r="P441" s="1"/>
      <c r="Q441" s="1"/>
      <c r="R441" s="105" t="s">
        <v>83</v>
      </c>
      <c r="S441" s="1" t="s">
        <v>84</v>
      </c>
      <c r="T441" s="105" t="s">
        <v>36</v>
      </c>
      <c r="U441" s="105" t="s">
        <v>190</v>
      </c>
      <c r="V441" s="106"/>
      <c r="W441" s="106"/>
      <c r="X441" s="1"/>
      <c r="Y441" s="1">
        <v>28</v>
      </c>
      <c r="Z441" s="105" t="s">
        <v>40</v>
      </c>
      <c r="AA441" s="106">
        <v>44137</v>
      </c>
      <c r="AB441" s="106">
        <v>44151</v>
      </c>
      <c r="AC441" s="1">
        <v>14</v>
      </c>
      <c r="AD441" s="1">
        <v>112</v>
      </c>
      <c r="AE441" s="105"/>
      <c r="AF441" s="105"/>
      <c r="AG441" s="105"/>
      <c r="AH441" s="105"/>
      <c r="AI441" s="105"/>
      <c r="AJ441" s="1"/>
    </row>
    <row r="442" spans="1:36" x14ac:dyDescent="0.3">
      <c r="A442" s="105" t="s">
        <v>37</v>
      </c>
      <c r="B442" s="105" t="s">
        <v>36</v>
      </c>
      <c r="C442" s="105"/>
      <c r="D442" s="105" t="s">
        <v>652</v>
      </c>
      <c r="E442" s="105" t="s">
        <v>652</v>
      </c>
      <c r="F442" s="1"/>
      <c r="G442" s="1"/>
      <c r="H442" s="105" t="s">
        <v>190</v>
      </c>
      <c r="I442" s="1"/>
      <c r="J442" s="1"/>
      <c r="K442" s="105"/>
      <c r="L442" s="106">
        <v>44151</v>
      </c>
      <c r="M442" s="105" t="s">
        <v>248</v>
      </c>
      <c r="N442" s="1">
        <v>0.75</v>
      </c>
      <c r="O442" s="105" t="s">
        <v>40</v>
      </c>
      <c r="P442" s="1"/>
      <c r="Q442" s="1"/>
      <c r="R442" s="105" t="s">
        <v>83</v>
      </c>
      <c r="S442" s="1" t="s">
        <v>84</v>
      </c>
      <c r="T442" s="105" t="s">
        <v>36</v>
      </c>
      <c r="U442" s="105" t="s">
        <v>190</v>
      </c>
      <c r="V442" s="106"/>
      <c r="W442" s="106"/>
      <c r="X442" s="1"/>
      <c r="Y442" s="1">
        <v>28</v>
      </c>
      <c r="Z442" s="105" t="s">
        <v>40</v>
      </c>
      <c r="AA442" s="106">
        <v>44137</v>
      </c>
      <c r="AB442" s="106">
        <v>44151</v>
      </c>
      <c r="AC442" s="1">
        <v>14</v>
      </c>
      <c r="AD442" s="1">
        <v>112</v>
      </c>
      <c r="AE442" s="105"/>
      <c r="AF442" s="105"/>
      <c r="AG442" s="105"/>
      <c r="AH442" s="105"/>
      <c r="AI442" s="105"/>
      <c r="AJ442" s="1"/>
    </row>
    <row r="443" spans="1:36" x14ac:dyDescent="0.3">
      <c r="A443" s="105" t="s">
        <v>37</v>
      </c>
      <c r="B443" s="105" t="s">
        <v>36</v>
      </c>
      <c r="C443" s="105"/>
      <c r="D443" s="105" t="s">
        <v>652</v>
      </c>
      <c r="E443" s="105" t="s">
        <v>652</v>
      </c>
      <c r="F443" s="1"/>
      <c r="G443" s="1"/>
      <c r="H443" s="105" t="s">
        <v>190</v>
      </c>
      <c r="I443" s="1"/>
      <c r="J443" s="1"/>
      <c r="K443" s="105"/>
      <c r="L443" s="106">
        <v>44158</v>
      </c>
      <c r="M443" s="105" t="s">
        <v>88</v>
      </c>
      <c r="N443" s="1">
        <v>0.92</v>
      </c>
      <c r="O443" s="105" t="s">
        <v>105</v>
      </c>
      <c r="P443" s="1"/>
      <c r="Q443" s="1"/>
      <c r="R443" s="105" t="s">
        <v>83</v>
      </c>
      <c r="S443" s="1" t="s">
        <v>84</v>
      </c>
      <c r="T443" s="105" t="s">
        <v>36</v>
      </c>
      <c r="U443" s="105" t="s">
        <v>190</v>
      </c>
      <c r="V443" s="106"/>
      <c r="W443" s="106"/>
      <c r="X443" s="1"/>
      <c r="Y443" s="1">
        <v>28</v>
      </c>
      <c r="Z443" s="105" t="s">
        <v>105</v>
      </c>
      <c r="AA443" s="106">
        <v>44151</v>
      </c>
      <c r="AB443" s="106">
        <v>44165</v>
      </c>
      <c r="AC443" s="1">
        <v>14</v>
      </c>
      <c r="AD443" s="1">
        <v>136.37</v>
      </c>
      <c r="AE443" s="105"/>
      <c r="AF443" s="105"/>
      <c r="AG443" s="105"/>
      <c r="AH443" s="105"/>
      <c r="AI443" s="105"/>
      <c r="AJ443" s="1"/>
    </row>
    <row r="444" spans="1:36" x14ac:dyDescent="0.3">
      <c r="A444" s="105" t="s">
        <v>37</v>
      </c>
      <c r="B444" s="105" t="s">
        <v>36</v>
      </c>
      <c r="C444" s="105"/>
      <c r="D444" s="105" t="s">
        <v>652</v>
      </c>
      <c r="E444" s="105" t="s">
        <v>652</v>
      </c>
      <c r="F444" s="1"/>
      <c r="G444" s="1"/>
      <c r="H444" s="105" t="s">
        <v>195</v>
      </c>
      <c r="I444" s="1"/>
      <c r="J444" s="1"/>
      <c r="K444" s="105"/>
      <c r="L444" s="106">
        <v>44153</v>
      </c>
      <c r="M444" s="105" t="s">
        <v>249</v>
      </c>
      <c r="N444" s="1">
        <v>0.5</v>
      </c>
      <c r="O444" s="105" t="s">
        <v>105</v>
      </c>
      <c r="P444" s="1"/>
      <c r="Q444" s="1"/>
      <c r="R444" s="105" t="s">
        <v>83</v>
      </c>
      <c r="S444" s="1" t="s">
        <v>84</v>
      </c>
      <c r="T444" s="105" t="s">
        <v>36</v>
      </c>
      <c r="U444" s="105" t="s">
        <v>195</v>
      </c>
      <c r="V444" s="106"/>
      <c r="W444" s="106"/>
      <c r="X444" s="1"/>
      <c r="Y444" s="1">
        <v>21</v>
      </c>
      <c r="Z444" s="105" t="s">
        <v>105</v>
      </c>
      <c r="AA444" s="106">
        <v>44151</v>
      </c>
      <c r="AB444" s="106">
        <v>44165</v>
      </c>
      <c r="AC444" s="1">
        <v>14</v>
      </c>
      <c r="AD444" s="1">
        <v>136.37</v>
      </c>
      <c r="AE444" s="105"/>
      <c r="AF444" s="105"/>
      <c r="AG444" s="105"/>
      <c r="AH444" s="105"/>
      <c r="AI444" s="105"/>
      <c r="AJ444" s="1"/>
    </row>
    <row r="445" spans="1:36" x14ac:dyDescent="0.3">
      <c r="A445" s="105" t="s">
        <v>37</v>
      </c>
      <c r="B445" s="105" t="s">
        <v>36</v>
      </c>
      <c r="C445" s="105"/>
      <c r="D445" s="105" t="s">
        <v>652</v>
      </c>
      <c r="E445" s="105" t="s">
        <v>652</v>
      </c>
      <c r="F445" s="1"/>
      <c r="G445" s="1"/>
      <c r="H445" s="105" t="s">
        <v>195</v>
      </c>
      <c r="I445" s="1"/>
      <c r="J445" s="1"/>
      <c r="K445" s="105"/>
      <c r="L445" s="106">
        <v>44153</v>
      </c>
      <c r="M445" s="105" t="s">
        <v>250</v>
      </c>
      <c r="N445" s="1">
        <v>0.92</v>
      </c>
      <c r="O445" s="105" t="s">
        <v>105</v>
      </c>
      <c r="P445" s="1"/>
      <c r="Q445" s="1"/>
      <c r="R445" s="105" t="s">
        <v>83</v>
      </c>
      <c r="S445" s="1" t="s">
        <v>84</v>
      </c>
      <c r="T445" s="105" t="s">
        <v>36</v>
      </c>
      <c r="U445" s="105" t="s">
        <v>195</v>
      </c>
      <c r="V445" s="106"/>
      <c r="W445" s="106"/>
      <c r="X445" s="1"/>
      <c r="Y445" s="1">
        <v>21</v>
      </c>
      <c r="Z445" s="105" t="s">
        <v>105</v>
      </c>
      <c r="AA445" s="106">
        <v>44151</v>
      </c>
      <c r="AB445" s="106">
        <v>44165</v>
      </c>
      <c r="AC445" s="1">
        <v>14</v>
      </c>
      <c r="AD445" s="1">
        <v>136.37</v>
      </c>
      <c r="AE445" s="105"/>
      <c r="AF445" s="105"/>
      <c r="AG445" s="105"/>
      <c r="AH445" s="105"/>
      <c r="AI445" s="105"/>
      <c r="AJ445" s="1"/>
    </row>
    <row r="446" spans="1:36" x14ac:dyDescent="0.3">
      <c r="A446" s="105" t="s">
        <v>37</v>
      </c>
      <c r="B446" s="105" t="s">
        <v>36</v>
      </c>
      <c r="C446" s="105"/>
      <c r="D446" s="105" t="s">
        <v>652</v>
      </c>
      <c r="E446" s="105" t="s">
        <v>652</v>
      </c>
      <c r="F446" s="1"/>
      <c r="G446" s="1"/>
      <c r="H446" s="105" t="s">
        <v>192</v>
      </c>
      <c r="I446" s="1"/>
      <c r="J446" s="1"/>
      <c r="K446" s="105"/>
      <c r="L446" s="106">
        <v>44154</v>
      </c>
      <c r="M446" s="105" t="s">
        <v>251</v>
      </c>
      <c r="N446" s="1">
        <v>1.25</v>
      </c>
      <c r="O446" s="105" t="s">
        <v>105</v>
      </c>
      <c r="P446" s="1"/>
      <c r="Q446" s="1"/>
      <c r="R446" s="105" t="s">
        <v>83</v>
      </c>
      <c r="S446" s="1" t="s">
        <v>84</v>
      </c>
      <c r="T446" s="105" t="s">
        <v>36</v>
      </c>
      <c r="U446" s="105" t="s">
        <v>192</v>
      </c>
      <c r="V446" s="106"/>
      <c r="W446" s="106"/>
      <c r="X446" s="1"/>
      <c r="Y446" s="1">
        <v>14</v>
      </c>
      <c r="Z446" s="105" t="s">
        <v>105</v>
      </c>
      <c r="AA446" s="106">
        <v>44151</v>
      </c>
      <c r="AB446" s="106">
        <v>44165</v>
      </c>
      <c r="AC446" s="1">
        <v>14</v>
      </c>
      <c r="AD446" s="1">
        <v>136.37</v>
      </c>
      <c r="AE446" s="105"/>
      <c r="AF446" s="105"/>
      <c r="AG446" s="105"/>
      <c r="AH446" s="105"/>
      <c r="AI446" s="105"/>
      <c r="AJ446" s="1"/>
    </row>
    <row r="447" spans="1:36" x14ac:dyDescent="0.3">
      <c r="A447" s="105" t="s">
        <v>37</v>
      </c>
      <c r="B447" s="105" t="s">
        <v>36</v>
      </c>
      <c r="C447" s="105"/>
      <c r="D447" s="105" t="s">
        <v>652</v>
      </c>
      <c r="E447" s="105" t="s">
        <v>652</v>
      </c>
      <c r="F447" s="1"/>
      <c r="G447" s="1"/>
      <c r="H447" s="105" t="s">
        <v>197</v>
      </c>
      <c r="I447" s="1"/>
      <c r="J447" s="1"/>
      <c r="K447" s="105"/>
      <c r="L447" s="106">
        <v>44158</v>
      </c>
      <c r="M447" s="105" t="s">
        <v>252</v>
      </c>
      <c r="N447" s="1">
        <v>0.83</v>
      </c>
      <c r="O447" s="105" t="s">
        <v>105</v>
      </c>
      <c r="P447" s="1"/>
      <c r="Q447" s="1"/>
      <c r="R447" s="105" t="s">
        <v>83</v>
      </c>
      <c r="S447" s="1" t="s">
        <v>84</v>
      </c>
      <c r="T447" s="105" t="s">
        <v>36</v>
      </c>
      <c r="U447" s="105" t="s">
        <v>197</v>
      </c>
      <c r="V447" s="106"/>
      <c r="W447" s="106"/>
      <c r="X447" s="1"/>
      <c r="Y447" s="1">
        <v>7</v>
      </c>
      <c r="Z447" s="105" t="s">
        <v>105</v>
      </c>
      <c r="AA447" s="106">
        <v>44151</v>
      </c>
      <c r="AB447" s="106">
        <v>44165</v>
      </c>
      <c r="AC447" s="1">
        <v>14</v>
      </c>
      <c r="AD447" s="1">
        <v>136.37</v>
      </c>
      <c r="AE447" s="105"/>
      <c r="AF447" s="105"/>
      <c r="AG447" s="105"/>
      <c r="AH447" s="105"/>
      <c r="AI447" s="105"/>
      <c r="AJ447" s="1"/>
    </row>
    <row r="448" spans="1:36" x14ac:dyDescent="0.3">
      <c r="A448" s="105" t="s">
        <v>37</v>
      </c>
      <c r="B448" s="105" t="s">
        <v>36</v>
      </c>
      <c r="C448" s="105"/>
      <c r="D448" s="105" t="s">
        <v>652</v>
      </c>
      <c r="E448" s="105" t="s">
        <v>652</v>
      </c>
      <c r="F448" s="1"/>
      <c r="G448" s="1"/>
      <c r="H448" s="105" t="s">
        <v>197</v>
      </c>
      <c r="I448" s="1"/>
      <c r="J448" s="1"/>
      <c r="K448" s="105"/>
      <c r="L448" s="106">
        <v>44158</v>
      </c>
      <c r="M448" s="105" t="s">
        <v>253</v>
      </c>
      <c r="N448" s="1">
        <v>0.25</v>
      </c>
      <c r="O448" s="105" t="s">
        <v>105</v>
      </c>
      <c r="P448" s="1"/>
      <c r="Q448" s="1"/>
      <c r="R448" s="105" t="s">
        <v>83</v>
      </c>
      <c r="S448" s="1" t="s">
        <v>84</v>
      </c>
      <c r="T448" s="105" t="s">
        <v>36</v>
      </c>
      <c r="U448" s="105" t="s">
        <v>197</v>
      </c>
      <c r="V448" s="106"/>
      <c r="W448" s="106"/>
      <c r="X448" s="1"/>
      <c r="Y448" s="1">
        <v>7</v>
      </c>
      <c r="Z448" s="105" t="s">
        <v>105</v>
      </c>
      <c r="AA448" s="106">
        <v>44151</v>
      </c>
      <c r="AB448" s="106">
        <v>44165</v>
      </c>
      <c r="AC448" s="1">
        <v>14</v>
      </c>
      <c r="AD448" s="1">
        <v>136.37</v>
      </c>
      <c r="AE448" s="105"/>
      <c r="AF448" s="105"/>
      <c r="AG448" s="105"/>
      <c r="AH448" s="105"/>
      <c r="AI448" s="105"/>
      <c r="AJ448" s="1"/>
    </row>
    <row r="449" spans="1:36" x14ac:dyDescent="0.3">
      <c r="A449" s="105" t="s">
        <v>37</v>
      </c>
      <c r="B449" s="105" t="s">
        <v>36</v>
      </c>
      <c r="C449" s="105"/>
      <c r="D449" s="105" t="s">
        <v>652</v>
      </c>
      <c r="E449" s="105" t="s">
        <v>652</v>
      </c>
      <c r="F449" s="1"/>
      <c r="G449" s="1"/>
      <c r="H449" s="105" t="s">
        <v>190</v>
      </c>
      <c r="I449" s="1"/>
      <c r="J449" s="1"/>
      <c r="K449" s="105"/>
      <c r="L449" s="106">
        <v>44161</v>
      </c>
      <c r="M449" s="105" t="s">
        <v>254</v>
      </c>
      <c r="N449" s="1">
        <v>0.25</v>
      </c>
      <c r="O449" s="105" t="s">
        <v>105</v>
      </c>
      <c r="P449" s="1"/>
      <c r="Q449" s="1"/>
      <c r="R449" s="105" t="s">
        <v>83</v>
      </c>
      <c r="S449" s="1" t="s">
        <v>84</v>
      </c>
      <c r="T449" s="105" t="s">
        <v>36</v>
      </c>
      <c r="U449" s="105" t="s">
        <v>190</v>
      </c>
      <c r="V449" s="106"/>
      <c r="W449" s="106"/>
      <c r="X449" s="1"/>
      <c r="Y449" s="1">
        <v>28</v>
      </c>
      <c r="Z449" s="105" t="s">
        <v>105</v>
      </c>
      <c r="AA449" s="106">
        <v>44151</v>
      </c>
      <c r="AB449" s="106">
        <v>44165</v>
      </c>
      <c r="AC449" s="1">
        <v>14</v>
      </c>
      <c r="AD449" s="1">
        <v>136.37</v>
      </c>
      <c r="AE449" s="105"/>
      <c r="AF449" s="105"/>
      <c r="AG449" s="105"/>
      <c r="AH449" s="105"/>
      <c r="AI449" s="105"/>
      <c r="AJ449" s="1"/>
    </row>
    <row r="450" spans="1:36" x14ac:dyDescent="0.3">
      <c r="A450" s="105" t="s">
        <v>37</v>
      </c>
      <c r="B450" s="105" t="s">
        <v>36</v>
      </c>
      <c r="C450" s="105"/>
      <c r="D450" s="105" t="s">
        <v>652</v>
      </c>
      <c r="E450" s="105" t="s">
        <v>652</v>
      </c>
      <c r="F450" s="1"/>
      <c r="G450" s="1"/>
      <c r="H450" s="105" t="s">
        <v>195</v>
      </c>
      <c r="I450" s="1"/>
      <c r="J450" s="1"/>
      <c r="K450" s="105"/>
      <c r="L450" s="106">
        <v>44161</v>
      </c>
      <c r="M450" s="105" t="s">
        <v>250</v>
      </c>
      <c r="N450" s="1">
        <v>0.83</v>
      </c>
      <c r="O450" s="105" t="s">
        <v>105</v>
      </c>
      <c r="P450" s="1"/>
      <c r="Q450" s="1"/>
      <c r="R450" s="105" t="s">
        <v>83</v>
      </c>
      <c r="S450" s="1" t="s">
        <v>84</v>
      </c>
      <c r="T450" s="105" t="s">
        <v>36</v>
      </c>
      <c r="U450" s="105" t="s">
        <v>195</v>
      </c>
      <c r="V450" s="106"/>
      <c r="W450" s="106"/>
      <c r="X450" s="1"/>
      <c r="Y450" s="1">
        <v>21</v>
      </c>
      <c r="Z450" s="105" t="s">
        <v>105</v>
      </c>
      <c r="AA450" s="106">
        <v>44151</v>
      </c>
      <c r="AB450" s="106">
        <v>44165</v>
      </c>
      <c r="AC450" s="1">
        <v>14</v>
      </c>
      <c r="AD450" s="1">
        <v>136.37</v>
      </c>
      <c r="AE450" s="105"/>
      <c r="AF450" s="105"/>
      <c r="AG450" s="105"/>
      <c r="AH450" s="105"/>
      <c r="AI450" s="105"/>
      <c r="AJ450" s="1"/>
    </row>
    <row r="451" spans="1:36" x14ac:dyDescent="0.3">
      <c r="A451" s="105" t="s">
        <v>37</v>
      </c>
      <c r="B451" s="105" t="s">
        <v>36</v>
      </c>
      <c r="C451" s="105"/>
      <c r="D451" s="105" t="s">
        <v>652</v>
      </c>
      <c r="E451" s="105" t="s">
        <v>652</v>
      </c>
      <c r="F451" s="1"/>
      <c r="G451" s="1"/>
      <c r="H451" s="105" t="s">
        <v>200</v>
      </c>
      <c r="I451" s="1"/>
      <c r="J451" s="1"/>
      <c r="K451" s="105"/>
      <c r="L451" s="106">
        <v>44162</v>
      </c>
      <c r="M451" s="105" t="s">
        <v>255</v>
      </c>
      <c r="N451" s="1">
        <v>1.73</v>
      </c>
      <c r="O451" s="105" t="s">
        <v>105</v>
      </c>
      <c r="P451" s="1"/>
      <c r="Q451" s="1"/>
      <c r="R451" s="105" t="s">
        <v>83</v>
      </c>
      <c r="S451" s="1" t="s">
        <v>84</v>
      </c>
      <c r="T451" s="105" t="s">
        <v>36</v>
      </c>
      <c r="U451" s="105" t="s">
        <v>200</v>
      </c>
      <c r="V451" s="106"/>
      <c r="W451" s="106"/>
      <c r="X451" s="1"/>
      <c r="Y451" s="1">
        <v>14</v>
      </c>
      <c r="Z451" s="105" t="s">
        <v>105</v>
      </c>
      <c r="AA451" s="106">
        <v>44151</v>
      </c>
      <c r="AB451" s="106">
        <v>44165</v>
      </c>
      <c r="AC451" s="1">
        <v>14</v>
      </c>
      <c r="AD451" s="1">
        <v>136.37</v>
      </c>
      <c r="AE451" s="105"/>
      <c r="AF451" s="105"/>
      <c r="AG451" s="105"/>
      <c r="AH451" s="105"/>
      <c r="AI451" s="105"/>
      <c r="AJ451" s="1"/>
    </row>
    <row r="452" spans="1:36" x14ac:dyDescent="0.3">
      <c r="A452" s="105" t="s">
        <v>37</v>
      </c>
      <c r="B452" s="105" t="s">
        <v>36</v>
      </c>
      <c r="C452" s="105"/>
      <c r="D452" s="105" t="s">
        <v>652</v>
      </c>
      <c r="E452" s="105" t="s">
        <v>652</v>
      </c>
      <c r="F452" s="1"/>
      <c r="G452" s="1"/>
      <c r="H452" s="105" t="s">
        <v>225</v>
      </c>
      <c r="I452" s="1"/>
      <c r="J452" s="1"/>
      <c r="K452" s="105"/>
      <c r="L452" s="106">
        <v>44162</v>
      </c>
      <c r="M452" s="105" t="s">
        <v>256</v>
      </c>
      <c r="N452" s="1">
        <v>1.87</v>
      </c>
      <c r="O452" s="105" t="s">
        <v>105</v>
      </c>
      <c r="P452" s="1"/>
      <c r="Q452" s="1"/>
      <c r="R452" s="105" t="s">
        <v>83</v>
      </c>
      <c r="S452" s="1" t="s">
        <v>84</v>
      </c>
      <c r="T452" s="105" t="s">
        <v>36</v>
      </c>
      <c r="U452" s="105" t="s">
        <v>225</v>
      </c>
      <c r="V452" s="106"/>
      <c r="W452" s="106"/>
      <c r="X452" s="1"/>
      <c r="Y452" s="1">
        <v>7</v>
      </c>
      <c r="Z452" s="105" t="s">
        <v>105</v>
      </c>
      <c r="AA452" s="106">
        <v>44151</v>
      </c>
      <c r="AB452" s="106">
        <v>44165</v>
      </c>
      <c r="AC452" s="1">
        <v>14</v>
      </c>
      <c r="AD452" s="1">
        <v>136.37</v>
      </c>
      <c r="AE452" s="105"/>
      <c r="AF452" s="105"/>
      <c r="AG452" s="105"/>
      <c r="AH452" s="105"/>
      <c r="AI452" s="105"/>
      <c r="AJ452" s="1"/>
    </row>
    <row r="453" spans="1:36" x14ac:dyDescent="0.3">
      <c r="A453" s="105" t="s">
        <v>37</v>
      </c>
      <c r="B453" s="105" t="s">
        <v>36</v>
      </c>
      <c r="C453" s="105"/>
      <c r="D453" s="105" t="s">
        <v>652</v>
      </c>
      <c r="E453" s="105" t="s">
        <v>652</v>
      </c>
      <c r="F453" s="1"/>
      <c r="G453" s="1"/>
      <c r="H453" s="105" t="s">
        <v>188</v>
      </c>
      <c r="I453" s="1"/>
      <c r="J453" s="1"/>
      <c r="K453" s="105"/>
      <c r="L453" s="106">
        <v>44165</v>
      </c>
      <c r="M453" s="105" t="s">
        <v>228</v>
      </c>
      <c r="N453" s="1">
        <v>1.7</v>
      </c>
      <c r="O453" s="105" t="s">
        <v>108</v>
      </c>
      <c r="P453" s="1"/>
      <c r="Q453" s="1"/>
      <c r="R453" s="105" t="s">
        <v>83</v>
      </c>
      <c r="S453" s="1" t="s">
        <v>84</v>
      </c>
      <c r="T453" s="105" t="s">
        <v>36</v>
      </c>
      <c r="U453" s="105" t="s">
        <v>188</v>
      </c>
      <c r="V453" s="106"/>
      <c r="W453" s="106"/>
      <c r="X453" s="1"/>
      <c r="Y453" s="1">
        <v>17</v>
      </c>
      <c r="Z453" s="105" t="s">
        <v>108</v>
      </c>
      <c r="AA453" s="106">
        <v>44165</v>
      </c>
      <c r="AB453" s="106">
        <v>44179</v>
      </c>
      <c r="AC453" s="1">
        <v>14</v>
      </c>
      <c r="AD453" s="1">
        <v>112</v>
      </c>
      <c r="AE453" s="105"/>
      <c r="AF453" s="105"/>
      <c r="AG453" s="105"/>
      <c r="AH453" s="105"/>
      <c r="AI453" s="105"/>
      <c r="AJ453" s="1"/>
    </row>
    <row r="454" spans="1:36" x14ac:dyDescent="0.3">
      <c r="A454" s="105" t="s">
        <v>37</v>
      </c>
      <c r="B454" s="105" t="s">
        <v>36</v>
      </c>
      <c r="C454" s="105"/>
      <c r="D454" s="105" t="s">
        <v>652</v>
      </c>
      <c r="E454" s="105" t="s">
        <v>652</v>
      </c>
      <c r="F454" s="1"/>
      <c r="G454" s="1"/>
      <c r="H454" s="105" t="s">
        <v>190</v>
      </c>
      <c r="I454" s="1"/>
      <c r="J454" s="1"/>
      <c r="K454" s="105"/>
      <c r="L454" s="106">
        <v>44165</v>
      </c>
      <c r="M454" s="105" t="s">
        <v>206</v>
      </c>
      <c r="N454" s="1">
        <v>0.6</v>
      </c>
      <c r="O454" s="105" t="s">
        <v>108</v>
      </c>
      <c r="P454" s="1"/>
      <c r="Q454" s="1"/>
      <c r="R454" s="105" t="s">
        <v>83</v>
      </c>
      <c r="S454" s="1" t="s">
        <v>84</v>
      </c>
      <c r="T454" s="105" t="s">
        <v>36</v>
      </c>
      <c r="U454" s="105" t="s">
        <v>190</v>
      </c>
      <c r="V454" s="106"/>
      <c r="W454" s="106"/>
      <c r="X454" s="1"/>
      <c r="Y454" s="1">
        <v>28</v>
      </c>
      <c r="Z454" s="105" t="s">
        <v>108</v>
      </c>
      <c r="AA454" s="106">
        <v>44165</v>
      </c>
      <c r="AB454" s="106">
        <v>44179</v>
      </c>
      <c r="AC454" s="1">
        <v>14</v>
      </c>
      <c r="AD454" s="1">
        <v>112</v>
      </c>
      <c r="AE454" s="105"/>
      <c r="AF454" s="105"/>
      <c r="AG454" s="105"/>
      <c r="AH454" s="105"/>
      <c r="AI454" s="105"/>
      <c r="AJ454" s="1"/>
    </row>
    <row r="455" spans="1:36" x14ac:dyDescent="0.3">
      <c r="A455" s="105" t="s">
        <v>37</v>
      </c>
      <c r="B455" s="105" t="s">
        <v>36</v>
      </c>
      <c r="C455" s="105"/>
      <c r="D455" s="105" t="s">
        <v>652</v>
      </c>
      <c r="E455" s="105" t="s">
        <v>652</v>
      </c>
      <c r="F455" s="1"/>
      <c r="G455" s="1"/>
      <c r="H455" s="105" t="s">
        <v>200</v>
      </c>
      <c r="I455" s="1"/>
      <c r="J455" s="1"/>
      <c r="K455" s="105"/>
      <c r="L455" s="106">
        <v>44176</v>
      </c>
      <c r="M455" s="105" t="s">
        <v>151</v>
      </c>
      <c r="N455" s="1">
        <v>1.3</v>
      </c>
      <c r="O455" s="105" t="s">
        <v>108</v>
      </c>
      <c r="P455" s="1"/>
      <c r="Q455" s="1"/>
      <c r="R455" s="105" t="s">
        <v>83</v>
      </c>
      <c r="S455" s="1" t="s">
        <v>84</v>
      </c>
      <c r="T455" s="105" t="s">
        <v>36</v>
      </c>
      <c r="U455" s="105" t="s">
        <v>200</v>
      </c>
      <c r="V455" s="106"/>
      <c r="W455" s="106"/>
      <c r="X455" s="1"/>
      <c r="Y455" s="1">
        <v>14</v>
      </c>
      <c r="Z455" s="105" t="s">
        <v>108</v>
      </c>
      <c r="AA455" s="106">
        <v>44165</v>
      </c>
      <c r="AB455" s="106">
        <v>44179</v>
      </c>
      <c r="AC455" s="1">
        <v>14</v>
      </c>
      <c r="AD455" s="1">
        <v>112</v>
      </c>
      <c r="AE455" s="105"/>
      <c r="AF455" s="105"/>
      <c r="AG455" s="105"/>
      <c r="AH455" s="105"/>
      <c r="AI455" s="105"/>
      <c r="AJ455" s="1"/>
    </row>
    <row r="456" spans="1:36" x14ac:dyDescent="0.3">
      <c r="A456" s="105" t="s">
        <v>37</v>
      </c>
      <c r="B456" s="105" t="s">
        <v>36</v>
      </c>
      <c r="C456" s="105"/>
      <c r="D456" s="105" t="s">
        <v>652</v>
      </c>
      <c r="E456" s="105" t="s">
        <v>652</v>
      </c>
      <c r="F456" s="1"/>
      <c r="G456" s="1"/>
      <c r="H456" s="105" t="s">
        <v>225</v>
      </c>
      <c r="I456" s="1"/>
      <c r="J456" s="1"/>
      <c r="K456" s="105"/>
      <c r="L456" s="106">
        <v>44176</v>
      </c>
      <c r="M456" s="105" t="s">
        <v>247</v>
      </c>
      <c r="N456" s="1">
        <v>1.17</v>
      </c>
      <c r="O456" s="105" t="s">
        <v>108</v>
      </c>
      <c r="P456" s="1"/>
      <c r="Q456" s="1"/>
      <c r="R456" s="105" t="s">
        <v>83</v>
      </c>
      <c r="S456" s="1" t="s">
        <v>84</v>
      </c>
      <c r="T456" s="105" t="s">
        <v>36</v>
      </c>
      <c r="U456" s="105" t="s">
        <v>225</v>
      </c>
      <c r="V456" s="106"/>
      <c r="W456" s="106"/>
      <c r="X456" s="1"/>
      <c r="Y456" s="1">
        <v>7</v>
      </c>
      <c r="Z456" s="105" t="s">
        <v>108</v>
      </c>
      <c r="AA456" s="106">
        <v>44165</v>
      </c>
      <c r="AB456" s="106">
        <v>44179</v>
      </c>
      <c r="AC456" s="1">
        <v>14</v>
      </c>
      <c r="AD456" s="1">
        <v>112</v>
      </c>
      <c r="AE456" s="105"/>
      <c r="AF456" s="105"/>
      <c r="AG456" s="105"/>
      <c r="AH456" s="105"/>
      <c r="AI456" s="105"/>
      <c r="AJ456" s="1"/>
    </row>
    <row r="457" spans="1:36" x14ac:dyDescent="0.3">
      <c r="A457" s="105" t="s">
        <v>37</v>
      </c>
      <c r="B457" s="105" t="s">
        <v>36</v>
      </c>
      <c r="C457" s="105"/>
      <c r="D457" s="105" t="s">
        <v>652</v>
      </c>
      <c r="E457" s="105" t="s">
        <v>652</v>
      </c>
      <c r="F457" s="1"/>
      <c r="G457" s="1"/>
      <c r="H457" s="105" t="s">
        <v>188</v>
      </c>
      <c r="I457" s="1"/>
      <c r="J457" s="1"/>
      <c r="K457" s="105"/>
      <c r="L457" s="106">
        <v>44179</v>
      </c>
      <c r="M457" s="105" t="s">
        <v>233</v>
      </c>
      <c r="N457" s="1">
        <v>1.1299999999999999</v>
      </c>
      <c r="O457" s="105" t="s">
        <v>125</v>
      </c>
      <c r="P457" s="1"/>
      <c r="Q457" s="1"/>
      <c r="R457" s="105" t="s">
        <v>83</v>
      </c>
      <c r="S457" s="1" t="s">
        <v>84</v>
      </c>
      <c r="T457" s="105" t="s">
        <v>36</v>
      </c>
      <c r="U457" s="105" t="s">
        <v>188</v>
      </c>
      <c r="V457" s="106"/>
      <c r="W457" s="106"/>
      <c r="X457" s="1"/>
      <c r="Y457" s="1">
        <v>17</v>
      </c>
      <c r="Z457" s="105" t="s">
        <v>125</v>
      </c>
      <c r="AA457" s="106">
        <v>44179</v>
      </c>
      <c r="AB457" s="106">
        <v>44193</v>
      </c>
      <c r="AC457" s="1">
        <v>14</v>
      </c>
      <c r="AD457" s="1">
        <v>112</v>
      </c>
      <c r="AE457" s="105"/>
      <c r="AF457" s="105"/>
      <c r="AG457" s="105"/>
      <c r="AH457" s="105"/>
      <c r="AI457" s="105"/>
      <c r="AJ457" s="1"/>
    </row>
    <row r="458" spans="1:36" x14ac:dyDescent="0.3">
      <c r="A458" s="105" t="s">
        <v>37</v>
      </c>
      <c r="B458" s="105" t="s">
        <v>36</v>
      </c>
      <c r="C458" s="105"/>
      <c r="D458" s="105" t="s">
        <v>652</v>
      </c>
      <c r="E458" s="105" t="s">
        <v>652</v>
      </c>
      <c r="F458" s="1"/>
      <c r="G458" s="1"/>
      <c r="H458" s="105" t="s">
        <v>190</v>
      </c>
      <c r="I458" s="1"/>
      <c r="J458" s="1"/>
      <c r="K458" s="105"/>
      <c r="L458" s="106">
        <v>44179</v>
      </c>
      <c r="M458" s="105" t="s">
        <v>206</v>
      </c>
      <c r="N458" s="1">
        <v>0.97</v>
      </c>
      <c r="O458" s="105" t="s">
        <v>125</v>
      </c>
      <c r="P458" s="1"/>
      <c r="Q458" s="1"/>
      <c r="R458" s="105" t="s">
        <v>83</v>
      </c>
      <c r="S458" s="1" t="s">
        <v>84</v>
      </c>
      <c r="T458" s="105" t="s">
        <v>36</v>
      </c>
      <c r="U458" s="105" t="s">
        <v>190</v>
      </c>
      <c r="V458" s="106"/>
      <c r="W458" s="106"/>
      <c r="X458" s="1"/>
      <c r="Y458" s="1">
        <v>28</v>
      </c>
      <c r="Z458" s="105" t="s">
        <v>125</v>
      </c>
      <c r="AA458" s="106">
        <v>44179</v>
      </c>
      <c r="AB458" s="106">
        <v>44193</v>
      </c>
      <c r="AC458" s="1">
        <v>14</v>
      </c>
      <c r="AD458" s="1">
        <v>112</v>
      </c>
      <c r="AE458" s="105"/>
      <c r="AF458" s="105"/>
      <c r="AG458" s="105"/>
      <c r="AH458" s="105"/>
      <c r="AI458" s="105"/>
      <c r="AJ458" s="1"/>
    </row>
    <row r="459" spans="1:36" x14ac:dyDescent="0.3">
      <c r="A459" s="105" t="s">
        <v>37</v>
      </c>
      <c r="B459" s="105" t="s">
        <v>36</v>
      </c>
      <c r="C459" s="105"/>
      <c r="D459" s="105" t="s">
        <v>652</v>
      </c>
      <c r="E459" s="105" t="s">
        <v>652</v>
      </c>
      <c r="F459" s="1"/>
      <c r="G459" s="1"/>
      <c r="H459" s="105" t="s">
        <v>190</v>
      </c>
      <c r="I459" s="1"/>
      <c r="J459" s="1"/>
      <c r="K459" s="105"/>
      <c r="L459" s="106">
        <v>44144</v>
      </c>
      <c r="M459" s="105" t="s">
        <v>49</v>
      </c>
      <c r="N459" s="1">
        <v>0.75</v>
      </c>
      <c r="O459" s="105" t="s">
        <v>40</v>
      </c>
      <c r="P459" s="1"/>
      <c r="Q459" s="1"/>
      <c r="R459" s="105" t="s">
        <v>93</v>
      </c>
      <c r="S459" s="1" t="s">
        <v>94</v>
      </c>
      <c r="T459" s="105" t="s">
        <v>36</v>
      </c>
      <c r="U459" s="105" t="s">
        <v>190</v>
      </c>
      <c r="V459" s="106"/>
      <c r="W459" s="106"/>
      <c r="X459" s="1"/>
      <c r="Y459" s="1">
        <v>28</v>
      </c>
      <c r="Z459" s="105" t="s">
        <v>40</v>
      </c>
      <c r="AA459" s="106">
        <v>44137</v>
      </c>
      <c r="AB459" s="106">
        <v>44151</v>
      </c>
      <c r="AC459" s="1">
        <v>14</v>
      </c>
      <c r="AD459" s="1">
        <v>112</v>
      </c>
      <c r="AE459" s="105"/>
      <c r="AF459" s="105"/>
      <c r="AG459" s="105"/>
      <c r="AH459" s="105"/>
      <c r="AI459" s="105"/>
      <c r="AJ459" s="1"/>
    </row>
    <row r="460" spans="1:36" x14ac:dyDescent="0.3">
      <c r="A460" s="105" t="s">
        <v>37</v>
      </c>
      <c r="B460" s="105" t="s">
        <v>36</v>
      </c>
      <c r="C460" s="105"/>
      <c r="D460" s="105" t="s">
        <v>652</v>
      </c>
      <c r="E460" s="105" t="s">
        <v>652</v>
      </c>
      <c r="F460" s="1"/>
      <c r="G460" s="1"/>
      <c r="H460" s="105" t="s">
        <v>190</v>
      </c>
      <c r="I460" s="1"/>
      <c r="J460" s="1"/>
      <c r="K460" s="105"/>
      <c r="L460" s="106">
        <v>44151</v>
      </c>
      <c r="M460" s="105" t="s">
        <v>49</v>
      </c>
      <c r="N460" s="1">
        <v>0.75</v>
      </c>
      <c r="O460" s="105" t="s">
        <v>40</v>
      </c>
      <c r="P460" s="1"/>
      <c r="Q460" s="1"/>
      <c r="R460" s="105" t="s">
        <v>93</v>
      </c>
      <c r="S460" s="1" t="s">
        <v>94</v>
      </c>
      <c r="T460" s="105" t="s">
        <v>36</v>
      </c>
      <c r="U460" s="105" t="s">
        <v>190</v>
      </c>
      <c r="V460" s="106"/>
      <c r="W460" s="106"/>
      <c r="X460" s="1"/>
      <c r="Y460" s="1">
        <v>28</v>
      </c>
      <c r="Z460" s="105" t="s">
        <v>40</v>
      </c>
      <c r="AA460" s="106">
        <v>44137</v>
      </c>
      <c r="AB460" s="106">
        <v>44151</v>
      </c>
      <c r="AC460" s="1">
        <v>14</v>
      </c>
      <c r="AD460" s="1">
        <v>112</v>
      </c>
      <c r="AE460" s="105"/>
      <c r="AF460" s="105"/>
      <c r="AG460" s="105"/>
      <c r="AH460" s="105"/>
      <c r="AI460" s="105"/>
      <c r="AJ460" s="1"/>
    </row>
    <row r="461" spans="1:36" x14ac:dyDescent="0.3">
      <c r="A461" s="105" t="s">
        <v>37</v>
      </c>
      <c r="B461" s="105" t="s">
        <v>36</v>
      </c>
      <c r="C461" s="105"/>
      <c r="D461" s="105" t="s">
        <v>652</v>
      </c>
      <c r="E461" s="105" t="s">
        <v>652</v>
      </c>
      <c r="F461" s="1"/>
      <c r="G461" s="1"/>
      <c r="H461" s="105" t="s">
        <v>190</v>
      </c>
      <c r="I461" s="1"/>
      <c r="J461" s="1"/>
      <c r="K461" s="105"/>
      <c r="L461" s="106">
        <v>44158</v>
      </c>
      <c r="M461" s="105" t="s">
        <v>257</v>
      </c>
      <c r="N461" s="1">
        <v>0.88</v>
      </c>
      <c r="O461" s="105" t="s">
        <v>105</v>
      </c>
      <c r="P461" s="1"/>
      <c r="Q461" s="1"/>
      <c r="R461" s="105" t="s">
        <v>93</v>
      </c>
      <c r="S461" s="1" t="s">
        <v>94</v>
      </c>
      <c r="T461" s="105" t="s">
        <v>36</v>
      </c>
      <c r="U461" s="105" t="s">
        <v>190</v>
      </c>
      <c r="V461" s="106"/>
      <c r="W461" s="106"/>
      <c r="X461" s="1"/>
      <c r="Y461" s="1">
        <v>28</v>
      </c>
      <c r="Z461" s="105" t="s">
        <v>105</v>
      </c>
      <c r="AA461" s="106">
        <v>44151</v>
      </c>
      <c r="AB461" s="106">
        <v>44165</v>
      </c>
      <c r="AC461" s="1">
        <v>14</v>
      </c>
      <c r="AD461" s="1">
        <v>136.37</v>
      </c>
      <c r="AE461" s="105"/>
      <c r="AF461" s="105"/>
      <c r="AG461" s="105"/>
      <c r="AH461" s="105"/>
      <c r="AI461" s="105"/>
      <c r="AJ461" s="1"/>
    </row>
    <row r="462" spans="1:36" x14ac:dyDescent="0.3">
      <c r="A462" s="105" t="s">
        <v>37</v>
      </c>
      <c r="B462" s="105" t="s">
        <v>36</v>
      </c>
      <c r="C462" s="105"/>
      <c r="D462" s="105" t="s">
        <v>652</v>
      </c>
      <c r="E462" s="105" t="s">
        <v>652</v>
      </c>
      <c r="F462" s="1"/>
      <c r="G462" s="1"/>
      <c r="H462" s="105" t="s">
        <v>195</v>
      </c>
      <c r="I462" s="1"/>
      <c r="J462" s="1"/>
      <c r="K462" s="105"/>
      <c r="L462" s="106">
        <v>44153</v>
      </c>
      <c r="M462" s="105" t="s">
        <v>196</v>
      </c>
      <c r="N462" s="1">
        <v>1</v>
      </c>
      <c r="O462" s="105" t="s">
        <v>105</v>
      </c>
      <c r="P462" s="1"/>
      <c r="Q462" s="1"/>
      <c r="R462" s="105" t="s">
        <v>93</v>
      </c>
      <c r="S462" s="1" t="s">
        <v>94</v>
      </c>
      <c r="T462" s="105" t="s">
        <v>36</v>
      </c>
      <c r="U462" s="105" t="s">
        <v>195</v>
      </c>
      <c r="V462" s="106"/>
      <c r="W462" s="106"/>
      <c r="X462" s="1"/>
      <c r="Y462" s="1">
        <v>21</v>
      </c>
      <c r="Z462" s="105" t="s">
        <v>105</v>
      </c>
      <c r="AA462" s="106">
        <v>44151</v>
      </c>
      <c r="AB462" s="106">
        <v>44165</v>
      </c>
      <c r="AC462" s="1">
        <v>14</v>
      </c>
      <c r="AD462" s="1">
        <v>136.37</v>
      </c>
      <c r="AE462" s="105"/>
      <c r="AF462" s="105"/>
      <c r="AG462" s="105"/>
      <c r="AH462" s="105"/>
      <c r="AI462" s="105"/>
      <c r="AJ462" s="1"/>
    </row>
    <row r="463" spans="1:36" x14ac:dyDescent="0.3">
      <c r="A463" s="105" t="s">
        <v>37</v>
      </c>
      <c r="B463" s="105" t="s">
        <v>36</v>
      </c>
      <c r="C463" s="105"/>
      <c r="D463" s="105" t="s">
        <v>652</v>
      </c>
      <c r="E463" s="105" t="s">
        <v>652</v>
      </c>
      <c r="F463" s="1"/>
      <c r="G463" s="1"/>
      <c r="H463" s="105" t="s">
        <v>195</v>
      </c>
      <c r="I463" s="1"/>
      <c r="J463" s="1"/>
      <c r="K463" s="105"/>
      <c r="L463" s="106">
        <v>44158</v>
      </c>
      <c r="M463" s="105" t="s">
        <v>195</v>
      </c>
      <c r="N463" s="1">
        <v>1.08</v>
      </c>
      <c r="O463" s="105" t="s">
        <v>105</v>
      </c>
      <c r="P463" s="1"/>
      <c r="Q463" s="1"/>
      <c r="R463" s="105" t="s">
        <v>93</v>
      </c>
      <c r="S463" s="1" t="s">
        <v>94</v>
      </c>
      <c r="T463" s="105" t="s">
        <v>36</v>
      </c>
      <c r="U463" s="105" t="s">
        <v>195</v>
      </c>
      <c r="V463" s="106"/>
      <c r="W463" s="106"/>
      <c r="X463" s="1"/>
      <c r="Y463" s="1">
        <v>21</v>
      </c>
      <c r="Z463" s="105" t="s">
        <v>105</v>
      </c>
      <c r="AA463" s="106">
        <v>44151</v>
      </c>
      <c r="AB463" s="106">
        <v>44165</v>
      </c>
      <c r="AC463" s="1">
        <v>14</v>
      </c>
      <c r="AD463" s="1">
        <v>136.37</v>
      </c>
      <c r="AE463" s="105"/>
      <c r="AF463" s="105"/>
      <c r="AG463" s="105"/>
      <c r="AH463" s="105"/>
      <c r="AI463" s="105"/>
      <c r="AJ463" s="1"/>
    </row>
    <row r="464" spans="1:36" x14ac:dyDescent="0.3">
      <c r="A464" s="105" t="s">
        <v>37</v>
      </c>
      <c r="B464" s="105" t="s">
        <v>36</v>
      </c>
      <c r="C464" s="105"/>
      <c r="D464" s="105" t="s">
        <v>652</v>
      </c>
      <c r="E464" s="105" t="s">
        <v>652</v>
      </c>
      <c r="F464" s="1"/>
      <c r="G464" s="1"/>
      <c r="H464" s="105" t="s">
        <v>195</v>
      </c>
      <c r="I464" s="1"/>
      <c r="J464" s="1"/>
      <c r="K464" s="105"/>
      <c r="L464" s="106">
        <v>44159</v>
      </c>
      <c r="M464" s="105" t="s">
        <v>195</v>
      </c>
      <c r="N464" s="1">
        <v>1.75</v>
      </c>
      <c r="O464" s="105" t="s">
        <v>105</v>
      </c>
      <c r="P464" s="1"/>
      <c r="Q464" s="1"/>
      <c r="R464" s="105" t="s">
        <v>93</v>
      </c>
      <c r="S464" s="1" t="s">
        <v>94</v>
      </c>
      <c r="T464" s="105" t="s">
        <v>36</v>
      </c>
      <c r="U464" s="105" t="s">
        <v>195</v>
      </c>
      <c r="V464" s="106"/>
      <c r="W464" s="106"/>
      <c r="X464" s="1"/>
      <c r="Y464" s="1">
        <v>21</v>
      </c>
      <c r="Z464" s="105" t="s">
        <v>105</v>
      </c>
      <c r="AA464" s="106">
        <v>44151</v>
      </c>
      <c r="AB464" s="106">
        <v>44165</v>
      </c>
      <c r="AC464" s="1">
        <v>14</v>
      </c>
      <c r="AD464" s="1">
        <v>136.37</v>
      </c>
      <c r="AE464" s="105"/>
      <c r="AF464" s="105"/>
      <c r="AG464" s="105"/>
      <c r="AH464" s="105"/>
      <c r="AI464" s="105"/>
      <c r="AJ464" s="1"/>
    </row>
    <row r="465" spans="1:36" x14ac:dyDescent="0.3">
      <c r="A465" s="105" t="s">
        <v>37</v>
      </c>
      <c r="B465" s="105" t="s">
        <v>36</v>
      </c>
      <c r="C465" s="105"/>
      <c r="D465" s="105" t="s">
        <v>652</v>
      </c>
      <c r="E465" s="105" t="s">
        <v>652</v>
      </c>
      <c r="F465" s="1"/>
      <c r="G465" s="1"/>
      <c r="H465" s="105" t="s">
        <v>192</v>
      </c>
      <c r="I465" s="1"/>
      <c r="J465" s="1"/>
      <c r="K465" s="105"/>
      <c r="L465" s="106">
        <v>44154</v>
      </c>
      <c r="M465" s="105" t="s">
        <v>251</v>
      </c>
      <c r="N465" s="1">
        <v>1.25</v>
      </c>
      <c r="O465" s="105" t="s">
        <v>105</v>
      </c>
      <c r="P465" s="1"/>
      <c r="Q465" s="1"/>
      <c r="R465" s="105" t="s">
        <v>93</v>
      </c>
      <c r="S465" s="1" t="s">
        <v>94</v>
      </c>
      <c r="T465" s="105" t="s">
        <v>36</v>
      </c>
      <c r="U465" s="105" t="s">
        <v>192</v>
      </c>
      <c r="V465" s="106"/>
      <c r="W465" s="106"/>
      <c r="X465" s="1"/>
      <c r="Y465" s="1">
        <v>14</v>
      </c>
      <c r="Z465" s="105" t="s">
        <v>105</v>
      </c>
      <c r="AA465" s="106">
        <v>44151</v>
      </c>
      <c r="AB465" s="106">
        <v>44165</v>
      </c>
      <c r="AC465" s="1">
        <v>14</v>
      </c>
      <c r="AD465" s="1">
        <v>136.37</v>
      </c>
      <c r="AE465" s="105"/>
      <c r="AF465" s="105"/>
      <c r="AG465" s="105"/>
      <c r="AH465" s="105"/>
      <c r="AI465" s="105"/>
      <c r="AJ465" s="1"/>
    </row>
    <row r="466" spans="1:36" x14ac:dyDescent="0.3">
      <c r="A466" s="105" t="s">
        <v>37</v>
      </c>
      <c r="B466" s="105" t="s">
        <v>36</v>
      </c>
      <c r="C466" s="105"/>
      <c r="D466" s="105" t="s">
        <v>652</v>
      </c>
      <c r="E466" s="105" t="s">
        <v>652</v>
      </c>
      <c r="F466" s="1"/>
      <c r="G466" s="1"/>
      <c r="H466" s="105" t="s">
        <v>197</v>
      </c>
      <c r="I466" s="1"/>
      <c r="J466" s="1"/>
      <c r="K466" s="105"/>
      <c r="L466" s="106">
        <v>44158</v>
      </c>
      <c r="M466" s="105" t="s">
        <v>198</v>
      </c>
      <c r="N466" s="1">
        <v>0.83</v>
      </c>
      <c r="O466" s="105" t="s">
        <v>105</v>
      </c>
      <c r="P466" s="1"/>
      <c r="Q466" s="1"/>
      <c r="R466" s="105" t="s">
        <v>93</v>
      </c>
      <c r="S466" s="1" t="s">
        <v>94</v>
      </c>
      <c r="T466" s="105" t="s">
        <v>36</v>
      </c>
      <c r="U466" s="105" t="s">
        <v>197</v>
      </c>
      <c r="V466" s="106"/>
      <c r="W466" s="106"/>
      <c r="X466" s="1"/>
      <c r="Y466" s="1">
        <v>7</v>
      </c>
      <c r="Z466" s="105" t="s">
        <v>105</v>
      </c>
      <c r="AA466" s="106">
        <v>44151</v>
      </c>
      <c r="AB466" s="106">
        <v>44165</v>
      </c>
      <c r="AC466" s="1">
        <v>14</v>
      </c>
      <c r="AD466" s="1">
        <v>136.37</v>
      </c>
      <c r="AE466" s="105"/>
      <c r="AF466" s="105"/>
      <c r="AG466" s="105"/>
      <c r="AH466" s="105"/>
      <c r="AI466" s="105"/>
      <c r="AJ466" s="1"/>
    </row>
    <row r="467" spans="1:36" x14ac:dyDescent="0.3">
      <c r="A467" s="105" t="s">
        <v>37</v>
      </c>
      <c r="B467" s="105" t="s">
        <v>36</v>
      </c>
      <c r="C467" s="105"/>
      <c r="D467" s="105" t="s">
        <v>652</v>
      </c>
      <c r="E467" s="105" t="s">
        <v>652</v>
      </c>
      <c r="F467" s="1"/>
      <c r="G467" s="1"/>
      <c r="H467" s="105" t="s">
        <v>195</v>
      </c>
      <c r="I467" s="1"/>
      <c r="J467" s="1"/>
      <c r="K467" s="105"/>
      <c r="L467" s="106">
        <v>44161</v>
      </c>
      <c r="M467" s="105" t="s">
        <v>258</v>
      </c>
      <c r="N467" s="1">
        <v>1</v>
      </c>
      <c r="O467" s="105" t="s">
        <v>105</v>
      </c>
      <c r="P467" s="1"/>
      <c r="Q467" s="1"/>
      <c r="R467" s="105" t="s">
        <v>93</v>
      </c>
      <c r="S467" s="1" t="s">
        <v>94</v>
      </c>
      <c r="T467" s="105" t="s">
        <v>36</v>
      </c>
      <c r="U467" s="105" t="s">
        <v>195</v>
      </c>
      <c r="V467" s="106"/>
      <c r="W467" s="106"/>
      <c r="X467" s="1"/>
      <c r="Y467" s="1">
        <v>21</v>
      </c>
      <c r="Z467" s="105" t="s">
        <v>105</v>
      </c>
      <c r="AA467" s="106">
        <v>44151</v>
      </c>
      <c r="AB467" s="106">
        <v>44165</v>
      </c>
      <c r="AC467" s="1">
        <v>14</v>
      </c>
      <c r="AD467" s="1">
        <v>136.37</v>
      </c>
      <c r="AE467" s="105"/>
      <c r="AF467" s="105"/>
      <c r="AG467" s="105"/>
      <c r="AH467" s="105"/>
      <c r="AI467" s="105"/>
      <c r="AJ467" s="1"/>
    </row>
    <row r="468" spans="1:36" x14ac:dyDescent="0.3">
      <c r="A468" s="105" t="s">
        <v>37</v>
      </c>
      <c r="B468" s="105" t="s">
        <v>36</v>
      </c>
      <c r="C468" s="105"/>
      <c r="D468" s="105" t="s">
        <v>652</v>
      </c>
      <c r="E468" s="105" t="s">
        <v>652</v>
      </c>
      <c r="F468" s="1"/>
      <c r="G468" s="1"/>
      <c r="H468" s="105" t="s">
        <v>200</v>
      </c>
      <c r="I468" s="1"/>
      <c r="J468" s="1"/>
      <c r="K468" s="105"/>
      <c r="L468" s="106">
        <v>44162</v>
      </c>
      <c r="M468" s="105"/>
      <c r="N468" s="1">
        <v>2</v>
      </c>
      <c r="O468" s="105" t="s">
        <v>105</v>
      </c>
      <c r="P468" s="1"/>
      <c r="Q468" s="1"/>
      <c r="R468" s="105" t="s">
        <v>93</v>
      </c>
      <c r="S468" s="1" t="s">
        <v>94</v>
      </c>
      <c r="T468" s="105" t="s">
        <v>36</v>
      </c>
      <c r="U468" s="105" t="s">
        <v>200</v>
      </c>
      <c r="V468" s="106"/>
      <c r="W468" s="106"/>
      <c r="X468" s="1"/>
      <c r="Y468" s="1">
        <v>14</v>
      </c>
      <c r="Z468" s="105" t="s">
        <v>105</v>
      </c>
      <c r="AA468" s="106">
        <v>44151</v>
      </c>
      <c r="AB468" s="106">
        <v>44165</v>
      </c>
      <c r="AC468" s="1">
        <v>14</v>
      </c>
      <c r="AD468" s="1">
        <v>136.37</v>
      </c>
      <c r="AE468" s="105"/>
      <c r="AF468" s="105"/>
      <c r="AG468" s="105"/>
      <c r="AH468" s="105"/>
      <c r="AI468" s="105"/>
      <c r="AJ468" s="1"/>
    </row>
    <row r="469" spans="1:36" x14ac:dyDescent="0.3">
      <c r="A469" s="105" t="s">
        <v>37</v>
      </c>
      <c r="B469" s="105" t="s">
        <v>36</v>
      </c>
      <c r="C469" s="105"/>
      <c r="D469" s="105" t="s">
        <v>652</v>
      </c>
      <c r="E469" s="105" t="s">
        <v>652</v>
      </c>
      <c r="F469" s="1"/>
      <c r="G469" s="1"/>
      <c r="H469" s="105" t="s">
        <v>225</v>
      </c>
      <c r="I469" s="1"/>
      <c r="J469" s="1"/>
      <c r="K469" s="105"/>
      <c r="L469" s="106">
        <v>44162</v>
      </c>
      <c r="M469" s="105"/>
      <c r="N469" s="1">
        <v>2</v>
      </c>
      <c r="O469" s="105" t="s">
        <v>105</v>
      </c>
      <c r="P469" s="1"/>
      <c r="Q469" s="1"/>
      <c r="R469" s="105" t="s">
        <v>93</v>
      </c>
      <c r="S469" s="1" t="s">
        <v>94</v>
      </c>
      <c r="T469" s="105" t="s">
        <v>36</v>
      </c>
      <c r="U469" s="105" t="s">
        <v>225</v>
      </c>
      <c r="V469" s="106"/>
      <c r="W469" s="106"/>
      <c r="X469" s="1"/>
      <c r="Y469" s="1">
        <v>7</v>
      </c>
      <c r="Z469" s="105" t="s">
        <v>105</v>
      </c>
      <c r="AA469" s="106">
        <v>44151</v>
      </c>
      <c r="AB469" s="106">
        <v>44165</v>
      </c>
      <c r="AC469" s="1">
        <v>14</v>
      </c>
      <c r="AD469" s="1">
        <v>136.37</v>
      </c>
      <c r="AE469" s="105"/>
      <c r="AF469" s="105"/>
      <c r="AG469" s="105"/>
      <c r="AH469" s="105"/>
      <c r="AI469" s="105"/>
      <c r="AJ469" s="1"/>
    </row>
    <row r="470" spans="1:36" x14ac:dyDescent="0.3">
      <c r="A470" s="105" t="s">
        <v>37</v>
      </c>
      <c r="B470" s="105" t="s">
        <v>36</v>
      </c>
      <c r="C470" s="105"/>
      <c r="D470" s="105" t="s">
        <v>652</v>
      </c>
      <c r="E470" s="105" t="s">
        <v>652</v>
      </c>
      <c r="F470" s="1"/>
      <c r="G470" s="1"/>
      <c r="H470" s="105" t="s">
        <v>202</v>
      </c>
      <c r="I470" s="1"/>
      <c r="J470" s="1"/>
      <c r="K470" s="105"/>
      <c r="L470" s="106">
        <v>44165</v>
      </c>
      <c r="M470" s="105"/>
      <c r="N470" s="1">
        <v>1.7</v>
      </c>
      <c r="O470" s="105" t="s">
        <v>108</v>
      </c>
      <c r="P470" s="1"/>
      <c r="Q470" s="1"/>
      <c r="R470" s="105" t="s">
        <v>93</v>
      </c>
      <c r="S470" s="1" t="s">
        <v>94</v>
      </c>
      <c r="T470" s="105" t="s">
        <v>36</v>
      </c>
      <c r="U470" s="105" t="s">
        <v>202</v>
      </c>
      <c r="V470" s="106"/>
      <c r="W470" s="106"/>
      <c r="X470" s="1"/>
      <c r="Y470" s="1">
        <v>14</v>
      </c>
      <c r="Z470" s="105" t="s">
        <v>108</v>
      </c>
      <c r="AA470" s="106">
        <v>44165</v>
      </c>
      <c r="AB470" s="106">
        <v>44179</v>
      </c>
      <c r="AC470" s="1">
        <v>14</v>
      </c>
      <c r="AD470" s="1">
        <v>112</v>
      </c>
      <c r="AE470" s="105"/>
      <c r="AF470" s="105"/>
      <c r="AG470" s="105"/>
      <c r="AH470" s="105"/>
      <c r="AI470" s="105"/>
      <c r="AJ470" s="1"/>
    </row>
    <row r="471" spans="1:36" x14ac:dyDescent="0.3">
      <c r="A471" s="105" t="s">
        <v>37</v>
      </c>
      <c r="B471" s="105" t="s">
        <v>36</v>
      </c>
      <c r="C471" s="105"/>
      <c r="D471" s="105" t="s">
        <v>652</v>
      </c>
      <c r="E471" s="105" t="s">
        <v>652</v>
      </c>
      <c r="F471" s="1"/>
      <c r="G471" s="1"/>
      <c r="H471" s="105" t="s">
        <v>195</v>
      </c>
      <c r="I471" s="1"/>
      <c r="J471" s="1"/>
      <c r="K471" s="105"/>
      <c r="L471" s="106">
        <v>44169</v>
      </c>
      <c r="M471" s="105" t="s">
        <v>195</v>
      </c>
      <c r="N471" s="1">
        <v>1.17</v>
      </c>
      <c r="O471" s="105" t="s">
        <v>108</v>
      </c>
      <c r="P471" s="1"/>
      <c r="Q471" s="1"/>
      <c r="R471" s="105" t="s">
        <v>93</v>
      </c>
      <c r="S471" s="1" t="s">
        <v>94</v>
      </c>
      <c r="T471" s="105" t="s">
        <v>36</v>
      </c>
      <c r="U471" s="105" t="s">
        <v>195</v>
      </c>
      <c r="V471" s="106"/>
      <c r="W471" s="106"/>
      <c r="X471" s="1"/>
      <c r="Y471" s="1">
        <v>21</v>
      </c>
      <c r="Z471" s="105" t="s">
        <v>108</v>
      </c>
      <c r="AA471" s="106">
        <v>44165</v>
      </c>
      <c r="AB471" s="106">
        <v>44179</v>
      </c>
      <c r="AC471" s="1">
        <v>14</v>
      </c>
      <c r="AD471" s="1">
        <v>112</v>
      </c>
      <c r="AE471" s="105"/>
      <c r="AF471" s="105"/>
      <c r="AG471" s="105"/>
      <c r="AH471" s="105"/>
      <c r="AI471" s="105"/>
      <c r="AJ471" s="1"/>
    </row>
    <row r="472" spans="1:36" x14ac:dyDescent="0.3">
      <c r="A472" s="105" t="s">
        <v>37</v>
      </c>
      <c r="B472" s="105" t="s">
        <v>36</v>
      </c>
      <c r="C472" s="105"/>
      <c r="D472" s="105" t="s">
        <v>652</v>
      </c>
      <c r="E472" s="105" t="s">
        <v>652</v>
      </c>
      <c r="F472" s="1"/>
      <c r="G472" s="1"/>
      <c r="H472" s="105" t="s">
        <v>190</v>
      </c>
      <c r="I472" s="1"/>
      <c r="J472" s="1"/>
      <c r="K472" s="105"/>
      <c r="L472" s="106">
        <v>44172</v>
      </c>
      <c r="M472" s="105" t="s">
        <v>206</v>
      </c>
      <c r="N472" s="1">
        <v>0.42</v>
      </c>
      <c r="O472" s="105" t="s">
        <v>108</v>
      </c>
      <c r="P472" s="1"/>
      <c r="Q472" s="1"/>
      <c r="R472" s="105" t="s">
        <v>93</v>
      </c>
      <c r="S472" s="1" t="s">
        <v>94</v>
      </c>
      <c r="T472" s="105" t="s">
        <v>36</v>
      </c>
      <c r="U472" s="105" t="s">
        <v>190</v>
      </c>
      <c r="V472" s="106"/>
      <c r="W472" s="106"/>
      <c r="X472" s="1"/>
      <c r="Y472" s="1">
        <v>28</v>
      </c>
      <c r="Z472" s="105" t="s">
        <v>108</v>
      </c>
      <c r="AA472" s="106">
        <v>44165</v>
      </c>
      <c r="AB472" s="106">
        <v>44179</v>
      </c>
      <c r="AC472" s="1">
        <v>14</v>
      </c>
      <c r="AD472" s="1">
        <v>112</v>
      </c>
      <c r="AE472" s="105"/>
      <c r="AF472" s="105"/>
      <c r="AG472" s="105"/>
      <c r="AH472" s="105"/>
      <c r="AI472" s="105"/>
      <c r="AJ472" s="1"/>
    </row>
    <row r="473" spans="1:36" x14ac:dyDescent="0.3">
      <c r="A473" s="105" t="s">
        <v>37</v>
      </c>
      <c r="B473" s="105" t="s">
        <v>36</v>
      </c>
      <c r="C473" s="105"/>
      <c r="D473" s="105" t="s">
        <v>652</v>
      </c>
      <c r="E473" s="105" t="s">
        <v>652</v>
      </c>
      <c r="F473" s="1"/>
      <c r="G473" s="1"/>
      <c r="H473" s="105" t="s">
        <v>200</v>
      </c>
      <c r="I473" s="1"/>
      <c r="J473" s="1"/>
      <c r="K473" s="105"/>
      <c r="L473" s="106">
        <v>44176</v>
      </c>
      <c r="M473" s="105" t="s">
        <v>231</v>
      </c>
      <c r="N473" s="1">
        <v>1.18</v>
      </c>
      <c r="O473" s="105" t="s">
        <v>108</v>
      </c>
      <c r="P473" s="1"/>
      <c r="Q473" s="1"/>
      <c r="R473" s="105" t="s">
        <v>93</v>
      </c>
      <c r="S473" s="1" t="s">
        <v>94</v>
      </c>
      <c r="T473" s="105" t="s">
        <v>36</v>
      </c>
      <c r="U473" s="105" t="s">
        <v>200</v>
      </c>
      <c r="V473" s="106"/>
      <c r="W473" s="106"/>
      <c r="X473" s="1"/>
      <c r="Y473" s="1">
        <v>14</v>
      </c>
      <c r="Z473" s="105" t="s">
        <v>108</v>
      </c>
      <c r="AA473" s="106">
        <v>44165</v>
      </c>
      <c r="AB473" s="106">
        <v>44179</v>
      </c>
      <c r="AC473" s="1">
        <v>14</v>
      </c>
      <c r="AD473" s="1">
        <v>112</v>
      </c>
      <c r="AE473" s="105"/>
      <c r="AF473" s="105"/>
      <c r="AG473" s="105"/>
      <c r="AH473" s="105"/>
      <c r="AI473" s="105"/>
      <c r="AJ473" s="1"/>
    </row>
    <row r="474" spans="1:36" x14ac:dyDescent="0.3">
      <c r="A474" s="105" t="s">
        <v>37</v>
      </c>
      <c r="B474" s="105" t="s">
        <v>36</v>
      </c>
      <c r="C474" s="105"/>
      <c r="D474" s="105" t="s">
        <v>652</v>
      </c>
      <c r="E474" s="105" t="s">
        <v>652</v>
      </c>
      <c r="F474" s="1"/>
      <c r="G474" s="1"/>
      <c r="H474" s="105" t="s">
        <v>225</v>
      </c>
      <c r="I474" s="1"/>
      <c r="J474" s="1"/>
      <c r="K474" s="105"/>
      <c r="L474" s="106">
        <v>44176</v>
      </c>
      <c r="M474" s="105" t="s">
        <v>232</v>
      </c>
      <c r="N474" s="1">
        <v>1.17</v>
      </c>
      <c r="O474" s="105" t="s">
        <v>108</v>
      </c>
      <c r="P474" s="1"/>
      <c r="Q474" s="1"/>
      <c r="R474" s="105" t="s">
        <v>93</v>
      </c>
      <c r="S474" s="1" t="s">
        <v>94</v>
      </c>
      <c r="T474" s="105" t="s">
        <v>36</v>
      </c>
      <c r="U474" s="105" t="s">
        <v>225</v>
      </c>
      <c r="V474" s="106"/>
      <c r="W474" s="106"/>
      <c r="X474" s="1"/>
      <c r="Y474" s="1">
        <v>7</v>
      </c>
      <c r="Z474" s="105" t="s">
        <v>108</v>
      </c>
      <c r="AA474" s="106">
        <v>44165</v>
      </c>
      <c r="AB474" s="106">
        <v>44179</v>
      </c>
      <c r="AC474" s="1">
        <v>14</v>
      </c>
      <c r="AD474" s="1">
        <v>112</v>
      </c>
      <c r="AE474" s="105"/>
      <c r="AF474" s="105"/>
      <c r="AG474" s="105"/>
      <c r="AH474" s="105"/>
      <c r="AI474" s="105"/>
      <c r="AJ474" s="1"/>
    </row>
    <row r="475" spans="1:36" x14ac:dyDescent="0.3">
      <c r="A475" s="105" t="s">
        <v>37</v>
      </c>
      <c r="B475" s="105" t="s">
        <v>36</v>
      </c>
      <c r="C475" s="105"/>
      <c r="D475" s="105" t="s">
        <v>652</v>
      </c>
      <c r="E475" s="105" t="s">
        <v>652</v>
      </c>
      <c r="F475" s="1"/>
      <c r="G475" s="1"/>
      <c r="H475" s="105" t="s">
        <v>200</v>
      </c>
      <c r="I475" s="1"/>
      <c r="J475" s="1"/>
      <c r="K475" s="105"/>
      <c r="L475" s="106">
        <v>44179</v>
      </c>
      <c r="M475" s="105" t="s">
        <v>205</v>
      </c>
      <c r="N475" s="1">
        <v>2.08</v>
      </c>
      <c r="O475" s="105" t="s">
        <v>125</v>
      </c>
      <c r="P475" s="1"/>
      <c r="Q475" s="1"/>
      <c r="R475" s="105" t="s">
        <v>93</v>
      </c>
      <c r="S475" s="1" t="s">
        <v>94</v>
      </c>
      <c r="T475" s="105" t="s">
        <v>36</v>
      </c>
      <c r="U475" s="105" t="s">
        <v>200</v>
      </c>
      <c r="V475" s="106"/>
      <c r="W475" s="106"/>
      <c r="X475" s="1"/>
      <c r="Y475" s="1">
        <v>14</v>
      </c>
      <c r="Z475" s="105" t="s">
        <v>125</v>
      </c>
      <c r="AA475" s="106">
        <v>44179</v>
      </c>
      <c r="AB475" s="106">
        <v>44193</v>
      </c>
      <c r="AC475" s="1">
        <v>14</v>
      </c>
      <c r="AD475" s="1">
        <v>112</v>
      </c>
      <c r="AE475" s="105"/>
      <c r="AF475" s="105"/>
      <c r="AG475" s="105"/>
      <c r="AH475" s="105"/>
      <c r="AI475" s="105"/>
      <c r="AJ475" s="1"/>
    </row>
    <row r="476" spans="1:36" x14ac:dyDescent="0.3">
      <c r="A476" s="105" t="s">
        <v>37</v>
      </c>
      <c r="B476" s="105" t="s">
        <v>36</v>
      </c>
      <c r="C476" s="105"/>
      <c r="D476" s="105" t="s">
        <v>652</v>
      </c>
      <c r="E476" s="105" t="s">
        <v>652</v>
      </c>
      <c r="F476" s="1"/>
      <c r="G476" s="1"/>
      <c r="H476" s="105" t="s">
        <v>179</v>
      </c>
      <c r="I476" s="1"/>
      <c r="J476" s="1"/>
      <c r="K476" s="105"/>
      <c r="L476" s="106">
        <v>44141</v>
      </c>
      <c r="M476" s="105"/>
      <c r="N476" s="1">
        <v>1</v>
      </c>
      <c r="O476" s="105" t="s">
        <v>40</v>
      </c>
      <c r="P476" s="1"/>
      <c r="Q476" s="1"/>
      <c r="R476" s="105" t="s">
        <v>101</v>
      </c>
      <c r="S476" s="1" t="s">
        <v>102</v>
      </c>
      <c r="T476" s="105"/>
      <c r="U476" s="105"/>
      <c r="V476" s="106"/>
      <c r="W476" s="106"/>
      <c r="X476" s="1"/>
      <c r="Y476" s="1"/>
      <c r="Z476" s="105" t="s">
        <v>40</v>
      </c>
      <c r="AA476" s="106">
        <v>44137</v>
      </c>
      <c r="AB476" s="106">
        <v>44151</v>
      </c>
      <c r="AC476" s="1">
        <v>14</v>
      </c>
      <c r="AD476" s="1">
        <v>112</v>
      </c>
      <c r="AE476" s="105"/>
      <c r="AF476" s="105"/>
      <c r="AG476" s="105"/>
      <c r="AH476" s="105"/>
      <c r="AI476" s="105"/>
      <c r="AJ476" s="1"/>
    </row>
    <row r="477" spans="1:36" x14ac:dyDescent="0.3">
      <c r="A477" s="105" t="s">
        <v>37</v>
      </c>
      <c r="B477" s="105" t="s">
        <v>36</v>
      </c>
      <c r="C477" s="105"/>
      <c r="D477" s="105" t="s">
        <v>652</v>
      </c>
      <c r="E477" s="105" t="s">
        <v>652</v>
      </c>
      <c r="F477" s="1"/>
      <c r="G477" s="1"/>
      <c r="H477" s="105" t="s">
        <v>176</v>
      </c>
      <c r="I477" s="1"/>
      <c r="J477" s="1"/>
      <c r="K477" s="105"/>
      <c r="L477" s="106">
        <v>44145</v>
      </c>
      <c r="M477" s="105" t="s">
        <v>187</v>
      </c>
      <c r="N477" s="1">
        <v>1.42</v>
      </c>
      <c r="O477" s="105" t="s">
        <v>40</v>
      </c>
      <c r="P477" s="1"/>
      <c r="Q477" s="1"/>
      <c r="R477" s="105" t="s">
        <v>101</v>
      </c>
      <c r="S477" s="1" t="s">
        <v>102</v>
      </c>
      <c r="T477" s="105"/>
      <c r="U477" s="105"/>
      <c r="V477" s="106"/>
      <c r="W477" s="106"/>
      <c r="X477" s="1"/>
      <c r="Y477" s="1"/>
      <c r="Z477" s="105" t="s">
        <v>40</v>
      </c>
      <c r="AA477" s="106">
        <v>44137</v>
      </c>
      <c r="AB477" s="106">
        <v>44151</v>
      </c>
      <c r="AC477" s="1">
        <v>14</v>
      </c>
      <c r="AD477" s="1">
        <v>112</v>
      </c>
      <c r="AE477" s="105"/>
      <c r="AF477" s="105"/>
      <c r="AG477" s="105"/>
      <c r="AH477" s="105"/>
      <c r="AI477" s="105"/>
      <c r="AJ477" s="1"/>
    </row>
    <row r="478" spans="1:36" x14ac:dyDescent="0.3">
      <c r="A478" s="105" t="s">
        <v>37</v>
      </c>
      <c r="B478" s="105" t="s">
        <v>36</v>
      </c>
      <c r="C478" s="105"/>
      <c r="D478" s="105" t="s">
        <v>652</v>
      </c>
      <c r="E478" s="105" t="s">
        <v>652</v>
      </c>
      <c r="F478" s="1"/>
      <c r="G478" s="1"/>
      <c r="H478" s="105" t="s">
        <v>195</v>
      </c>
      <c r="I478" s="1"/>
      <c r="J478" s="1"/>
      <c r="K478" s="105"/>
      <c r="L478" s="106">
        <v>44153</v>
      </c>
      <c r="M478" s="105" t="s">
        <v>259</v>
      </c>
      <c r="N478" s="1">
        <v>0.87</v>
      </c>
      <c r="O478" s="105" t="s">
        <v>105</v>
      </c>
      <c r="P478" s="1"/>
      <c r="Q478" s="1"/>
      <c r="R478" s="105" t="s">
        <v>101</v>
      </c>
      <c r="S478" s="1" t="s">
        <v>102</v>
      </c>
      <c r="T478" s="105" t="s">
        <v>36</v>
      </c>
      <c r="U478" s="105" t="s">
        <v>195</v>
      </c>
      <c r="V478" s="106"/>
      <c r="W478" s="106"/>
      <c r="X478" s="1"/>
      <c r="Y478" s="1">
        <v>21</v>
      </c>
      <c r="Z478" s="105" t="s">
        <v>105</v>
      </c>
      <c r="AA478" s="106">
        <v>44151</v>
      </c>
      <c r="AB478" s="106">
        <v>44165</v>
      </c>
      <c r="AC478" s="1">
        <v>14</v>
      </c>
      <c r="AD478" s="1">
        <v>136.37</v>
      </c>
      <c r="AE478" s="105"/>
      <c r="AF478" s="105"/>
      <c r="AG478" s="105"/>
      <c r="AH478" s="105"/>
      <c r="AI478" s="105"/>
      <c r="AJ478" s="1"/>
    </row>
    <row r="479" spans="1:36" x14ac:dyDescent="0.3">
      <c r="A479" s="105" t="s">
        <v>37</v>
      </c>
      <c r="B479" s="105" t="s">
        <v>36</v>
      </c>
      <c r="C479" s="105"/>
      <c r="D479" s="105" t="s">
        <v>652</v>
      </c>
      <c r="E479" s="105" t="s">
        <v>652</v>
      </c>
      <c r="F479" s="1"/>
      <c r="G479" s="1"/>
      <c r="H479" s="105" t="s">
        <v>195</v>
      </c>
      <c r="I479" s="1"/>
      <c r="J479" s="1"/>
      <c r="K479" s="105"/>
      <c r="L479" s="106">
        <v>44158</v>
      </c>
      <c r="M479" s="105" t="s">
        <v>195</v>
      </c>
      <c r="N479" s="1">
        <v>1.05</v>
      </c>
      <c r="O479" s="105" t="s">
        <v>105</v>
      </c>
      <c r="P479" s="1"/>
      <c r="Q479" s="1"/>
      <c r="R479" s="105" t="s">
        <v>101</v>
      </c>
      <c r="S479" s="1" t="s">
        <v>102</v>
      </c>
      <c r="T479" s="105" t="s">
        <v>36</v>
      </c>
      <c r="U479" s="105" t="s">
        <v>195</v>
      </c>
      <c r="V479" s="106"/>
      <c r="W479" s="106"/>
      <c r="X479" s="1"/>
      <c r="Y479" s="1">
        <v>21</v>
      </c>
      <c r="Z479" s="105" t="s">
        <v>105</v>
      </c>
      <c r="AA479" s="106">
        <v>44151</v>
      </c>
      <c r="AB479" s="106">
        <v>44165</v>
      </c>
      <c r="AC479" s="1">
        <v>14</v>
      </c>
      <c r="AD479" s="1">
        <v>136.37</v>
      </c>
      <c r="AE479" s="105"/>
      <c r="AF479" s="105"/>
      <c r="AG479" s="105"/>
      <c r="AH479" s="105"/>
      <c r="AI479" s="105"/>
      <c r="AJ479" s="1"/>
    </row>
    <row r="480" spans="1:36" x14ac:dyDescent="0.3">
      <c r="A480" s="105" t="s">
        <v>37</v>
      </c>
      <c r="B480" s="105" t="s">
        <v>36</v>
      </c>
      <c r="C480" s="105"/>
      <c r="D480" s="105" t="s">
        <v>652</v>
      </c>
      <c r="E480" s="105" t="s">
        <v>652</v>
      </c>
      <c r="F480" s="1"/>
      <c r="G480" s="1"/>
      <c r="H480" s="105" t="s">
        <v>195</v>
      </c>
      <c r="I480" s="1"/>
      <c r="J480" s="1"/>
      <c r="K480" s="105"/>
      <c r="L480" s="106">
        <v>44159</v>
      </c>
      <c r="M480" s="105" t="s">
        <v>199</v>
      </c>
      <c r="N480" s="1">
        <v>1.92</v>
      </c>
      <c r="O480" s="105" t="s">
        <v>105</v>
      </c>
      <c r="P480" s="1"/>
      <c r="Q480" s="1"/>
      <c r="R480" s="105" t="s">
        <v>101</v>
      </c>
      <c r="S480" s="1" t="s">
        <v>102</v>
      </c>
      <c r="T480" s="105" t="s">
        <v>36</v>
      </c>
      <c r="U480" s="105" t="s">
        <v>195</v>
      </c>
      <c r="V480" s="106"/>
      <c r="W480" s="106"/>
      <c r="X480" s="1"/>
      <c r="Y480" s="1">
        <v>21</v>
      </c>
      <c r="Z480" s="105" t="s">
        <v>105</v>
      </c>
      <c r="AA480" s="106">
        <v>44151</v>
      </c>
      <c r="AB480" s="106">
        <v>44165</v>
      </c>
      <c r="AC480" s="1">
        <v>14</v>
      </c>
      <c r="AD480" s="1">
        <v>136.37</v>
      </c>
      <c r="AE480" s="105"/>
      <c r="AF480" s="105"/>
      <c r="AG480" s="105"/>
      <c r="AH480" s="105"/>
      <c r="AI480" s="105"/>
      <c r="AJ480" s="1"/>
    </row>
    <row r="481" spans="1:36" x14ac:dyDescent="0.3">
      <c r="A481" s="105" t="s">
        <v>37</v>
      </c>
      <c r="B481" s="105" t="s">
        <v>36</v>
      </c>
      <c r="C481" s="105"/>
      <c r="D481" s="105" t="s">
        <v>652</v>
      </c>
      <c r="E481" s="105" t="s">
        <v>652</v>
      </c>
      <c r="F481" s="1"/>
      <c r="G481" s="1"/>
      <c r="H481" s="105" t="s">
        <v>192</v>
      </c>
      <c r="I481" s="1"/>
      <c r="J481" s="1"/>
      <c r="K481" s="105"/>
      <c r="L481" s="106">
        <v>44154</v>
      </c>
      <c r="M481" s="105" t="s">
        <v>260</v>
      </c>
      <c r="N481" s="1">
        <v>1.25</v>
      </c>
      <c r="O481" s="105" t="s">
        <v>105</v>
      </c>
      <c r="P481" s="1"/>
      <c r="Q481" s="1"/>
      <c r="R481" s="105" t="s">
        <v>101</v>
      </c>
      <c r="S481" s="1" t="s">
        <v>102</v>
      </c>
      <c r="T481" s="105" t="s">
        <v>36</v>
      </c>
      <c r="U481" s="105" t="s">
        <v>192</v>
      </c>
      <c r="V481" s="106"/>
      <c r="W481" s="106"/>
      <c r="X481" s="1"/>
      <c r="Y481" s="1">
        <v>14</v>
      </c>
      <c r="Z481" s="105" t="s">
        <v>105</v>
      </c>
      <c r="AA481" s="106">
        <v>44151</v>
      </c>
      <c r="AB481" s="106">
        <v>44165</v>
      </c>
      <c r="AC481" s="1">
        <v>14</v>
      </c>
      <c r="AD481" s="1">
        <v>136.37</v>
      </c>
      <c r="AE481" s="105"/>
      <c r="AF481" s="105"/>
      <c r="AG481" s="105"/>
      <c r="AH481" s="105"/>
      <c r="AI481" s="105"/>
      <c r="AJ481" s="1"/>
    </row>
    <row r="482" spans="1:36" x14ac:dyDescent="0.3">
      <c r="A482" s="105" t="s">
        <v>37</v>
      </c>
      <c r="B482" s="105" t="s">
        <v>36</v>
      </c>
      <c r="C482" s="105"/>
      <c r="D482" s="105" t="s">
        <v>652</v>
      </c>
      <c r="E482" s="105" t="s">
        <v>652</v>
      </c>
      <c r="F482" s="1"/>
      <c r="G482" s="1"/>
      <c r="H482" s="105" t="s">
        <v>190</v>
      </c>
      <c r="I482" s="1"/>
      <c r="J482" s="1"/>
      <c r="K482" s="105"/>
      <c r="L482" s="106">
        <v>44158</v>
      </c>
      <c r="M482" s="105" t="s">
        <v>261</v>
      </c>
      <c r="N482" s="1">
        <v>0.88</v>
      </c>
      <c r="O482" s="105" t="s">
        <v>105</v>
      </c>
      <c r="P482" s="1"/>
      <c r="Q482" s="1"/>
      <c r="R482" s="105" t="s">
        <v>101</v>
      </c>
      <c r="S482" s="1" t="s">
        <v>102</v>
      </c>
      <c r="T482" s="105" t="s">
        <v>36</v>
      </c>
      <c r="U482" s="105" t="s">
        <v>190</v>
      </c>
      <c r="V482" s="106"/>
      <c r="W482" s="106"/>
      <c r="X482" s="1"/>
      <c r="Y482" s="1">
        <v>28</v>
      </c>
      <c r="Z482" s="105" t="s">
        <v>105</v>
      </c>
      <c r="AA482" s="106">
        <v>44151</v>
      </c>
      <c r="AB482" s="106">
        <v>44165</v>
      </c>
      <c r="AC482" s="1">
        <v>14</v>
      </c>
      <c r="AD482" s="1">
        <v>136.37</v>
      </c>
      <c r="AE482" s="105"/>
      <c r="AF482" s="105"/>
      <c r="AG482" s="105"/>
      <c r="AH482" s="105"/>
      <c r="AI482" s="105"/>
      <c r="AJ482" s="1"/>
    </row>
    <row r="483" spans="1:36" x14ac:dyDescent="0.3">
      <c r="A483" s="105" t="s">
        <v>37</v>
      </c>
      <c r="B483" s="105" t="s">
        <v>36</v>
      </c>
      <c r="C483" s="105"/>
      <c r="D483" s="105" t="s">
        <v>652</v>
      </c>
      <c r="E483" s="105" t="s">
        <v>652</v>
      </c>
      <c r="F483" s="1"/>
      <c r="G483" s="1"/>
      <c r="H483" s="105" t="s">
        <v>197</v>
      </c>
      <c r="I483" s="1"/>
      <c r="J483" s="1"/>
      <c r="K483" s="105"/>
      <c r="L483" s="106">
        <v>44158</v>
      </c>
      <c r="M483" s="105" t="s">
        <v>262</v>
      </c>
      <c r="N483" s="1">
        <v>0.9</v>
      </c>
      <c r="O483" s="105" t="s">
        <v>105</v>
      </c>
      <c r="P483" s="1"/>
      <c r="Q483" s="1"/>
      <c r="R483" s="105" t="s">
        <v>101</v>
      </c>
      <c r="S483" s="1" t="s">
        <v>102</v>
      </c>
      <c r="T483" s="105" t="s">
        <v>36</v>
      </c>
      <c r="U483" s="105" t="s">
        <v>197</v>
      </c>
      <c r="V483" s="106"/>
      <c r="W483" s="106"/>
      <c r="X483" s="1"/>
      <c r="Y483" s="1">
        <v>7</v>
      </c>
      <c r="Z483" s="105" t="s">
        <v>105</v>
      </c>
      <c r="AA483" s="106">
        <v>44151</v>
      </c>
      <c r="AB483" s="106">
        <v>44165</v>
      </c>
      <c r="AC483" s="1">
        <v>14</v>
      </c>
      <c r="AD483" s="1">
        <v>136.37</v>
      </c>
      <c r="AE483" s="105"/>
      <c r="AF483" s="105"/>
      <c r="AG483" s="105"/>
      <c r="AH483" s="105"/>
      <c r="AI483" s="105"/>
      <c r="AJ483" s="1"/>
    </row>
    <row r="484" spans="1:36" x14ac:dyDescent="0.3">
      <c r="A484" s="105" t="s">
        <v>37</v>
      </c>
      <c r="B484" s="105" t="s">
        <v>36</v>
      </c>
      <c r="C484" s="105"/>
      <c r="D484" s="105" t="s">
        <v>652</v>
      </c>
      <c r="E484" s="105" t="s">
        <v>652</v>
      </c>
      <c r="F484" s="1"/>
      <c r="G484" s="1"/>
      <c r="H484" s="105" t="s">
        <v>197</v>
      </c>
      <c r="I484" s="1"/>
      <c r="J484" s="1"/>
      <c r="K484" s="105"/>
      <c r="L484" s="106">
        <v>44161</v>
      </c>
      <c r="M484" s="105" t="s">
        <v>263</v>
      </c>
      <c r="N484" s="1">
        <v>0.25</v>
      </c>
      <c r="O484" s="105" t="s">
        <v>105</v>
      </c>
      <c r="P484" s="1"/>
      <c r="Q484" s="1"/>
      <c r="R484" s="105" t="s">
        <v>101</v>
      </c>
      <c r="S484" s="1" t="s">
        <v>102</v>
      </c>
      <c r="T484" s="105" t="s">
        <v>36</v>
      </c>
      <c r="U484" s="105" t="s">
        <v>197</v>
      </c>
      <c r="V484" s="106"/>
      <c r="W484" s="106"/>
      <c r="X484" s="1"/>
      <c r="Y484" s="1">
        <v>7</v>
      </c>
      <c r="Z484" s="105" t="s">
        <v>105</v>
      </c>
      <c r="AA484" s="106">
        <v>44151</v>
      </c>
      <c r="AB484" s="106">
        <v>44165</v>
      </c>
      <c r="AC484" s="1">
        <v>14</v>
      </c>
      <c r="AD484" s="1">
        <v>136.37</v>
      </c>
      <c r="AE484" s="105"/>
      <c r="AF484" s="105"/>
      <c r="AG484" s="105"/>
      <c r="AH484" s="105"/>
      <c r="AI484" s="105"/>
      <c r="AJ484" s="1"/>
    </row>
    <row r="485" spans="1:36" x14ac:dyDescent="0.3">
      <c r="A485" s="105" t="s">
        <v>37</v>
      </c>
      <c r="B485" s="105" t="s">
        <v>36</v>
      </c>
      <c r="C485" s="105"/>
      <c r="D485" s="105" t="s">
        <v>652</v>
      </c>
      <c r="E485" s="105" t="s">
        <v>652</v>
      </c>
      <c r="F485" s="1"/>
      <c r="G485" s="1"/>
      <c r="H485" s="105" t="s">
        <v>195</v>
      </c>
      <c r="I485" s="1"/>
      <c r="J485" s="1"/>
      <c r="K485" s="105"/>
      <c r="L485" s="106">
        <v>44161</v>
      </c>
      <c r="M485" s="105" t="s">
        <v>264</v>
      </c>
      <c r="N485" s="1">
        <v>0.8</v>
      </c>
      <c r="O485" s="105" t="s">
        <v>105</v>
      </c>
      <c r="P485" s="1"/>
      <c r="Q485" s="1"/>
      <c r="R485" s="105" t="s">
        <v>101</v>
      </c>
      <c r="S485" s="1" t="s">
        <v>102</v>
      </c>
      <c r="T485" s="105" t="s">
        <v>36</v>
      </c>
      <c r="U485" s="105" t="s">
        <v>195</v>
      </c>
      <c r="V485" s="106"/>
      <c r="W485" s="106"/>
      <c r="X485" s="1"/>
      <c r="Y485" s="1">
        <v>21</v>
      </c>
      <c r="Z485" s="105" t="s">
        <v>105</v>
      </c>
      <c r="AA485" s="106">
        <v>44151</v>
      </c>
      <c r="AB485" s="106">
        <v>44165</v>
      </c>
      <c r="AC485" s="1">
        <v>14</v>
      </c>
      <c r="AD485" s="1">
        <v>136.37</v>
      </c>
      <c r="AE485" s="105"/>
      <c r="AF485" s="105"/>
      <c r="AG485" s="105"/>
      <c r="AH485" s="105"/>
      <c r="AI485" s="105"/>
      <c r="AJ485" s="1"/>
    </row>
    <row r="486" spans="1:36" x14ac:dyDescent="0.3">
      <c r="A486" s="105" t="s">
        <v>37</v>
      </c>
      <c r="B486" s="105" t="s">
        <v>36</v>
      </c>
      <c r="C486" s="105"/>
      <c r="D486" s="105" t="s">
        <v>652</v>
      </c>
      <c r="E486" s="105" t="s">
        <v>652</v>
      </c>
      <c r="F486" s="1"/>
      <c r="G486" s="1"/>
      <c r="H486" s="105" t="s">
        <v>200</v>
      </c>
      <c r="I486" s="1"/>
      <c r="J486" s="1"/>
      <c r="K486" s="105"/>
      <c r="L486" s="106">
        <v>44162</v>
      </c>
      <c r="M486" s="105"/>
      <c r="N486" s="1">
        <v>1.93</v>
      </c>
      <c r="O486" s="105" t="s">
        <v>105</v>
      </c>
      <c r="P486" s="1"/>
      <c r="Q486" s="1"/>
      <c r="R486" s="105" t="s">
        <v>101</v>
      </c>
      <c r="S486" s="1" t="s">
        <v>102</v>
      </c>
      <c r="T486" s="105" t="s">
        <v>36</v>
      </c>
      <c r="U486" s="105" t="s">
        <v>200</v>
      </c>
      <c r="V486" s="106"/>
      <c r="W486" s="106"/>
      <c r="X486" s="1"/>
      <c r="Y486" s="1">
        <v>14</v>
      </c>
      <c r="Z486" s="105" t="s">
        <v>105</v>
      </c>
      <c r="AA486" s="106">
        <v>44151</v>
      </c>
      <c r="AB486" s="106">
        <v>44165</v>
      </c>
      <c r="AC486" s="1">
        <v>14</v>
      </c>
      <c r="AD486" s="1">
        <v>136.37</v>
      </c>
      <c r="AE486" s="105"/>
      <c r="AF486" s="105"/>
      <c r="AG486" s="105"/>
      <c r="AH486" s="105"/>
      <c r="AI486" s="105"/>
      <c r="AJ486" s="1"/>
    </row>
    <row r="487" spans="1:36" x14ac:dyDescent="0.3">
      <c r="A487" s="105" t="s">
        <v>37</v>
      </c>
      <c r="B487" s="105" t="s">
        <v>36</v>
      </c>
      <c r="C487" s="105"/>
      <c r="D487" s="105" t="s">
        <v>652</v>
      </c>
      <c r="E487" s="105" t="s">
        <v>652</v>
      </c>
      <c r="F487" s="1"/>
      <c r="G487" s="1"/>
      <c r="H487" s="105" t="s">
        <v>225</v>
      </c>
      <c r="I487" s="1"/>
      <c r="J487" s="1"/>
      <c r="K487" s="105"/>
      <c r="L487" s="106">
        <v>44162</v>
      </c>
      <c r="M487" s="105"/>
      <c r="N487" s="1">
        <v>2.0499999999999998</v>
      </c>
      <c r="O487" s="105" t="s">
        <v>105</v>
      </c>
      <c r="P487" s="1"/>
      <c r="Q487" s="1"/>
      <c r="R487" s="105" t="s">
        <v>101</v>
      </c>
      <c r="S487" s="1" t="s">
        <v>102</v>
      </c>
      <c r="T487" s="105" t="s">
        <v>36</v>
      </c>
      <c r="U487" s="105" t="s">
        <v>225</v>
      </c>
      <c r="V487" s="106"/>
      <c r="W487" s="106"/>
      <c r="X487" s="1"/>
      <c r="Y487" s="1">
        <v>7</v>
      </c>
      <c r="Z487" s="105" t="s">
        <v>105</v>
      </c>
      <c r="AA487" s="106">
        <v>44151</v>
      </c>
      <c r="AB487" s="106">
        <v>44165</v>
      </c>
      <c r="AC487" s="1">
        <v>14</v>
      </c>
      <c r="AD487" s="1">
        <v>136.37</v>
      </c>
      <c r="AE487" s="105"/>
      <c r="AF487" s="105"/>
      <c r="AG487" s="105"/>
      <c r="AH487" s="105"/>
      <c r="AI487" s="105"/>
      <c r="AJ487" s="1"/>
    </row>
    <row r="488" spans="1:36" x14ac:dyDescent="0.3">
      <c r="A488" s="105" t="s">
        <v>37</v>
      </c>
      <c r="B488" s="105" t="s">
        <v>36</v>
      </c>
      <c r="C488" s="105"/>
      <c r="D488" s="105" t="s">
        <v>652</v>
      </c>
      <c r="E488" s="105" t="s">
        <v>652</v>
      </c>
      <c r="F488" s="1"/>
      <c r="G488" s="1"/>
      <c r="H488" s="105" t="s">
        <v>202</v>
      </c>
      <c r="I488" s="1"/>
      <c r="J488" s="1"/>
      <c r="K488" s="105"/>
      <c r="L488" s="106">
        <v>44165</v>
      </c>
      <c r="M488" s="105"/>
      <c r="N488" s="1">
        <v>1.7</v>
      </c>
      <c r="O488" s="105" t="s">
        <v>108</v>
      </c>
      <c r="P488" s="1"/>
      <c r="Q488" s="1"/>
      <c r="R488" s="105" t="s">
        <v>101</v>
      </c>
      <c r="S488" s="1" t="s">
        <v>102</v>
      </c>
      <c r="T488" s="105" t="s">
        <v>36</v>
      </c>
      <c r="U488" s="105" t="s">
        <v>202</v>
      </c>
      <c r="V488" s="106"/>
      <c r="W488" s="106"/>
      <c r="X488" s="1"/>
      <c r="Y488" s="1">
        <v>14</v>
      </c>
      <c r="Z488" s="105" t="s">
        <v>108</v>
      </c>
      <c r="AA488" s="106">
        <v>44165</v>
      </c>
      <c r="AB488" s="106">
        <v>44179</v>
      </c>
      <c r="AC488" s="1">
        <v>14</v>
      </c>
      <c r="AD488" s="1">
        <v>112</v>
      </c>
      <c r="AE488" s="105"/>
      <c r="AF488" s="105"/>
      <c r="AG488" s="105"/>
      <c r="AH488" s="105"/>
      <c r="AI488" s="105"/>
      <c r="AJ488" s="1"/>
    </row>
    <row r="489" spans="1:36" x14ac:dyDescent="0.3">
      <c r="A489" s="105" t="s">
        <v>37</v>
      </c>
      <c r="B489" s="105" t="s">
        <v>36</v>
      </c>
      <c r="C489" s="105"/>
      <c r="D489" s="105" t="s">
        <v>652</v>
      </c>
      <c r="E489" s="105" t="s">
        <v>652</v>
      </c>
      <c r="F489" s="1"/>
      <c r="G489" s="1"/>
      <c r="H489" s="105" t="s">
        <v>190</v>
      </c>
      <c r="I489" s="1"/>
      <c r="J489" s="1"/>
      <c r="K489" s="105"/>
      <c r="L489" s="106">
        <v>44165</v>
      </c>
      <c r="M489" s="105"/>
      <c r="N489" s="1">
        <v>0.6</v>
      </c>
      <c r="O489" s="105" t="s">
        <v>108</v>
      </c>
      <c r="P489" s="1"/>
      <c r="Q489" s="1"/>
      <c r="R489" s="105" t="s">
        <v>101</v>
      </c>
      <c r="S489" s="1" t="s">
        <v>102</v>
      </c>
      <c r="T489" s="105" t="s">
        <v>36</v>
      </c>
      <c r="U489" s="105" t="s">
        <v>190</v>
      </c>
      <c r="V489" s="106"/>
      <c r="W489" s="106"/>
      <c r="X489" s="1"/>
      <c r="Y489" s="1">
        <v>28</v>
      </c>
      <c r="Z489" s="105" t="s">
        <v>108</v>
      </c>
      <c r="AA489" s="106">
        <v>44165</v>
      </c>
      <c r="AB489" s="106">
        <v>44179</v>
      </c>
      <c r="AC489" s="1">
        <v>14</v>
      </c>
      <c r="AD489" s="1">
        <v>112</v>
      </c>
      <c r="AE489" s="105"/>
      <c r="AF489" s="105"/>
      <c r="AG489" s="105"/>
      <c r="AH489" s="105"/>
      <c r="AI489" s="105"/>
      <c r="AJ489" s="1"/>
    </row>
    <row r="490" spans="1:36" x14ac:dyDescent="0.3">
      <c r="A490" s="105" t="s">
        <v>37</v>
      </c>
      <c r="B490" s="105" t="s">
        <v>36</v>
      </c>
      <c r="C490" s="105"/>
      <c r="D490" s="105" t="s">
        <v>652</v>
      </c>
      <c r="E490" s="105" t="s">
        <v>652</v>
      </c>
      <c r="F490" s="1"/>
      <c r="G490" s="1"/>
      <c r="H490" s="105" t="s">
        <v>190</v>
      </c>
      <c r="I490" s="1"/>
      <c r="J490" s="1"/>
      <c r="K490" s="105"/>
      <c r="L490" s="106">
        <v>44172</v>
      </c>
      <c r="M490" s="105"/>
      <c r="N490" s="1">
        <v>0.42</v>
      </c>
      <c r="O490" s="105" t="s">
        <v>108</v>
      </c>
      <c r="P490" s="1"/>
      <c r="Q490" s="1"/>
      <c r="R490" s="105" t="s">
        <v>101</v>
      </c>
      <c r="S490" s="1" t="s">
        <v>102</v>
      </c>
      <c r="T490" s="105" t="s">
        <v>36</v>
      </c>
      <c r="U490" s="105" t="s">
        <v>190</v>
      </c>
      <c r="V490" s="106"/>
      <c r="W490" s="106"/>
      <c r="X490" s="1"/>
      <c r="Y490" s="1">
        <v>28</v>
      </c>
      <c r="Z490" s="105" t="s">
        <v>108</v>
      </c>
      <c r="AA490" s="106">
        <v>44165</v>
      </c>
      <c r="AB490" s="106">
        <v>44179</v>
      </c>
      <c r="AC490" s="1">
        <v>14</v>
      </c>
      <c r="AD490" s="1">
        <v>112</v>
      </c>
      <c r="AE490" s="105"/>
      <c r="AF490" s="105"/>
      <c r="AG490" s="105"/>
      <c r="AH490" s="105"/>
      <c r="AI490" s="105"/>
      <c r="AJ490" s="1"/>
    </row>
    <row r="491" spans="1:36" x14ac:dyDescent="0.3">
      <c r="A491" s="105" t="s">
        <v>37</v>
      </c>
      <c r="B491" s="105" t="s">
        <v>36</v>
      </c>
      <c r="C491" s="105"/>
      <c r="D491" s="105" t="s">
        <v>652</v>
      </c>
      <c r="E491" s="105" t="s">
        <v>652</v>
      </c>
      <c r="F491" s="1"/>
      <c r="G491" s="1"/>
      <c r="H491" s="105" t="s">
        <v>188</v>
      </c>
      <c r="I491" s="1"/>
      <c r="J491" s="1"/>
      <c r="K491" s="105"/>
      <c r="L491" s="106">
        <v>44179</v>
      </c>
      <c r="M491" s="105"/>
      <c r="N491" s="1">
        <v>2.25</v>
      </c>
      <c r="O491" s="105" t="s">
        <v>125</v>
      </c>
      <c r="P491" s="1"/>
      <c r="Q491" s="1"/>
      <c r="R491" s="105" t="s">
        <v>101</v>
      </c>
      <c r="S491" s="1" t="s">
        <v>102</v>
      </c>
      <c r="T491" s="105" t="s">
        <v>36</v>
      </c>
      <c r="U491" s="105" t="s">
        <v>188</v>
      </c>
      <c r="V491" s="106"/>
      <c r="W491" s="106"/>
      <c r="X491" s="1"/>
      <c r="Y491" s="1">
        <v>17</v>
      </c>
      <c r="Z491" s="105" t="s">
        <v>125</v>
      </c>
      <c r="AA491" s="106">
        <v>44179</v>
      </c>
      <c r="AB491" s="106">
        <v>44193</v>
      </c>
      <c r="AC491" s="1">
        <v>14</v>
      </c>
      <c r="AD491" s="1">
        <v>112</v>
      </c>
      <c r="AE491" s="105"/>
      <c r="AF491" s="105"/>
      <c r="AG491" s="105"/>
      <c r="AH491" s="105"/>
      <c r="AI491" s="105"/>
      <c r="AJ491" s="1"/>
    </row>
    <row r="492" spans="1:36" x14ac:dyDescent="0.3">
      <c r="A492" s="105" t="s">
        <v>37</v>
      </c>
      <c r="B492" s="105" t="s">
        <v>36</v>
      </c>
      <c r="C492" s="105"/>
      <c r="D492" s="105" t="s">
        <v>652</v>
      </c>
      <c r="E492" s="105" t="s">
        <v>652</v>
      </c>
      <c r="F492" s="1"/>
      <c r="G492" s="1"/>
      <c r="H492" s="105" t="s">
        <v>78</v>
      </c>
      <c r="I492" s="1"/>
      <c r="J492" s="1"/>
      <c r="K492" s="105"/>
      <c r="L492" s="106">
        <v>44151</v>
      </c>
      <c r="M492" s="105" t="s">
        <v>78</v>
      </c>
      <c r="N492" s="1">
        <v>0.25</v>
      </c>
      <c r="O492" s="105" t="s">
        <v>40</v>
      </c>
      <c r="P492" s="1"/>
      <c r="Q492" s="1"/>
      <c r="R492" s="105" t="s">
        <v>41</v>
      </c>
      <c r="S492" s="1" t="s">
        <v>42</v>
      </c>
      <c r="T492" s="105" t="s">
        <v>36</v>
      </c>
      <c r="U492" s="105" t="s">
        <v>78</v>
      </c>
      <c r="V492" s="106"/>
      <c r="W492" s="106"/>
      <c r="X492" s="1"/>
      <c r="Y492" s="1">
        <v>17.5</v>
      </c>
      <c r="Z492" s="105" t="s">
        <v>40</v>
      </c>
      <c r="AA492" s="106">
        <v>44137</v>
      </c>
      <c r="AB492" s="106">
        <v>44151</v>
      </c>
      <c r="AC492" s="1">
        <v>14</v>
      </c>
      <c r="AD492" s="1">
        <v>112</v>
      </c>
      <c r="AE492" s="105"/>
      <c r="AF492" s="105"/>
      <c r="AG492" s="105"/>
      <c r="AH492" s="105"/>
      <c r="AI492" s="105"/>
      <c r="AJ492" s="1"/>
    </row>
    <row r="493" spans="1:36" x14ac:dyDescent="0.3">
      <c r="A493" s="105" t="s">
        <v>37</v>
      </c>
      <c r="B493" s="105" t="s">
        <v>36</v>
      </c>
      <c r="C493" s="105"/>
      <c r="D493" s="105" t="s">
        <v>652</v>
      </c>
      <c r="E493" s="105" t="s">
        <v>652</v>
      </c>
      <c r="F493" s="1"/>
      <c r="G493" s="1"/>
      <c r="H493" s="105" t="s">
        <v>78</v>
      </c>
      <c r="I493" s="1"/>
      <c r="J493" s="1"/>
      <c r="K493" s="105"/>
      <c r="L493" s="106">
        <v>44152</v>
      </c>
      <c r="M493" s="105" t="s">
        <v>78</v>
      </c>
      <c r="N493" s="1">
        <v>0.25</v>
      </c>
      <c r="O493" s="105" t="s">
        <v>105</v>
      </c>
      <c r="P493" s="1"/>
      <c r="Q493" s="1"/>
      <c r="R493" s="105" t="s">
        <v>41</v>
      </c>
      <c r="S493" s="1" t="s">
        <v>42</v>
      </c>
      <c r="T493" s="105" t="s">
        <v>36</v>
      </c>
      <c r="U493" s="105" t="s">
        <v>78</v>
      </c>
      <c r="V493" s="106"/>
      <c r="W493" s="106"/>
      <c r="X493" s="1"/>
      <c r="Y493" s="1">
        <v>17.5</v>
      </c>
      <c r="Z493" s="105" t="s">
        <v>105</v>
      </c>
      <c r="AA493" s="106">
        <v>44151</v>
      </c>
      <c r="AB493" s="106">
        <v>44165</v>
      </c>
      <c r="AC493" s="1">
        <v>14</v>
      </c>
      <c r="AD493" s="1">
        <v>136.37</v>
      </c>
      <c r="AE493" s="105"/>
      <c r="AF493" s="105"/>
      <c r="AG493" s="105"/>
      <c r="AH493" s="105"/>
      <c r="AI493" s="105"/>
      <c r="AJ493" s="1"/>
    </row>
    <row r="494" spans="1:36" x14ac:dyDescent="0.3">
      <c r="A494" s="105" t="s">
        <v>37</v>
      </c>
      <c r="B494" s="105" t="s">
        <v>36</v>
      </c>
      <c r="C494" s="105"/>
      <c r="D494" s="105" t="s">
        <v>652</v>
      </c>
      <c r="E494" s="105" t="s">
        <v>652</v>
      </c>
      <c r="F494" s="1"/>
      <c r="G494" s="1"/>
      <c r="H494" s="105" t="s">
        <v>78</v>
      </c>
      <c r="I494" s="1"/>
      <c r="J494" s="1"/>
      <c r="K494" s="105"/>
      <c r="L494" s="106">
        <v>44154</v>
      </c>
      <c r="M494" s="105" t="s">
        <v>78</v>
      </c>
      <c r="N494" s="1">
        <v>0.25</v>
      </c>
      <c r="O494" s="105" t="s">
        <v>105</v>
      </c>
      <c r="P494" s="1"/>
      <c r="Q494" s="1"/>
      <c r="R494" s="105" t="s">
        <v>41</v>
      </c>
      <c r="S494" s="1" t="s">
        <v>42</v>
      </c>
      <c r="T494" s="105" t="s">
        <v>36</v>
      </c>
      <c r="U494" s="105" t="s">
        <v>78</v>
      </c>
      <c r="V494" s="106"/>
      <c r="W494" s="106"/>
      <c r="X494" s="1"/>
      <c r="Y494" s="1">
        <v>17.5</v>
      </c>
      <c r="Z494" s="105" t="s">
        <v>105</v>
      </c>
      <c r="AA494" s="106">
        <v>44151</v>
      </c>
      <c r="AB494" s="106">
        <v>44165</v>
      </c>
      <c r="AC494" s="1">
        <v>14</v>
      </c>
      <c r="AD494" s="1">
        <v>136.37</v>
      </c>
      <c r="AE494" s="105"/>
      <c r="AF494" s="105"/>
      <c r="AG494" s="105"/>
      <c r="AH494" s="105"/>
      <c r="AI494" s="105"/>
      <c r="AJ494" s="1"/>
    </row>
    <row r="495" spans="1:36" x14ac:dyDescent="0.3">
      <c r="A495" s="105" t="s">
        <v>37</v>
      </c>
      <c r="B495" s="105" t="s">
        <v>36</v>
      </c>
      <c r="C495" s="105"/>
      <c r="D495" s="105" t="s">
        <v>652</v>
      </c>
      <c r="E495" s="105" t="s">
        <v>652</v>
      </c>
      <c r="F495" s="1"/>
      <c r="G495" s="1"/>
      <c r="H495" s="105" t="s">
        <v>78</v>
      </c>
      <c r="I495" s="1"/>
      <c r="J495" s="1"/>
      <c r="K495" s="105"/>
      <c r="L495" s="106">
        <v>44155</v>
      </c>
      <c r="M495" s="105" t="s">
        <v>78</v>
      </c>
      <c r="N495" s="1">
        <v>0.63</v>
      </c>
      <c r="O495" s="105" t="s">
        <v>105</v>
      </c>
      <c r="P495" s="1"/>
      <c r="Q495" s="1"/>
      <c r="R495" s="105" t="s">
        <v>41</v>
      </c>
      <c r="S495" s="1" t="s">
        <v>42</v>
      </c>
      <c r="T495" s="105" t="s">
        <v>36</v>
      </c>
      <c r="U495" s="105" t="s">
        <v>78</v>
      </c>
      <c r="V495" s="106"/>
      <c r="W495" s="106"/>
      <c r="X495" s="1"/>
      <c r="Y495" s="1">
        <v>17.5</v>
      </c>
      <c r="Z495" s="105" t="s">
        <v>105</v>
      </c>
      <c r="AA495" s="106">
        <v>44151</v>
      </c>
      <c r="AB495" s="106">
        <v>44165</v>
      </c>
      <c r="AC495" s="1">
        <v>14</v>
      </c>
      <c r="AD495" s="1">
        <v>136.37</v>
      </c>
      <c r="AE495" s="105"/>
      <c r="AF495" s="105"/>
      <c r="AG495" s="105"/>
      <c r="AH495" s="105"/>
      <c r="AI495" s="105"/>
      <c r="AJ495" s="1"/>
    </row>
    <row r="496" spans="1:36" x14ac:dyDescent="0.3">
      <c r="A496" s="105" t="s">
        <v>37</v>
      </c>
      <c r="B496" s="105" t="s">
        <v>36</v>
      </c>
      <c r="C496" s="105"/>
      <c r="D496" s="105" t="s">
        <v>652</v>
      </c>
      <c r="E496" s="105" t="s">
        <v>652</v>
      </c>
      <c r="F496" s="1"/>
      <c r="G496" s="1"/>
      <c r="H496" s="105" t="s">
        <v>78</v>
      </c>
      <c r="I496" s="1"/>
      <c r="J496" s="1"/>
      <c r="K496" s="105"/>
      <c r="L496" s="106">
        <v>44158</v>
      </c>
      <c r="M496" s="105" t="s">
        <v>78</v>
      </c>
      <c r="N496" s="1">
        <v>0.25</v>
      </c>
      <c r="O496" s="105" t="s">
        <v>105</v>
      </c>
      <c r="P496" s="1"/>
      <c r="Q496" s="1"/>
      <c r="R496" s="105" t="s">
        <v>41</v>
      </c>
      <c r="S496" s="1" t="s">
        <v>42</v>
      </c>
      <c r="T496" s="105" t="s">
        <v>36</v>
      </c>
      <c r="U496" s="105" t="s">
        <v>78</v>
      </c>
      <c r="V496" s="106"/>
      <c r="W496" s="106"/>
      <c r="X496" s="1"/>
      <c r="Y496" s="1">
        <v>17.5</v>
      </c>
      <c r="Z496" s="105" t="s">
        <v>105</v>
      </c>
      <c r="AA496" s="106">
        <v>44151</v>
      </c>
      <c r="AB496" s="106">
        <v>44165</v>
      </c>
      <c r="AC496" s="1">
        <v>14</v>
      </c>
      <c r="AD496" s="1">
        <v>136.37</v>
      </c>
      <c r="AE496" s="105"/>
      <c r="AF496" s="105"/>
      <c r="AG496" s="105"/>
      <c r="AH496" s="105"/>
      <c r="AI496" s="105"/>
      <c r="AJ496" s="1"/>
    </row>
    <row r="497" spans="1:36" x14ac:dyDescent="0.3">
      <c r="A497" s="105" t="s">
        <v>37</v>
      </c>
      <c r="B497" s="105" t="s">
        <v>36</v>
      </c>
      <c r="C497" s="105"/>
      <c r="D497" s="105" t="s">
        <v>652</v>
      </c>
      <c r="E497" s="105" t="s">
        <v>652</v>
      </c>
      <c r="F497" s="1"/>
      <c r="G497" s="1"/>
      <c r="H497" s="105" t="s">
        <v>78</v>
      </c>
      <c r="I497" s="1"/>
      <c r="J497" s="1"/>
      <c r="K497" s="105"/>
      <c r="L497" s="106">
        <v>44158</v>
      </c>
      <c r="M497" s="105" t="s">
        <v>191</v>
      </c>
      <c r="N497" s="1">
        <v>0.88</v>
      </c>
      <c r="O497" s="105" t="s">
        <v>105</v>
      </c>
      <c r="P497" s="1"/>
      <c r="Q497" s="1"/>
      <c r="R497" s="105" t="s">
        <v>41</v>
      </c>
      <c r="S497" s="1" t="s">
        <v>42</v>
      </c>
      <c r="T497" s="105" t="s">
        <v>36</v>
      </c>
      <c r="U497" s="105" t="s">
        <v>78</v>
      </c>
      <c r="V497" s="106"/>
      <c r="W497" s="106"/>
      <c r="X497" s="1"/>
      <c r="Y497" s="1">
        <v>17.5</v>
      </c>
      <c r="Z497" s="105" t="s">
        <v>105</v>
      </c>
      <c r="AA497" s="106">
        <v>44151</v>
      </c>
      <c r="AB497" s="106">
        <v>44165</v>
      </c>
      <c r="AC497" s="1">
        <v>14</v>
      </c>
      <c r="AD497" s="1">
        <v>136.37</v>
      </c>
      <c r="AE497" s="105"/>
      <c r="AF497" s="105"/>
      <c r="AG497" s="105"/>
      <c r="AH497" s="105"/>
      <c r="AI497" s="105"/>
      <c r="AJ497" s="1"/>
    </row>
    <row r="498" spans="1:36" x14ac:dyDescent="0.3">
      <c r="A498" s="105" t="s">
        <v>37</v>
      </c>
      <c r="B498" s="105" t="s">
        <v>36</v>
      </c>
      <c r="C498" s="105"/>
      <c r="D498" s="105" t="s">
        <v>652</v>
      </c>
      <c r="E498" s="105" t="s">
        <v>652</v>
      </c>
      <c r="F498" s="1"/>
      <c r="G498" s="1"/>
      <c r="H498" s="105" t="s">
        <v>78</v>
      </c>
      <c r="I498" s="1"/>
      <c r="J498" s="1"/>
      <c r="K498" s="105"/>
      <c r="L498" s="106">
        <v>44159</v>
      </c>
      <c r="M498" s="105" t="s">
        <v>78</v>
      </c>
      <c r="N498" s="1">
        <v>0.2</v>
      </c>
      <c r="O498" s="105" t="s">
        <v>105</v>
      </c>
      <c r="P498" s="1"/>
      <c r="Q498" s="1"/>
      <c r="R498" s="105" t="s">
        <v>41</v>
      </c>
      <c r="S498" s="1" t="s">
        <v>42</v>
      </c>
      <c r="T498" s="105" t="s">
        <v>36</v>
      </c>
      <c r="U498" s="105" t="s">
        <v>78</v>
      </c>
      <c r="V498" s="106"/>
      <c r="W498" s="106"/>
      <c r="X498" s="1"/>
      <c r="Y498" s="1">
        <v>17.5</v>
      </c>
      <c r="Z498" s="105" t="s">
        <v>105</v>
      </c>
      <c r="AA498" s="106">
        <v>44151</v>
      </c>
      <c r="AB498" s="106">
        <v>44165</v>
      </c>
      <c r="AC498" s="1">
        <v>14</v>
      </c>
      <c r="AD498" s="1">
        <v>136.37</v>
      </c>
      <c r="AE498" s="105"/>
      <c r="AF498" s="105"/>
      <c r="AG498" s="105"/>
      <c r="AH498" s="105"/>
      <c r="AI498" s="105"/>
      <c r="AJ498" s="1"/>
    </row>
    <row r="499" spans="1:36" x14ac:dyDescent="0.3">
      <c r="A499" s="105" t="s">
        <v>37</v>
      </c>
      <c r="B499" s="105" t="s">
        <v>36</v>
      </c>
      <c r="C499" s="105"/>
      <c r="D499" s="105" t="s">
        <v>652</v>
      </c>
      <c r="E499" s="105" t="s">
        <v>652</v>
      </c>
      <c r="F499" s="1"/>
      <c r="G499" s="1"/>
      <c r="H499" s="105" t="s">
        <v>78</v>
      </c>
      <c r="I499" s="1"/>
      <c r="J499" s="1"/>
      <c r="K499" s="105"/>
      <c r="L499" s="106">
        <v>44160</v>
      </c>
      <c r="M499" s="105" t="s">
        <v>78</v>
      </c>
      <c r="N499" s="1">
        <v>0.25</v>
      </c>
      <c r="O499" s="105" t="s">
        <v>105</v>
      </c>
      <c r="P499" s="1"/>
      <c r="Q499" s="1"/>
      <c r="R499" s="105" t="s">
        <v>41</v>
      </c>
      <c r="S499" s="1" t="s">
        <v>42</v>
      </c>
      <c r="T499" s="105" t="s">
        <v>36</v>
      </c>
      <c r="U499" s="105" t="s">
        <v>78</v>
      </c>
      <c r="V499" s="106"/>
      <c r="W499" s="106"/>
      <c r="X499" s="1"/>
      <c r="Y499" s="1">
        <v>17.5</v>
      </c>
      <c r="Z499" s="105" t="s">
        <v>105</v>
      </c>
      <c r="AA499" s="106">
        <v>44151</v>
      </c>
      <c r="AB499" s="106">
        <v>44165</v>
      </c>
      <c r="AC499" s="1">
        <v>14</v>
      </c>
      <c r="AD499" s="1">
        <v>136.37</v>
      </c>
      <c r="AE499" s="105"/>
      <c r="AF499" s="105"/>
      <c r="AG499" s="105"/>
      <c r="AH499" s="105"/>
      <c r="AI499" s="105"/>
      <c r="AJ499" s="1"/>
    </row>
    <row r="500" spans="1:36" x14ac:dyDescent="0.3">
      <c r="A500" s="105" t="s">
        <v>37</v>
      </c>
      <c r="B500" s="105" t="s">
        <v>36</v>
      </c>
      <c r="C500" s="105"/>
      <c r="D500" s="105" t="s">
        <v>652</v>
      </c>
      <c r="E500" s="105" t="s">
        <v>652</v>
      </c>
      <c r="F500" s="1"/>
      <c r="G500" s="1"/>
      <c r="H500" s="105" t="s">
        <v>78</v>
      </c>
      <c r="I500" s="1"/>
      <c r="J500" s="1"/>
      <c r="K500" s="105"/>
      <c r="L500" s="106">
        <v>44161</v>
      </c>
      <c r="M500" s="105" t="s">
        <v>78</v>
      </c>
      <c r="N500" s="1">
        <v>0.25</v>
      </c>
      <c r="O500" s="105" t="s">
        <v>105</v>
      </c>
      <c r="P500" s="1"/>
      <c r="Q500" s="1"/>
      <c r="R500" s="105" t="s">
        <v>41</v>
      </c>
      <c r="S500" s="1" t="s">
        <v>42</v>
      </c>
      <c r="T500" s="105" t="s">
        <v>36</v>
      </c>
      <c r="U500" s="105" t="s">
        <v>78</v>
      </c>
      <c r="V500" s="106"/>
      <c r="W500" s="106"/>
      <c r="X500" s="1"/>
      <c r="Y500" s="1">
        <v>17.5</v>
      </c>
      <c r="Z500" s="105" t="s">
        <v>105</v>
      </c>
      <c r="AA500" s="106">
        <v>44151</v>
      </c>
      <c r="AB500" s="106">
        <v>44165</v>
      </c>
      <c r="AC500" s="1">
        <v>14</v>
      </c>
      <c r="AD500" s="1">
        <v>136.37</v>
      </c>
      <c r="AE500" s="105"/>
      <c r="AF500" s="105"/>
      <c r="AG500" s="105"/>
      <c r="AH500" s="105"/>
      <c r="AI500" s="105"/>
      <c r="AJ500" s="1"/>
    </row>
    <row r="501" spans="1:36" x14ac:dyDescent="0.3">
      <c r="A501" s="105" t="s">
        <v>37</v>
      </c>
      <c r="B501" s="105" t="s">
        <v>36</v>
      </c>
      <c r="C501" s="105"/>
      <c r="D501" s="105" t="s">
        <v>652</v>
      </c>
      <c r="E501" s="105" t="s">
        <v>652</v>
      </c>
      <c r="F501" s="1"/>
      <c r="G501" s="1"/>
      <c r="H501" s="105" t="s">
        <v>78</v>
      </c>
      <c r="I501" s="1"/>
      <c r="J501" s="1"/>
      <c r="K501" s="105"/>
      <c r="L501" s="106">
        <v>44162</v>
      </c>
      <c r="M501" s="105" t="s">
        <v>78</v>
      </c>
      <c r="N501" s="1">
        <v>0.25</v>
      </c>
      <c r="O501" s="105" t="s">
        <v>105</v>
      </c>
      <c r="P501" s="1"/>
      <c r="Q501" s="1"/>
      <c r="R501" s="105" t="s">
        <v>41</v>
      </c>
      <c r="S501" s="1" t="s">
        <v>42</v>
      </c>
      <c r="T501" s="105" t="s">
        <v>36</v>
      </c>
      <c r="U501" s="105" t="s">
        <v>78</v>
      </c>
      <c r="V501" s="106"/>
      <c r="W501" s="106"/>
      <c r="X501" s="1"/>
      <c r="Y501" s="1">
        <v>17.5</v>
      </c>
      <c r="Z501" s="105" t="s">
        <v>105</v>
      </c>
      <c r="AA501" s="106">
        <v>44151</v>
      </c>
      <c r="AB501" s="106">
        <v>44165</v>
      </c>
      <c r="AC501" s="1">
        <v>14</v>
      </c>
      <c r="AD501" s="1">
        <v>136.37</v>
      </c>
      <c r="AE501" s="105"/>
      <c r="AF501" s="105"/>
      <c r="AG501" s="105"/>
      <c r="AH501" s="105"/>
      <c r="AI501" s="105"/>
      <c r="AJ501" s="1"/>
    </row>
    <row r="502" spans="1:36" x14ac:dyDescent="0.3">
      <c r="A502" s="105" t="s">
        <v>37</v>
      </c>
      <c r="B502" s="105" t="s">
        <v>36</v>
      </c>
      <c r="C502" s="105"/>
      <c r="D502" s="105" t="s">
        <v>652</v>
      </c>
      <c r="E502" s="105" t="s">
        <v>652</v>
      </c>
      <c r="F502" s="1"/>
      <c r="G502" s="1"/>
      <c r="H502" s="105" t="s">
        <v>78</v>
      </c>
      <c r="I502" s="1"/>
      <c r="J502" s="1"/>
      <c r="K502" s="105"/>
      <c r="L502" s="106">
        <v>44168</v>
      </c>
      <c r="M502" s="105" t="s">
        <v>78</v>
      </c>
      <c r="N502" s="1">
        <v>0.3</v>
      </c>
      <c r="O502" s="105" t="s">
        <v>108</v>
      </c>
      <c r="P502" s="1"/>
      <c r="Q502" s="1"/>
      <c r="R502" s="105" t="s">
        <v>41</v>
      </c>
      <c r="S502" s="1" t="s">
        <v>42</v>
      </c>
      <c r="T502" s="105" t="s">
        <v>36</v>
      </c>
      <c r="U502" s="105" t="s">
        <v>78</v>
      </c>
      <c r="V502" s="106"/>
      <c r="W502" s="106"/>
      <c r="X502" s="1"/>
      <c r="Y502" s="1">
        <v>17.5</v>
      </c>
      <c r="Z502" s="105" t="s">
        <v>108</v>
      </c>
      <c r="AA502" s="106">
        <v>44165</v>
      </c>
      <c r="AB502" s="106">
        <v>44179</v>
      </c>
      <c r="AC502" s="1">
        <v>14</v>
      </c>
      <c r="AD502" s="1">
        <v>112</v>
      </c>
      <c r="AE502" s="105"/>
      <c r="AF502" s="105"/>
      <c r="AG502" s="105"/>
      <c r="AH502" s="105"/>
      <c r="AI502" s="105"/>
      <c r="AJ502" s="1"/>
    </row>
    <row r="503" spans="1:36" x14ac:dyDescent="0.3">
      <c r="A503" s="105" t="s">
        <v>37</v>
      </c>
      <c r="B503" s="105" t="s">
        <v>36</v>
      </c>
      <c r="C503" s="105"/>
      <c r="D503" s="105" t="s">
        <v>652</v>
      </c>
      <c r="E503" s="105" t="s">
        <v>652</v>
      </c>
      <c r="F503" s="1"/>
      <c r="G503" s="1"/>
      <c r="H503" s="105" t="s">
        <v>78</v>
      </c>
      <c r="I503" s="1"/>
      <c r="J503" s="1"/>
      <c r="K503" s="105"/>
      <c r="L503" s="106">
        <v>44166</v>
      </c>
      <c r="M503" s="105" t="s">
        <v>78</v>
      </c>
      <c r="N503" s="1">
        <v>0.25</v>
      </c>
      <c r="O503" s="105" t="s">
        <v>108</v>
      </c>
      <c r="P503" s="1"/>
      <c r="Q503" s="1"/>
      <c r="R503" s="105" t="s">
        <v>41</v>
      </c>
      <c r="S503" s="1" t="s">
        <v>42</v>
      </c>
      <c r="T503" s="105" t="s">
        <v>36</v>
      </c>
      <c r="U503" s="105" t="s">
        <v>78</v>
      </c>
      <c r="V503" s="106"/>
      <c r="W503" s="106"/>
      <c r="X503" s="1"/>
      <c r="Y503" s="1">
        <v>17.5</v>
      </c>
      <c r="Z503" s="105" t="s">
        <v>108</v>
      </c>
      <c r="AA503" s="106">
        <v>44165</v>
      </c>
      <c r="AB503" s="106">
        <v>44179</v>
      </c>
      <c r="AC503" s="1">
        <v>14</v>
      </c>
      <c r="AD503" s="1">
        <v>112</v>
      </c>
      <c r="AE503" s="105"/>
      <c r="AF503" s="105"/>
      <c r="AG503" s="105"/>
      <c r="AH503" s="105"/>
      <c r="AI503" s="105"/>
      <c r="AJ503" s="1"/>
    </row>
    <row r="504" spans="1:36" x14ac:dyDescent="0.3">
      <c r="A504" s="105" t="s">
        <v>37</v>
      </c>
      <c r="B504" s="105" t="s">
        <v>36</v>
      </c>
      <c r="C504" s="105"/>
      <c r="D504" s="105" t="s">
        <v>652</v>
      </c>
      <c r="E504" s="105" t="s">
        <v>652</v>
      </c>
      <c r="F504" s="1"/>
      <c r="G504" s="1"/>
      <c r="H504" s="105" t="s">
        <v>78</v>
      </c>
      <c r="I504" s="1"/>
      <c r="J504" s="1"/>
      <c r="K504" s="105"/>
      <c r="L504" s="106">
        <v>44167</v>
      </c>
      <c r="M504" s="105" t="s">
        <v>78</v>
      </c>
      <c r="N504" s="1">
        <v>0.25</v>
      </c>
      <c r="O504" s="105" t="s">
        <v>108</v>
      </c>
      <c r="P504" s="1"/>
      <c r="Q504" s="1"/>
      <c r="R504" s="105" t="s">
        <v>41</v>
      </c>
      <c r="S504" s="1" t="s">
        <v>42</v>
      </c>
      <c r="T504" s="105" t="s">
        <v>36</v>
      </c>
      <c r="U504" s="105" t="s">
        <v>78</v>
      </c>
      <c r="V504" s="106"/>
      <c r="W504" s="106"/>
      <c r="X504" s="1"/>
      <c r="Y504" s="1">
        <v>17.5</v>
      </c>
      <c r="Z504" s="105" t="s">
        <v>108</v>
      </c>
      <c r="AA504" s="106">
        <v>44165</v>
      </c>
      <c r="AB504" s="106">
        <v>44179</v>
      </c>
      <c r="AC504" s="1">
        <v>14</v>
      </c>
      <c r="AD504" s="1">
        <v>112</v>
      </c>
      <c r="AE504" s="105"/>
      <c r="AF504" s="105"/>
      <c r="AG504" s="105"/>
      <c r="AH504" s="105"/>
      <c r="AI504" s="105"/>
      <c r="AJ504" s="1"/>
    </row>
    <row r="505" spans="1:36" x14ac:dyDescent="0.3">
      <c r="A505" s="105" t="s">
        <v>37</v>
      </c>
      <c r="B505" s="105" t="s">
        <v>36</v>
      </c>
      <c r="C505" s="105"/>
      <c r="D505" s="105" t="s">
        <v>652</v>
      </c>
      <c r="E505" s="105" t="s">
        <v>652</v>
      </c>
      <c r="F505" s="1"/>
      <c r="G505" s="1"/>
      <c r="H505" s="105" t="s">
        <v>78</v>
      </c>
      <c r="I505" s="1"/>
      <c r="J505" s="1"/>
      <c r="K505" s="105"/>
      <c r="L505" s="106">
        <v>44169</v>
      </c>
      <c r="M505" s="105" t="s">
        <v>78</v>
      </c>
      <c r="N505" s="1">
        <v>0.2</v>
      </c>
      <c r="O505" s="105" t="s">
        <v>108</v>
      </c>
      <c r="P505" s="1"/>
      <c r="Q505" s="1"/>
      <c r="R505" s="105" t="s">
        <v>41</v>
      </c>
      <c r="S505" s="1" t="s">
        <v>42</v>
      </c>
      <c r="T505" s="105" t="s">
        <v>36</v>
      </c>
      <c r="U505" s="105" t="s">
        <v>78</v>
      </c>
      <c r="V505" s="106"/>
      <c r="W505" s="106"/>
      <c r="X505" s="1"/>
      <c r="Y505" s="1">
        <v>17.5</v>
      </c>
      <c r="Z505" s="105" t="s">
        <v>108</v>
      </c>
      <c r="AA505" s="106">
        <v>44165</v>
      </c>
      <c r="AB505" s="106">
        <v>44179</v>
      </c>
      <c r="AC505" s="1">
        <v>14</v>
      </c>
      <c r="AD505" s="1">
        <v>112</v>
      </c>
      <c r="AE505" s="105"/>
      <c r="AF505" s="105"/>
      <c r="AG505" s="105"/>
      <c r="AH505" s="105"/>
      <c r="AI505" s="105"/>
      <c r="AJ505" s="1"/>
    </row>
    <row r="506" spans="1:36" x14ac:dyDescent="0.3">
      <c r="A506" s="105" t="s">
        <v>37</v>
      </c>
      <c r="B506" s="105" t="s">
        <v>36</v>
      </c>
      <c r="C506" s="105"/>
      <c r="D506" s="105" t="s">
        <v>652</v>
      </c>
      <c r="E506" s="105" t="s">
        <v>652</v>
      </c>
      <c r="F506" s="1"/>
      <c r="G506" s="1"/>
      <c r="H506" s="105" t="s">
        <v>78</v>
      </c>
      <c r="I506" s="1"/>
      <c r="J506" s="1"/>
      <c r="K506" s="105"/>
      <c r="L506" s="106">
        <v>44172</v>
      </c>
      <c r="M506" s="105" t="s">
        <v>78</v>
      </c>
      <c r="N506" s="1">
        <v>0.12</v>
      </c>
      <c r="O506" s="105" t="s">
        <v>108</v>
      </c>
      <c r="P506" s="1"/>
      <c r="Q506" s="1"/>
      <c r="R506" s="105" t="s">
        <v>41</v>
      </c>
      <c r="S506" s="1" t="s">
        <v>42</v>
      </c>
      <c r="T506" s="105" t="s">
        <v>36</v>
      </c>
      <c r="U506" s="105" t="s">
        <v>78</v>
      </c>
      <c r="V506" s="106"/>
      <c r="W506" s="106"/>
      <c r="X506" s="1"/>
      <c r="Y506" s="1">
        <v>17.5</v>
      </c>
      <c r="Z506" s="105" t="s">
        <v>108</v>
      </c>
      <c r="AA506" s="106">
        <v>44165</v>
      </c>
      <c r="AB506" s="106">
        <v>44179</v>
      </c>
      <c r="AC506" s="1">
        <v>14</v>
      </c>
      <c r="AD506" s="1">
        <v>112</v>
      </c>
      <c r="AE506" s="105"/>
      <c r="AF506" s="105"/>
      <c r="AG506" s="105"/>
      <c r="AH506" s="105"/>
      <c r="AI506" s="105"/>
      <c r="AJ506" s="1"/>
    </row>
    <row r="507" spans="1:36" x14ac:dyDescent="0.3">
      <c r="A507" s="105" t="s">
        <v>37</v>
      </c>
      <c r="B507" s="105" t="s">
        <v>36</v>
      </c>
      <c r="C507" s="105"/>
      <c r="D507" s="105" t="s">
        <v>652</v>
      </c>
      <c r="E507" s="105" t="s">
        <v>652</v>
      </c>
      <c r="F507" s="1"/>
      <c r="G507" s="1"/>
      <c r="H507" s="105" t="s">
        <v>78</v>
      </c>
      <c r="I507" s="1"/>
      <c r="J507" s="1"/>
      <c r="K507" s="105"/>
      <c r="L507" s="106">
        <v>44173</v>
      </c>
      <c r="M507" s="105" t="s">
        <v>78</v>
      </c>
      <c r="N507" s="1">
        <v>0.08</v>
      </c>
      <c r="O507" s="105" t="s">
        <v>108</v>
      </c>
      <c r="P507" s="1"/>
      <c r="Q507" s="1"/>
      <c r="R507" s="105" t="s">
        <v>41</v>
      </c>
      <c r="S507" s="1" t="s">
        <v>42</v>
      </c>
      <c r="T507" s="105" t="s">
        <v>36</v>
      </c>
      <c r="U507" s="105" t="s">
        <v>78</v>
      </c>
      <c r="V507" s="106"/>
      <c r="W507" s="106"/>
      <c r="X507" s="1"/>
      <c r="Y507" s="1">
        <v>17.5</v>
      </c>
      <c r="Z507" s="105" t="s">
        <v>108</v>
      </c>
      <c r="AA507" s="106">
        <v>44165</v>
      </c>
      <c r="AB507" s="106">
        <v>44179</v>
      </c>
      <c r="AC507" s="1">
        <v>14</v>
      </c>
      <c r="AD507" s="1">
        <v>112</v>
      </c>
      <c r="AE507" s="105"/>
      <c r="AF507" s="105"/>
      <c r="AG507" s="105"/>
      <c r="AH507" s="105"/>
      <c r="AI507" s="105"/>
      <c r="AJ507" s="1"/>
    </row>
    <row r="508" spans="1:36" x14ac:dyDescent="0.3">
      <c r="A508" s="105" t="s">
        <v>37</v>
      </c>
      <c r="B508" s="105" t="s">
        <v>36</v>
      </c>
      <c r="C508" s="105"/>
      <c r="D508" s="105" t="s">
        <v>652</v>
      </c>
      <c r="E508" s="105" t="s">
        <v>652</v>
      </c>
      <c r="F508" s="1"/>
      <c r="G508" s="1"/>
      <c r="H508" s="105" t="s">
        <v>78</v>
      </c>
      <c r="I508" s="1"/>
      <c r="J508" s="1"/>
      <c r="K508" s="105"/>
      <c r="L508" s="106">
        <v>44174</v>
      </c>
      <c r="M508" s="105" t="s">
        <v>120</v>
      </c>
      <c r="N508" s="1">
        <v>0.27</v>
      </c>
      <c r="O508" s="105" t="s">
        <v>108</v>
      </c>
      <c r="P508" s="1"/>
      <c r="Q508" s="1"/>
      <c r="R508" s="105" t="s">
        <v>41</v>
      </c>
      <c r="S508" s="1" t="s">
        <v>42</v>
      </c>
      <c r="T508" s="105" t="s">
        <v>36</v>
      </c>
      <c r="U508" s="105" t="s">
        <v>78</v>
      </c>
      <c r="V508" s="106"/>
      <c r="W508" s="106"/>
      <c r="X508" s="1"/>
      <c r="Y508" s="1">
        <v>17.5</v>
      </c>
      <c r="Z508" s="105" t="s">
        <v>108</v>
      </c>
      <c r="AA508" s="106">
        <v>44165</v>
      </c>
      <c r="AB508" s="106">
        <v>44179</v>
      </c>
      <c r="AC508" s="1">
        <v>14</v>
      </c>
      <c r="AD508" s="1">
        <v>112</v>
      </c>
      <c r="AE508" s="105"/>
      <c r="AF508" s="105"/>
      <c r="AG508" s="105"/>
      <c r="AH508" s="105"/>
      <c r="AI508" s="105"/>
      <c r="AJ508" s="1"/>
    </row>
    <row r="509" spans="1:36" x14ac:dyDescent="0.3">
      <c r="A509" s="105" t="s">
        <v>37</v>
      </c>
      <c r="B509" s="105" t="s">
        <v>36</v>
      </c>
      <c r="C509" s="105"/>
      <c r="D509" s="105" t="s">
        <v>652</v>
      </c>
      <c r="E509" s="105" t="s">
        <v>652</v>
      </c>
      <c r="F509" s="1"/>
      <c r="G509" s="1"/>
      <c r="H509" s="105" t="s">
        <v>78</v>
      </c>
      <c r="I509" s="1"/>
      <c r="J509" s="1"/>
      <c r="K509" s="105"/>
      <c r="L509" s="106">
        <v>44175</v>
      </c>
      <c r="M509" s="105" t="s">
        <v>78</v>
      </c>
      <c r="N509" s="1">
        <v>0.2</v>
      </c>
      <c r="O509" s="105" t="s">
        <v>108</v>
      </c>
      <c r="P509" s="1"/>
      <c r="Q509" s="1"/>
      <c r="R509" s="105" t="s">
        <v>41</v>
      </c>
      <c r="S509" s="1" t="s">
        <v>42</v>
      </c>
      <c r="T509" s="105" t="s">
        <v>36</v>
      </c>
      <c r="U509" s="105" t="s">
        <v>78</v>
      </c>
      <c r="V509" s="106"/>
      <c r="W509" s="106"/>
      <c r="X509" s="1"/>
      <c r="Y509" s="1">
        <v>17.5</v>
      </c>
      <c r="Z509" s="105" t="s">
        <v>108</v>
      </c>
      <c r="AA509" s="106">
        <v>44165</v>
      </c>
      <c r="AB509" s="106">
        <v>44179</v>
      </c>
      <c r="AC509" s="1">
        <v>14</v>
      </c>
      <c r="AD509" s="1">
        <v>112</v>
      </c>
      <c r="AE509" s="105"/>
      <c r="AF509" s="105"/>
      <c r="AG509" s="105"/>
      <c r="AH509" s="105"/>
      <c r="AI509" s="105"/>
      <c r="AJ509" s="1"/>
    </row>
    <row r="510" spans="1:36" x14ac:dyDescent="0.3">
      <c r="A510" s="105" t="s">
        <v>37</v>
      </c>
      <c r="B510" s="105" t="s">
        <v>36</v>
      </c>
      <c r="C510" s="105"/>
      <c r="D510" s="105" t="s">
        <v>652</v>
      </c>
      <c r="E510" s="105" t="s">
        <v>652</v>
      </c>
      <c r="F510" s="1"/>
      <c r="G510" s="1"/>
      <c r="H510" s="105" t="s">
        <v>78</v>
      </c>
      <c r="I510" s="1"/>
      <c r="J510" s="1"/>
      <c r="K510" s="105"/>
      <c r="L510" s="106">
        <v>44176</v>
      </c>
      <c r="M510" s="105" t="s">
        <v>78</v>
      </c>
      <c r="N510" s="1">
        <v>0.13</v>
      </c>
      <c r="O510" s="105" t="s">
        <v>108</v>
      </c>
      <c r="P510" s="1"/>
      <c r="Q510" s="1"/>
      <c r="R510" s="105" t="s">
        <v>41</v>
      </c>
      <c r="S510" s="1" t="s">
        <v>42</v>
      </c>
      <c r="T510" s="105" t="s">
        <v>36</v>
      </c>
      <c r="U510" s="105" t="s">
        <v>78</v>
      </c>
      <c r="V510" s="106"/>
      <c r="W510" s="106"/>
      <c r="X510" s="1"/>
      <c r="Y510" s="1">
        <v>17.5</v>
      </c>
      <c r="Z510" s="105" t="s">
        <v>108</v>
      </c>
      <c r="AA510" s="106">
        <v>44165</v>
      </c>
      <c r="AB510" s="106">
        <v>44179</v>
      </c>
      <c r="AC510" s="1">
        <v>14</v>
      </c>
      <c r="AD510" s="1">
        <v>112</v>
      </c>
      <c r="AE510" s="105"/>
      <c r="AF510" s="105"/>
      <c r="AG510" s="105"/>
      <c r="AH510" s="105"/>
      <c r="AI510" s="105"/>
      <c r="AJ510" s="1"/>
    </row>
    <row r="511" spans="1:36" x14ac:dyDescent="0.3">
      <c r="A511" s="105" t="s">
        <v>37</v>
      </c>
      <c r="B511" s="105" t="s">
        <v>36</v>
      </c>
      <c r="C511" s="105"/>
      <c r="D511" s="105" t="s">
        <v>652</v>
      </c>
      <c r="E511" s="105" t="s">
        <v>652</v>
      </c>
      <c r="F511" s="1"/>
      <c r="G511" s="1"/>
      <c r="H511" s="105" t="s">
        <v>78</v>
      </c>
      <c r="I511" s="1"/>
      <c r="J511" s="1"/>
      <c r="K511" s="105"/>
      <c r="L511" s="106">
        <v>44180</v>
      </c>
      <c r="M511" s="105" t="s">
        <v>78</v>
      </c>
      <c r="N511" s="1">
        <v>0.1</v>
      </c>
      <c r="O511" s="105" t="s">
        <v>125</v>
      </c>
      <c r="P511" s="1"/>
      <c r="Q511" s="1"/>
      <c r="R511" s="105" t="s">
        <v>41</v>
      </c>
      <c r="S511" s="1" t="s">
        <v>42</v>
      </c>
      <c r="T511" s="105" t="s">
        <v>36</v>
      </c>
      <c r="U511" s="105" t="s">
        <v>78</v>
      </c>
      <c r="V511" s="106"/>
      <c r="W511" s="106"/>
      <c r="X511" s="1"/>
      <c r="Y511" s="1">
        <v>17.5</v>
      </c>
      <c r="Z511" s="105" t="s">
        <v>125</v>
      </c>
      <c r="AA511" s="106">
        <v>44179</v>
      </c>
      <c r="AB511" s="106">
        <v>44193</v>
      </c>
      <c r="AC511" s="1">
        <v>14</v>
      </c>
      <c r="AD511" s="1">
        <v>112</v>
      </c>
      <c r="AE511" s="105"/>
      <c r="AF511" s="105"/>
      <c r="AG511" s="105"/>
      <c r="AH511" s="105"/>
      <c r="AI511" s="105"/>
      <c r="AJ511" s="1"/>
    </row>
    <row r="512" spans="1:36" x14ac:dyDescent="0.3">
      <c r="A512" s="105" t="s">
        <v>37</v>
      </c>
      <c r="B512" s="105" t="s">
        <v>36</v>
      </c>
      <c r="C512" s="105"/>
      <c r="D512" s="105" t="s">
        <v>652</v>
      </c>
      <c r="E512" s="105" t="s">
        <v>652</v>
      </c>
      <c r="F512" s="1"/>
      <c r="G512" s="1"/>
      <c r="H512" s="105" t="s">
        <v>78</v>
      </c>
      <c r="I512" s="1"/>
      <c r="J512" s="1"/>
      <c r="K512" s="105"/>
      <c r="L512" s="106">
        <v>44181</v>
      </c>
      <c r="M512" s="105" t="s">
        <v>78</v>
      </c>
      <c r="N512" s="1">
        <v>0.05</v>
      </c>
      <c r="O512" s="105" t="s">
        <v>125</v>
      </c>
      <c r="P512" s="1"/>
      <c r="Q512" s="1"/>
      <c r="R512" s="105" t="s">
        <v>41</v>
      </c>
      <c r="S512" s="1" t="s">
        <v>42</v>
      </c>
      <c r="T512" s="105" t="s">
        <v>36</v>
      </c>
      <c r="U512" s="105" t="s">
        <v>78</v>
      </c>
      <c r="V512" s="106"/>
      <c r="W512" s="106"/>
      <c r="X512" s="1"/>
      <c r="Y512" s="1">
        <v>17.5</v>
      </c>
      <c r="Z512" s="105" t="s">
        <v>125</v>
      </c>
      <c r="AA512" s="106">
        <v>44179</v>
      </c>
      <c r="AB512" s="106">
        <v>44193</v>
      </c>
      <c r="AC512" s="1">
        <v>14</v>
      </c>
      <c r="AD512" s="1">
        <v>112</v>
      </c>
      <c r="AE512" s="105"/>
      <c r="AF512" s="105"/>
      <c r="AG512" s="105"/>
      <c r="AH512" s="105"/>
      <c r="AI512" s="105"/>
      <c r="AJ512" s="1"/>
    </row>
    <row r="513" spans="1:36" x14ac:dyDescent="0.3">
      <c r="A513" s="105" t="s">
        <v>37</v>
      </c>
      <c r="B513" s="105" t="s">
        <v>36</v>
      </c>
      <c r="C513" s="105"/>
      <c r="D513" s="105" t="s">
        <v>652</v>
      </c>
      <c r="E513" s="105" t="s">
        <v>652</v>
      </c>
      <c r="F513" s="1"/>
      <c r="G513" s="1"/>
      <c r="H513" s="105" t="s">
        <v>78</v>
      </c>
      <c r="I513" s="1"/>
      <c r="J513" s="1"/>
      <c r="K513" s="105"/>
      <c r="L513" s="106">
        <v>44182</v>
      </c>
      <c r="M513" s="105" t="s">
        <v>78</v>
      </c>
      <c r="N513" s="1">
        <v>0.32</v>
      </c>
      <c r="O513" s="105" t="s">
        <v>125</v>
      </c>
      <c r="P513" s="1"/>
      <c r="Q513" s="1"/>
      <c r="R513" s="105" t="s">
        <v>41</v>
      </c>
      <c r="S513" s="1" t="s">
        <v>42</v>
      </c>
      <c r="T513" s="105" t="s">
        <v>36</v>
      </c>
      <c r="U513" s="105" t="s">
        <v>78</v>
      </c>
      <c r="V513" s="106"/>
      <c r="W513" s="106"/>
      <c r="X513" s="1"/>
      <c r="Y513" s="1">
        <v>17.5</v>
      </c>
      <c r="Z513" s="105" t="s">
        <v>125</v>
      </c>
      <c r="AA513" s="106">
        <v>44179</v>
      </c>
      <c r="AB513" s="106">
        <v>44193</v>
      </c>
      <c r="AC513" s="1">
        <v>14</v>
      </c>
      <c r="AD513" s="1">
        <v>112</v>
      </c>
      <c r="AE513" s="105"/>
      <c r="AF513" s="105"/>
      <c r="AG513" s="105"/>
      <c r="AH513" s="105"/>
      <c r="AI513" s="105"/>
      <c r="AJ513" s="1"/>
    </row>
    <row r="514" spans="1:36" x14ac:dyDescent="0.3">
      <c r="A514" s="105" t="s">
        <v>37</v>
      </c>
      <c r="B514" s="105" t="s">
        <v>36</v>
      </c>
      <c r="C514" s="105"/>
      <c r="D514" s="105" t="s">
        <v>652</v>
      </c>
      <c r="E514" s="105" t="s">
        <v>652</v>
      </c>
      <c r="F514" s="1"/>
      <c r="G514" s="1"/>
      <c r="H514" s="105" t="s">
        <v>78</v>
      </c>
      <c r="I514" s="1"/>
      <c r="J514" s="1"/>
      <c r="K514" s="105"/>
      <c r="L514" s="106">
        <v>44183</v>
      </c>
      <c r="M514" s="105" t="s">
        <v>78</v>
      </c>
      <c r="N514" s="1">
        <v>0.5</v>
      </c>
      <c r="O514" s="105" t="s">
        <v>125</v>
      </c>
      <c r="P514" s="1"/>
      <c r="Q514" s="1"/>
      <c r="R514" s="105" t="s">
        <v>41</v>
      </c>
      <c r="S514" s="1" t="s">
        <v>42</v>
      </c>
      <c r="T514" s="105" t="s">
        <v>36</v>
      </c>
      <c r="U514" s="105" t="s">
        <v>78</v>
      </c>
      <c r="V514" s="106"/>
      <c r="W514" s="106"/>
      <c r="X514" s="1"/>
      <c r="Y514" s="1">
        <v>17.5</v>
      </c>
      <c r="Z514" s="105" t="s">
        <v>125</v>
      </c>
      <c r="AA514" s="106">
        <v>44179</v>
      </c>
      <c r="AB514" s="106">
        <v>44193</v>
      </c>
      <c r="AC514" s="1">
        <v>14</v>
      </c>
      <c r="AD514" s="1">
        <v>112</v>
      </c>
      <c r="AE514" s="105"/>
      <c r="AF514" s="105"/>
      <c r="AG514" s="105"/>
      <c r="AH514" s="105"/>
      <c r="AI514" s="105"/>
      <c r="AJ514" s="1"/>
    </row>
    <row r="515" spans="1:36" x14ac:dyDescent="0.3">
      <c r="A515" s="105" t="s">
        <v>37</v>
      </c>
      <c r="B515" s="105" t="s">
        <v>36</v>
      </c>
      <c r="C515" s="105"/>
      <c r="D515" s="105" t="s">
        <v>652</v>
      </c>
      <c r="E515" s="105" t="s">
        <v>652</v>
      </c>
      <c r="F515" s="1"/>
      <c r="G515" s="1"/>
      <c r="H515" s="105" t="s">
        <v>78</v>
      </c>
      <c r="I515" s="1"/>
      <c r="J515" s="1"/>
      <c r="K515" s="105"/>
      <c r="L515" s="106">
        <v>44186</v>
      </c>
      <c r="M515" s="105" t="s">
        <v>78</v>
      </c>
      <c r="N515" s="1">
        <v>0.23</v>
      </c>
      <c r="O515" s="105" t="s">
        <v>125</v>
      </c>
      <c r="P515" s="1"/>
      <c r="Q515" s="1"/>
      <c r="R515" s="105" t="s">
        <v>41</v>
      </c>
      <c r="S515" s="1" t="s">
        <v>42</v>
      </c>
      <c r="T515" s="105" t="s">
        <v>36</v>
      </c>
      <c r="U515" s="105" t="s">
        <v>78</v>
      </c>
      <c r="V515" s="106"/>
      <c r="W515" s="106"/>
      <c r="X515" s="1"/>
      <c r="Y515" s="1">
        <v>17.5</v>
      </c>
      <c r="Z515" s="105" t="s">
        <v>125</v>
      </c>
      <c r="AA515" s="106">
        <v>44179</v>
      </c>
      <c r="AB515" s="106">
        <v>44193</v>
      </c>
      <c r="AC515" s="1">
        <v>14</v>
      </c>
      <c r="AD515" s="1">
        <v>112</v>
      </c>
      <c r="AE515" s="105"/>
      <c r="AF515" s="105"/>
      <c r="AG515" s="105"/>
      <c r="AH515" s="105"/>
      <c r="AI515" s="105"/>
      <c r="AJ515" s="1"/>
    </row>
    <row r="516" spans="1:36" x14ac:dyDescent="0.3">
      <c r="A516" s="105" t="s">
        <v>37</v>
      </c>
      <c r="B516" s="105" t="s">
        <v>36</v>
      </c>
      <c r="C516" s="105"/>
      <c r="D516" s="105" t="s">
        <v>652</v>
      </c>
      <c r="E516" s="105" t="s">
        <v>652</v>
      </c>
      <c r="F516" s="1"/>
      <c r="G516" s="1"/>
      <c r="H516" s="105" t="s">
        <v>78</v>
      </c>
      <c r="I516" s="1"/>
      <c r="J516" s="1"/>
      <c r="K516" s="105"/>
      <c r="L516" s="106">
        <v>44186</v>
      </c>
      <c r="M516" s="105" t="s">
        <v>78</v>
      </c>
      <c r="N516" s="1">
        <v>0.2</v>
      </c>
      <c r="O516" s="105" t="s">
        <v>125</v>
      </c>
      <c r="P516" s="1"/>
      <c r="Q516" s="1"/>
      <c r="R516" s="105" t="s">
        <v>41</v>
      </c>
      <c r="S516" s="1" t="s">
        <v>42</v>
      </c>
      <c r="T516" s="105" t="s">
        <v>36</v>
      </c>
      <c r="U516" s="105" t="s">
        <v>78</v>
      </c>
      <c r="V516" s="106"/>
      <c r="W516" s="106"/>
      <c r="X516" s="1"/>
      <c r="Y516" s="1">
        <v>17.5</v>
      </c>
      <c r="Z516" s="105" t="s">
        <v>125</v>
      </c>
      <c r="AA516" s="106">
        <v>44179</v>
      </c>
      <c r="AB516" s="106">
        <v>44193</v>
      </c>
      <c r="AC516" s="1">
        <v>14</v>
      </c>
      <c r="AD516" s="1">
        <v>112</v>
      </c>
      <c r="AE516" s="105"/>
      <c r="AF516" s="105"/>
      <c r="AG516" s="105"/>
      <c r="AH516" s="105"/>
      <c r="AI516" s="105"/>
      <c r="AJ516" s="1"/>
    </row>
    <row r="517" spans="1:36" x14ac:dyDescent="0.3">
      <c r="A517" s="105" t="s">
        <v>37</v>
      </c>
      <c r="B517" s="105" t="s">
        <v>36</v>
      </c>
      <c r="C517" s="105"/>
      <c r="D517" s="105" t="s">
        <v>652</v>
      </c>
      <c r="E517" s="105" t="s">
        <v>652</v>
      </c>
      <c r="F517" s="1"/>
      <c r="G517" s="1"/>
      <c r="H517" s="105" t="s">
        <v>78</v>
      </c>
      <c r="I517" s="1"/>
      <c r="J517" s="1"/>
      <c r="K517" s="105"/>
      <c r="L517" s="106">
        <v>44188</v>
      </c>
      <c r="M517" s="105" t="s">
        <v>78</v>
      </c>
      <c r="N517" s="1">
        <v>0.08</v>
      </c>
      <c r="O517" s="105" t="s">
        <v>125</v>
      </c>
      <c r="P517" s="1"/>
      <c r="Q517" s="1"/>
      <c r="R517" s="105" t="s">
        <v>41</v>
      </c>
      <c r="S517" s="1" t="s">
        <v>42</v>
      </c>
      <c r="T517" s="105" t="s">
        <v>36</v>
      </c>
      <c r="U517" s="105" t="s">
        <v>78</v>
      </c>
      <c r="V517" s="106"/>
      <c r="W517" s="106"/>
      <c r="X517" s="1"/>
      <c r="Y517" s="1">
        <v>17.5</v>
      </c>
      <c r="Z517" s="105" t="s">
        <v>125</v>
      </c>
      <c r="AA517" s="106">
        <v>44179</v>
      </c>
      <c r="AB517" s="106">
        <v>44193</v>
      </c>
      <c r="AC517" s="1">
        <v>14</v>
      </c>
      <c r="AD517" s="1">
        <v>112</v>
      </c>
      <c r="AE517" s="105"/>
      <c r="AF517" s="105"/>
      <c r="AG517" s="105"/>
      <c r="AH517" s="105"/>
      <c r="AI517" s="105"/>
      <c r="AJ517" s="1"/>
    </row>
    <row r="518" spans="1:36" x14ac:dyDescent="0.3">
      <c r="A518" s="105" t="s">
        <v>37</v>
      </c>
      <c r="B518" s="105" t="s">
        <v>36</v>
      </c>
      <c r="C518" s="105"/>
      <c r="D518" s="105" t="s">
        <v>652</v>
      </c>
      <c r="E518" s="105" t="s">
        <v>652</v>
      </c>
      <c r="F518" s="1"/>
      <c r="G518" s="1"/>
      <c r="H518" s="105" t="s">
        <v>78</v>
      </c>
      <c r="I518" s="1"/>
      <c r="J518" s="1"/>
      <c r="K518" s="105"/>
      <c r="L518" s="106">
        <v>44193</v>
      </c>
      <c r="M518" s="105" t="s">
        <v>78</v>
      </c>
      <c r="N518" s="1">
        <v>0.27</v>
      </c>
      <c r="O518" s="105" t="s">
        <v>429</v>
      </c>
      <c r="P518" s="1"/>
      <c r="Q518" s="1"/>
      <c r="R518" s="105" t="s">
        <v>41</v>
      </c>
      <c r="S518" s="1" t="s">
        <v>42</v>
      </c>
      <c r="T518" s="105" t="s">
        <v>36</v>
      </c>
      <c r="U518" s="105" t="s">
        <v>78</v>
      </c>
      <c r="V518" s="106"/>
      <c r="W518" s="106"/>
      <c r="X518" s="1"/>
      <c r="Y518" s="1">
        <v>17.5</v>
      </c>
      <c r="Z518" s="105" t="s">
        <v>429</v>
      </c>
      <c r="AA518" s="106">
        <v>44193</v>
      </c>
      <c r="AB518" s="106">
        <v>44207</v>
      </c>
      <c r="AC518" s="1">
        <v>14</v>
      </c>
      <c r="AD518" s="1">
        <v>112</v>
      </c>
      <c r="AE518" s="105"/>
      <c r="AF518" s="105"/>
      <c r="AG518" s="105"/>
      <c r="AH518" s="105"/>
      <c r="AI518" s="105"/>
      <c r="AJ518" s="1"/>
    </row>
    <row r="519" spans="1:36" x14ac:dyDescent="0.3">
      <c r="A519" s="105" t="s">
        <v>37</v>
      </c>
      <c r="B519" s="105" t="s">
        <v>36</v>
      </c>
      <c r="C519" s="105"/>
      <c r="D519" s="105" t="s">
        <v>652</v>
      </c>
      <c r="E519" s="105" t="s">
        <v>652</v>
      </c>
      <c r="F519" s="1"/>
      <c r="G519" s="1"/>
      <c r="H519" s="105" t="s">
        <v>78</v>
      </c>
      <c r="I519" s="1"/>
      <c r="J519" s="1"/>
      <c r="K519" s="105"/>
      <c r="L519" s="106">
        <v>44145</v>
      </c>
      <c r="M519" s="105" t="s">
        <v>207</v>
      </c>
      <c r="N519" s="1">
        <v>0.33</v>
      </c>
      <c r="O519" s="105" t="s">
        <v>40</v>
      </c>
      <c r="P519" s="1"/>
      <c r="Q519" s="1"/>
      <c r="R519" s="105" t="s">
        <v>60</v>
      </c>
      <c r="S519" s="1" t="s">
        <v>61</v>
      </c>
      <c r="T519" s="105" t="s">
        <v>36</v>
      </c>
      <c r="U519" s="105" t="s">
        <v>78</v>
      </c>
      <c r="V519" s="106"/>
      <c r="W519" s="106"/>
      <c r="X519" s="1"/>
      <c r="Y519" s="1">
        <v>17.5</v>
      </c>
      <c r="Z519" s="105" t="s">
        <v>40</v>
      </c>
      <c r="AA519" s="106">
        <v>44137</v>
      </c>
      <c r="AB519" s="106">
        <v>44151</v>
      </c>
      <c r="AC519" s="1">
        <v>14</v>
      </c>
      <c r="AD519" s="1">
        <v>112</v>
      </c>
      <c r="AE519" s="105"/>
      <c r="AF519" s="105"/>
      <c r="AG519" s="105"/>
      <c r="AH519" s="105"/>
      <c r="AI519" s="105"/>
      <c r="AJ519" s="1"/>
    </row>
    <row r="520" spans="1:36" x14ac:dyDescent="0.3">
      <c r="A520" s="105" t="s">
        <v>37</v>
      </c>
      <c r="B520" s="105" t="s">
        <v>36</v>
      </c>
      <c r="C520" s="105"/>
      <c r="D520" s="105" t="s">
        <v>652</v>
      </c>
      <c r="E520" s="105" t="s">
        <v>652</v>
      </c>
      <c r="F520" s="1"/>
      <c r="G520" s="1"/>
      <c r="H520" s="105" t="s">
        <v>78</v>
      </c>
      <c r="I520" s="1"/>
      <c r="J520" s="1"/>
      <c r="K520" s="105"/>
      <c r="L520" s="106">
        <v>44145</v>
      </c>
      <c r="M520" s="105" t="s">
        <v>208</v>
      </c>
      <c r="N520" s="1">
        <v>0.25</v>
      </c>
      <c r="O520" s="105" t="s">
        <v>40</v>
      </c>
      <c r="P520" s="1"/>
      <c r="Q520" s="1"/>
      <c r="R520" s="105" t="s">
        <v>60</v>
      </c>
      <c r="S520" s="1" t="s">
        <v>61</v>
      </c>
      <c r="T520" s="105" t="s">
        <v>36</v>
      </c>
      <c r="U520" s="105" t="s">
        <v>78</v>
      </c>
      <c r="V520" s="106"/>
      <c r="W520" s="106"/>
      <c r="X520" s="1"/>
      <c r="Y520" s="1">
        <v>17.5</v>
      </c>
      <c r="Z520" s="105" t="s">
        <v>40</v>
      </c>
      <c r="AA520" s="106">
        <v>44137</v>
      </c>
      <c r="AB520" s="106">
        <v>44151</v>
      </c>
      <c r="AC520" s="1">
        <v>14</v>
      </c>
      <c r="AD520" s="1">
        <v>112</v>
      </c>
      <c r="AE520" s="105"/>
      <c r="AF520" s="105"/>
      <c r="AG520" s="105"/>
      <c r="AH520" s="105"/>
      <c r="AI520" s="105"/>
      <c r="AJ520" s="1"/>
    </row>
    <row r="521" spans="1:36" x14ac:dyDescent="0.3">
      <c r="A521" s="105" t="s">
        <v>37</v>
      </c>
      <c r="B521" s="105" t="s">
        <v>36</v>
      </c>
      <c r="C521" s="105"/>
      <c r="D521" s="105" t="s">
        <v>652</v>
      </c>
      <c r="E521" s="105" t="s">
        <v>652</v>
      </c>
      <c r="F521" s="1"/>
      <c r="G521" s="1"/>
      <c r="H521" s="105" t="s">
        <v>78</v>
      </c>
      <c r="I521" s="1"/>
      <c r="J521" s="1"/>
      <c r="K521" s="105"/>
      <c r="L521" s="106">
        <v>44147</v>
      </c>
      <c r="M521" s="105" t="s">
        <v>209</v>
      </c>
      <c r="N521" s="1">
        <v>0.25</v>
      </c>
      <c r="O521" s="105" t="s">
        <v>40</v>
      </c>
      <c r="P521" s="1"/>
      <c r="Q521" s="1"/>
      <c r="R521" s="105" t="s">
        <v>60</v>
      </c>
      <c r="S521" s="1" t="s">
        <v>61</v>
      </c>
      <c r="T521" s="105" t="s">
        <v>36</v>
      </c>
      <c r="U521" s="105" t="s">
        <v>78</v>
      </c>
      <c r="V521" s="106"/>
      <c r="W521" s="106"/>
      <c r="X521" s="1"/>
      <c r="Y521" s="1">
        <v>17.5</v>
      </c>
      <c r="Z521" s="105" t="s">
        <v>40</v>
      </c>
      <c r="AA521" s="106">
        <v>44137</v>
      </c>
      <c r="AB521" s="106">
        <v>44151</v>
      </c>
      <c r="AC521" s="1">
        <v>14</v>
      </c>
      <c r="AD521" s="1">
        <v>112</v>
      </c>
      <c r="AE521" s="105"/>
      <c r="AF521" s="105"/>
      <c r="AG521" s="105"/>
      <c r="AH521" s="105"/>
      <c r="AI521" s="105"/>
      <c r="AJ521" s="1"/>
    </row>
    <row r="522" spans="1:36" x14ac:dyDescent="0.3">
      <c r="A522" s="105" t="s">
        <v>37</v>
      </c>
      <c r="B522" s="105" t="s">
        <v>36</v>
      </c>
      <c r="C522" s="105"/>
      <c r="D522" s="105" t="s">
        <v>652</v>
      </c>
      <c r="E522" s="105" t="s">
        <v>652</v>
      </c>
      <c r="F522" s="1"/>
      <c r="G522" s="1"/>
      <c r="H522" s="105" t="s">
        <v>78</v>
      </c>
      <c r="I522" s="1"/>
      <c r="J522" s="1"/>
      <c r="K522" s="105"/>
      <c r="L522" s="106">
        <v>44152</v>
      </c>
      <c r="M522" s="105" t="s">
        <v>210</v>
      </c>
      <c r="N522" s="1">
        <v>0.57999999999999996</v>
      </c>
      <c r="O522" s="105" t="s">
        <v>105</v>
      </c>
      <c r="P522" s="1"/>
      <c r="Q522" s="1"/>
      <c r="R522" s="105" t="s">
        <v>60</v>
      </c>
      <c r="S522" s="1" t="s">
        <v>61</v>
      </c>
      <c r="T522" s="105" t="s">
        <v>36</v>
      </c>
      <c r="U522" s="105" t="s">
        <v>78</v>
      </c>
      <c r="V522" s="106"/>
      <c r="W522" s="106"/>
      <c r="X522" s="1"/>
      <c r="Y522" s="1">
        <v>17.5</v>
      </c>
      <c r="Z522" s="105" t="s">
        <v>105</v>
      </c>
      <c r="AA522" s="106">
        <v>44151</v>
      </c>
      <c r="AB522" s="106">
        <v>44165</v>
      </c>
      <c r="AC522" s="1">
        <v>14</v>
      </c>
      <c r="AD522" s="1">
        <v>136.37</v>
      </c>
      <c r="AE522" s="105"/>
      <c r="AF522" s="105"/>
      <c r="AG522" s="105"/>
      <c r="AH522" s="105"/>
      <c r="AI522" s="105"/>
      <c r="AJ522" s="1"/>
    </row>
    <row r="523" spans="1:36" x14ac:dyDescent="0.3">
      <c r="A523" s="105" t="s">
        <v>37</v>
      </c>
      <c r="B523" s="105" t="s">
        <v>36</v>
      </c>
      <c r="C523" s="105"/>
      <c r="D523" s="105" t="s">
        <v>652</v>
      </c>
      <c r="E523" s="105" t="s">
        <v>652</v>
      </c>
      <c r="F523" s="1"/>
      <c r="G523" s="1"/>
      <c r="H523" s="105" t="s">
        <v>78</v>
      </c>
      <c r="I523" s="1"/>
      <c r="J523" s="1"/>
      <c r="K523" s="105"/>
      <c r="L523" s="106">
        <v>44153</v>
      </c>
      <c r="M523" s="105" t="s">
        <v>211</v>
      </c>
      <c r="N523" s="1">
        <v>0.25</v>
      </c>
      <c r="O523" s="105" t="s">
        <v>105</v>
      </c>
      <c r="P523" s="1"/>
      <c r="Q523" s="1"/>
      <c r="R523" s="105" t="s">
        <v>60</v>
      </c>
      <c r="S523" s="1" t="s">
        <v>61</v>
      </c>
      <c r="T523" s="105" t="s">
        <v>36</v>
      </c>
      <c r="U523" s="105" t="s">
        <v>78</v>
      </c>
      <c r="V523" s="106"/>
      <c r="W523" s="106"/>
      <c r="X523" s="1"/>
      <c r="Y523" s="1">
        <v>17.5</v>
      </c>
      <c r="Z523" s="105" t="s">
        <v>105</v>
      </c>
      <c r="AA523" s="106">
        <v>44151</v>
      </c>
      <c r="AB523" s="106">
        <v>44165</v>
      </c>
      <c r="AC523" s="1">
        <v>14</v>
      </c>
      <c r="AD523" s="1">
        <v>136.37</v>
      </c>
      <c r="AE523" s="105"/>
      <c r="AF523" s="105"/>
      <c r="AG523" s="105"/>
      <c r="AH523" s="105"/>
      <c r="AI523" s="105"/>
      <c r="AJ523" s="1"/>
    </row>
    <row r="524" spans="1:36" x14ac:dyDescent="0.3">
      <c r="A524" s="105" t="s">
        <v>37</v>
      </c>
      <c r="B524" s="105" t="s">
        <v>36</v>
      </c>
      <c r="C524" s="105"/>
      <c r="D524" s="105" t="s">
        <v>652</v>
      </c>
      <c r="E524" s="105" t="s">
        <v>652</v>
      </c>
      <c r="F524" s="1"/>
      <c r="G524" s="1"/>
      <c r="H524" s="105" t="s">
        <v>78</v>
      </c>
      <c r="I524" s="1"/>
      <c r="J524" s="1"/>
      <c r="K524" s="105"/>
      <c r="L524" s="106">
        <v>44154</v>
      </c>
      <c r="M524" s="105" t="s">
        <v>212</v>
      </c>
      <c r="N524" s="1">
        <v>0.25</v>
      </c>
      <c r="O524" s="105" t="s">
        <v>105</v>
      </c>
      <c r="P524" s="1"/>
      <c r="Q524" s="1"/>
      <c r="R524" s="105" t="s">
        <v>60</v>
      </c>
      <c r="S524" s="1" t="s">
        <v>61</v>
      </c>
      <c r="T524" s="105" t="s">
        <v>36</v>
      </c>
      <c r="U524" s="105" t="s">
        <v>78</v>
      </c>
      <c r="V524" s="106"/>
      <c r="W524" s="106"/>
      <c r="X524" s="1"/>
      <c r="Y524" s="1">
        <v>17.5</v>
      </c>
      <c r="Z524" s="105" t="s">
        <v>105</v>
      </c>
      <c r="AA524" s="106">
        <v>44151</v>
      </c>
      <c r="AB524" s="106">
        <v>44165</v>
      </c>
      <c r="AC524" s="1">
        <v>14</v>
      </c>
      <c r="AD524" s="1">
        <v>136.37</v>
      </c>
      <c r="AE524" s="105"/>
      <c r="AF524" s="105"/>
      <c r="AG524" s="105"/>
      <c r="AH524" s="105"/>
      <c r="AI524" s="105"/>
      <c r="AJ524" s="1"/>
    </row>
    <row r="525" spans="1:36" x14ac:dyDescent="0.3">
      <c r="A525" s="105" t="s">
        <v>37</v>
      </c>
      <c r="B525" s="105" t="s">
        <v>36</v>
      </c>
      <c r="C525" s="105"/>
      <c r="D525" s="105" t="s">
        <v>652</v>
      </c>
      <c r="E525" s="105" t="s">
        <v>652</v>
      </c>
      <c r="F525" s="1"/>
      <c r="G525" s="1"/>
      <c r="H525" s="105" t="s">
        <v>78</v>
      </c>
      <c r="I525" s="1"/>
      <c r="J525" s="1"/>
      <c r="K525" s="105"/>
      <c r="L525" s="106">
        <v>44155</v>
      </c>
      <c r="M525" s="105" t="s">
        <v>212</v>
      </c>
      <c r="N525" s="1">
        <v>0.5</v>
      </c>
      <c r="O525" s="105" t="s">
        <v>105</v>
      </c>
      <c r="P525" s="1"/>
      <c r="Q525" s="1"/>
      <c r="R525" s="105" t="s">
        <v>60</v>
      </c>
      <c r="S525" s="1" t="s">
        <v>61</v>
      </c>
      <c r="T525" s="105" t="s">
        <v>36</v>
      </c>
      <c r="U525" s="105" t="s">
        <v>78</v>
      </c>
      <c r="V525" s="106"/>
      <c r="W525" s="106"/>
      <c r="X525" s="1"/>
      <c r="Y525" s="1">
        <v>17.5</v>
      </c>
      <c r="Z525" s="105" t="s">
        <v>105</v>
      </c>
      <c r="AA525" s="106">
        <v>44151</v>
      </c>
      <c r="AB525" s="106">
        <v>44165</v>
      </c>
      <c r="AC525" s="1">
        <v>14</v>
      </c>
      <c r="AD525" s="1">
        <v>136.37</v>
      </c>
      <c r="AE525" s="105"/>
      <c r="AF525" s="105"/>
      <c r="AG525" s="105"/>
      <c r="AH525" s="105"/>
      <c r="AI525" s="105"/>
      <c r="AJ525" s="1"/>
    </row>
    <row r="526" spans="1:36" x14ac:dyDescent="0.3">
      <c r="A526" s="105" t="s">
        <v>37</v>
      </c>
      <c r="B526" s="105" t="s">
        <v>36</v>
      </c>
      <c r="C526" s="105"/>
      <c r="D526" s="105" t="s">
        <v>652</v>
      </c>
      <c r="E526" s="105" t="s">
        <v>652</v>
      </c>
      <c r="F526" s="1"/>
      <c r="G526" s="1"/>
      <c r="H526" s="105" t="s">
        <v>78</v>
      </c>
      <c r="I526" s="1"/>
      <c r="J526" s="1"/>
      <c r="K526" s="105"/>
      <c r="L526" s="106">
        <v>44158</v>
      </c>
      <c r="M526" s="105" t="s">
        <v>213</v>
      </c>
      <c r="N526" s="1">
        <v>0.25</v>
      </c>
      <c r="O526" s="105" t="s">
        <v>105</v>
      </c>
      <c r="P526" s="1"/>
      <c r="Q526" s="1"/>
      <c r="R526" s="105" t="s">
        <v>60</v>
      </c>
      <c r="S526" s="1" t="s">
        <v>61</v>
      </c>
      <c r="T526" s="105" t="s">
        <v>36</v>
      </c>
      <c r="U526" s="105" t="s">
        <v>78</v>
      </c>
      <c r="V526" s="106"/>
      <c r="W526" s="106"/>
      <c r="X526" s="1"/>
      <c r="Y526" s="1">
        <v>17.5</v>
      </c>
      <c r="Z526" s="105" t="s">
        <v>105</v>
      </c>
      <c r="AA526" s="106">
        <v>44151</v>
      </c>
      <c r="AB526" s="106">
        <v>44165</v>
      </c>
      <c r="AC526" s="1">
        <v>14</v>
      </c>
      <c r="AD526" s="1">
        <v>136.37</v>
      </c>
      <c r="AE526" s="105"/>
      <c r="AF526" s="105"/>
      <c r="AG526" s="105"/>
      <c r="AH526" s="105"/>
      <c r="AI526" s="105"/>
      <c r="AJ526" s="1"/>
    </row>
    <row r="527" spans="1:36" x14ac:dyDescent="0.3">
      <c r="A527" s="105" t="s">
        <v>37</v>
      </c>
      <c r="B527" s="105" t="s">
        <v>36</v>
      </c>
      <c r="C527" s="105"/>
      <c r="D527" s="105" t="s">
        <v>652</v>
      </c>
      <c r="E527" s="105" t="s">
        <v>652</v>
      </c>
      <c r="F527" s="1"/>
      <c r="G527" s="1"/>
      <c r="H527" s="105" t="s">
        <v>78</v>
      </c>
      <c r="I527" s="1"/>
      <c r="J527" s="1"/>
      <c r="K527" s="105"/>
      <c r="L527" s="106">
        <v>44159</v>
      </c>
      <c r="M527" s="105" t="s">
        <v>212</v>
      </c>
      <c r="N527" s="1">
        <v>0.2</v>
      </c>
      <c r="O527" s="105" t="s">
        <v>105</v>
      </c>
      <c r="P527" s="1"/>
      <c r="Q527" s="1"/>
      <c r="R527" s="105" t="s">
        <v>60</v>
      </c>
      <c r="S527" s="1" t="s">
        <v>61</v>
      </c>
      <c r="T527" s="105" t="s">
        <v>36</v>
      </c>
      <c r="U527" s="105" t="s">
        <v>78</v>
      </c>
      <c r="V527" s="106"/>
      <c r="W527" s="106"/>
      <c r="X527" s="1"/>
      <c r="Y527" s="1">
        <v>17.5</v>
      </c>
      <c r="Z527" s="105" t="s">
        <v>105</v>
      </c>
      <c r="AA527" s="106">
        <v>44151</v>
      </c>
      <c r="AB527" s="106">
        <v>44165</v>
      </c>
      <c r="AC527" s="1">
        <v>14</v>
      </c>
      <c r="AD527" s="1">
        <v>136.37</v>
      </c>
      <c r="AE527" s="105"/>
      <c r="AF527" s="105"/>
      <c r="AG527" s="105"/>
      <c r="AH527" s="105"/>
      <c r="AI527" s="105"/>
      <c r="AJ527" s="1"/>
    </row>
    <row r="528" spans="1:36" x14ac:dyDescent="0.3">
      <c r="A528" s="105" t="s">
        <v>37</v>
      </c>
      <c r="B528" s="105" t="s">
        <v>36</v>
      </c>
      <c r="C528" s="105"/>
      <c r="D528" s="105" t="s">
        <v>652</v>
      </c>
      <c r="E528" s="105" t="s">
        <v>652</v>
      </c>
      <c r="F528" s="1"/>
      <c r="G528" s="1"/>
      <c r="H528" s="105" t="s">
        <v>78</v>
      </c>
      <c r="I528" s="1"/>
      <c r="J528" s="1"/>
      <c r="K528" s="105"/>
      <c r="L528" s="106">
        <v>44160</v>
      </c>
      <c r="M528" s="105" t="s">
        <v>212</v>
      </c>
      <c r="N528" s="1">
        <v>0.25</v>
      </c>
      <c r="O528" s="105" t="s">
        <v>105</v>
      </c>
      <c r="P528" s="1"/>
      <c r="Q528" s="1"/>
      <c r="R528" s="105" t="s">
        <v>60</v>
      </c>
      <c r="S528" s="1" t="s">
        <v>61</v>
      </c>
      <c r="T528" s="105" t="s">
        <v>36</v>
      </c>
      <c r="U528" s="105" t="s">
        <v>78</v>
      </c>
      <c r="V528" s="106"/>
      <c r="W528" s="106"/>
      <c r="X528" s="1"/>
      <c r="Y528" s="1">
        <v>17.5</v>
      </c>
      <c r="Z528" s="105" t="s">
        <v>105</v>
      </c>
      <c r="AA528" s="106">
        <v>44151</v>
      </c>
      <c r="AB528" s="106">
        <v>44165</v>
      </c>
      <c r="AC528" s="1">
        <v>14</v>
      </c>
      <c r="AD528" s="1">
        <v>136.37</v>
      </c>
      <c r="AE528" s="105"/>
      <c r="AF528" s="105"/>
      <c r="AG528" s="105"/>
      <c r="AH528" s="105"/>
      <c r="AI528" s="105"/>
      <c r="AJ528" s="1"/>
    </row>
    <row r="529" spans="1:36" x14ac:dyDescent="0.3">
      <c r="A529" s="105" t="s">
        <v>37</v>
      </c>
      <c r="B529" s="105" t="s">
        <v>36</v>
      </c>
      <c r="C529" s="105"/>
      <c r="D529" s="105" t="s">
        <v>652</v>
      </c>
      <c r="E529" s="105" t="s">
        <v>652</v>
      </c>
      <c r="F529" s="1"/>
      <c r="G529" s="1"/>
      <c r="H529" s="105" t="s">
        <v>78</v>
      </c>
      <c r="I529" s="1"/>
      <c r="J529" s="1"/>
      <c r="K529" s="105"/>
      <c r="L529" s="106">
        <v>44162</v>
      </c>
      <c r="M529" s="105" t="s">
        <v>223</v>
      </c>
      <c r="N529" s="1">
        <v>0.25</v>
      </c>
      <c r="O529" s="105" t="s">
        <v>105</v>
      </c>
      <c r="P529" s="1"/>
      <c r="Q529" s="1"/>
      <c r="R529" s="105" t="s">
        <v>60</v>
      </c>
      <c r="S529" s="1" t="s">
        <v>61</v>
      </c>
      <c r="T529" s="105" t="s">
        <v>36</v>
      </c>
      <c r="U529" s="105" t="s">
        <v>78</v>
      </c>
      <c r="V529" s="106"/>
      <c r="W529" s="106"/>
      <c r="X529" s="1"/>
      <c r="Y529" s="1">
        <v>17.5</v>
      </c>
      <c r="Z529" s="105" t="s">
        <v>105</v>
      </c>
      <c r="AA529" s="106">
        <v>44151</v>
      </c>
      <c r="AB529" s="106">
        <v>44165</v>
      </c>
      <c r="AC529" s="1">
        <v>14</v>
      </c>
      <c r="AD529" s="1">
        <v>136.37</v>
      </c>
      <c r="AE529" s="105"/>
      <c r="AF529" s="105"/>
      <c r="AG529" s="105"/>
      <c r="AH529" s="105"/>
      <c r="AI529" s="105"/>
      <c r="AJ529" s="1"/>
    </row>
    <row r="530" spans="1:36" x14ac:dyDescent="0.3">
      <c r="A530" s="105" t="s">
        <v>37</v>
      </c>
      <c r="B530" s="105" t="s">
        <v>36</v>
      </c>
      <c r="C530" s="105"/>
      <c r="D530" s="105" t="s">
        <v>652</v>
      </c>
      <c r="E530" s="105" t="s">
        <v>652</v>
      </c>
      <c r="F530" s="1"/>
      <c r="G530" s="1"/>
      <c r="H530" s="105" t="s">
        <v>78</v>
      </c>
      <c r="I530" s="1"/>
      <c r="J530" s="1"/>
      <c r="K530" s="105"/>
      <c r="L530" s="106">
        <v>44168</v>
      </c>
      <c r="M530" s="105" t="s">
        <v>229</v>
      </c>
      <c r="N530" s="1">
        <v>0.1</v>
      </c>
      <c r="O530" s="105" t="s">
        <v>108</v>
      </c>
      <c r="P530" s="1"/>
      <c r="Q530" s="1"/>
      <c r="R530" s="105" t="s">
        <v>60</v>
      </c>
      <c r="S530" s="1" t="s">
        <v>61</v>
      </c>
      <c r="T530" s="105" t="s">
        <v>36</v>
      </c>
      <c r="U530" s="105" t="s">
        <v>78</v>
      </c>
      <c r="V530" s="106"/>
      <c r="W530" s="106"/>
      <c r="X530" s="1"/>
      <c r="Y530" s="1">
        <v>17.5</v>
      </c>
      <c r="Z530" s="105" t="s">
        <v>108</v>
      </c>
      <c r="AA530" s="106">
        <v>44165</v>
      </c>
      <c r="AB530" s="106">
        <v>44179</v>
      </c>
      <c r="AC530" s="1">
        <v>14</v>
      </c>
      <c r="AD530" s="1">
        <v>112</v>
      </c>
      <c r="AE530" s="105"/>
      <c r="AF530" s="105"/>
      <c r="AG530" s="105"/>
      <c r="AH530" s="105"/>
      <c r="AI530" s="105"/>
      <c r="AJ530" s="1"/>
    </row>
    <row r="531" spans="1:36" x14ac:dyDescent="0.3">
      <c r="A531" s="105" t="s">
        <v>37</v>
      </c>
      <c r="B531" s="105" t="s">
        <v>36</v>
      </c>
      <c r="C531" s="105"/>
      <c r="D531" s="105" t="s">
        <v>652</v>
      </c>
      <c r="E531" s="105" t="s">
        <v>652</v>
      </c>
      <c r="F531" s="1"/>
      <c r="G531" s="1"/>
      <c r="H531" s="105" t="s">
        <v>78</v>
      </c>
      <c r="I531" s="1"/>
      <c r="J531" s="1"/>
      <c r="K531" s="105"/>
      <c r="L531" s="106">
        <v>44172</v>
      </c>
      <c r="M531" s="105" t="s">
        <v>229</v>
      </c>
      <c r="N531" s="1">
        <v>0.12</v>
      </c>
      <c r="O531" s="105" t="s">
        <v>108</v>
      </c>
      <c r="P531" s="1"/>
      <c r="Q531" s="1"/>
      <c r="R531" s="105" t="s">
        <v>60</v>
      </c>
      <c r="S531" s="1" t="s">
        <v>61</v>
      </c>
      <c r="T531" s="105" t="s">
        <v>36</v>
      </c>
      <c r="U531" s="105" t="s">
        <v>78</v>
      </c>
      <c r="V531" s="106"/>
      <c r="W531" s="106"/>
      <c r="X531" s="1"/>
      <c r="Y531" s="1">
        <v>17.5</v>
      </c>
      <c r="Z531" s="105" t="s">
        <v>108</v>
      </c>
      <c r="AA531" s="106">
        <v>44165</v>
      </c>
      <c r="AB531" s="106">
        <v>44179</v>
      </c>
      <c r="AC531" s="1">
        <v>14</v>
      </c>
      <c r="AD531" s="1">
        <v>112</v>
      </c>
      <c r="AE531" s="105"/>
      <c r="AF531" s="105"/>
      <c r="AG531" s="105"/>
      <c r="AH531" s="105"/>
      <c r="AI531" s="105"/>
      <c r="AJ531" s="1"/>
    </row>
    <row r="532" spans="1:36" x14ac:dyDescent="0.3">
      <c r="A532" s="105" t="s">
        <v>37</v>
      </c>
      <c r="B532" s="105" t="s">
        <v>36</v>
      </c>
      <c r="C532" s="105"/>
      <c r="D532" s="105" t="s">
        <v>652</v>
      </c>
      <c r="E532" s="105" t="s">
        <v>652</v>
      </c>
      <c r="F532" s="1"/>
      <c r="G532" s="1"/>
      <c r="H532" s="105" t="s">
        <v>78</v>
      </c>
      <c r="I532" s="1"/>
      <c r="J532" s="1"/>
      <c r="K532" s="105"/>
      <c r="L532" s="106">
        <v>44173</v>
      </c>
      <c r="M532" s="105" t="s">
        <v>229</v>
      </c>
      <c r="N532" s="1">
        <v>0.08</v>
      </c>
      <c r="O532" s="105" t="s">
        <v>108</v>
      </c>
      <c r="P532" s="1"/>
      <c r="Q532" s="1"/>
      <c r="R532" s="105" t="s">
        <v>60</v>
      </c>
      <c r="S532" s="1" t="s">
        <v>61</v>
      </c>
      <c r="T532" s="105" t="s">
        <v>36</v>
      </c>
      <c r="U532" s="105" t="s">
        <v>78</v>
      </c>
      <c r="V532" s="106"/>
      <c r="W532" s="106"/>
      <c r="X532" s="1"/>
      <c r="Y532" s="1">
        <v>17.5</v>
      </c>
      <c r="Z532" s="105" t="s">
        <v>108</v>
      </c>
      <c r="AA532" s="106">
        <v>44165</v>
      </c>
      <c r="AB532" s="106">
        <v>44179</v>
      </c>
      <c r="AC532" s="1">
        <v>14</v>
      </c>
      <c r="AD532" s="1">
        <v>112</v>
      </c>
      <c r="AE532" s="105"/>
      <c r="AF532" s="105"/>
      <c r="AG532" s="105"/>
      <c r="AH532" s="105"/>
      <c r="AI532" s="105"/>
      <c r="AJ532" s="1"/>
    </row>
    <row r="533" spans="1:36" x14ac:dyDescent="0.3">
      <c r="A533" s="105" t="s">
        <v>37</v>
      </c>
      <c r="B533" s="105" t="s">
        <v>36</v>
      </c>
      <c r="C533" s="105"/>
      <c r="D533" s="105" t="s">
        <v>652</v>
      </c>
      <c r="E533" s="105" t="s">
        <v>652</v>
      </c>
      <c r="F533" s="1"/>
      <c r="G533" s="1"/>
      <c r="H533" s="105" t="s">
        <v>78</v>
      </c>
      <c r="I533" s="1"/>
      <c r="J533" s="1"/>
      <c r="K533" s="105"/>
      <c r="L533" s="106">
        <v>44174</v>
      </c>
      <c r="M533" s="105" t="s">
        <v>229</v>
      </c>
      <c r="N533" s="1">
        <v>0.27</v>
      </c>
      <c r="O533" s="105" t="s">
        <v>108</v>
      </c>
      <c r="P533" s="1"/>
      <c r="Q533" s="1"/>
      <c r="R533" s="105" t="s">
        <v>60</v>
      </c>
      <c r="S533" s="1" t="s">
        <v>61</v>
      </c>
      <c r="T533" s="105" t="s">
        <v>36</v>
      </c>
      <c r="U533" s="105" t="s">
        <v>78</v>
      </c>
      <c r="V533" s="106"/>
      <c r="W533" s="106"/>
      <c r="X533" s="1"/>
      <c r="Y533" s="1">
        <v>17.5</v>
      </c>
      <c r="Z533" s="105" t="s">
        <v>108</v>
      </c>
      <c r="AA533" s="106">
        <v>44165</v>
      </c>
      <c r="AB533" s="106">
        <v>44179</v>
      </c>
      <c r="AC533" s="1">
        <v>14</v>
      </c>
      <c r="AD533" s="1">
        <v>112</v>
      </c>
      <c r="AE533" s="105"/>
      <c r="AF533" s="105"/>
      <c r="AG533" s="105"/>
      <c r="AH533" s="105"/>
      <c r="AI533" s="105"/>
      <c r="AJ533" s="1"/>
    </row>
    <row r="534" spans="1:36" x14ac:dyDescent="0.3">
      <c r="A534" s="105" t="s">
        <v>37</v>
      </c>
      <c r="B534" s="105" t="s">
        <v>36</v>
      </c>
      <c r="C534" s="105"/>
      <c r="D534" s="105" t="s">
        <v>652</v>
      </c>
      <c r="E534" s="105" t="s">
        <v>652</v>
      </c>
      <c r="F534" s="1"/>
      <c r="G534" s="1"/>
      <c r="H534" s="105" t="s">
        <v>78</v>
      </c>
      <c r="I534" s="1"/>
      <c r="J534" s="1"/>
      <c r="K534" s="105"/>
      <c r="L534" s="106">
        <v>44175</v>
      </c>
      <c r="M534" s="105" t="s">
        <v>229</v>
      </c>
      <c r="N534" s="1">
        <v>0.2</v>
      </c>
      <c r="O534" s="105" t="s">
        <v>108</v>
      </c>
      <c r="P534" s="1"/>
      <c r="Q534" s="1"/>
      <c r="R534" s="105" t="s">
        <v>60</v>
      </c>
      <c r="S534" s="1" t="s">
        <v>61</v>
      </c>
      <c r="T534" s="105" t="s">
        <v>36</v>
      </c>
      <c r="U534" s="105" t="s">
        <v>78</v>
      </c>
      <c r="V534" s="106"/>
      <c r="W534" s="106"/>
      <c r="X534" s="1"/>
      <c r="Y534" s="1">
        <v>17.5</v>
      </c>
      <c r="Z534" s="105" t="s">
        <v>108</v>
      </c>
      <c r="AA534" s="106">
        <v>44165</v>
      </c>
      <c r="AB534" s="106">
        <v>44179</v>
      </c>
      <c r="AC534" s="1">
        <v>14</v>
      </c>
      <c r="AD534" s="1">
        <v>112</v>
      </c>
      <c r="AE534" s="105"/>
      <c r="AF534" s="105"/>
      <c r="AG534" s="105"/>
      <c r="AH534" s="105"/>
      <c r="AI534" s="105"/>
      <c r="AJ534" s="1"/>
    </row>
    <row r="535" spans="1:36" x14ac:dyDescent="0.3">
      <c r="A535" s="105" t="s">
        <v>37</v>
      </c>
      <c r="B535" s="105" t="s">
        <v>36</v>
      </c>
      <c r="C535" s="105"/>
      <c r="D535" s="105" t="s">
        <v>652</v>
      </c>
      <c r="E535" s="105" t="s">
        <v>652</v>
      </c>
      <c r="F535" s="1"/>
      <c r="G535" s="1"/>
      <c r="H535" s="105" t="s">
        <v>78</v>
      </c>
      <c r="I535" s="1"/>
      <c r="J535" s="1"/>
      <c r="K535" s="105"/>
      <c r="L535" s="106">
        <v>44176</v>
      </c>
      <c r="M535" s="105" t="s">
        <v>229</v>
      </c>
      <c r="N535" s="1">
        <v>0.13</v>
      </c>
      <c r="O535" s="105" t="s">
        <v>108</v>
      </c>
      <c r="P535" s="1"/>
      <c r="Q535" s="1"/>
      <c r="R535" s="105" t="s">
        <v>60</v>
      </c>
      <c r="S535" s="1" t="s">
        <v>61</v>
      </c>
      <c r="T535" s="105" t="s">
        <v>36</v>
      </c>
      <c r="U535" s="105" t="s">
        <v>78</v>
      </c>
      <c r="V535" s="106"/>
      <c r="W535" s="106"/>
      <c r="X535" s="1"/>
      <c r="Y535" s="1">
        <v>17.5</v>
      </c>
      <c r="Z535" s="105" t="s">
        <v>108</v>
      </c>
      <c r="AA535" s="106">
        <v>44165</v>
      </c>
      <c r="AB535" s="106">
        <v>44179</v>
      </c>
      <c r="AC535" s="1">
        <v>14</v>
      </c>
      <c r="AD535" s="1">
        <v>112</v>
      </c>
      <c r="AE535" s="105"/>
      <c r="AF535" s="105"/>
      <c r="AG535" s="105"/>
      <c r="AH535" s="105"/>
      <c r="AI535" s="105"/>
      <c r="AJ535" s="1"/>
    </row>
    <row r="536" spans="1:36" x14ac:dyDescent="0.3">
      <c r="A536" s="105" t="s">
        <v>37</v>
      </c>
      <c r="B536" s="105" t="s">
        <v>36</v>
      </c>
      <c r="C536" s="105"/>
      <c r="D536" s="105" t="s">
        <v>652</v>
      </c>
      <c r="E536" s="105" t="s">
        <v>652</v>
      </c>
      <c r="F536" s="1"/>
      <c r="G536" s="1"/>
      <c r="H536" s="105" t="s">
        <v>78</v>
      </c>
      <c r="I536" s="1"/>
      <c r="J536" s="1"/>
      <c r="K536" s="105"/>
      <c r="L536" s="106">
        <v>44152</v>
      </c>
      <c r="M536" s="105" t="s">
        <v>70</v>
      </c>
      <c r="N536" s="1">
        <v>0.5</v>
      </c>
      <c r="O536" s="105" t="s">
        <v>105</v>
      </c>
      <c r="P536" s="1"/>
      <c r="Q536" s="1"/>
      <c r="R536" s="105" t="s">
        <v>68</v>
      </c>
      <c r="S536" s="1" t="s">
        <v>69</v>
      </c>
      <c r="T536" s="105" t="s">
        <v>36</v>
      </c>
      <c r="U536" s="105" t="s">
        <v>78</v>
      </c>
      <c r="V536" s="106"/>
      <c r="W536" s="106"/>
      <c r="X536" s="1"/>
      <c r="Y536" s="1">
        <v>17.5</v>
      </c>
      <c r="Z536" s="105" t="s">
        <v>105</v>
      </c>
      <c r="AA536" s="106">
        <v>44151</v>
      </c>
      <c r="AB536" s="106">
        <v>44165</v>
      </c>
      <c r="AC536" s="1">
        <v>14</v>
      </c>
      <c r="AD536" s="1">
        <v>136.37</v>
      </c>
      <c r="AE536" s="105"/>
      <c r="AF536" s="105"/>
      <c r="AG536" s="105"/>
      <c r="AH536" s="105"/>
      <c r="AI536" s="105"/>
      <c r="AJ536" s="1"/>
    </row>
    <row r="537" spans="1:36" x14ac:dyDescent="0.3">
      <c r="A537" s="105" t="s">
        <v>37</v>
      </c>
      <c r="B537" s="105" t="s">
        <v>36</v>
      </c>
      <c r="C537" s="105"/>
      <c r="D537" s="105" t="s">
        <v>652</v>
      </c>
      <c r="E537" s="105" t="s">
        <v>652</v>
      </c>
      <c r="F537" s="1"/>
      <c r="G537" s="1"/>
      <c r="H537" s="105" t="s">
        <v>78</v>
      </c>
      <c r="I537" s="1"/>
      <c r="J537" s="1"/>
      <c r="K537" s="105"/>
      <c r="L537" s="106">
        <v>44153</v>
      </c>
      <c r="M537" s="105" t="s">
        <v>70</v>
      </c>
      <c r="N537" s="1">
        <v>0.25</v>
      </c>
      <c r="O537" s="105" t="s">
        <v>105</v>
      </c>
      <c r="P537" s="1"/>
      <c r="Q537" s="1"/>
      <c r="R537" s="105" t="s">
        <v>68</v>
      </c>
      <c r="S537" s="1" t="s">
        <v>69</v>
      </c>
      <c r="T537" s="105" t="s">
        <v>36</v>
      </c>
      <c r="U537" s="105" t="s">
        <v>78</v>
      </c>
      <c r="V537" s="106"/>
      <c r="W537" s="106"/>
      <c r="X537" s="1"/>
      <c r="Y537" s="1">
        <v>17.5</v>
      </c>
      <c r="Z537" s="105" t="s">
        <v>105</v>
      </c>
      <c r="AA537" s="106">
        <v>44151</v>
      </c>
      <c r="AB537" s="106">
        <v>44165</v>
      </c>
      <c r="AC537" s="1">
        <v>14</v>
      </c>
      <c r="AD537" s="1">
        <v>136.37</v>
      </c>
      <c r="AE537" s="105"/>
      <c r="AF537" s="105"/>
      <c r="AG537" s="105"/>
      <c r="AH537" s="105"/>
      <c r="AI537" s="105"/>
      <c r="AJ537" s="1"/>
    </row>
    <row r="538" spans="1:36" x14ac:dyDescent="0.3">
      <c r="A538" s="105" t="s">
        <v>37</v>
      </c>
      <c r="B538" s="105" t="s">
        <v>36</v>
      </c>
      <c r="C538" s="105"/>
      <c r="D538" s="105" t="s">
        <v>652</v>
      </c>
      <c r="E538" s="105" t="s">
        <v>652</v>
      </c>
      <c r="F538" s="1"/>
      <c r="G538" s="1"/>
      <c r="H538" s="105" t="s">
        <v>78</v>
      </c>
      <c r="I538" s="1"/>
      <c r="J538" s="1"/>
      <c r="K538" s="105"/>
      <c r="L538" s="106">
        <v>44154</v>
      </c>
      <c r="M538" s="105" t="s">
        <v>70</v>
      </c>
      <c r="N538" s="1">
        <v>0.25</v>
      </c>
      <c r="O538" s="105" t="s">
        <v>105</v>
      </c>
      <c r="P538" s="1"/>
      <c r="Q538" s="1"/>
      <c r="R538" s="105" t="s">
        <v>68</v>
      </c>
      <c r="S538" s="1" t="s">
        <v>69</v>
      </c>
      <c r="T538" s="105" t="s">
        <v>36</v>
      </c>
      <c r="U538" s="105" t="s">
        <v>78</v>
      </c>
      <c r="V538" s="106"/>
      <c r="W538" s="106"/>
      <c r="X538" s="1"/>
      <c r="Y538" s="1">
        <v>17.5</v>
      </c>
      <c r="Z538" s="105" t="s">
        <v>105</v>
      </c>
      <c r="AA538" s="106">
        <v>44151</v>
      </c>
      <c r="AB538" s="106">
        <v>44165</v>
      </c>
      <c r="AC538" s="1">
        <v>14</v>
      </c>
      <c r="AD538" s="1">
        <v>136.37</v>
      </c>
      <c r="AE538" s="105"/>
      <c r="AF538" s="105"/>
      <c r="AG538" s="105"/>
      <c r="AH538" s="105"/>
      <c r="AI538" s="105"/>
      <c r="AJ538" s="1"/>
    </row>
    <row r="539" spans="1:36" x14ac:dyDescent="0.3">
      <c r="A539" s="105" t="s">
        <v>37</v>
      </c>
      <c r="B539" s="105" t="s">
        <v>36</v>
      </c>
      <c r="C539" s="105"/>
      <c r="D539" s="105" t="s">
        <v>652</v>
      </c>
      <c r="E539" s="105" t="s">
        <v>652</v>
      </c>
      <c r="F539" s="1"/>
      <c r="G539" s="1"/>
      <c r="H539" s="105" t="s">
        <v>78</v>
      </c>
      <c r="I539" s="1"/>
      <c r="J539" s="1"/>
      <c r="K539" s="105"/>
      <c r="L539" s="106">
        <v>44155</v>
      </c>
      <c r="M539" s="105" t="s">
        <v>70</v>
      </c>
      <c r="N539" s="1">
        <v>0.25</v>
      </c>
      <c r="O539" s="105" t="s">
        <v>105</v>
      </c>
      <c r="P539" s="1"/>
      <c r="Q539" s="1"/>
      <c r="R539" s="105" t="s">
        <v>68</v>
      </c>
      <c r="S539" s="1" t="s">
        <v>69</v>
      </c>
      <c r="T539" s="105" t="s">
        <v>36</v>
      </c>
      <c r="U539" s="105" t="s">
        <v>78</v>
      </c>
      <c r="V539" s="106"/>
      <c r="W539" s="106"/>
      <c r="X539" s="1"/>
      <c r="Y539" s="1">
        <v>17.5</v>
      </c>
      <c r="Z539" s="105" t="s">
        <v>105</v>
      </c>
      <c r="AA539" s="106">
        <v>44151</v>
      </c>
      <c r="AB539" s="106">
        <v>44165</v>
      </c>
      <c r="AC539" s="1">
        <v>14</v>
      </c>
      <c r="AD539" s="1">
        <v>136.37</v>
      </c>
      <c r="AE539" s="105"/>
      <c r="AF539" s="105"/>
      <c r="AG539" s="105"/>
      <c r="AH539" s="105"/>
      <c r="AI539" s="105"/>
      <c r="AJ539" s="1"/>
    </row>
    <row r="540" spans="1:36" x14ac:dyDescent="0.3">
      <c r="A540" s="105" t="s">
        <v>37</v>
      </c>
      <c r="B540" s="105" t="s">
        <v>36</v>
      </c>
      <c r="C540" s="105"/>
      <c r="D540" s="105" t="s">
        <v>652</v>
      </c>
      <c r="E540" s="105" t="s">
        <v>652</v>
      </c>
      <c r="F540" s="1"/>
      <c r="G540" s="1"/>
      <c r="H540" s="105" t="s">
        <v>78</v>
      </c>
      <c r="I540" s="1"/>
      <c r="J540" s="1"/>
      <c r="K540" s="105"/>
      <c r="L540" s="106">
        <v>44158</v>
      </c>
      <c r="M540" s="105" t="s">
        <v>70</v>
      </c>
      <c r="N540" s="1">
        <v>1</v>
      </c>
      <c r="O540" s="105" t="s">
        <v>105</v>
      </c>
      <c r="P540" s="1"/>
      <c r="Q540" s="1"/>
      <c r="R540" s="105" t="s">
        <v>68</v>
      </c>
      <c r="S540" s="1" t="s">
        <v>69</v>
      </c>
      <c r="T540" s="105" t="s">
        <v>36</v>
      </c>
      <c r="U540" s="105" t="s">
        <v>78</v>
      </c>
      <c r="V540" s="106"/>
      <c r="W540" s="106"/>
      <c r="X540" s="1"/>
      <c r="Y540" s="1">
        <v>17.5</v>
      </c>
      <c r="Z540" s="105" t="s">
        <v>105</v>
      </c>
      <c r="AA540" s="106">
        <v>44151</v>
      </c>
      <c r="AB540" s="106">
        <v>44165</v>
      </c>
      <c r="AC540" s="1">
        <v>14</v>
      </c>
      <c r="AD540" s="1">
        <v>136.37</v>
      </c>
      <c r="AE540" s="105"/>
      <c r="AF540" s="105"/>
      <c r="AG540" s="105"/>
      <c r="AH540" s="105"/>
      <c r="AI540" s="105"/>
      <c r="AJ540" s="1"/>
    </row>
    <row r="541" spans="1:36" x14ac:dyDescent="0.3">
      <c r="A541" s="105" t="s">
        <v>37</v>
      </c>
      <c r="B541" s="105" t="s">
        <v>36</v>
      </c>
      <c r="C541" s="105"/>
      <c r="D541" s="105" t="s">
        <v>652</v>
      </c>
      <c r="E541" s="105" t="s">
        <v>652</v>
      </c>
      <c r="F541" s="1"/>
      <c r="G541" s="1"/>
      <c r="H541" s="105" t="s">
        <v>78</v>
      </c>
      <c r="I541" s="1"/>
      <c r="J541" s="1"/>
      <c r="K541" s="105"/>
      <c r="L541" s="106">
        <v>44159</v>
      </c>
      <c r="M541" s="105" t="s">
        <v>70</v>
      </c>
      <c r="N541" s="1">
        <v>0.25</v>
      </c>
      <c r="O541" s="105" t="s">
        <v>105</v>
      </c>
      <c r="P541" s="1"/>
      <c r="Q541" s="1"/>
      <c r="R541" s="105" t="s">
        <v>68</v>
      </c>
      <c r="S541" s="1" t="s">
        <v>69</v>
      </c>
      <c r="T541" s="105" t="s">
        <v>36</v>
      </c>
      <c r="U541" s="105" t="s">
        <v>78</v>
      </c>
      <c r="V541" s="106"/>
      <c r="W541" s="106"/>
      <c r="X541" s="1"/>
      <c r="Y541" s="1">
        <v>17.5</v>
      </c>
      <c r="Z541" s="105" t="s">
        <v>105</v>
      </c>
      <c r="AA541" s="106">
        <v>44151</v>
      </c>
      <c r="AB541" s="106">
        <v>44165</v>
      </c>
      <c r="AC541" s="1">
        <v>14</v>
      </c>
      <c r="AD541" s="1">
        <v>136.37</v>
      </c>
      <c r="AE541" s="105"/>
      <c r="AF541" s="105"/>
      <c r="AG541" s="105"/>
      <c r="AH541" s="105"/>
      <c r="AI541" s="105"/>
      <c r="AJ541" s="1"/>
    </row>
    <row r="542" spans="1:36" x14ac:dyDescent="0.3">
      <c r="A542" s="105" t="s">
        <v>37</v>
      </c>
      <c r="B542" s="105" t="s">
        <v>36</v>
      </c>
      <c r="C542" s="105"/>
      <c r="D542" s="105" t="s">
        <v>652</v>
      </c>
      <c r="E542" s="105" t="s">
        <v>652</v>
      </c>
      <c r="F542" s="1"/>
      <c r="G542" s="1"/>
      <c r="H542" s="105" t="s">
        <v>78</v>
      </c>
      <c r="I542" s="1"/>
      <c r="J542" s="1"/>
      <c r="K542" s="105"/>
      <c r="L542" s="106">
        <v>44161</v>
      </c>
      <c r="M542" s="105" t="s">
        <v>70</v>
      </c>
      <c r="N542" s="1">
        <v>0.25</v>
      </c>
      <c r="O542" s="105" t="s">
        <v>105</v>
      </c>
      <c r="P542" s="1"/>
      <c r="Q542" s="1"/>
      <c r="R542" s="105" t="s">
        <v>68</v>
      </c>
      <c r="S542" s="1" t="s">
        <v>69</v>
      </c>
      <c r="T542" s="105" t="s">
        <v>36</v>
      </c>
      <c r="U542" s="105" t="s">
        <v>78</v>
      </c>
      <c r="V542" s="106"/>
      <c r="W542" s="106"/>
      <c r="X542" s="1"/>
      <c r="Y542" s="1">
        <v>17.5</v>
      </c>
      <c r="Z542" s="105" t="s">
        <v>105</v>
      </c>
      <c r="AA542" s="106">
        <v>44151</v>
      </c>
      <c r="AB542" s="106">
        <v>44165</v>
      </c>
      <c r="AC542" s="1">
        <v>14</v>
      </c>
      <c r="AD542" s="1">
        <v>136.37</v>
      </c>
      <c r="AE542" s="105"/>
      <c r="AF542" s="105"/>
      <c r="AG542" s="105"/>
      <c r="AH542" s="105"/>
      <c r="AI542" s="105"/>
      <c r="AJ542" s="1"/>
    </row>
    <row r="543" spans="1:36" x14ac:dyDescent="0.3">
      <c r="A543" s="105" t="s">
        <v>37</v>
      </c>
      <c r="B543" s="105" t="s">
        <v>36</v>
      </c>
      <c r="C543" s="105"/>
      <c r="D543" s="105" t="s">
        <v>652</v>
      </c>
      <c r="E543" s="105" t="s">
        <v>652</v>
      </c>
      <c r="F543" s="1"/>
      <c r="G543" s="1"/>
      <c r="H543" s="105" t="s">
        <v>78</v>
      </c>
      <c r="I543" s="1"/>
      <c r="J543" s="1"/>
      <c r="K543" s="105"/>
      <c r="L543" s="106">
        <v>44161</v>
      </c>
      <c r="M543" s="105" t="s">
        <v>238</v>
      </c>
      <c r="N543" s="1">
        <v>0.25</v>
      </c>
      <c r="O543" s="105" t="s">
        <v>105</v>
      </c>
      <c r="P543" s="1"/>
      <c r="Q543" s="1"/>
      <c r="R543" s="105" t="s">
        <v>68</v>
      </c>
      <c r="S543" s="1" t="s">
        <v>69</v>
      </c>
      <c r="T543" s="105" t="s">
        <v>36</v>
      </c>
      <c r="U543" s="105" t="s">
        <v>78</v>
      </c>
      <c r="V543" s="106"/>
      <c r="W543" s="106"/>
      <c r="X543" s="1"/>
      <c r="Y543" s="1">
        <v>17.5</v>
      </c>
      <c r="Z543" s="105" t="s">
        <v>105</v>
      </c>
      <c r="AA543" s="106">
        <v>44151</v>
      </c>
      <c r="AB543" s="106">
        <v>44165</v>
      </c>
      <c r="AC543" s="1">
        <v>14</v>
      </c>
      <c r="AD543" s="1">
        <v>136.37</v>
      </c>
      <c r="AE543" s="105"/>
      <c r="AF543" s="105"/>
      <c r="AG543" s="105"/>
      <c r="AH543" s="105"/>
      <c r="AI543" s="105"/>
      <c r="AJ543" s="1"/>
    </row>
    <row r="544" spans="1:36" x14ac:dyDescent="0.3">
      <c r="A544" s="105" t="s">
        <v>37</v>
      </c>
      <c r="B544" s="105" t="s">
        <v>36</v>
      </c>
      <c r="C544" s="105"/>
      <c r="D544" s="105" t="s">
        <v>652</v>
      </c>
      <c r="E544" s="105" t="s">
        <v>652</v>
      </c>
      <c r="F544" s="1"/>
      <c r="G544" s="1"/>
      <c r="H544" s="105" t="s">
        <v>78</v>
      </c>
      <c r="I544" s="1"/>
      <c r="J544" s="1"/>
      <c r="K544" s="105"/>
      <c r="L544" s="106">
        <v>44162</v>
      </c>
      <c r="M544" s="105" t="s">
        <v>70</v>
      </c>
      <c r="N544" s="1">
        <v>2.12</v>
      </c>
      <c r="O544" s="105" t="s">
        <v>105</v>
      </c>
      <c r="P544" s="1"/>
      <c r="Q544" s="1"/>
      <c r="R544" s="105" t="s">
        <v>68</v>
      </c>
      <c r="S544" s="1" t="s">
        <v>69</v>
      </c>
      <c r="T544" s="105" t="s">
        <v>36</v>
      </c>
      <c r="U544" s="105" t="s">
        <v>78</v>
      </c>
      <c r="V544" s="106"/>
      <c r="W544" s="106"/>
      <c r="X544" s="1"/>
      <c r="Y544" s="1">
        <v>17.5</v>
      </c>
      <c r="Z544" s="105" t="s">
        <v>105</v>
      </c>
      <c r="AA544" s="106">
        <v>44151</v>
      </c>
      <c r="AB544" s="106">
        <v>44165</v>
      </c>
      <c r="AC544" s="1">
        <v>14</v>
      </c>
      <c r="AD544" s="1">
        <v>136.37</v>
      </c>
      <c r="AE544" s="105"/>
      <c r="AF544" s="105"/>
      <c r="AG544" s="105"/>
      <c r="AH544" s="105"/>
      <c r="AI544" s="105"/>
      <c r="AJ544" s="1"/>
    </row>
    <row r="545" spans="1:36" x14ac:dyDescent="0.3">
      <c r="A545" s="105" t="s">
        <v>37</v>
      </c>
      <c r="B545" s="105" t="s">
        <v>36</v>
      </c>
      <c r="C545" s="105"/>
      <c r="D545" s="105" t="s">
        <v>652</v>
      </c>
      <c r="E545" s="105" t="s">
        <v>652</v>
      </c>
      <c r="F545" s="1"/>
      <c r="G545" s="1"/>
      <c r="H545" s="105" t="s">
        <v>78</v>
      </c>
      <c r="I545" s="1"/>
      <c r="J545" s="1"/>
      <c r="K545" s="105"/>
      <c r="L545" s="106">
        <v>44166</v>
      </c>
      <c r="M545" s="105" t="s">
        <v>240</v>
      </c>
      <c r="N545" s="1">
        <v>0.25</v>
      </c>
      <c r="O545" s="105" t="s">
        <v>108</v>
      </c>
      <c r="P545" s="1"/>
      <c r="Q545" s="1"/>
      <c r="R545" s="105" t="s">
        <v>68</v>
      </c>
      <c r="S545" s="1" t="s">
        <v>69</v>
      </c>
      <c r="T545" s="105" t="s">
        <v>36</v>
      </c>
      <c r="U545" s="105" t="s">
        <v>78</v>
      </c>
      <c r="V545" s="106"/>
      <c r="W545" s="106"/>
      <c r="X545" s="1"/>
      <c r="Y545" s="1">
        <v>17.5</v>
      </c>
      <c r="Z545" s="105" t="s">
        <v>108</v>
      </c>
      <c r="AA545" s="106">
        <v>44165</v>
      </c>
      <c r="AB545" s="106">
        <v>44179</v>
      </c>
      <c r="AC545" s="1">
        <v>14</v>
      </c>
      <c r="AD545" s="1">
        <v>112</v>
      </c>
      <c r="AE545" s="105"/>
      <c r="AF545" s="105"/>
      <c r="AG545" s="105"/>
      <c r="AH545" s="105"/>
      <c r="AI545" s="105"/>
      <c r="AJ545" s="1"/>
    </row>
    <row r="546" spans="1:36" x14ac:dyDescent="0.3">
      <c r="A546" s="105" t="s">
        <v>37</v>
      </c>
      <c r="B546" s="105" t="s">
        <v>36</v>
      </c>
      <c r="C546" s="105"/>
      <c r="D546" s="105" t="s">
        <v>652</v>
      </c>
      <c r="E546" s="105" t="s">
        <v>652</v>
      </c>
      <c r="F546" s="1"/>
      <c r="G546" s="1"/>
      <c r="H546" s="105" t="s">
        <v>78</v>
      </c>
      <c r="I546" s="1"/>
      <c r="J546" s="1"/>
      <c r="K546" s="105"/>
      <c r="L546" s="106">
        <v>44167</v>
      </c>
      <c r="M546" s="105" t="s">
        <v>70</v>
      </c>
      <c r="N546" s="1">
        <v>0.25</v>
      </c>
      <c r="O546" s="105" t="s">
        <v>108</v>
      </c>
      <c r="P546" s="1"/>
      <c r="Q546" s="1"/>
      <c r="R546" s="105" t="s">
        <v>68</v>
      </c>
      <c r="S546" s="1" t="s">
        <v>69</v>
      </c>
      <c r="T546" s="105" t="s">
        <v>36</v>
      </c>
      <c r="U546" s="105" t="s">
        <v>78</v>
      </c>
      <c r="V546" s="106"/>
      <c r="W546" s="106"/>
      <c r="X546" s="1"/>
      <c r="Y546" s="1">
        <v>17.5</v>
      </c>
      <c r="Z546" s="105" t="s">
        <v>108</v>
      </c>
      <c r="AA546" s="106">
        <v>44165</v>
      </c>
      <c r="AB546" s="106">
        <v>44179</v>
      </c>
      <c r="AC546" s="1">
        <v>14</v>
      </c>
      <c r="AD546" s="1">
        <v>112</v>
      </c>
      <c r="AE546" s="105"/>
      <c r="AF546" s="105"/>
      <c r="AG546" s="105"/>
      <c r="AH546" s="105"/>
      <c r="AI546" s="105"/>
      <c r="AJ546" s="1"/>
    </row>
    <row r="547" spans="1:36" x14ac:dyDescent="0.3">
      <c r="A547" s="105" t="s">
        <v>37</v>
      </c>
      <c r="B547" s="105" t="s">
        <v>36</v>
      </c>
      <c r="C547" s="105"/>
      <c r="D547" s="105" t="s">
        <v>652</v>
      </c>
      <c r="E547" s="105" t="s">
        <v>652</v>
      </c>
      <c r="F547" s="1"/>
      <c r="G547" s="1"/>
      <c r="H547" s="105" t="s">
        <v>78</v>
      </c>
      <c r="I547" s="1"/>
      <c r="J547" s="1"/>
      <c r="K547" s="105"/>
      <c r="L547" s="106">
        <v>44168</v>
      </c>
      <c r="M547" s="105" t="s">
        <v>70</v>
      </c>
      <c r="N547" s="1">
        <v>0.43</v>
      </c>
      <c r="O547" s="105" t="s">
        <v>108</v>
      </c>
      <c r="P547" s="1"/>
      <c r="Q547" s="1"/>
      <c r="R547" s="105" t="s">
        <v>68</v>
      </c>
      <c r="S547" s="1" t="s">
        <v>69</v>
      </c>
      <c r="T547" s="105" t="s">
        <v>36</v>
      </c>
      <c r="U547" s="105" t="s">
        <v>78</v>
      </c>
      <c r="V547" s="106"/>
      <c r="W547" s="106"/>
      <c r="X547" s="1"/>
      <c r="Y547" s="1">
        <v>17.5</v>
      </c>
      <c r="Z547" s="105" t="s">
        <v>108</v>
      </c>
      <c r="AA547" s="106">
        <v>44165</v>
      </c>
      <c r="AB547" s="106">
        <v>44179</v>
      </c>
      <c r="AC547" s="1">
        <v>14</v>
      </c>
      <c r="AD547" s="1">
        <v>112</v>
      </c>
      <c r="AE547" s="105"/>
      <c r="AF547" s="105"/>
      <c r="AG547" s="105"/>
      <c r="AH547" s="105"/>
      <c r="AI547" s="105"/>
      <c r="AJ547" s="1"/>
    </row>
    <row r="548" spans="1:36" x14ac:dyDescent="0.3">
      <c r="A548" s="105" t="s">
        <v>37</v>
      </c>
      <c r="B548" s="105" t="s">
        <v>36</v>
      </c>
      <c r="C548" s="105"/>
      <c r="D548" s="105" t="s">
        <v>652</v>
      </c>
      <c r="E548" s="105" t="s">
        <v>652</v>
      </c>
      <c r="F548" s="1"/>
      <c r="G548" s="1"/>
      <c r="H548" s="105" t="s">
        <v>78</v>
      </c>
      <c r="I548" s="1"/>
      <c r="J548" s="1"/>
      <c r="K548" s="105"/>
      <c r="L548" s="106">
        <v>44169</v>
      </c>
      <c r="M548" s="105" t="s">
        <v>241</v>
      </c>
      <c r="N548" s="1">
        <v>0.2</v>
      </c>
      <c r="O548" s="105" t="s">
        <v>108</v>
      </c>
      <c r="P548" s="1"/>
      <c r="Q548" s="1"/>
      <c r="R548" s="105" t="s">
        <v>68</v>
      </c>
      <c r="S548" s="1" t="s">
        <v>69</v>
      </c>
      <c r="T548" s="105" t="s">
        <v>36</v>
      </c>
      <c r="U548" s="105" t="s">
        <v>78</v>
      </c>
      <c r="V548" s="106"/>
      <c r="W548" s="106"/>
      <c r="X548" s="1"/>
      <c r="Y548" s="1">
        <v>17.5</v>
      </c>
      <c r="Z548" s="105" t="s">
        <v>108</v>
      </c>
      <c r="AA548" s="106">
        <v>44165</v>
      </c>
      <c r="AB548" s="106">
        <v>44179</v>
      </c>
      <c r="AC548" s="1">
        <v>14</v>
      </c>
      <c r="AD548" s="1">
        <v>112</v>
      </c>
      <c r="AE548" s="105"/>
      <c r="AF548" s="105"/>
      <c r="AG548" s="105"/>
      <c r="AH548" s="105"/>
      <c r="AI548" s="105"/>
      <c r="AJ548" s="1"/>
    </row>
    <row r="549" spans="1:36" x14ac:dyDescent="0.3">
      <c r="A549" s="105" t="s">
        <v>37</v>
      </c>
      <c r="B549" s="105" t="s">
        <v>36</v>
      </c>
      <c r="C549" s="105"/>
      <c r="D549" s="105" t="s">
        <v>652</v>
      </c>
      <c r="E549" s="105" t="s">
        <v>652</v>
      </c>
      <c r="F549" s="1"/>
      <c r="G549" s="1"/>
      <c r="H549" s="105" t="s">
        <v>78</v>
      </c>
      <c r="I549" s="1"/>
      <c r="J549" s="1"/>
      <c r="K549" s="105"/>
      <c r="L549" s="106">
        <v>44152</v>
      </c>
      <c r="M549" s="105" t="s">
        <v>133</v>
      </c>
      <c r="N549" s="1">
        <v>0.5</v>
      </c>
      <c r="O549" s="105" t="s">
        <v>105</v>
      </c>
      <c r="P549" s="1"/>
      <c r="Q549" s="1"/>
      <c r="R549" s="105" t="s">
        <v>73</v>
      </c>
      <c r="S549" s="1" t="s">
        <v>74</v>
      </c>
      <c r="T549" s="105" t="s">
        <v>36</v>
      </c>
      <c r="U549" s="105" t="s">
        <v>78</v>
      </c>
      <c r="V549" s="106"/>
      <c r="W549" s="106"/>
      <c r="X549" s="1"/>
      <c r="Y549" s="1">
        <v>17.5</v>
      </c>
      <c r="Z549" s="105" t="s">
        <v>105</v>
      </c>
      <c r="AA549" s="106">
        <v>44151</v>
      </c>
      <c r="AB549" s="106">
        <v>44165</v>
      </c>
      <c r="AC549" s="1">
        <v>14</v>
      </c>
      <c r="AD549" s="1">
        <v>136.37</v>
      </c>
      <c r="AE549" s="105"/>
      <c r="AF549" s="105"/>
      <c r="AG549" s="105"/>
      <c r="AH549" s="105"/>
      <c r="AI549" s="105"/>
      <c r="AJ549" s="1"/>
    </row>
    <row r="550" spans="1:36" x14ac:dyDescent="0.3">
      <c r="A550" s="105" t="s">
        <v>37</v>
      </c>
      <c r="B550" s="105" t="s">
        <v>36</v>
      </c>
      <c r="C550" s="105"/>
      <c r="D550" s="105" t="s">
        <v>652</v>
      </c>
      <c r="E550" s="105" t="s">
        <v>652</v>
      </c>
      <c r="F550" s="1"/>
      <c r="G550" s="1"/>
      <c r="H550" s="105" t="s">
        <v>78</v>
      </c>
      <c r="I550" s="1"/>
      <c r="J550" s="1"/>
      <c r="K550" s="105"/>
      <c r="L550" s="106">
        <v>44153</v>
      </c>
      <c r="M550" s="105" t="s">
        <v>78</v>
      </c>
      <c r="N550" s="1">
        <v>0.25</v>
      </c>
      <c r="O550" s="105" t="s">
        <v>105</v>
      </c>
      <c r="P550" s="1"/>
      <c r="Q550" s="1"/>
      <c r="R550" s="105" t="s">
        <v>73</v>
      </c>
      <c r="S550" s="1" t="s">
        <v>74</v>
      </c>
      <c r="T550" s="105" t="s">
        <v>36</v>
      </c>
      <c r="U550" s="105" t="s">
        <v>78</v>
      </c>
      <c r="V550" s="106"/>
      <c r="W550" s="106"/>
      <c r="X550" s="1"/>
      <c r="Y550" s="1">
        <v>17.5</v>
      </c>
      <c r="Z550" s="105" t="s">
        <v>105</v>
      </c>
      <c r="AA550" s="106">
        <v>44151</v>
      </c>
      <c r="AB550" s="106">
        <v>44165</v>
      </c>
      <c r="AC550" s="1">
        <v>14</v>
      </c>
      <c r="AD550" s="1">
        <v>136.37</v>
      </c>
      <c r="AE550" s="105"/>
      <c r="AF550" s="105"/>
      <c r="AG550" s="105"/>
      <c r="AH550" s="105"/>
      <c r="AI550" s="105"/>
      <c r="AJ550" s="1"/>
    </row>
    <row r="551" spans="1:36" x14ac:dyDescent="0.3">
      <c r="A551" s="105" t="s">
        <v>37</v>
      </c>
      <c r="B551" s="105" t="s">
        <v>36</v>
      </c>
      <c r="C551" s="105"/>
      <c r="D551" s="105" t="s">
        <v>652</v>
      </c>
      <c r="E551" s="105" t="s">
        <v>652</v>
      </c>
      <c r="F551" s="1"/>
      <c r="G551" s="1"/>
      <c r="H551" s="105" t="s">
        <v>78</v>
      </c>
      <c r="I551" s="1"/>
      <c r="J551" s="1"/>
      <c r="K551" s="105"/>
      <c r="L551" s="106">
        <v>44155</v>
      </c>
      <c r="M551" s="105" t="s">
        <v>78</v>
      </c>
      <c r="N551" s="1">
        <v>0.57999999999999996</v>
      </c>
      <c r="O551" s="105" t="s">
        <v>105</v>
      </c>
      <c r="P551" s="1"/>
      <c r="Q551" s="1"/>
      <c r="R551" s="105" t="s">
        <v>73</v>
      </c>
      <c r="S551" s="1" t="s">
        <v>74</v>
      </c>
      <c r="T551" s="105" t="s">
        <v>36</v>
      </c>
      <c r="U551" s="105" t="s">
        <v>78</v>
      </c>
      <c r="V551" s="106"/>
      <c r="W551" s="106"/>
      <c r="X551" s="1"/>
      <c r="Y551" s="1">
        <v>17.5</v>
      </c>
      <c r="Z551" s="105" t="s">
        <v>105</v>
      </c>
      <c r="AA551" s="106">
        <v>44151</v>
      </c>
      <c r="AB551" s="106">
        <v>44165</v>
      </c>
      <c r="AC551" s="1">
        <v>14</v>
      </c>
      <c r="AD551" s="1">
        <v>136.37</v>
      </c>
      <c r="AE551" s="105"/>
      <c r="AF551" s="105"/>
      <c r="AG551" s="105"/>
      <c r="AH551" s="105"/>
      <c r="AI551" s="105"/>
      <c r="AJ551" s="1"/>
    </row>
    <row r="552" spans="1:36" x14ac:dyDescent="0.3">
      <c r="A552" s="105" t="s">
        <v>37</v>
      </c>
      <c r="B552" s="105" t="s">
        <v>36</v>
      </c>
      <c r="C552" s="105"/>
      <c r="D552" s="105" t="s">
        <v>652</v>
      </c>
      <c r="E552" s="105" t="s">
        <v>652</v>
      </c>
      <c r="F552" s="1"/>
      <c r="G552" s="1"/>
      <c r="H552" s="105" t="s">
        <v>78</v>
      </c>
      <c r="I552" s="1"/>
      <c r="J552" s="1"/>
      <c r="K552" s="105"/>
      <c r="L552" s="106">
        <v>44159</v>
      </c>
      <c r="M552" s="105" t="s">
        <v>133</v>
      </c>
      <c r="N552" s="1">
        <v>0.25</v>
      </c>
      <c r="O552" s="105" t="s">
        <v>105</v>
      </c>
      <c r="P552" s="1"/>
      <c r="Q552" s="1"/>
      <c r="R552" s="105" t="s">
        <v>73</v>
      </c>
      <c r="S552" s="1" t="s">
        <v>74</v>
      </c>
      <c r="T552" s="105" t="s">
        <v>36</v>
      </c>
      <c r="U552" s="105" t="s">
        <v>78</v>
      </c>
      <c r="V552" s="106"/>
      <c r="W552" s="106"/>
      <c r="X552" s="1"/>
      <c r="Y552" s="1">
        <v>17.5</v>
      </c>
      <c r="Z552" s="105" t="s">
        <v>105</v>
      </c>
      <c r="AA552" s="106">
        <v>44151</v>
      </c>
      <c r="AB552" s="106">
        <v>44165</v>
      </c>
      <c r="AC552" s="1">
        <v>14</v>
      </c>
      <c r="AD552" s="1">
        <v>136.37</v>
      </c>
      <c r="AE552" s="105"/>
      <c r="AF552" s="105"/>
      <c r="AG552" s="105"/>
      <c r="AH552" s="105"/>
      <c r="AI552" s="105"/>
      <c r="AJ552" s="1"/>
    </row>
    <row r="553" spans="1:36" x14ac:dyDescent="0.3">
      <c r="A553" s="105" t="s">
        <v>37</v>
      </c>
      <c r="B553" s="105" t="s">
        <v>36</v>
      </c>
      <c r="C553" s="105"/>
      <c r="D553" s="105" t="s">
        <v>652</v>
      </c>
      <c r="E553" s="105" t="s">
        <v>652</v>
      </c>
      <c r="F553" s="1"/>
      <c r="G553" s="1"/>
      <c r="H553" s="105" t="s">
        <v>78</v>
      </c>
      <c r="I553" s="1"/>
      <c r="J553" s="1"/>
      <c r="K553" s="105"/>
      <c r="L553" s="106">
        <v>44160</v>
      </c>
      <c r="M553" s="105" t="s">
        <v>78</v>
      </c>
      <c r="N553" s="1">
        <v>0.25</v>
      </c>
      <c r="O553" s="105" t="s">
        <v>105</v>
      </c>
      <c r="P553" s="1"/>
      <c r="Q553" s="1"/>
      <c r="R553" s="105" t="s">
        <v>73</v>
      </c>
      <c r="S553" s="1" t="s">
        <v>74</v>
      </c>
      <c r="T553" s="105" t="s">
        <v>36</v>
      </c>
      <c r="U553" s="105" t="s">
        <v>78</v>
      </c>
      <c r="V553" s="106"/>
      <c r="W553" s="106"/>
      <c r="X553" s="1"/>
      <c r="Y553" s="1">
        <v>17.5</v>
      </c>
      <c r="Z553" s="105" t="s">
        <v>105</v>
      </c>
      <c r="AA553" s="106">
        <v>44151</v>
      </c>
      <c r="AB553" s="106">
        <v>44165</v>
      </c>
      <c r="AC553" s="1">
        <v>14</v>
      </c>
      <c r="AD553" s="1">
        <v>136.37</v>
      </c>
      <c r="AE553" s="105"/>
      <c r="AF553" s="105"/>
      <c r="AG553" s="105"/>
      <c r="AH553" s="105"/>
      <c r="AI553" s="105"/>
      <c r="AJ553" s="1"/>
    </row>
    <row r="554" spans="1:36" x14ac:dyDescent="0.3">
      <c r="A554" s="105" t="s">
        <v>37</v>
      </c>
      <c r="B554" s="105" t="s">
        <v>36</v>
      </c>
      <c r="C554" s="105"/>
      <c r="D554" s="105" t="s">
        <v>652</v>
      </c>
      <c r="E554" s="105" t="s">
        <v>652</v>
      </c>
      <c r="F554" s="1"/>
      <c r="G554" s="1"/>
      <c r="H554" s="105" t="s">
        <v>78</v>
      </c>
      <c r="I554" s="1"/>
      <c r="J554" s="1"/>
      <c r="K554" s="105"/>
      <c r="L554" s="106">
        <v>44161</v>
      </c>
      <c r="M554" s="105" t="s">
        <v>133</v>
      </c>
      <c r="N554" s="1">
        <v>0.25</v>
      </c>
      <c r="O554" s="105" t="s">
        <v>105</v>
      </c>
      <c r="P554" s="1"/>
      <c r="Q554" s="1"/>
      <c r="R554" s="105" t="s">
        <v>73</v>
      </c>
      <c r="S554" s="1" t="s">
        <v>74</v>
      </c>
      <c r="T554" s="105" t="s">
        <v>36</v>
      </c>
      <c r="U554" s="105" t="s">
        <v>78</v>
      </c>
      <c r="V554" s="106"/>
      <c r="W554" s="106"/>
      <c r="X554" s="1"/>
      <c r="Y554" s="1">
        <v>17.5</v>
      </c>
      <c r="Z554" s="105" t="s">
        <v>105</v>
      </c>
      <c r="AA554" s="106">
        <v>44151</v>
      </c>
      <c r="AB554" s="106">
        <v>44165</v>
      </c>
      <c r="AC554" s="1">
        <v>14</v>
      </c>
      <c r="AD554" s="1">
        <v>136.37</v>
      </c>
      <c r="AE554" s="105"/>
      <c r="AF554" s="105"/>
      <c r="AG554" s="105"/>
      <c r="AH554" s="105"/>
      <c r="AI554" s="105"/>
      <c r="AJ554" s="1"/>
    </row>
    <row r="555" spans="1:36" x14ac:dyDescent="0.3">
      <c r="A555" s="105" t="s">
        <v>37</v>
      </c>
      <c r="B555" s="105" t="s">
        <v>36</v>
      </c>
      <c r="C555" s="105"/>
      <c r="D555" s="105" t="s">
        <v>652</v>
      </c>
      <c r="E555" s="105" t="s">
        <v>652</v>
      </c>
      <c r="F555" s="1"/>
      <c r="G555" s="1"/>
      <c r="H555" s="105" t="s">
        <v>78</v>
      </c>
      <c r="I555" s="1"/>
      <c r="J555" s="1"/>
      <c r="K555" s="105"/>
      <c r="L555" s="106">
        <v>44162</v>
      </c>
      <c r="M555" s="105" t="s">
        <v>133</v>
      </c>
      <c r="N555" s="1">
        <v>0.25</v>
      </c>
      <c r="O555" s="105" t="s">
        <v>105</v>
      </c>
      <c r="P555" s="1"/>
      <c r="Q555" s="1"/>
      <c r="R555" s="105" t="s">
        <v>73</v>
      </c>
      <c r="S555" s="1" t="s">
        <v>74</v>
      </c>
      <c r="T555" s="105" t="s">
        <v>36</v>
      </c>
      <c r="U555" s="105" t="s">
        <v>78</v>
      </c>
      <c r="V555" s="106"/>
      <c r="W555" s="106"/>
      <c r="X555" s="1"/>
      <c r="Y555" s="1">
        <v>17.5</v>
      </c>
      <c r="Z555" s="105" t="s">
        <v>105</v>
      </c>
      <c r="AA555" s="106">
        <v>44151</v>
      </c>
      <c r="AB555" s="106">
        <v>44165</v>
      </c>
      <c r="AC555" s="1">
        <v>14</v>
      </c>
      <c r="AD555" s="1">
        <v>136.37</v>
      </c>
      <c r="AE555" s="105"/>
      <c r="AF555" s="105"/>
      <c r="AG555" s="105"/>
      <c r="AH555" s="105"/>
      <c r="AI555" s="105"/>
      <c r="AJ555" s="1"/>
    </row>
    <row r="556" spans="1:36" x14ac:dyDescent="0.3">
      <c r="A556" s="105" t="s">
        <v>37</v>
      </c>
      <c r="B556" s="105" t="s">
        <v>36</v>
      </c>
      <c r="C556" s="105"/>
      <c r="D556" s="105" t="s">
        <v>652</v>
      </c>
      <c r="E556" s="105" t="s">
        <v>652</v>
      </c>
      <c r="F556" s="1"/>
      <c r="G556" s="1"/>
      <c r="H556" s="105" t="s">
        <v>78</v>
      </c>
      <c r="I556" s="1"/>
      <c r="J556" s="1"/>
      <c r="K556" s="105"/>
      <c r="L556" s="106">
        <v>44172</v>
      </c>
      <c r="M556" s="105" t="s">
        <v>78</v>
      </c>
      <c r="N556" s="1">
        <v>0.17</v>
      </c>
      <c r="O556" s="105" t="s">
        <v>108</v>
      </c>
      <c r="P556" s="1"/>
      <c r="Q556" s="1"/>
      <c r="R556" s="105" t="s">
        <v>73</v>
      </c>
      <c r="S556" s="1" t="s">
        <v>74</v>
      </c>
      <c r="T556" s="105" t="s">
        <v>36</v>
      </c>
      <c r="U556" s="105" t="s">
        <v>78</v>
      </c>
      <c r="V556" s="106"/>
      <c r="W556" s="106"/>
      <c r="X556" s="1"/>
      <c r="Y556" s="1">
        <v>17.5</v>
      </c>
      <c r="Z556" s="105" t="s">
        <v>108</v>
      </c>
      <c r="AA556" s="106">
        <v>44165</v>
      </c>
      <c r="AB556" s="106">
        <v>44179</v>
      </c>
      <c r="AC556" s="1">
        <v>14</v>
      </c>
      <c r="AD556" s="1">
        <v>112</v>
      </c>
      <c r="AE556" s="105"/>
      <c r="AF556" s="105"/>
      <c r="AG556" s="105"/>
      <c r="AH556" s="105"/>
      <c r="AI556" s="105"/>
      <c r="AJ556" s="1"/>
    </row>
    <row r="557" spans="1:36" x14ac:dyDescent="0.3">
      <c r="A557" s="105" t="s">
        <v>37</v>
      </c>
      <c r="B557" s="105" t="s">
        <v>36</v>
      </c>
      <c r="C557" s="105"/>
      <c r="D557" s="105" t="s">
        <v>652</v>
      </c>
      <c r="E557" s="105" t="s">
        <v>652</v>
      </c>
      <c r="F557" s="1"/>
      <c r="G557" s="1"/>
      <c r="H557" s="105" t="s">
        <v>78</v>
      </c>
      <c r="I557" s="1"/>
      <c r="J557" s="1"/>
      <c r="K557" s="105"/>
      <c r="L557" s="106">
        <v>44173</v>
      </c>
      <c r="M557" s="105" t="s">
        <v>78</v>
      </c>
      <c r="N557" s="1">
        <v>0.17</v>
      </c>
      <c r="O557" s="105" t="s">
        <v>108</v>
      </c>
      <c r="P557" s="1"/>
      <c r="Q557" s="1"/>
      <c r="R557" s="105" t="s">
        <v>73</v>
      </c>
      <c r="S557" s="1" t="s">
        <v>74</v>
      </c>
      <c r="T557" s="105" t="s">
        <v>36</v>
      </c>
      <c r="U557" s="105" t="s">
        <v>78</v>
      </c>
      <c r="V557" s="106"/>
      <c r="W557" s="106"/>
      <c r="X557" s="1"/>
      <c r="Y557" s="1">
        <v>17.5</v>
      </c>
      <c r="Z557" s="105" t="s">
        <v>108</v>
      </c>
      <c r="AA557" s="106">
        <v>44165</v>
      </c>
      <c r="AB557" s="106">
        <v>44179</v>
      </c>
      <c r="AC557" s="1">
        <v>14</v>
      </c>
      <c r="AD557" s="1">
        <v>112</v>
      </c>
      <c r="AE557" s="105"/>
      <c r="AF557" s="105"/>
      <c r="AG557" s="105"/>
      <c r="AH557" s="105"/>
      <c r="AI557" s="105"/>
      <c r="AJ557" s="1"/>
    </row>
    <row r="558" spans="1:36" x14ac:dyDescent="0.3">
      <c r="A558" s="105" t="s">
        <v>37</v>
      </c>
      <c r="B558" s="105" t="s">
        <v>36</v>
      </c>
      <c r="C558" s="105"/>
      <c r="D558" s="105" t="s">
        <v>652</v>
      </c>
      <c r="E558" s="105" t="s">
        <v>652</v>
      </c>
      <c r="F558" s="1"/>
      <c r="G558" s="1"/>
      <c r="H558" s="105" t="s">
        <v>78</v>
      </c>
      <c r="I558" s="1"/>
      <c r="J558" s="1"/>
      <c r="K558" s="105"/>
      <c r="L558" s="106">
        <v>44174</v>
      </c>
      <c r="M558" s="105" t="s">
        <v>78</v>
      </c>
      <c r="N558" s="1">
        <v>0.27</v>
      </c>
      <c r="O558" s="105" t="s">
        <v>108</v>
      </c>
      <c r="P558" s="1"/>
      <c r="Q558" s="1"/>
      <c r="R558" s="105" t="s">
        <v>73</v>
      </c>
      <c r="S558" s="1" t="s">
        <v>74</v>
      </c>
      <c r="T558" s="105" t="s">
        <v>36</v>
      </c>
      <c r="U558" s="105" t="s">
        <v>78</v>
      </c>
      <c r="V558" s="106"/>
      <c r="W558" s="106"/>
      <c r="X558" s="1"/>
      <c r="Y558" s="1">
        <v>17.5</v>
      </c>
      <c r="Z558" s="105" t="s">
        <v>108</v>
      </c>
      <c r="AA558" s="106">
        <v>44165</v>
      </c>
      <c r="AB558" s="106">
        <v>44179</v>
      </c>
      <c r="AC558" s="1">
        <v>14</v>
      </c>
      <c r="AD558" s="1">
        <v>112</v>
      </c>
      <c r="AE558" s="105"/>
      <c r="AF558" s="105"/>
      <c r="AG558" s="105"/>
      <c r="AH558" s="105"/>
      <c r="AI558" s="105"/>
      <c r="AJ558" s="1"/>
    </row>
    <row r="559" spans="1:36" x14ac:dyDescent="0.3">
      <c r="A559" s="105" t="s">
        <v>37</v>
      </c>
      <c r="B559" s="105" t="s">
        <v>36</v>
      </c>
      <c r="C559" s="105"/>
      <c r="D559" s="105" t="s">
        <v>652</v>
      </c>
      <c r="E559" s="105" t="s">
        <v>652</v>
      </c>
      <c r="F559" s="1"/>
      <c r="G559" s="1"/>
      <c r="H559" s="105" t="s">
        <v>78</v>
      </c>
      <c r="I559" s="1"/>
      <c r="J559" s="1"/>
      <c r="K559" s="105"/>
      <c r="L559" s="106">
        <v>44175</v>
      </c>
      <c r="M559" s="105" t="s">
        <v>78</v>
      </c>
      <c r="N559" s="1">
        <v>0.17</v>
      </c>
      <c r="O559" s="105" t="s">
        <v>108</v>
      </c>
      <c r="P559" s="1"/>
      <c r="Q559" s="1"/>
      <c r="R559" s="105" t="s">
        <v>73</v>
      </c>
      <c r="S559" s="1" t="s">
        <v>74</v>
      </c>
      <c r="T559" s="105" t="s">
        <v>36</v>
      </c>
      <c r="U559" s="105" t="s">
        <v>78</v>
      </c>
      <c r="V559" s="106"/>
      <c r="W559" s="106"/>
      <c r="X559" s="1"/>
      <c r="Y559" s="1">
        <v>17.5</v>
      </c>
      <c r="Z559" s="105" t="s">
        <v>108</v>
      </c>
      <c r="AA559" s="106">
        <v>44165</v>
      </c>
      <c r="AB559" s="106">
        <v>44179</v>
      </c>
      <c r="AC559" s="1">
        <v>14</v>
      </c>
      <c r="AD559" s="1">
        <v>112</v>
      </c>
      <c r="AE559" s="105"/>
      <c r="AF559" s="105"/>
      <c r="AG559" s="105"/>
      <c r="AH559" s="105"/>
      <c r="AI559" s="105"/>
      <c r="AJ559" s="1"/>
    </row>
    <row r="560" spans="1:36" x14ac:dyDescent="0.3">
      <c r="A560" s="105" t="s">
        <v>37</v>
      </c>
      <c r="B560" s="105" t="s">
        <v>36</v>
      </c>
      <c r="C560" s="105"/>
      <c r="D560" s="105" t="s">
        <v>652</v>
      </c>
      <c r="E560" s="105" t="s">
        <v>652</v>
      </c>
      <c r="F560" s="1"/>
      <c r="G560" s="1"/>
      <c r="H560" s="105" t="s">
        <v>78</v>
      </c>
      <c r="I560" s="1"/>
      <c r="J560" s="1"/>
      <c r="K560" s="105"/>
      <c r="L560" s="106">
        <v>44176</v>
      </c>
      <c r="M560" s="105" t="s">
        <v>78</v>
      </c>
      <c r="N560" s="1">
        <v>0.17</v>
      </c>
      <c r="O560" s="105" t="s">
        <v>108</v>
      </c>
      <c r="P560" s="1"/>
      <c r="Q560" s="1"/>
      <c r="R560" s="105" t="s">
        <v>73</v>
      </c>
      <c r="S560" s="1" t="s">
        <v>74</v>
      </c>
      <c r="T560" s="105" t="s">
        <v>36</v>
      </c>
      <c r="U560" s="105" t="s">
        <v>78</v>
      </c>
      <c r="V560" s="106"/>
      <c r="W560" s="106"/>
      <c r="X560" s="1"/>
      <c r="Y560" s="1">
        <v>17.5</v>
      </c>
      <c r="Z560" s="105" t="s">
        <v>108</v>
      </c>
      <c r="AA560" s="106">
        <v>44165</v>
      </c>
      <c r="AB560" s="106">
        <v>44179</v>
      </c>
      <c r="AC560" s="1">
        <v>14</v>
      </c>
      <c r="AD560" s="1">
        <v>112</v>
      </c>
      <c r="AE560" s="105"/>
      <c r="AF560" s="105"/>
      <c r="AG560" s="105"/>
      <c r="AH560" s="105"/>
      <c r="AI560" s="105"/>
      <c r="AJ560" s="1"/>
    </row>
    <row r="561" spans="1:36" x14ac:dyDescent="0.3">
      <c r="A561" s="105" t="s">
        <v>37</v>
      </c>
      <c r="B561" s="105" t="s">
        <v>36</v>
      </c>
      <c r="C561" s="105"/>
      <c r="D561" s="105" t="s">
        <v>652</v>
      </c>
      <c r="E561" s="105" t="s">
        <v>652</v>
      </c>
      <c r="F561" s="1"/>
      <c r="G561" s="1"/>
      <c r="H561" s="105" t="s">
        <v>78</v>
      </c>
      <c r="I561" s="1"/>
      <c r="J561" s="1"/>
      <c r="K561" s="105"/>
      <c r="L561" s="106">
        <v>44180</v>
      </c>
      <c r="M561" s="105" t="s">
        <v>78</v>
      </c>
      <c r="N561" s="1">
        <v>0.1</v>
      </c>
      <c r="O561" s="105" t="s">
        <v>125</v>
      </c>
      <c r="P561" s="1"/>
      <c r="Q561" s="1"/>
      <c r="R561" s="105" t="s">
        <v>73</v>
      </c>
      <c r="S561" s="1" t="s">
        <v>74</v>
      </c>
      <c r="T561" s="105" t="s">
        <v>36</v>
      </c>
      <c r="U561" s="105" t="s">
        <v>78</v>
      </c>
      <c r="V561" s="106"/>
      <c r="W561" s="106"/>
      <c r="X561" s="1"/>
      <c r="Y561" s="1">
        <v>17.5</v>
      </c>
      <c r="Z561" s="105" t="s">
        <v>125</v>
      </c>
      <c r="AA561" s="106">
        <v>44179</v>
      </c>
      <c r="AB561" s="106">
        <v>44193</v>
      </c>
      <c r="AC561" s="1">
        <v>14</v>
      </c>
      <c r="AD561" s="1">
        <v>112</v>
      </c>
      <c r="AE561" s="105"/>
      <c r="AF561" s="105"/>
      <c r="AG561" s="105"/>
      <c r="AH561" s="105"/>
      <c r="AI561" s="105"/>
      <c r="AJ561" s="1"/>
    </row>
    <row r="562" spans="1:36" x14ac:dyDescent="0.3">
      <c r="A562" s="105" t="s">
        <v>37</v>
      </c>
      <c r="B562" s="105" t="s">
        <v>36</v>
      </c>
      <c r="C562" s="105"/>
      <c r="D562" s="105" t="s">
        <v>652</v>
      </c>
      <c r="E562" s="105" t="s">
        <v>652</v>
      </c>
      <c r="F562" s="1"/>
      <c r="G562" s="1"/>
      <c r="H562" s="105" t="s">
        <v>78</v>
      </c>
      <c r="I562" s="1"/>
      <c r="J562" s="1"/>
      <c r="K562" s="105"/>
      <c r="L562" s="106">
        <v>44181</v>
      </c>
      <c r="M562" s="105" t="s">
        <v>78</v>
      </c>
      <c r="N562" s="1">
        <v>0.12</v>
      </c>
      <c r="O562" s="105" t="s">
        <v>125</v>
      </c>
      <c r="P562" s="1"/>
      <c r="Q562" s="1"/>
      <c r="R562" s="105" t="s">
        <v>73</v>
      </c>
      <c r="S562" s="1" t="s">
        <v>74</v>
      </c>
      <c r="T562" s="105" t="s">
        <v>36</v>
      </c>
      <c r="U562" s="105" t="s">
        <v>78</v>
      </c>
      <c r="V562" s="106"/>
      <c r="W562" s="106"/>
      <c r="X562" s="1"/>
      <c r="Y562" s="1">
        <v>17.5</v>
      </c>
      <c r="Z562" s="105" t="s">
        <v>125</v>
      </c>
      <c r="AA562" s="106">
        <v>44179</v>
      </c>
      <c r="AB562" s="106">
        <v>44193</v>
      </c>
      <c r="AC562" s="1">
        <v>14</v>
      </c>
      <c r="AD562" s="1">
        <v>112</v>
      </c>
      <c r="AE562" s="105"/>
      <c r="AF562" s="105"/>
      <c r="AG562" s="105"/>
      <c r="AH562" s="105"/>
      <c r="AI562" s="105"/>
      <c r="AJ562" s="1"/>
    </row>
    <row r="563" spans="1:36" x14ac:dyDescent="0.3">
      <c r="A563" s="105" t="s">
        <v>37</v>
      </c>
      <c r="B563" s="105" t="s">
        <v>36</v>
      </c>
      <c r="C563" s="105"/>
      <c r="D563" s="105" t="s">
        <v>652</v>
      </c>
      <c r="E563" s="105" t="s">
        <v>652</v>
      </c>
      <c r="F563" s="1"/>
      <c r="G563" s="1"/>
      <c r="H563" s="105" t="s">
        <v>78</v>
      </c>
      <c r="I563" s="1"/>
      <c r="J563" s="1"/>
      <c r="K563" s="105"/>
      <c r="L563" s="106">
        <v>44182</v>
      </c>
      <c r="M563" s="105" t="s">
        <v>78</v>
      </c>
      <c r="N563" s="1">
        <v>0.33</v>
      </c>
      <c r="O563" s="105" t="s">
        <v>125</v>
      </c>
      <c r="P563" s="1"/>
      <c r="Q563" s="1"/>
      <c r="R563" s="105" t="s">
        <v>73</v>
      </c>
      <c r="S563" s="1" t="s">
        <v>74</v>
      </c>
      <c r="T563" s="105" t="s">
        <v>36</v>
      </c>
      <c r="U563" s="105" t="s">
        <v>78</v>
      </c>
      <c r="V563" s="106"/>
      <c r="W563" s="106"/>
      <c r="X563" s="1"/>
      <c r="Y563" s="1">
        <v>17.5</v>
      </c>
      <c r="Z563" s="105" t="s">
        <v>125</v>
      </c>
      <c r="AA563" s="106">
        <v>44179</v>
      </c>
      <c r="AB563" s="106">
        <v>44193</v>
      </c>
      <c r="AC563" s="1">
        <v>14</v>
      </c>
      <c r="AD563" s="1">
        <v>112</v>
      </c>
      <c r="AE563" s="105"/>
      <c r="AF563" s="105"/>
      <c r="AG563" s="105"/>
      <c r="AH563" s="105"/>
      <c r="AI563" s="105"/>
      <c r="AJ563" s="1"/>
    </row>
    <row r="564" spans="1:36" x14ac:dyDescent="0.3">
      <c r="A564" s="105" t="s">
        <v>37</v>
      </c>
      <c r="B564" s="105" t="s">
        <v>36</v>
      </c>
      <c r="C564" s="105"/>
      <c r="D564" s="105" t="s">
        <v>652</v>
      </c>
      <c r="E564" s="105" t="s">
        <v>652</v>
      </c>
      <c r="F564" s="1"/>
      <c r="G564" s="1"/>
      <c r="H564" s="105" t="s">
        <v>78</v>
      </c>
      <c r="I564" s="1"/>
      <c r="J564" s="1"/>
      <c r="K564" s="105"/>
      <c r="L564" s="106">
        <v>44183</v>
      </c>
      <c r="M564" s="105" t="s">
        <v>78</v>
      </c>
      <c r="N564" s="1">
        <v>0.17</v>
      </c>
      <c r="O564" s="105" t="s">
        <v>125</v>
      </c>
      <c r="P564" s="1"/>
      <c r="Q564" s="1"/>
      <c r="R564" s="105" t="s">
        <v>73</v>
      </c>
      <c r="S564" s="1" t="s">
        <v>74</v>
      </c>
      <c r="T564" s="105" t="s">
        <v>36</v>
      </c>
      <c r="U564" s="105" t="s">
        <v>78</v>
      </c>
      <c r="V564" s="106"/>
      <c r="W564" s="106"/>
      <c r="X564" s="1"/>
      <c r="Y564" s="1">
        <v>17.5</v>
      </c>
      <c r="Z564" s="105" t="s">
        <v>125</v>
      </c>
      <c r="AA564" s="106">
        <v>44179</v>
      </c>
      <c r="AB564" s="106">
        <v>44193</v>
      </c>
      <c r="AC564" s="1">
        <v>14</v>
      </c>
      <c r="AD564" s="1">
        <v>112</v>
      </c>
      <c r="AE564" s="105"/>
      <c r="AF564" s="105"/>
      <c r="AG564" s="105"/>
      <c r="AH564" s="105"/>
      <c r="AI564" s="105"/>
      <c r="AJ564" s="1"/>
    </row>
    <row r="565" spans="1:36" x14ac:dyDescent="0.3">
      <c r="A565" s="105" t="s">
        <v>37</v>
      </c>
      <c r="B565" s="105" t="s">
        <v>36</v>
      </c>
      <c r="C565" s="105"/>
      <c r="D565" s="105" t="s">
        <v>652</v>
      </c>
      <c r="E565" s="105" t="s">
        <v>652</v>
      </c>
      <c r="F565" s="1"/>
      <c r="G565" s="1"/>
      <c r="H565" s="105" t="s">
        <v>78</v>
      </c>
      <c r="I565" s="1"/>
      <c r="J565" s="1"/>
      <c r="K565" s="105"/>
      <c r="L565" s="106">
        <v>44151</v>
      </c>
      <c r="M565" s="105" t="s">
        <v>78</v>
      </c>
      <c r="N565" s="1">
        <v>0.5</v>
      </c>
      <c r="O565" s="105" t="s">
        <v>40</v>
      </c>
      <c r="P565" s="1"/>
      <c r="Q565" s="1"/>
      <c r="R565" s="105" t="s">
        <v>83</v>
      </c>
      <c r="S565" s="1" t="s">
        <v>84</v>
      </c>
      <c r="T565" s="105" t="s">
        <v>36</v>
      </c>
      <c r="U565" s="105" t="s">
        <v>78</v>
      </c>
      <c r="V565" s="106"/>
      <c r="W565" s="106"/>
      <c r="X565" s="1"/>
      <c r="Y565" s="1">
        <v>17.5</v>
      </c>
      <c r="Z565" s="105" t="s">
        <v>40</v>
      </c>
      <c r="AA565" s="106">
        <v>44137</v>
      </c>
      <c r="AB565" s="106">
        <v>44151</v>
      </c>
      <c r="AC565" s="1">
        <v>14</v>
      </c>
      <c r="AD565" s="1">
        <v>112</v>
      </c>
      <c r="AE565" s="105"/>
      <c r="AF565" s="105"/>
      <c r="AG565" s="105"/>
      <c r="AH565" s="105"/>
      <c r="AI565" s="105"/>
      <c r="AJ565" s="1"/>
    </row>
    <row r="566" spans="1:36" x14ac:dyDescent="0.3">
      <c r="A566" s="105" t="s">
        <v>37</v>
      </c>
      <c r="B566" s="105" t="s">
        <v>36</v>
      </c>
      <c r="C566" s="105"/>
      <c r="D566" s="105" t="s">
        <v>652</v>
      </c>
      <c r="E566" s="105" t="s">
        <v>652</v>
      </c>
      <c r="F566" s="1"/>
      <c r="G566" s="1"/>
      <c r="H566" s="105" t="s">
        <v>78</v>
      </c>
      <c r="I566" s="1"/>
      <c r="J566" s="1"/>
      <c r="K566" s="105"/>
      <c r="L566" s="106">
        <v>44152</v>
      </c>
      <c r="M566" s="105" t="s">
        <v>78</v>
      </c>
      <c r="N566" s="1">
        <v>0.5</v>
      </c>
      <c r="O566" s="105" t="s">
        <v>105</v>
      </c>
      <c r="P566" s="1"/>
      <c r="Q566" s="1"/>
      <c r="R566" s="105" t="s">
        <v>83</v>
      </c>
      <c r="S566" s="1" t="s">
        <v>84</v>
      </c>
      <c r="T566" s="105" t="s">
        <v>36</v>
      </c>
      <c r="U566" s="105" t="s">
        <v>78</v>
      </c>
      <c r="V566" s="106"/>
      <c r="W566" s="106"/>
      <c r="X566" s="1"/>
      <c r="Y566" s="1">
        <v>17.5</v>
      </c>
      <c r="Z566" s="105" t="s">
        <v>105</v>
      </c>
      <c r="AA566" s="106">
        <v>44151</v>
      </c>
      <c r="AB566" s="106">
        <v>44165</v>
      </c>
      <c r="AC566" s="1">
        <v>14</v>
      </c>
      <c r="AD566" s="1">
        <v>136.37</v>
      </c>
      <c r="AE566" s="105"/>
      <c r="AF566" s="105"/>
      <c r="AG566" s="105"/>
      <c r="AH566" s="105"/>
      <c r="AI566" s="105"/>
      <c r="AJ566" s="1"/>
    </row>
    <row r="567" spans="1:36" x14ac:dyDescent="0.3">
      <c r="A567" s="105" t="s">
        <v>37</v>
      </c>
      <c r="B567" s="105" t="s">
        <v>36</v>
      </c>
      <c r="C567" s="105"/>
      <c r="D567" s="105" t="s">
        <v>652</v>
      </c>
      <c r="E567" s="105" t="s">
        <v>652</v>
      </c>
      <c r="F567" s="1"/>
      <c r="G567" s="1"/>
      <c r="H567" s="105" t="s">
        <v>78</v>
      </c>
      <c r="I567" s="1"/>
      <c r="J567" s="1"/>
      <c r="K567" s="105"/>
      <c r="L567" s="106">
        <v>44153</v>
      </c>
      <c r="M567" s="105" t="s">
        <v>78</v>
      </c>
      <c r="N567" s="1">
        <v>0.25</v>
      </c>
      <c r="O567" s="105" t="s">
        <v>105</v>
      </c>
      <c r="P567" s="1"/>
      <c r="Q567" s="1"/>
      <c r="R567" s="105" t="s">
        <v>83</v>
      </c>
      <c r="S567" s="1" t="s">
        <v>84</v>
      </c>
      <c r="T567" s="105" t="s">
        <v>36</v>
      </c>
      <c r="U567" s="105" t="s">
        <v>78</v>
      </c>
      <c r="V567" s="106"/>
      <c r="W567" s="106"/>
      <c r="X567" s="1"/>
      <c r="Y567" s="1">
        <v>17.5</v>
      </c>
      <c r="Z567" s="105" t="s">
        <v>105</v>
      </c>
      <c r="AA567" s="106">
        <v>44151</v>
      </c>
      <c r="AB567" s="106">
        <v>44165</v>
      </c>
      <c r="AC567" s="1">
        <v>14</v>
      </c>
      <c r="AD567" s="1">
        <v>136.37</v>
      </c>
      <c r="AE567" s="105"/>
      <c r="AF567" s="105"/>
      <c r="AG567" s="105"/>
      <c r="AH567" s="105"/>
      <c r="AI567" s="105"/>
      <c r="AJ567" s="1"/>
    </row>
    <row r="568" spans="1:36" x14ac:dyDescent="0.3">
      <c r="A568" s="105" t="s">
        <v>37</v>
      </c>
      <c r="B568" s="105" t="s">
        <v>36</v>
      </c>
      <c r="C568" s="105"/>
      <c r="D568" s="105" t="s">
        <v>652</v>
      </c>
      <c r="E568" s="105" t="s">
        <v>652</v>
      </c>
      <c r="F568" s="1"/>
      <c r="G568" s="1"/>
      <c r="H568" s="105" t="s">
        <v>78</v>
      </c>
      <c r="I568" s="1"/>
      <c r="J568" s="1"/>
      <c r="K568" s="105"/>
      <c r="L568" s="106">
        <v>44154</v>
      </c>
      <c r="M568" s="105" t="s">
        <v>78</v>
      </c>
      <c r="N568" s="1">
        <v>0.25</v>
      </c>
      <c r="O568" s="105" t="s">
        <v>105</v>
      </c>
      <c r="P568" s="1"/>
      <c r="Q568" s="1"/>
      <c r="R568" s="105" t="s">
        <v>83</v>
      </c>
      <c r="S568" s="1" t="s">
        <v>84</v>
      </c>
      <c r="T568" s="105" t="s">
        <v>36</v>
      </c>
      <c r="U568" s="105" t="s">
        <v>78</v>
      </c>
      <c r="V568" s="106"/>
      <c r="W568" s="106"/>
      <c r="X568" s="1"/>
      <c r="Y568" s="1">
        <v>17.5</v>
      </c>
      <c r="Z568" s="105" t="s">
        <v>105</v>
      </c>
      <c r="AA568" s="106">
        <v>44151</v>
      </c>
      <c r="AB568" s="106">
        <v>44165</v>
      </c>
      <c r="AC568" s="1">
        <v>14</v>
      </c>
      <c r="AD568" s="1">
        <v>136.37</v>
      </c>
      <c r="AE568" s="105"/>
      <c r="AF568" s="105"/>
      <c r="AG568" s="105"/>
      <c r="AH568" s="105"/>
      <c r="AI568" s="105"/>
      <c r="AJ568" s="1"/>
    </row>
    <row r="569" spans="1:36" x14ac:dyDescent="0.3">
      <c r="A569" s="105" t="s">
        <v>37</v>
      </c>
      <c r="B569" s="105" t="s">
        <v>36</v>
      </c>
      <c r="C569" s="105"/>
      <c r="D569" s="105" t="s">
        <v>652</v>
      </c>
      <c r="E569" s="105" t="s">
        <v>652</v>
      </c>
      <c r="F569" s="1"/>
      <c r="G569" s="1"/>
      <c r="H569" s="105" t="s">
        <v>78</v>
      </c>
      <c r="I569" s="1"/>
      <c r="J569" s="1"/>
      <c r="K569" s="105"/>
      <c r="L569" s="106">
        <v>44155</v>
      </c>
      <c r="M569" s="105" t="s">
        <v>78</v>
      </c>
      <c r="N569" s="1">
        <v>0.63</v>
      </c>
      <c r="O569" s="105" t="s">
        <v>105</v>
      </c>
      <c r="P569" s="1"/>
      <c r="Q569" s="1"/>
      <c r="R569" s="105" t="s">
        <v>83</v>
      </c>
      <c r="S569" s="1" t="s">
        <v>84</v>
      </c>
      <c r="T569" s="105" t="s">
        <v>36</v>
      </c>
      <c r="U569" s="105" t="s">
        <v>78</v>
      </c>
      <c r="V569" s="106"/>
      <c r="W569" s="106"/>
      <c r="X569" s="1"/>
      <c r="Y569" s="1">
        <v>17.5</v>
      </c>
      <c r="Z569" s="105" t="s">
        <v>105</v>
      </c>
      <c r="AA569" s="106">
        <v>44151</v>
      </c>
      <c r="AB569" s="106">
        <v>44165</v>
      </c>
      <c r="AC569" s="1">
        <v>14</v>
      </c>
      <c r="AD569" s="1">
        <v>136.37</v>
      </c>
      <c r="AE569" s="105"/>
      <c r="AF569" s="105"/>
      <c r="AG569" s="105"/>
      <c r="AH569" s="105"/>
      <c r="AI569" s="105"/>
      <c r="AJ569" s="1"/>
    </row>
    <row r="570" spans="1:36" x14ac:dyDescent="0.3">
      <c r="A570" s="105" t="s">
        <v>37</v>
      </c>
      <c r="B570" s="105" t="s">
        <v>36</v>
      </c>
      <c r="C570" s="105"/>
      <c r="D570" s="105" t="s">
        <v>652</v>
      </c>
      <c r="E570" s="105" t="s">
        <v>652</v>
      </c>
      <c r="F570" s="1"/>
      <c r="G570" s="1"/>
      <c r="H570" s="105" t="s">
        <v>78</v>
      </c>
      <c r="I570" s="1"/>
      <c r="J570" s="1"/>
      <c r="K570" s="105"/>
      <c r="L570" s="106">
        <v>44158</v>
      </c>
      <c r="M570" s="105" t="s">
        <v>78</v>
      </c>
      <c r="N570" s="1">
        <v>0.83</v>
      </c>
      <c r="O570" s="105" t="s">
        <v>105</v>
      </c>
      <c r="P570" s="1"/>
      <c r="Q570" s="1"/>
      <c r="R570" s="105" t="s">
        <v>83</v>
      </c>
      <c r="S570" s="1" t="s">
        <v>84</v>
      </c>
      <c r="T570" s="105" t="s">
        <v>36</v>
      </c>
      <c r="U570" s="105" t="s">
        <v>78</v>
      </c>
      <c r="V570" s="106"/>
      <c r="W570" s="106"/>
      <c r="X570" s="1"/>
      <c r="Y570" s="1">
        <v>17.5</v>
      </c>
      <c r="Z570" s="105" t="s">
        <v>105</v>
      </c>
      <c r="AA570" s="106">
        <v>44151</v>
      </c>
      <c r="AB570" s="106">
        <v>44165</v>
      </c>
      <c r="AC570" s="1">
        <v>14</v>
      </c>
      <c r="AD570" s="1">
        <v>136.37</v>
      </c>
      <c r="AE570" s="105"/>
      <c r="AF570" s="105"/>
      <c r="AG570" s="105"/>
      <c r="AH570" s="105"/>
      <c r="AI570" s="105"/>
      <c r="AJ570" s="1"/>
    </row>
    <row r="571" spans="1:36" x14ac:dyDescent="0.3">
      <c r="A571" s="105" t="s">
        <v>37</v>
      </c>
      <c r="B571" s="105" t="s">
        <v>36</v>
      </c>
      <c r="C571" s="105"/>
      <c r="D571" s="105" t="s">
        <v>652</v>
      </c>
      <c r="E571" s="105" t="s">
        <v>652</v>
      </c>
      <c r="F571" s="1"/>
      <c r="G571" s="1"/>
      <c r="H571" s="105" t="s">
        <v>78</v>
      </c>
      <c r="I571" s="1"/>
      <c r="J571" s="1"/>
      <c r="K571" s="105"/>
      <c r="L571" s="106">
        <v>44159</v>
      </c>
      <c r="M571" s="105" t="s">
        <v>78</v>
      </c>
      <c r="N571" s="1">
        <v>0.25</v>
      </c>
      <c r="O571" s="105" t="s">
        <v>105</v>
      </c>
      <c r="P571" s="1"/>
      <c r="Q571" s="1"/>
      <c r="R571" s="105" t="s">
        <v>83</v>
      </c>
      <c r="S571" s="1" t="s">
        <v>84</v>
      </c>
      <c r="T571" s="105" t="s">
        <v>36</v>
      </c>
      <c r="U571" s="105" t="s">
        <v>78</v>
      </c>
      <c r="V571" s="106"/>
      <c r="W571" s="106"/>
      <c r="X571" s="1"/>
      <c r="Y571" s="1">
        <v>17.5</v>
      </c>
      <c r="Z571" s="105" t="s">
        <v>105</v>
      </c>
      <c r="AA571" s="106">
        <v>44151</v>
      </c>
      <c r="AB571" s="106">
        <v>44165</v>
      </c>
      <c r="AC571" s="1">
        <v>14</v>
      </c>
      <c r="AD571" s="1">
        <v>136.37</v>
      </c>
      <c r="AE571" s="105"/>
      <c r="AF571" s="105"/>
      <c r="AG571" s="105"/>
      <c r="AH571" s="105"/>
      <c r="AI571" s="105"/>
      <c r="AJ571" s="1"/>
    </row>
    <row r="572" spans="1:36" x14ac:dyDescent="0.3">
      <c r="A572" s="105" t="s">
        <v>37</v>
      </c>
      <c r="B572" s="105" t="s">
        <v>36</v>
      </c>
      <c r="C572" s="105"/>
      <c r="D572" s="105" t="s">
        <v>652</v>
      </c>
      <c r="E572" s="105" t="s">
        <v>652</v>
      </c>
      <c r="F572" s="1"/>
      <c r="G572" s="1"/>
      <c r="H572" s="105" t="s">
        <v>78</v>
      </c>
      <c r="I572" s="1"/>
      <c r="J572" s="1"/>
      <c r="K572" s="105"/>
      <c r="L572" s="106">
        <v>44160</v>
      </c>
      <c r="M572" s="105" t="s">
        <v>78</v>
      </c>
      <c r="N572" s="1">
        <v>0.25</v>
      </c>
      <c r="O572" s="105" t="s">
        <v>105</v>
      </c>
      <c r="P572" s="1"/>
      <c r="Q572" s="1"/>
      <c r="R572" s="105" t="s">
        <v>83</v>
      </c>
      <c r="S572" s="1" t="s">
        <v>84</v>
      </c>
      <c r="T572" s="105" t="s">
        <v>36</v>
      </c>
      <c r="U572" s="105" t="s">
        <v>78</v>
      </c>
      <c r="V572" s="106"/>
      <c r="W572" s="106"/>
      <c r="X572" s="1"/>
      <c r="Y572" s="1">
        <v>17.5</v>
      </c>
      <c r="Z572" s="105" t="s">
        <v>105</v>
      </c>
      <c r="AA572" s="106">
        <v>44151</v>
      </c>
      <c r="AB572" s="106">
        <v>44165</v>
      </c>
      <c r="AC572" s="1">
        <v>14</v>
      </c>
      <c r="AD572" s="1">
        <v>136.37</v>
      </c>
      <c r="AE572" s="105"/>
      <c r="AF572" s="105"/>
      <c r="AG572" s="105"/>
      <c r="AH572" s="105"/>
      <c r="AI572" s="105"/>
      <c r="AJ572" s="1"/>
    </row>
    <row r="573" spans="1:36" x14ac:dyDescent="0.3">
      <c r="A573" s="105" t="s">
        <v>37</v>
      </c>
      <c r="B573" s="105" t="s">
        <v>36</v>
      </c>
      <c r="C573" s="105"/>
      <c r="D573" s="105" t="s">
        <v>652</v>
      </c>
      <c r="E573" s="105" t="s">
        <v>652</v>
      </c>
      <c r="F573" s="1"/>
      <c r="G573" s="1"/>
      <c r="H573" s="105" t="s">
        <v>78</v>
      </c>
      <c r="I573" s="1"/>
      <c r="J573" s="1"/>
      <c r="K573" s="105"/>
      <c r="L573" s="106">
        <v>44161</v>
      </c>
      <c r="M573" s="105" t="s">
        <v>78</v>
      </c>
      <c r="N573" s="1">
        <v>0.5</v>
      </c>
      <c r="O573" s="105" t="s">
        <v>105</v>
      </c>
      <c r="P573" s="1"/>
      <c r="Q573" s="1"/>
      <c r="R573" s="105" t="s">
        <v>83</v>
      </c>
      <c r="S573" s="1" t="s">
        <v>84</v>
      </c>
      <c r="T573" s="105" t="s">
        <v>36</v>
      </c>
      <c r="U573" s="105" t="s">
        <v>78</v>
      </c>
      <c r="V573" s="106"/>
      <c r="W573" s="106"/>
      <c r="X573" s="1"/>
      <c r="Y573" s="1">
        <v>17.5</v>
      </c>
      <c r="Z573" s="105" t="s">
        <v>105</v>
      </c>
      <c r="AA573" s="106">
        <v>44151</v>
      </c>
      <c r="AB573" s="106">
        <v>44165</v>
      </c>
      <c r="AC573" s="1">
        <v>14</v>
      </c>
      <c r="AD573" s="1">
        <v>136.37</v>
      </c>
      <c r="AE573" s="105"/>
      <c r="AF573" s="105"/>
      <c r="AG573" s="105"/>
      <c r="AH573" s="105"/>
      <c r="AI573" s="105"/>
      <c r="AJ573" s="1"/>
    </row>
    <row r="574" spans="1:36" x14ac:dyDescent="0.3">
      <c r="A574" s="105" t="s">
        <v>37</v>
      </c>
      <c r="B574" s="105" t="s">
        <v>36</v>
      </c>
      <c r="C574" s="105"/>
      <c r="D574" s="105" t="s">
        <v>652</v>
      </c>
      <c r="E574" s="105" t="s">
        <v>652</v>
      </c>
      <c r="F574" s="1"/>
      <c r="G574" s="1"/>
      <c r="H574" s="105" t="s">
        <v>78</v>
      </c>
      <c r="I574" s="1"/>
      <c r="J574" s="1"/>
      <c r="K574" s="105"/>
      <c r="L574" s="106">
        <v>44166</v>
      </c>
      <c r="M574" s="105" t="s">
        <v>78</v>
      </c>
      <c r="N574" s="1">
        <v>0.25</v>
      </c>
      <c r="O574" s="105" t="s">
        <v>108</v>
      </c>
      <c r="P574" s="1"/>
      <c r="Q574" s="1"/>
      <c r="R574" s="105" t="s">
        <v>83</v>
      </c>
      <c r="S574" s="1" t="s">
        <v>84</v>
      </c>
      <c r="T574" s="105" t="s">
        <v>36</v>
      </c>
      <c r="U574" s="105" t="s">
        <v>78</v>
      </c>
      <c r="V574" s="106"/>
      <c r="W574" s="106"/>
      <c r="X574" s="1"/>
      <c r="Y574" s="1">
        <v>17.5</v>
      </c>
      <c r="Z574" s="105" t="s">
        <v>108</v>
      </c>
      <c r="AA574" s="106">
        <v>44165</v>
      </c>
      <c r="AB574" s="106">
        <v>44179</v>
      </c>
      <c r="AC574" s="1">
        <v>14</v>
      </c>
      <c r="AD574" s="1">
        <v>112</v>
      </c>
      <c r="AE574" s="105"/>
      <c r="AF574" s="105"/>
      <c r="AG574" s="105"/>
      <c r="AH574" s="105"/>
      <c r="AI574" s="105"/>
      <c r="AJ574" s="1"/>
    </row>
    <row r="575" spans="1:36" x14ac:dyDescent="0.3">
      <c r="A575" s="105" t="s">
        <v>37</v>
      </c>
      <c r="B575" s="105" t="s">
        <v>36</v>
      </c>
      <c r="C575" s="105"/>
      <c r="D575" s="105" t="s">
        <v>652</v>
      </c>
      <c r="E575" s="105" t="s">
        <v>652</v>
      </c>
      <c r="F575" s="1"/>
      <c r="G575" s="1"/>
      <c r="H575" s="105" t="s">
        <v>78</v>
      </c>
      <c r="I575" s="1"/>
      <c r="J575" s="1"/>
      <c r="K575" s="105"/>
      <c r="L575" s="106">
        <v>44167</v>
      </c>
      <c r="M575" s="105" t="s">
        <v>78</v>
      </c>
      <c r="N575" s="1">
        <v>0.75</v>
      </c>
      <c r="O575" s="105" t="s">
        <v>108</v>
      </c>
      <c r="P575" s="1"/>
      <c r="Q575" s="1"/>
      <c r="R575" s="105" t="s">
        <v>83</v>
      </c>
      <c r="S575" s="1" t="s">
        <v>84</v>
      </c>
      <c r="T575" s="105" t="s">
        <v>36</v>
      </c>
      <c r="U575" s="105" t="s">
        <v>78</v>
      </c>
      <c r="V575" s="106"/>
      <c r="W575" s="106"/>
      <c r="X575" s="1"/>
      <c r="Y575" s="1">
        <v>17.5</v>
      </c>
      <c r="Z575" s="105" t="s">
        <v>108</v>
      </c>
      <c r="AA575" s="106">
        <v>44165</v>
      </c>
      <c r="AB575" s="106">
        <v>44179</v>
      </c>
      <c r="AC575" s="1">
        <v>14</v>
      </c>
      <c r="AD575" s="1">
        <v>112</v>
      </c>
      <c r="AE575" s="105"/>
      <c r="AF575" s="105"/>
      <c r="AG575" s="105"/>
      <c r="AH575" s="105"/>
      <c r="AI575" s="105"/>
      <c r="AJ575" s="1"/>
    </row>
    <row r="576" spans="1:36" x14ac:dyDescent="0.3">
      <c r="A576" s="105" t="s">
        <v>37</v>
      </c>
      <c r="B576" s="105" t="s">
        <v>36</v>
      </c>
      <c r="C576" s="105"/>
      <c r="D576" s="105" t="s">
        <v>652</v>
      </c>
      <c r="E576" s="105" t="s">
        <v>652</v>
      </c>
      <c r="F576" s="1"/>
      <c r="G576" s="1"/>
      <c r="H576" s="105" t="s">
        <v>78</v>
      </c>
      <c r="I576" s="1"/>
      <c r="J576" s="1"/>
      <c r="K576" s="105"/>
      <c r="L576" s="106">
        <v>44168</v>
      </c>
      <c r="M576" s="105" t="s">
        <v>78</v>
      </c>
      <c r="N576" s="1">
        <v>0.25</v>
      </c>
      <c r="O576" s="105" t="s">
        <v>108</v>
      </c>
      <c r="P576" s="1"/>
      <c r="Q576" s="1"/>
      <c r="R576" s="105" t="s">
        <v>83</v>
      </c>
      <c r="S576" s="1" t="s">
        <v>84</v>
      </c>
      <c r="T576" s="105" t="s">
        <v>36</v>
      </c>
      <c r="U576" s="105" t="s">
        <v>78</v>
      </c>
      <c r="V576" s="106"/>
      <c r="W576" s="106"/>
      <c r="X576" s="1"/>
      <c r="Y576" s="1">
        <v>17.5</v>
      </c>
      <c r="Z576" s="105" t="s">
        <v>108</v>
      </c>
      <c r="AA576" s="106">
        <v>44165</v>
      </c>
      <c r="AB576" s="106">
        <v>44179</v>
      </c>
      <c r="AC576" s="1">
        <v>14</v>
      </c>
      <c r="AD576" s="1">
        <v>112</v>
      </c>
      <c r="AE576" s="105"/>
      <c r="AF576" s="105"/>
      <c r="AG576" s="105"/>
      <c r="AH576" s="105"/>
      <c r="AI576" s="105"/>
      <c r="AJ576" s="1"/>
    </row>
    <row r="577" spans="1:36" x14ac:dyDescent="0.3">
      <c r="A577" s="105" t="s">
        <v>37</v>
      </c>
      <c r="B577" s="105" t="s">
        <v>36</v>
      </c>
      <c r="C577" s="105"/>
      <c r="D577" s="105" t="s">
        <v>652</v>
      </c>
      <c r="E577" s="105" t="s">
        <v>652</v>
      </c>
      <c r="F577" s="1"/>
      <c r="G577" s="1"/>
      <c r="H577" s="105" t="s">
        <v>78</v>
      </c>
      <c r="I577" s="1"/>
      <c r="J577" s="1"/>
      <c r="K577" s="105"/>
      <c r="L577" s="106">
        <v>44169</v>
      </c>
      <c r="M577" s="105" t="s">
        <v>78</v>
      </c>
      <c r="N577" s="1">
        <v>0.1</v>
      </c>
      <c r="O577" s="105" t="s">
        <v>108</v>
      </c>
      <c r="P577" s="1"/>
      <c r="Q577" s="1"/>
      <c r="R577" s="105" t="s">
        <v>83</v>
      </c>
      <c r="S577" s="1" t="s">
        <v>84</v>
      </c>
      <c r="T577" s="105" t="s">
        <v>36</v>
      </c>
      <c r="U577" s="105" t="s">
        <v>78</v>
      </c>
      <c r="V577" s="106"/>
      <c r="W577" s="106"/>
      <c r="X577" s="1"/>
      <c r="Y577" s="1">
        <v>17.5</v>
      </c>
      <c r="Z577" s="105" t="s">
        <v>108</v>
      </c>
      <c r="AA577" s="106">
        <v>44165</v>
      </c>
      <c r="AB577" s="106">
        <v>44179</v>
      </c>
      <c r="AC577" s="1">
        <v>14</v>
      </c>
      <c r="AD577" s="1">
        <v>112</v>
      </c>
      <c r="AE577" s="105"/>
      <c r="AF577" s="105"/>
      <c r="AG577" s="105"/>
      <c r="AH577" s="105"/>
      <c r="AI577" s="105"/>
      <c r="AJ577" s="1"/>
    </row>
    <row r="578" spans="1:36" x14ac:dyDescent="0.3">
      <c r="A578" s="105" t="s">
        <v>37</v>
      </c>
      <c r="B578" s="105" t="s">
        <v>36</v>
      </c>
      <c r="C578" s="105"/>
      <c r="D578" s="105" t="s">
        <v>652</v>
      </c>
      <c r="E578" s="105" t="s">
        <v>652</v>
      </c>
      <c r="F578" s="1"/>
      <c r="G578" s="1"/>
      <c r="H578" s="105" t="s">
        <v>78</v>
      </c>
      <c r="I578" s="1"/>
      <c r="J578" s="1"/>
      <c r="K578" s="105"/>
      <c r="L578" s="106">
        <v>44172</v>
      </c>
      <c r="M578" s="105" t="s">
        <v>78</v>
      </c>
      <c r="N578" s="1">
        <v>0.12</v>
      </c>
      <c r="O578" s="105" t="s">
        <v>108</v>
      </c>
      <c r="P578" s="1"/>
      <c r="Q578" s="1"/>
      <c r="R578" s="105" t="s">
        <v>83</v>
      </c>
      <c r="S578" s="1" t="s">
        <v>84</v>
      </c>
      <c r="T578" s="105" t="s">
        <v>36</v>
      </c>
      <c r="U578" s="105" t="s">
        <v>78</v>
      </c>
      <c r="V578" s="106"/>
      <c r="W578" s="106"/>
      <c r="X578" s="1"/>
      <c r="Y578" s="1">
        <v>17.5</v>
      </c>
      <c r="Z578" s="105" t="s">
        <v>108</v>
      </c>
      <c r="AA578" s="106">
        <v>44165</v>
      </c>
      <c r="AB578" s="106">
        <v>44179</v>
      </c>
      <c r="AC578" s="1">
        <v>14</v>
      </c>
      <c r="AD578" s="1">
        <v>112</v>
      </c>
      <c r="AE578" s="105"/>
      <c r="AF578" s="105"/>
      <c r="AG578" s="105"/>
      <c r="AH578" s="105"/>
      <c r="AI578" s="105"/>
      <c r="AJ578" s="1"/>
    </row>
    <row r="579" spans="1:36" x14ac:dyDescent="0.3">
      <c r="A579" s="105" t="s">
        <v>37</v>
      </c>
      <c r="B579" s="105" t="s">
        <v>36</v>
      </c>
      <c r="C579" s="105"/>
      <c r="D579" s="105" t="s">
        <v>652</v>
      </c>
      <c r="E579" s="105" t="s">
        <v>652</v>
      </c>
      <c r="F579" s="1"/>
      <c r="G579" s="1"/>
      <c r="H579" s="105" t="s">
        <v>78</v>
      </c>
      <c r="I579" s="1"/>
      <c r="J579" s="1"/>
      <c r="K579" s="105"/>
      <c r="L579" s="106">
        <v>44173</v>
      </c>
      <c r="M579" s="105" t="s">
        <v>78</v>
      </c>
      <c r="N579" s="1">
        <v>0.1</v>
      </c>
      <c r="O579" s="105" t="s">
        <v>108</v>
      </c>
      <c r="P579" s="1"/>
      <c r="Q579" s="1"/>
      <c r="R579" s="105" t="s">
        <v>83</v>
      </c>
      <c r="S579" s="1" t="s">
        <v>84</v>
      </c>
      <c r="T579" s="105" t="s">
        <v>36</v>
      </c>
      <c r="U579" s="105" t="s">
        <v>78</v>
      </c>
      <c r="V579" s="106"/>
      <c r="W579" s="106"/>
      <c r="X579" s="1"/>
      <c r="Y579" s="1">
        <v>17.5</v>
      </c>
      <c r="Z579" s="105" t="s">
        <v>108</v>
      </c>
      <c r="AA579" s="106">
        <v>44165</v>
      </c>
      <c r="AB579" s="106">
        <v>44179</v>
      </c>
      <c r="AC579" s="1">
        <v>14</v>
      </c>
      <c r="AD579" s="1">
        <v>112</v>
      </c>
      <c r="AE579" s="105"/>
      <c r="AF579" s="105"/>
      <c r="AG579" s="105"/>
      <c r="AH579" s="105"/>
      <c r="AI579" s="105"/>
      <c r="AJ579" s="1"/>
    </row>
    <row r="580" spans="1:36" x14ac:dyDescent="0.3">
      <c r="A580" s="105" t="s">
        <v>37</v>
      </c>
      <c r="B580" s="105" t="s">
        <v>36</v>
      </c>
      <c r="C580" s="105"/>
      <c r="D580" s="105" t="s">
        <v>652</v>
      </c>
      <c r="E580" s="105" t="s">
        <v>652</v>
      </c>
      <c r="F580" s="1"/>
      <c r="G580" s="1"/>
      <c r="H580" s="105" t="s">
        <v>78</v>
      </c>
      <c r="I580" s="1"/>
      <c r="J580" s="1"/>
      <c r="K580" s="105"/>
      <c r="L580" s="106">
        <v>44174</v>
      </c>
      <c r="M580" s="105" t="s">
        <v>78</v>
      </c>
      <c r="N580" s="1">
        <v>0.25</v>
      </c>
      <c r="O580" s="105" t="s">
        <v>108</v>
      </c>
      <c r="P580" s="1"/>
      <c r="Q580" s="1"/>
      <c r="R580" s="105" t="s">
        <v>83</v>
      </c>
      <c r="S580" s="1" t="s">
        <v>84</v>
      </c>
      <c r="T580" s="105" t="s">
        <v>36</v>
      </c>
      <c r="U580" s="105" t="s">
        <v>78</v>
      </c>
      <c r="V580" s="106"/>
      <c r="W580" s="106"/>
      <c r="X580" s="1"/>
      <c r="Y580" s="1">
        <v>17.5</v>
      </c>
      <c r="Z580" s="105" t="s">
        <v>108</v>
      </c>
      <c r="AA580" s="106">
        <v>44165</v>
      </c>
      <c r="AB580" s="106">
        <v>44179</v>
      </c>
      <c r="AC580" s="1">
        <v>14</v>
      </c>
      <c r="AD580" s="1">
        <v>112</v>
      </c>
      <c r="AE580" s="105"/>
      <c r="AF580" s="105"/>
      <c r="AG580" s="105"/>
      <c r="AH580" s="105"/>
      <c r="AI580" s="105"/>
      <c r="AJ580" s="1"/>
    </row>
    <row r="581" spans="1:36" x14ac:dyDescent="0.3">
      <c r="A581" s="105" t="s">
        <v>37</v>
      </c>
      <c r="B581" s="105" t="s">
        <v>36</v>
      </c>
      <c r="C581" s="105"/>
      <c r="D581" s="105" t="s">
        <v>652</v>
      </c>
      <c r="E581" s="105" t="s">
        <v>652</v>
      </c>
      <c r="F581" s="1"/>
      <c r="G581" s="1"/>
      <c r="H581" s="105" t="s">
        <v>78</v>
      </c>
      <c r="I581" s="1"/>
      <c r="J581" s="1"/>
      <c r="K581" s="105"/>
      <c r="L581" s="106">
        <v>44175</v>
      </c>
      <c r="M581" s="105" t="s">
        <v>78</v>
      </c>
      <c r="N581" s="1">
        <v>0.25</v>
      </c>
      <c r="O581" s="105" t="s">
        <v>108</v>
      </c>
      <c r="P581" s="1"/>
      <c r="Q581" s="1"/>
      <c r="R581" s="105" t="s">
        <v>83</v>
      </c>
      <c r="S581" s="1" t="s">
        <v>84</v>
      </c>
      <c r="T581" s="105" t="s">
        <v>36</v>
      </c>
      <c r="U581" s="105" t="s">
        <v>78</v>
      </c>
      <c r="V581" s="106"/>
      <c r="W581" s="106"/>
      <c r="X581" s="1"/>
      <c r="Y581" s="1">
        <v>17.5</v>
      </c>
      <c r="Z581" s="105" t="s">
        <v>108</v>
      </c>
      <c r="AA581" s="106">
        <v>44165</v>
      </c>
      <c r="AB581" s="106">
        <v>44179</v>
      </c>
      <c r="AC581" s="1">
        <v>14</v>
      </c>
      <c r="AD581" s="1">
        <v>112</v>
      </c>
      <c r="AE581" s="105"/>
      <c r="AF581" s="105"/>
      <c r="AG581" s="105"/>
      <c r="AH581" s="105"/>
      <c r="AI581" s="105"/>
      <c r="AJ581" s="1"/>
    </row>
    <row r="582" spans="1:36" x14ac:dyDescent="0.3">
      <c r="A582" s="105" t="s">
        <v>37</v>
      </c>
      <c r="B582" s="105" t="s">
        <v>36</v>
      </c>
      <c r="C582" s="105"/>
      <c r="D582" s="105" t="s">
        <v>652</v>
      </c>
      <c r="E582" s="105" t="s">
        <v>652</v>
      </c>
      <c r="F582" s="1"/>
      <c r="G582" s="1"/>
      <c r="H582" s="105" t="s">
        <v>78</v>
      </c>
      <c r="I582" s="1"/>
      <c r="J582" s="1"/>
      <c r="K582" s="105"/>
      <c r="L582" s="106">
        <v>44176</v>
      </c>
      <c r="M582" s="105" t="s">
        <v>78</v>
      </c>
      <c r="N582" s="1">
        <v>0.25</v>
      </c>
      <c r="O582" s="105" t="s">
        <v>108</v>
      </c>
      <c r="P582" s="1"/>
      <c r="Q582" s="1"/>
      <c r="R582" s="105" t="s">
        <v>83</v>
      </c>
      <c r="S582" s="1" t="s">
        <v>84</v>
      </c>
      <c r="T582" s="105" t="s">
        <v>36</v>
      </c>
      <c r="U582" s="105" t="s">
        <v>78</v>
      </c>
      <c r="V582" s="106"/>
      <c r="W582" s="106"/>
      <c r="X582" s="1"/>
      <c r="Y582" s="1">
        <v>17.5</v>
      </c>
      <c r="Z582" s="105" t="s">
        <v>108</v>
      </c>
      <c r="AA582" s="106">
        <v>44165</v>
      </c>
      <c r="AB582" s="106">
        <v>44179</v>
      </c>
      <c r="AC582" s="1">
        <v>14</v>
      </c>
      <c r="AD582" s="1">
        <v>112</v>
      </c>
      <c r="AE582" s="105"/>
      <c r="AF582" s="105"/>
      <c r="AG582" s="105"/>
      <c r="AH582" s="105"/>
      <c r="AI582" s="105"/>
      <c r="AJ582" s="1"/>
    </row>
    <row r="583" spans="1:36" x14ac:dyDescent="0.3">
      <c r="A583" s="105" t="s">
        <v>37</v>
      </c>
      <c r="B583" s="105" t="s">
        <v>36</v>
      </c>
      <c r="C583" s="105"/>
      <c r="D583" s="105" t="s">
        <v>652</v>
      </c>
      <c r="E583" s="105" t="s">
        <v>652</v>
      </c>
      <c r="F583" s="1"/>
      <c r="G583" s="1"/>
      <c r="H583" s="105" t="s">
        <v>78</v>
      </c>
      <c r="I583" s="1"/>
      <c r="J583" s="1"/>
      <c r="K583" s="105"/>
      <c r="L583" s="106">
        <v>44138</v>
      </c>
      <c r="M583" s="105"/>
      <c r="N583" s="1">
        <v>1.4</v>
      </c>
      <c r="O583" s="105" t="s">
        <v>40</v>
      </c>
      <c r="P583" s="1"/>
      <c r="Q583" s="1"/>
      <c r="R583" s="105" t="s">
        <v>93</v>
      </c>
      <c r="S583" s="1" t="s">
        <v>94</v>
      </c>
      <c r="T583" s="105" t="s">
        <v>36</v>
      </c>
      <c r="U583" s="105" t="s">
        <v>78</v>
      </c>
      <c r="V583" s="106"/>
      <c r="W583" s="106"/>
      <c r="X583" s="1"/>
      <c r="Y583" s="1">
        <v>17.5</v>
      </c>
      <c r="Z583" s="105" t="s">
        <v>40</v>
      </c>
      <c r="AA583" s="106">
        <v>44137</v>
      </c>
      <c r="AB583" s="106">
        <v>44151</v>
      </c>
      <c r="AC583" s="1">
        <v>14</v>
      </c>
      <c r="AD583" s="1">
        <v>112</v>
      </c>
      <c r="AE583" s="105"/>
      <c r="AF583" s="105"/>
      <c r="AG583" s="105"/>
      <c r="AH583" s="105"/>
      <c r="AI583" s="105"/>
      <c r="AJ583" s="1"/>
    </row>
    <row r="584" spans="1:36" x14ac:dyDescent="0.3">
      <c r="A584" s="105" t="s">
        <v>37</v>
      </c>
      <c r="B584" s="105" t="s">
        <v>36</v>
      </c>
      <c r="C584" s="105"/>
      <c r="D584" s="105" t="s">
        <v>652</v>
      </c>
      <c r="E584" s="105" t="s">
        <v>652</v>
      </c>
      <c r="F584" s="1"/>
      <c r="G584" s="1"/>
      <c r="H584" s="105" t="s">
        <v>78</v>
      </c>
      <c r="I584" s="1"/>
      <c r="J584" s="1"/>
      <c r="K584" s="105"/>
      <c r="L584" s="106">
        <v>44140</v>
      </c>
      <c r="M584" s="105"/>
      <c r="N584" s="1">
        <v>1</v>
      </c>
      <c r="O584" s="105" t="s">
        <v>40</v>
      </c>
      <c r="P584" s="1"/>
      <c r="Q584" s="1"/>
      <c r="R584" s="105" t="s">
        <v>93</v>
      </c>
      <c r="S584" s="1" t="s">
        <v>94</v>
      </c>
      <c r="T584" s="105" t="s">
        <v>36</v>
      </c>
      <c r="U584" s="105" t="s">
        <v>78</v>
      </c>
      <c r="V584" s="106"/>
      <c r="W584" s="106"/>
      <c r="X584" s="1"/>
      <c r="Y584" s="1">
        <v>17.5</v>
      </c>
      <c r="Z584" s="105" t="s">
        <v>40</v>
      </c>
      <c r="AA584" s="106">
        <v>44137</v>
      </c>
      <c r="AB584" s="106">
        <v>44151</v>
      </c>
      <c r="AC584" s="1">
        <v>14</v>
      </c>
      <c r="AD584" s="1">
        <v>112</v>
      </c>
      <c r="AE584" s="105"/>
      <c r="AF584" s="105"/>
      <c r="AG584" s="105"/>
      <c r="AH584" s="105"/>
      <c r="AI584" s="105"/>
      <c r="AJ584" s="1"/>
    </row>
    <row r="585" spans="1:36" x14ac:dyDescent="0.3">
      <c r="A585" s="105" t="s">
        <v>37</v>
      </c>
      <c r="B585" s="105" t="s">
        <v>36</v>
      </c>
      <c r="C585" s="105"/>
      <c r="D585" s="105" t="s">
        <v>652</v>
      </c>
      <c r="E585" s="105" t="s">
        <v>652</v>
      </c>
      <c r="F585" s="1"/>
      <c r="G585" s="1"/>
      <c r="H585" s="105" t="s">
        <v>78</v>
      </c>
      <c r="I585" s="1"/>
      <c r="J585" s="1"/>
      <c r="K585" s="105"/>
      <c r="L585" s="106">
        <v>44145</v>
      </c>
      <c r="M585" s="105" t="s">
        <v>78</v>
      </c>
      <c r="N585" s="1">
        <v>0.33</v>
      </c>
      <c r="O585" s="105" t="s">
        <v>40</v>
      </c>
      <c r="P585" s="1"/>
      <c r="Q585" s="1"/>
      <c r="R585" s="105" t="s">
        <v>93</v>
      </c>
      <c r="S585" s="1" t="s">
        <v>94</v>
      </c>
      <c r="T585" s="105" t="s">
        <v>36</v>
      </c>
      <c r="U585" s="105" t="s">
        <v>78</v>
      </c>
      <c r="V585" s="106"/>
      <c r="W585" s="106"/>
      <c r="X585" s="1"/>
      <c r="Y585" s="1">
        <v>17.5</v>
      </c>
      <c r="Z585" s="105" t="s">
        <v>40</v>
      </c>
      <c r="AA585" s="106">
        <v>44137</v>
      </c>
      <c r="AB585" s="106">
        <v>44151</v>
      </c>
      <c r="AC585" s="1">
        <v>14</v>
      </c>
      <c r="AD585" s="1">
        <v>112</v>
      </c>
      <c r="AE585" s="105"/>
      <c r="AF585" s="105"/>
      <c r="AG585" s="105"/>
      <c r="AH585" s="105"/>
      <c r="AI585" s="105"/>
      <c r="AJ585" s="1"/>
    </row>
    <row r="586" spans="1:36" x14ac:dyDescent="0.3">
      <c r="A586" s="105" t="s">
        <v>37</v>
      </c>
      <c r="B586" s="105" t="s">
        <v>36</v>
      </c>
      <c r="C586" s="105"/>
      <c r="D586" s="105" t="s">
        <v>652</v>
      </c>
      <c r="E586" s="105" t="s">
        <v>652</v>
      </c>
      <c r="F586" s="1"/>
      <c r="G586" s="1"/>
      <c r="H586" s="105" t="s">
        <v>78</v>
      </c>
      <c r="I586" s="1"/>
      <c r="J586" s="1"/>
      <c r="K586" s="105"/>
      <c r="L586" s="106">
        <v>44146</v>
      </c>
      <c r="M586" s="105" t="s">
        <v>78</v>
      </c>
      <c r="N586" s="1">
        <v>0.25</v>
      </c>
      <c r="O586" s="105" t="s">
        <v>40</v>
      </c>
      <c r="P586" s="1"/>
      <c r="Q586" s="1"/>
      <c r="R586" s="105" t="s">
        <v>93</v>
      </c>
      <c r="S586" s="1" t="s">
        <v>94</v>
      </c>
      <c r="T586" s="105" t="s">
        <v>36</v>
      </c>
      <c r="U586" s="105" t="s">
        <v>78</v>
      </c>
      <c r="V586" s="106"/>
      <c r="W586" s="106"/>
      <c r="X586" s="1"/>
      <c r="Y586" s="1">
        <v>17.5</v>
      </c>
      <c r="Z586" s="105" t="s">
        <v>40</v>
      </c>
      <c r="AA586" s="106">
        <v>44137</v>
      </c>
      <c r="AB586" s="106">
        <v>44151</v>
      </c>
      <c r="AC586" s="1">
        <v>14</v>
      </c>
      <c r="AD586" s="1">
        <v>112</v>
      </c>
      <c r="AE586" s="105"/>
      <c r="AF586" s="105"/>
      <c r="AG586" s="105"/>
      <c r="AH586" s="105"/>
      <c r="AI586" s="105"/>
      <c r="AJ586" s="1"/>
    </row>
    <row r="587" spans="1:36" x14ac:dyDescent="0.3">
      <c r="A587" s="105" t="s">
        <v>37</v>
      </c>
      <c r="B587" s="105" t="s">
        <v>36</v>
      </c>
      <c r="C587" s="105"/>
      <c r="D587" s="105" t="s">
        <v>652</v>
      </c>
      <c r="E587" s="105" t="s">
        <v>652</v>
      </c>
      <c r="F587" s="1"/>
      <c r="G587" s="1"/>
      <c r="H587" s="105" t="s">
        <v>78</v>
      </c>
      <c r="I587" s="1"/>
      <c r="J587" s="1"/>
      <c r="K587" s="105"/>
      <c r="L587" s="106">
        <v>44148</v>
      </c>
      <c r="M587" s="105" t="s">
        <v>53</v>
      </c>
      <c r="N587" s="1">
        <v>1.25</v>
      </c>
      <c r="O587" s="105" t="s">
        <v>40</v>
      </c>
      <c r="P587" s="1"/>
      <c r="Q587" s="1"/>
      <c r="R587" s="105" t="s">
        <v>93</v>
      </c>
      <c r="S587" s="1" t="s">
        <v>94</v>
      </c>
      <c r="T587" s="105" t="s">
        <v>36</v>
      </c>
      <c r="U587" s="105" t="s">
        <v>78</v>
      </c>
      <c r="V587" s="106"/>
      <c r="W587" s="106"/>
      <c r="X587" s="1"/>
      <c r="Y587" s="1">
        <v>17.5</v>
      </c>
      <c r="Z587" s="105" t="s">
        <v>40</v>
      </c>
      <c r="AA587" s="106">
        <v>44137</v>
      </c>
      <c r="AB587" s="106">
        <v>44151</v>
      </c>
      <c r="AC587" s="1">
        <v>14</v>
      </c>
      <c r="AD587" s="1">
        <v>112</v>
      </c>
      <c r="AE587" s="105"/>
      <c r="AF587" s="105"/>
      <c r="AG587" s="105"/>
      <c r="AH587" s="105"/>
      <c r="AI587" s="105"/>
      <c r="AJ587" s="1"/>
    </row>
    <row r="588" spans="1:36" x14ac:dyDescent="0.3">
      <c r="A588" s="105" t="s">
        <v>37</v>
      </c>
      <c r="B588" s="105" t="s">
        <v>36</v>
      </c>
      <c r="C588" s="105"/>
      <c r="D588" s="105" t="s">
        <v>652</v>
      </c>
      <c r="E588" s="105" t="s">
        <v>652</v>
      </c>
      <c r="F588" s="1"/>
      <c r="G588" s="1"/>
      <c r="H588" s="105" t="s">
        <v>78</v>
      </c>
      <c r="I588" s="1"/>
      <c r="J588" s="1"/>
      <c r="K588" s="105"/>
      <c r="L588" s="106">
        <v>44151</v>
      </c>
      <c r="M588" s="105" t="s">
        <v>78</v>
      </c>
      <c r="N588" s="1">
        <v>0.25</v>
      </c>
      <c r="O588" s="105" t="s">
        <v>40</v>
      </c>
      <c r="P588" s="1"/>
      <c r="Q588" s="1"/>
      <c r="R588" s="105" t="s">
        <v>93</v>
      </c>
      <c r="S588" s="1" t="s">
        <v>94</v>
      </c>
      <c r="T588" s="105" t="s">
        <v>36</v>
      </c>
      <c r="U588" s="105" t="s">
        <v>78</v>
      </c>
      <c r="V588" s="106"/>
      <c r="W588" s="106"/>
      <c r="X588" s="1"/>
      <c r="Y588" s="1">
        <v>17.5</v>
      </c>
      <c r="Z588" s="105" t="s">
        <v>40</v>
      </c>
      <c r="AA588" s="106">
        <v>44137</v>
      </c>
      <c r="AB588" s="106">
        <v>44151</v>
      </c>
      <c r="AC588" s="1">
        <v>14</v>
      </c>
      <c r="AD588" s="1">
        <v>112</v>
      </c>
      <c r="AE588" s="105"/>
      <c r="AF588" s="105"/>
      <c r="AG588" s="105"/>
      <c r="AH588" s="105"/>
      <c r="AI588" s="105"/>
      <c r="AJ588" s="1"/>
    </row>
    <row r="589" spans="1:36" x14ac:dyDescent="0.3">
      <c r="A589" s="105" t="s">
        <v>37</v>
      </c>
      <c r="B589" s="105" t="s">
        <v>36</v>
      </c>
      <c r="C589" s="105"/>
      <c r="D589" s="105" t="s">
        <v>652</v>
      </c>
      <c r="E589" s="105" t="s">
        <v>652</v>
      </c>
      <c r="F589" s="1"/>
      <c r="G589" s="1"/>
      <c r="H589" s="105" t="s">
        <v>78</v>
      </c>
      <c r="I589" s="1"/>
      <c r="J589" s="1"/>
      <c r="K589" s="105"/>
      <c r="L589" s="106">
        <v>44152</v>
      </c>
      <c r="M589" s="105" t="s">
        <v>78</v>
      </c>
      <c r="N589" s="1">
        <v>0.5</v>
      </c>
      <c r="O589" s="105" t="s">
        <v>105</v>
      </c>
      <c r="P589" s="1"/>
      <c r="Q589" s="1"/>
      <c r="R589" s="105" t="s">
        <v>93</v>
      </c>
      <c r="S589" s="1" t="s">
        <v>94</v>
      </c>
      <c r="T589" s="105" t="s">
        <v>36</v>
      </c>
      <c r="U589" s="105" t="s">
        <v>78</v>
      </c>
      <c r="V589" s="106"/>
      <c r="W589" s="106"/>
      <c r="X589" s="1"/>
      <c r="Y589" s="1">
        <v>17.5</v>
      </c>
      <c r="Z589" s="105" t="s">
        <v>105</v>
      </c>
      <c r="AA589" s="106">
        <v>44151</v>
      </c>
      <c r="AB589" s="106">
        <v>44165</v>
      </c>
      <c r="AC589" s="1">
        <v>14</v>
      </c>
      <c r="AD589" s="1">
        <v>136.37</v>
      </c>
      <c r="AE589" s="105"/>
      <c r="AF589" s="105"/>
      <c r="AG589" s="105"/>
      <c r="AH589" s="105"/>
      <c r="AI589" s="105"/>
      <c r="AJ589" s="1"/>
    </row>
    <row r="590" spans="1:36" x14ac:dyDescent="0.3">
      <c r="A590" s="105" t="s">
        <v>37</v>
      </c>
      <c r="B590" s="105" t="s">
        <v>36</v>
      </c>
      <c r="C590" s="105"/>
      <c r="D590" s="105" t="s">
        <v>652</v>
      </c>
      <c r="E590" s="105" t="s">
        <v>652</v>
      </c>
      <c r="F590" s="1"/>
      <c r="G590" s="1"/>
      <c r="H590" s="105" t="s">
        <v>78</v>
      </c>
      <c r="I590" s="1"/>
      <c r="J590" s="1"/>
      <c r="K590" s="105"/>
      <c r="L590" s="106">
        <v>44154</v>
      </c>
      <c r="M590" s="105" t="s">
        <v>78</v>
      </c>
      <c r="N590" s="1">
        <v>0.25</v>
      </c>
      <c r="O590" s="105" t="s">
        <v>105</v>
      </c>
      <c r="P590" s="1"/>
      <c r="Q590" s="1"/>
      <c r="R590" s="105" t="s">
        <v>93</v>
      </c>
      <c r="S590" s="1" t="s">
        <v>94</v>
      </c>
      <c r="T590" s="105" t="s">
        <v>36</v>
      </c>
      <c r="U590" s="105" t="s">
        <v>78</v>
      </c>
      <c r="V590" s="106"/>
      <c r="W590" s="106"/>
      <c r="X590" s="1"/>
      <c r="Y590" s="1">
        <v>17.5</v>
      </c>
      <c r="Z590" s="105" t="s">
        <v>105</v>
      </c>
      <c r="AA590" s="106">
        <v>44151</v>
      </c>
      <c r="AB590" s="106">
        <v>44165</v>
      </c>
      <c r="AC590" s="1">
        <v>14</v>
      </c>
      <c r="AD590" s="1">
        <v>136.37</v>
      </c>
      <c r="AE590" s="105"/>
      <c r="AF590" s="105"/>
      <c r="AG590" s="105"/>
      <c r="AH590" s="105"/>
      <c r="AI590" s="105"/>
      <c r="AJ590" s="1"/>
    </row>
    <row r="591" spans="1:36" x14ac:dyDescent="0.3">
      <c r="A591" s="105" t="s">
        <v>37</v>
      </c>
      <c r="B591" s="105" t="s">
        <v>36</v>
      </c>
      <c r="C591" s="105"/>
      <c r="D591" s="105" t="s">
        <v>652</v>
      </c>
      <c r="E591" s="105" t="s">
        <v>652</v>
      </c>
      <c r="F591" s="1"/>
      <c r="G591" s="1"/>
      <c r="H591" s="105" t="s">
        <v>78</v>
      </c>
      <c r="I591" s="1"/>
      <c r="J591" s="1"/>
      <c r="K591" s="105"/>
      <c r="L591" s="106">
        <v>44155</v>
      </c>
      <c r="M591" s="105" t="s">
        <v>78</v>
      </c>
      <c r="N591" s="1">
        <v>0.63</v>
      </c>
      <c r="O591" s="105" t="s">
        <v>105</v>
      </c>
      <c r="P591" s="1"/>
      <c r="Q591" s="1"/>
      <c r="R591" s="105" t="s">
        <v>93</v>
      </c>
      <c r="S591" s="1" t="s">
        <v>94</v>
      </c>
      <c r="T591" s="105" t="s">
        <v>36</v>
      </c>
      <c r="U591" s="105" t="s">
        <v>78</v>
      </c>
      <c r="V591" s="106"/>
      <c r="W591" s="106"/>
      <c r="X591" s="1"/>
      <c r="Y591" s="1">
        <v>17.5</v>
      </c>
      <c r="Z591" s="105" t="s">
        <v>105</v>
      </c>
      <c r="AA591" s="106">
        <v>44151</v>
      </c>
      <c r="AB591" s="106">
        <v>44165</v>
      </c>
      <c r="AC591" s="1">
        <v>14</v>
      </c>
      <c r="AD591" s="1">
        <v>136.37</v>
      </c>
      <c r="AE591" s="105"/>
      <c r="AF591" s="105"/>
      <c r="AG591" s="105"/>
      <c r="AH591" s="105"/>
      <c r="AI591" s="105"/>
      <c r="AJ591" s="1"/>
    </row>
    <row r="592" spans="1:36" x14ac:dyDescent="0.3">
      <c r="A592" s="105" t="s">
        <v>37</v>
      </c>
      <c r="B592" s="105" t="s">
        <v>36</v>
      </c>
      <c r="C592" s="105"/>
      <c r="D592" s="105" t="s">
        <v>652</v>
      </c>
      <c r="E592" s="105" t="s">
        <v>652</v>
      </c>
      <c r="F592" s="1"/>
      <c r="G592" s="1"/>
      <c r="H592" s="105" t="s">
        <v>78</v>
      </c>
      <c r="I592" s="1"/>
      <c r="J592" s="1"/>
      <c r="K592" s="105"/>
      <c r="L592" s="106">
        <v>44159</v>
      </c>
      <c r="M592" s="105" t="s">
        <v>78</v>
      </c>
      <c r="N592" s="1">
        <v>0.25</v>
      </c>
      <c r="O592" s="105" t="s">
        <v>105</v>
      </c>
      <c r="P592" s="1"/>
      <c r="Q592" s="1"/>
      <c r="R592" s="105" t="s">
        <v>93</v>
      </c>
      <c r="S592" s="1" t="s">
        <v>94</v>
      </c>
      <c r="T592" s="105" t="s">
        <v>36</v>
      </c>
      <c r="U592" s="105" t="s">
        <v>78</v>
      </c>
      <c r="V592" s="106"/>
      <c r="W592" s="106"/>
      <c r="X592" s="1"/>
      <c r="Y592" s="1">
        <v>17.5</v>
      </c>
      <c r="Z592" s="105" t="s">
        <v>105</v>
      </c>
      <c r="AA592" s="106">
        <v>44151</v>
      </c>
      <c r="AB592" s="106">
        <v>44165</v>
      </c>
      <c r="AC592" s="1">
        <v>14</v>
      </c>
      <c r="AD592" s="1">
        <v>136.37</v>
      </c>
      <c r="AE592" s="105"/>
      <c r="AF592" s="105"/>
      <c r="AG592" s="105"/>
      <c r="AH592" s="105"/>
      <c r="AI592" s="105"/>
      <c r="AJ592" s="1"/>
    </row>
    <row r="593" spans="1:36" x14ac:dyDescent="0.3">
      <c r="A593" s="105" t="s">
        <v>37</v>
      </c>
      <c r="B593" s="105" t="s">
        <v>36</v>
      </c>
      <c r="C593" s="105"/>
      <c r="D593" s="105" t="s">
        <v>652</v>
      </c>
      <c r="E593" s="105" t="s">
        <v>652</v>
      </c>
      <c r="F593" s="1"/>
      <c r="G593" s="1"/>
      <c r="H593" s="105" t="s">
        <v>78</v>
      </c>
      <c r="I593" s="1"/>
      <c r="J593" s="1"/>
      <c r="K593" s="105"/>
      <c r="L593" s="106">
        <v>44160</v>
      </c>
      <c r="M593" s="105" t="s">
        <v>78</v>
      </c>
      <c r="N593" s="1">
        <v>0.25</v>
      </c>
      <c r="O593" s="105" t="s">
        <v>105</v>
      </c>
      <c r="P593" s="1"/>
      <c r="Q593" s="1"/>
      <c r="R593" s="105" t="s">
        <v>93</v>
      </c>
      <c r="S593" s="1" t="s">
        <v>94</v>
      </c>
      <c r="T593" s="105" t="s">
        <v>36</v>
      </c>
      <c r="U593" s="105" t="s">
        <v>78</v>
      </c>
      <c r="V593" s="106"/>
      <c r="W593" s="106"/>
      <c r="X593" s="1"/>
      <c r="Y593" s="1">
        <v>17.5</v>
      </c>
      <c r="Z593" s="105" t="s">
        <v>105</v>
      </c>
      <c r="AA593" s="106">
        <v>44151</v>
      </c>
      <c r="AB593" s="106">
        <v>44165</v>
      </c>
      <c r="AC593" s="1">
        <v>14</v>
      </c>
      <c r="AD593" s="1">
        <v>136.37</v>
      </c>
      <c r="AE593" s="105"/>
      <c r="AF593" s="105"/>
      <c r="AG593" s="105"/>
      <c r="AH593" s="105"/>
      <c r="AI593" s="105"/>
      <c r="AJ593" s="1"/>
    </row>
    <row r="594" spans="1:36" x14ac:dyDescent="0.3">
      <c r="A594" s="105" t="s">
        <v>37</v>
      </c>
      <c r="B594" s="105" t="s">
        <v>36</v>
      </c>
      <c r="C594" s="105"/>
      <c r="D594" s="105" t="s">
        <v>652</v>
      </c>
      <c r="E594" s="105" t="s">
        <v>652</v>
      </c>
      <c r="F594" s="1"/>
      <c r="G594" s="1"/>
      <c r="H594" s="105" t="s">
        <v>78</v>
      </c>
      <c r="I594" s="1"/>
      <c r="J594" s="1"/>
      <c r="K594" s="105"/>
      <c r="L594" s="106">
        <v>44161</v>
      </c>
      <c r="M594" s="105" t="s">
        <v>78</v>
      </c>
      <c r="N594" s="1">
        <v>0.5</v>
      </c>
      <c r="O594" s="105" t="s">
        <v>105</v>
      </c>
      <c r="P594" s="1"/>
      <c r="Q594" s="1"/>
      <c r="R594" s="105" t="s">
        <v>93</v>
      </c>
      <c r="S594" s="1" t="s">
        <v>94</v>
      </c>
      <c r="T594" s="105" t="s">
        <v>36</v>
      </c>
      <c r="U594" s="105" t="s">
        <v>78</v>
      </c>
      <c r="V594" s="106"/>
      <c r="W594" s="106"/>
      <c r="X594" s="1"/>
      <c r="Y594" s="1">
        <v>17.5</v>
      </c>
      <c r="Z594" s="105" t="s">
        <v>105</v>
      </c>
      <c r="AA594" s="106">
        <v>44151</v>
      </c>
      <c r="AB594" s="106">
        <v>44165</v>
      </c>
      <c r="AC594" s="1">
        <v>14</v>
      </c>
      <c r="AD594" s="1">
        <v>136.37</v>
      </c>
      <c r="AE594" s="105"/>
      <c r="AF594" s="105"/>
      <c r="AG594" s="105"/>
      <c r="AH594" s="105"/>
      <c r="AI594" s="105"/>
      <c r="AJ594" s="1"/>
    </row>
    <row r="595" spans="1:36" x14ac:dyDescent="0.3">
      <c r="A595" s="105" t="s">
        <v>37</v>
      </c>
      <c r="B595" s="105" t="s">
        <v>36</v>
      </c>
      <c r="C595" s="105"/>
      <c r="D595" s="105" t="s">
        <v>652</v>
      </c>
      <c r="E595" s="105" t="s">
        <v>652</v>
      </c>
      <c r="F595" s="1"/>
      <c r="G595" s="1"/>
      <c r="H595" s="105" t="s">
        <v>78</v>
      </c>
      <c r="I595" s="1"/>
      <c r="J595" s="1"/>
      <c r="K595" s="105"/>
      <c r="L595" s="106">
        <v>44166</v>
      </c>
      <c r="M595" s="105" t="s">
        <v>78</v>
      </c>
      <c r="N595" s="1">
        <v>0.25</v>
      </c>
      <c r="O595" s="105" t="s">
        <v>108</v>
      </c>
      <c r="P595" s="1"/>
      <c r="Q595" s="1"/>
      <c r="R595" s="105" t="s">
        <v>93</v>
      </c>
      <c r="S595" s="1" t="s">
        <v>94</v>
      </c>
      <c r="T595" s="105" t="s">
        <v>36</v>
      </c>
      <c r="U595" s="105" t="s">
        <v>78</v>
      </c>
      <c r="V595" s="106"/>
      <c r="W595" s="106"/>
      <c r="X595" s="1"/>
      <c r="Y595" s="1">
        <v>17.5</v>
      </c>
      <c r="Z595" s="105" t="s">
        <v>108</v>
      </c>
      <c r="AA595" s="106">
        <v>44165</v>
      </c>
      <c r="AB595" s="106">
        <v>44179</v>
      </c>
      <c r="AC595" s="1">
        <v>14</v>
      </c>
      <c r="AD595" s="1">
        <v>112</v>
      </c>
      <c r="AE595" s="105"/>
      <c r="AF595" s="105"/>
      <c r="AG595" s="105"/>
      <c r="AH595" s="105"/>
      <c r="AI595" s="105"/>
      <c r="AJ595" s="1"/>
    </row>
    <row r="596" spans="1:36" x14ac:dyDescent="0.3">
      <c r="A596" s="105" t="s">
        <v>37</v>
      </c>
      <c r="B596" s="105" t="s">
        <v>36</v>
      </c>
      <c r="C596" s="105"/>
      <c r="D596" s="105" t="s">
        <v>652</v>
      </c>
      <c r="E596" s="105" t="s">
        <v>652</v>
      </c>
      <c r="F596" s="1"/>
      <c r="G596" s="1"/>
      <c r="H596" s="105" t="s">
        <v>78</v>
      </c>
      <c r="I596" s="1"/>
      <c r="J596" s="1"/>
      <c r="K596" s="105"/>
      <c r="L596" s="106">
        <v>44167</v>
      </c>
      <c r="M596" s="105" t="s">
        <v>78</v>
      </c>
      <c r="N596" s="1">
        <v>0.25</v>
      </c>
      <c r="O596" s="105" t="s">
        <v>108</v>
      </c>
      <c r="P596" s="1"/>
      <c r="Q596" s="1"/>
      <c r="R596" s="105" t="s">
        <v>93</v>
      </c>
      <c r="S596" s="1" t="s">
        <v>94</v>
      </c>
      <c r="T596" s="105" t="s">
        <v>36</v>
      </c>
      <c r="U596" s="105" t="s">
        <v>78</v>
      </c>
      <c r="V596" s="106"/>
      <c r="W596" s="106"/>
      <c r="X596" s="1"/>
      <c r="Y596" s="1">
        <v>17.5</v>
      </c>
      <c r="Z596" s="105" t="s">
        <v>108</v>
      </c>
      <c r="AA596" s="106">
        <v>44165</v>
      </c>
      <c r="AB596" s="106">
        <v>44179</v>
      </c>
      <c r="AC596" s="1">
        <v>14</v>
      </c>
      <c r="AD596" s="1">
        <v>112</v>
      </c>
      <c r="AE596" s="105"/>
      <c r="AF596" s="105"/>
      <c r="AG596" s="105"/>
      <c r="AH596" s="105"/>
      <c r="AI596" s="105"/>
      <c r="AJ596" s="1"/>
    </row>
    <row r="597" spans="1:36" x14ac:dyDescent="0.3">
      <c r="A597" s="105" t="s">
        <v>37</v>
      </c>
      <c r="B597" s="105" t="s">
        <v>36</v>
      </c>
      <c r="C597" s="105"/>
      <c r="D597" s="105" t="s">
        <v>652</v>
      </c>
      <c r="E597" s="105" t="s">
        <v>652</v>
      </c>
      <c r="F597" s="1"/>
      <c r="G597" s="1"/>
      <c r="H597" s="105" t="s">
        <v>78</v>
      </c>
      <c r="I597" s="1"/>
      <c r="J597" s="1"/>
      <c r="K597" s="105"/>
      <c r="L597" s="106">
        <v>44168</v>
      </c>
      <c r="M597" s="105" t="s">
        <v>78</v>
      </c>
      <c r="N597" s="1">
        <v>0.3</v>
      </c>
      <c r="O597" s="105" t="s">
        <v>108</v>
      </c>
      <c r="P597" s="1"/>
      <c r="Q597" s="1"/>
      <c r="R597" s="105" t="s">
        <v>93</v>
      </c>
      <c r="S597" s="1" t="s">
        <v>94</v>
      </c>
      <c r="T597" s="105" t="s">
        <v>36</v>
      </c>
      <c r="U597" s="105" t="s">
        <v>78</v>
      </c>
      <c r="V597" s="106"/>
      <c r="W597" s="106"/>
      <c r="X597" s="1"/>
      <c r="Y597" s="1">
        <v>17.5</v>
      </c>
      <c r="Z597" s="105" t="s">
        <v>108</v>
      </c>
      <c r="AA597" s="106">
        <v>44165</v>
      </c>
      <c r="AB597" s="106">
        <v>44179</v>
      </c>
      <c r="AC597" s="1">
        <v>14</v>
      </c>
      <c r="AD597" s="1">
        <v>112</v>
      </c>
      <c r="AE597" s="105"/>
      <c r="AF597" s="105"/>
      <c r="AG597" s="105"/>
      <c r="AH597" s="105"/>
      <c r="AI597" s="105"/>
      <c r="AJ597" s="1"/>
    </row>
    <row r="598" spans="1:36" x14ac:dyDescent="0.3">
      <c r="A598" s="105" t="s">
        <v>37</v>
      </c>
      <c r="B598" s="105" t="s">
        <v>36</v>
      </c>
      <c r="C598" s="105"/>
      <c r="D598" s="105" t="s">
        <v>652</v>
      </c>
      <c r="E598" s="105" t="s">
        <v>652</v>
      </c>
      <c r="F598" s="1"/>
      <c r="G598" s="1"/>
      <c r="H598" s="105" t="s">
        <v>78</v>
      </c>
      <c r="I598" s="1"/>
      <c r="J598" s="1"/>
      <c r="K598" s="105"/>
      <c r="L598" s="106">
        <v>44169</v>
      </c>
      <c r="M598" s="105" t="s">
        <v>78</v>
      </c>
      <c r="N598" s="1">
        <v>0.43</v>
      </c>
      <c r="O598" s="105" t="s">
        <v>108</v>
      </c>
      <c r="P598" s="1"/>
      <c r="Q598" s="1"/>
      <c r="R598" s="105" t="s">
        <v>93</v>
      </c>
      <c r="S598" s="1" t="s">
        <v>94</v>
      </c>
      <c r="T598" s="105" t="s">
        <v>36</v>
      </c>
      <c r="U598" s="105" t="s">
        <v>78</v>
      </c>
      <c r="V598" s="106"/>
      <c r="W598" s="106"/>
      <c r="X598" s="1"/>
      <c r="Y598" s="1">
        <v>17.5</v>
      </c>
      <c r="Z598" s="105" t="s">
        <v>108</v>
      </c>
      <c r="AA598" s="106">
        <v>44165</v>
      </c>
      <c r="AB598" s="106">
        <v>44179</v>
      </c>
      <c r="AC598" s="1">
        <v>14</v>
      </c>
      <c r="AD598" s="1">
        <v>112</v>
      </c>
      <c r="AE598" s="105"/>
      <c r="AF598" s="105"/>
      <c r="AG598" s="105"/>
      <c r="AH598" s="105"/>
      <c r="AI598" s="105"/>
      <c r="AJ598" s="1"/>
    </row>
    <row r="599" spans="1:36" x14ac:dyDescent="0.3">
      <c r="A599" s="105" t="s">
        <v>37</v>
      </c>
      <c r="B599" s="105" t="s">
        <v>36</v>
      </c>
      <c r="C599" s="105"/>
      <c r="D599" s="105" t="s">
        <v>652</v>
      </c>
      <c r="E599" s="105" t="s">
        <v>652</v>
      </c>
      <c r="F599" s="1"/>
      <c r="G599" s="1"/>
      <c r="H599" s="105" t="s">
        <v>78</v>
      </c>
      <c r="I599" s="1"/>
      <c r="J599" s="1"/>
      <c r="K599" s="105"/>
      <c r="L599" s="106">
        <v>44172</v>
      </c>
      <c r="M599" s="105" t="s">
        <v>229</v>
      </c>
      <c r="N599" s="1">
        <v>0.12</v>
      </c>
      <c r="O599" s="105" t="s">
        <v>108</v>
      </c>
      <c r="P599" s="1"/>
      <c r="Q599" s="1"/>
      <c r="R599" s="105" t="s">
        <v>93</v>
      </c>
      <c r="S599" s="1" t="s">
        <v>94</v>
      </c>
      <c r="T599" s="105" t="s">
        <v>36</v>
      </c>
      <c r="U599" s="105" t="s">
        <v>78</v>
      </c>
      <c r="V599" s="106"/>
      <c r="W599" s="106"/>
      <c r="X599" s="1"/>
      <c r="Y599" s="1">
        <v>17.5</v>
      </c>
      <c r="Z599" s="105" t="s">
        <v>108</v>
      </c>
      <c r="AA599" s="106">
        <v>44165</v>
      </c>
      <c r="AB599" s="106">
        <v>44179</v>
      </c>
      <c r="AC599" s="1">
        <v>14</v>
      </c>
      <c r="AD599" s="1">
        <v>112</v>
      </c>
      <c r="AE599" s="105"/>
      <c r="AF599" s="105"/>
      <c r="AG599" s="105"/>
      <c r="AH599" s="105"/>
      <c r="AI599" s="105"/>
      <c r="AJ599" s="1"/>
    </row>
    <row r="600" spans="1:36" x14ac:dyDescent="0.3">
      <c r="A600" s="105" t="s">
        <v>37</v>
      </c>
      <c r="B600" s="105" t="s">
        <v>36</v>
      </c>
      <c r="C600" s="105"/>
      <c r="D600" s="105" t="s">
        <v>652</v>
      </c>
      <c r="E600" s="105" t="s">
        <v>652</v>
      </c>
      <c r="F600" s="1"/>
      <c r="G600" s="1"/>
      <c r="H600" s="105" t="s">
        <v>78</v>
      </c>
      <c r="I600" s="1"/>
      <c r="J600" s="1"/>
      <c r="K600" s="105"/>
      <c r="L600" s="106">
        <v>44173</v>
      </c>
      <c r="M600" s="105" t="s">
        <v>229</v>
      </c>
      <c r="N600" s="1">
        <v>0.08</v>
      </c>
      <c r="O600" s="105" t="s">
        <v>108</v>
      </c>
      <c r="P600" s="1"/>
      <c r="Q600" s="1"/>
      <c r="R600" s="105" t="s">
        <v>93</v>
      </c>
      <c r="S600" s="1" t="s">
        <v>94</v>
      </c>
      <c r="T600" s="105" t="s">
        <v>36</v>
      </c>
      <c r="U600" s="105" t="s">
        <v>78</v>
      </c>
      <c r="V600" s="106"/>
      <c r="W600" s="106"/>
      <c r="X600" s="1"/>
      <c r="Y600" s="1">
        <v>17.5</v>
      </c>
      <c r="Z600" s="105" t="s">
        <v>108</v>
      </c>
      <c r="AA600" s="106">
        <v>44165</v>
      </c>
      <c r="AB600" s="106">
        <v>44179</v>
      </c>
      <c r="AC600" s="1">
        <v>14</v>
      </c>
      <c r="AD600" s="1">
        <v>112</v>
      </c>
      <c r="AE600" s="105"/>
      <c r="AF600" s="105"/>
      <c r="AG600" s="105"/>
      <c r="AH600" s="105"/>
      <c r="AI600" s="105"/>
      <c r="AJ600" s="1"/>
    </row>
    <row r="601" spans="1:36" x14ac:dyDescent="0.3">
      <c r="A601" s="105" t="s">
        <v>37</v>
      </c>
      <c r="B601" s="105" t="s">
        <v>36</v>
      </c>
      <c r="C601" s="105"/>
      <c r="D601" s="105" t="s">
        <v>652</v>
      </c>
      <c r="E601" s="105" t="s">
        <v>652</v>
      </c>
      <c r="F601" s="1"/>
      <c r="G601" s="1"/>
      <c r="H601" s="105" t="s">
        <v>78</v>
      </c>
      <c r="I601" s="1"/>
      <c r="J601" s="1"/>
      <c r="K601" s="105"/>
      <c r="L601" s="106">
        <v>44174</v>
      </c>
      <c r="M601" s="105" t="s">
        <v>229</v>
      </c>
      <c r="N601" s="1">
        <v>0.27</v>
      </c>
      <c r="O601" s="105" t="s">
        <v>108</v>
      </c>
      <c r="P601" s="1"/>
      <c r="Q601" s="1"/>
      <c r="R601" s="105" t="s">
        <v>93</v>
      </c>
      <c r="S601" s="1" t="s">
        <v>94</v>
      </c>
      <c r="T601" s="105" t="s">
        <v>36</v>
      </c>
      <c r="U601" s="105" t="s">
        <v>78</v>
      </c>
      <c r="V601" s="106"/>
      <c r="W601" s="106"/>
      <c r="X601" s="1"/>
      <c r="Y601" s="1">
        <v>17.5</v>
      </c>
      <c r="Z601" s="105" t="s">
        <v>108</v>
      </c>
      <c r="AA601" s="106">
        <v>44165</v>
      </c>
      <c r="AB601" s="106">
        <v>44179</v>
      </c>
      <c r="AC601" s="1">
        <v>14</v>
      </c>
      <c r="AD601" s="1">
        <v>112</v>
      </c>
      <c r="AE601" s="105"/>
      <c r="AF601" s="105"/>
      <c r="AG601" s="105"/>
      <c r="AH601" s="105"/>
      <c r="AI601" s="105"/>
      <c r="AJ601" s="1"/>
    </row>
    <row r="602" spans="1:36" x14ac:dyDescent="0.3">
      <c r="A602" s="105" t="s">
        <v>37</v>
      </c>
      <c r="B602" s="105" t="s">
        <v>36</v>
      </c>
      <c r="C602" s="105"/>
      <c r="D602" s="105" t="s">
        <v>652</v>
      </c>
      <c r="E602" s="105" t="s">
        <v>652</v>
      </c>
      <c r="F602" s="1"/>
      <c r="G602" s="1"/>
      <c r="H602" s="105" t="s">
        <v>78</v>
      </c>
      <c r="I602" s="1"/>
      <c r="J602" s="1"/>
      <c r="K602" s="105"/>
      <c r="L602" s="106">
        <v>44175</v>
      </c>
      <c r="M602" s="105"/>
      <c r="N602" s="1">
        <v>0.08</v>
      </c>
      <c r="O602" s="105" t="s">
        <v>108</v>
      </c>
      <c r="P602" s="1"/>
      <c r="Q602" s="1"/>
      <c r="R602" s="105" t="s">
        <v>93</v>
      </c>
      <c r="S602" s="1" t="s">
        <v>94</v>
      </c>
      <c r="T602" s="105" t="s">
        <v>36</v>
      </c>
      <c r="U602" s="105" t="s">
        <v>78</v>
      </c>
      <c r="V602" s="106"/>
      <c r="W602" s="106"/>
      <c r="X602" s="1"/>
      <c r="Y602" s="1">
        <v>17.5</v>
      </c>
      <c r="Z602" s="105" t="s">
        <v>108</v>
      </c>
      <c r="AA602" s="106">
        <v>44165</v>
      </c>
      <c r="AB602" s="106">
        <v>44179</v>
      </c>
      <c r="AC602" s="1">
        <v>14</v>
      </c>
      <c r="AD602" s="1">
        <v>112</v>
      </c>
      <c r="AE602" s="105"/>
      <c r="AF602" s="105"/>
      <c r="AG602" s="105"/>
      <c r="AH602" s="105"/>
      <c r="AI602" s="105"/>
      <c r="AJ602" s="1"/>
    </row>
    <row r="603" spans="1:36" x14ac:dyDescent="0.3">
      <c r="A603" s="105" t="s">
        <v>37</v>
      </c>
      <c r="B603" s="105" t="s">
        <v>36</v>
      </c>
      <c r="C603" s="105"/>
      <c r="D603" s="105" t="s">
        <v>652</v>
      </c>
      <c r="E603" s="105" t="s">
        <v>652</v>
      </c>
      <c r="F603" s="1"/>
      <c r="G603" s="1"/>
      <c r="H603" s="105" t="s">
        <v>78</v>
      </c>
      <c r="I603" s="1"/>
      <c r="J603" s="1"/>
      <c r="K603" s="105"/>
      <c r="L603" s="106">
        <v>44176</v>
      </c>
      <c r="M603" s="105" t="s">
        <v>229</v>
      </c>
      <c r="N603" s="1">
        <v>0.13</v>
      </c>
      <c r="O603" s="105" t="s">
        <v>108</v>
      </c>
      <c r="P603" s="1"/>
      <c r="Q603" s="1"/>
      <c r="R603" s="105" t="s">
        <v>93</v>
      </c>
      <c r="S603" s="1" t="s">
        <v>94</v>
      </c>
      <c r="T603" s="105" t="s">
        <v>36</v>
      </c>
      <c r="U603" s="105" t="s">
        <v>78</v>
      </c>
      <c r="V603" s="106"/>
      <c r="W603" s="106"/>
      <c r="X603" s="1"/>
      <c r="Y603" s="1">
        <v>17.5</v>
      </c>
      <c r="Z603" s="105" t="s">
        <v>108</v>
      </c>
      <c r="AA603" s="106">
        <v>44165</v>
      </c>
      <c r="AB603" s="106">
        <v>44179</v>
      </c>
      <c r="AC603" s="1">
        <v>14</v>
      </c>
      <c r="AD603" s="1">
        <v>112</v>
      </c>
      <c r="AE603" s="105"/>
      <c r="AF603" s="105"/>
      <c r="AG603" s="105"/>
      <c r="AH603" s="105"/>
      <c r="AI603" s="105"/>
      <c r="AJ603" s="1"/>
    </row>
    <row r="604" spans="1:36" x14ac:dyDescent="0.3">
      <c r="A604" s="105" t="s">
        <v>37</v>
      </c>
      <c r="B604" s="105" t="s">
        <v>36</v>
      </c>
      <c r="C604" s="105"/>
      <c r="D604" s="105" t="s">
        <v>652</v>
      </c>
      <c r="E604" s="105" t="s">
        <v>652</v>
      </c>
      <c r="F604" s="1"/>
      <c r="G604" s="1"/>
      <c r="H604" s="105" t="s">
        <v>78</v>
      </c>
      <c r="I604" s="1"/>
      <c r="J604" s="1"/>
      <c r="K604" s="105"/>
      <c r="L604" s="106">
        <v>44180</v>
      </c>
      <c r="M604" s="105" t="s">
        <v>78</v>
      </c>
      <c r="N604" s="1">
        <v>0.25</v>
      </c>
      <c r="O604" s="105" t="s">
        <v>125</v>
      </c>
      <c r="P604" s="1"/>
      <c r="Q604" s="1"/>
      <c r="R604" s="105" t="s">
        <v>93</v>
      </c>
      <c r="S604" s="1" t="s">
        <v>94</v>
      </c>
      <c r="T604" s="105" t="s">
        <v>36</v>
      </c>
      <c r="U604" s="105" t="s">
        <v>78</v>
      </c>
      <c r="V604" s="106"/>
      <c r="W604" s="106"/>
      <c r="X604" s="1"/>
      <c r="Y604" s="1">
        <v>17.5</v>
      </c>
      <c r="Z604" s="105" t="s">
        <v>125</v>
      </c>
      <c r="AA604" s="106">
        <v>44179</v>
      </c>
      <c r="AB604" s="106">
        <v>44193</v>
      </c>
      <c r="AC604" s="1">
        <v>14</v>
      </c>
      <c r="AD604" s="1">
        <v>112</v>
      </c>
      <c r="AE604" s="105"/>
      <c r="AF604" s="105"/>
      <c r="AG604" s="105"/>
      <c r="AH604" s="105"/>
      <c r="AI604" s="105"/>
      <c r="AJ604" s="1"/>
    </row>
    <row r="605" spans="1:36" x14ac:dyDescent="0.3">
      <c r="A605" s="105" t="s">
        <v>37</v>
      </c>
      <c r="B605" s="105" t="s">
        <v>36</v>
      </c>
      <c r="C605" s="105"/>
      <c r="D605" s="105" t="s">
        <v>652</v>
      </c>
      <c r="E605" s="105" t="s">
        <v>652</v>
      </c>
      <c r="F605" s="1"/>
      <c r="G605" s="1"/>
      <c r="H605" s="105" t="s">
        <v>78</v>
      </c>
      <c r="I605" s="1"/>
      <c r="J605" s="1"/>
      <c r="K605" s="105"/>
      <c r="L605" s="106">
        <v>44181</v>
      </c>
      <c r="M605" s="105" t="s">
        <v>78</v>
      </c>
      <c r="N605" s="1">
        <v>0.25</v>
      </c>
      <c r="O605" s="105" t="s">
        <v>125</v>
      </c>
      <c r="P605" s="1"/>
      <c r="Q605" s="1"/>
      <c r="R605" s="105" t="s">
        <v>93</v>
      </c>
      <c r="S605" s="1" t="s">
        <v>94</v>
      </c>
      <c r="T605" s="105" t="s">
        <v>36</v>
      </c>
      <c r="U605" s="105" t="s">
        <v>78</v>
      </c>
      <c r="V605" s="106"/>
      <c r="W605" s="106"/>
      <c r="X605" s="1"/>
      <c r="Y605" s="1">
        <v>17.5</v>
      </c>
      <c r="Z605" s="105" t="s">
        <v>125</v>
      </c>
      <c r="AA605" s="106">
        <v>44179</v>
      </c>
      <c r="AB605" s="106">
        <v>44193</v>
      </c>
      <c r="AC605" s="1">
        <v>14</v>
      </c>
      <c r="AD605" s="1">
        <v>112</v>
      </c>
      <c r="AE605" s="105"/>
      <c r="AF605" s="105"/>
      <c r="AG605" s="105"/>
      <c r="AH605" s="105"/>
      <c r="AI605" s="105"/>
      <c r="AJ605" s="1"/>
    </row>
    <row r="606" spans="1:36" x14ac:dyDescent="0.3">
      <c r="A606" s="105" t="s">
        <v>37</v>
      </c>
      <c r="B606" s="105" t="s">
        <v>36</v>
      </c>
      <c r="C606" s="105"/>
      <c r="D606" s="105" t="s">
        <v>652</v>
      </c>
      <c r="E606" s="105" t="s">
        <v>652</v>
      </c>
      <c r="F606" s="1"/>
      <c r="G606" s="1"/>
      <c r="H606" s="105" t="s">
        <v>78</v>
      </c>
      <c r="I606" s="1"/>
      <c r="J606" s="1"/>
      <c r="K606" s="105"/>
      <c r="L606" s="106">
        <v>44182</v>
      </c>
      <c r="M606" s="105" t="s">
        <v>78</v>
      </c>
      <c r="N606" s="1">
        <v>0.32</v>
      </c>
      <c r="O606" s="105" t="s">
        <v>125</v>
      </c>
      <c r="P606" s="1"/>
      <c r="Q606" s="1"/>
      <c r="R606" s="105" t="s">
        <v>93</v>
      </c>
      <c r="S606" s="1" t="s">
        <v>94</v>
      </c>
      <c r="T606" s="105" t="s">
        <v>36</v>
      </c>
      <c r="U606" s="105" t="s">
        <v>78</v>
      </c>
      <c r="V606" s="106"/>
      <c r="W606" s="106"/>
      <c r="X606" s="1"/>
      <c r="Y606" s="1">
        <v>17.5</v>
      </c>
      <c r="Z606" s="105" t="s">
        <v>125</v>
      </c>
      <c r="AA606" s="106">
        <v>44179</v>
      </c>
      <c r="AB606" s="106">
        <v>44193</v>
      </c>
      <c r="AC606" s="1">
        <v>14</v>
      </c>
      <c r="AD606" s="1">
        <v>112</v>
      </c>
      <c r="AE606" s="105"/>
      <c r="AF606" s="105"/>
      <c r="AG606" s="105"/>
      <c r="AH606" s="105"/>
      <c r="AI606" s="105"/>
      <c r="AJ606" s="1"/>
    </row>
    <row r="607" spans="1:36" x14ac:dyDescent="0.3">
      <c r="A607" s="105" t="s">
        <v>37</v>
      </c>
      <c r="B607" s="105" t="s">
        <v>36</v>
      </c>
      <c r="C607" s="105"/>
      <c r="D607" s="105" t="s">
        <v>652</v>
      </c>
      <c r="E607" s="105" t="s">
        <v>652</v>
      </c>
      <c r="F607" s="1"/>
      <c r="G607" s="1"/>
      <c r="H607" s="105" t="s">
        <v>78</v>
      </c>
      <c r="I607" s="1"/>
      <c r="J607" s="1"/>
      <c r="K607" s="105"/>
      <c r="L607" s="106">
        <v>44183</v>
      </c>
      <c r="M607" s="105" t="s">
        <v>78</v>
      </c>
      <c r="N607" s="1">
        <v>0.5</v>
      </c>
      <c r="O607" s="105" t="s">
        <v>125</v>
      </c>
      <c r="P607" s="1"/>
      <c r="Q607" s="1"/>
      <c r="R607" s="105" t="s">
        <v>93</v>
      </c>
      <c r="S607" s="1" t="s">
        <v>94</v>
      </c>
      <c r="T607" s="105" t="s">
        <v>36</v>
      </c>
      <c r="U607" s="105" t="s">
        <v>78</v>
      </c>
      <c r="V607" s="106"/>
      <c r="W607" s="106"/>
      <c r="X607" s="1"/>
      <c r="Y607" s="1">
        <v>17.5</v>
      </c>
      <c r="Z607" s="105" t="s">
        <v>125</v>
      </c>
      <c r="AA607" s="106">
        <v>44179</v>
      </c>
      <c r="AB607" s="106">
        <v>44193</v>
      </c>
      <c r="AC607" s="1">
        <v>14</v>
      </c>
      <c r="AD607" s="1">
        <v>112</v>
      </c>
      <c r="AE607" s="105"/>
      <c r="AF607" s="105"/>
      <c r="AG607" s="105"/>
      <c r="AH607" s="105"/>
      <c r="AI607" s="105"/>
      <c r="AJ607" s="1"/>
    </row>
    <row r="608" spans="1:36" x14ac:dyDescent="0.3">
      <c r="A608" s="105" t="s">
        <v>37</v>
      </c>
      <c r="B608" s="105" t="s">
        <v>36</v>
      </c>
      <c r="C608" s="105"/>
      <c r="D608" s="105" t="s">
        <v>652</v>
      </c>
      <c r="E608" s="105" t="s">
        <v>652</v>
      </c>
      <c r="F608" s="1"/>
      <c r="G608" s="1"/>
      <c r="H608" s="105" t="s">
        <v>78</v>
      </c>
      <c r="I608" s="1"/>
      <c r="J608" s="1"/>
      <c r="K608" s="105"/>
      <c r="L608" s="106">
        <v>44186</v>
      </c>
      <c r="M608" s="105" t="s">
        <v>78</v>
      </c>
      <c r="N608" s="1">
        <v>0.23</v>
      </c>
      <c r="O608" s="105" t="s">
        <v>125</v>
      </c>
      <c r="P608" s="1"/>
      <c r="Q608" s="1"/>
      <c r="R608" s="105" t="s">
        <v>93</v>
      </c>
      <c r="S608" s="1" t="s">
        <v>94</v>
      </c>
      <c r="T608" s="105" t="s">
        <v>36</v>
      </c>
      <c r="U608" s="105" t="s">
        <v>78</v>
      </c>
      <c r="V608" s="106"/>
      <c r="W608" s="106"/>
      <c r="X608" s="1"/>
      <c r="Y608" s="1">
        <v>17.5</v>
      </c>
      <c r="Z608" s="105" t="s">
        <v>125</v>
      </c>
      <c r="AA608" s="106">
        <v>44179</v>
      </c>
      <c r="AB608" s="106">
        <v>44193</v>
      </c>
      <c r="AC608" s="1">
        <v>14</v>
      </c>
      <c r="AD608" s="1">
        <v>112</v>
      </c>
      <c r="AE608" s="105"/>
      <c r="AF608" s="105"/>
      <c r="AG608" s="105"/>
      <c r="AH608" s="105"/>
      <c r="AI608" s="105"/>
      <c r="AJ608" s="1"/>
    </row>
    <row r="609" spans="1:36" x14ac:dyDescent="0.3">
      <c r="A609" s="105" t="s">
        <v>37</v>
      </c>
      <c r="B609" s="105" t="s">
        <v>36</v>
      </c>
      <c r="C609" s="105"/>
      <c r="D609" s="105" t="s">
        <v>652</v>
      </c>
      <c r="E609" s="105" t="s">
        <v>652</v>
      </c>
      <c r="F609" s="1"/>
      <c r="G609" s="1"/>
      <c r="H609" s="105" t="s">
        <v>78</v>
      </c>
      <c r="I609" s="1"/>
      <c r="J609" s="1"/>
      <c r="K609" s="105"/>
      <c r="L609" s="106">
        <v>44186</v>
      </c>
      <c r="M609" s="105" t="s">
        <v>78</v>
      </c>
      <c r="N609" s="1">
        <v>0.2</v>
      </c>
      <c r="O609" s="105" t="s">
        <v>125</v>
      </c>
      <c r="P609" s="1"/>
      <c r="Q609" s="1"/>
      <c r="R609" s="105" t="s">
        <v>93</v>
      </c>
      <c r="S609" s="1" t="s">
        <v>94</v>
      </c>
      <c r="T609" s="105" t="s">
        <v>36</v>
      </c>
      <c r="U609" s="105" t="s">
        <v>78</v>
      </c>
      <c r="V609" s="106"/>
      <c r="W609" s="106"/>
      <c r="X609" s="1"/>
      <c r="Y609" s="1">
        <v>17.5</v>
      </c>
      <c r="Z609" s="105" t="s">
        <v>125</v>
      </c>
      <c r="AA609" s="106">
        <v>44179</v>
      </c>
      <c r="AB609" s="106">
        <v>44193</v>
      </c>
      <c r="AC609" s="1">
        <v>14</v>
      </c>
      <c r="AD609" s="1">
        <v>112</v>
      </c>
      <c r="AE609" s="105"/>
      <c r="AF609" s="105"/>
      <c r="AG609" s="105"/>
      <c r="AH609" s="105"/>
      <c r="AI609" s="105"/>
      <c r="AJ609" s="1"/>
    </row>
    <row r="610" spans="1:36" x14ac:dyDescent="0.3">
      <c r="A610" s="105" t="s">
        <v>37</v>
      </c>
      <c r="B610" s="105" t="s">
        <v>36</v>
      </c>
      <c r="C610" s="105"/>
      <c r="D610" s="105" t="s">
        <v>652</v>
      </c>
      <c r="E610" s="105" t="s">
        <v>652</v>
      </c>
      <c r="F610" s="1"/>
      <c r="G610" s="1"/>
      <c r="H610" s="105" t="s">
        <v>78</v>
      </c>
      <c r="I610" s="1"/>
      <c r="J610" s="1"/>
      <c r="K610" s="105"/>
      <c r="L610" s="106">
        <v>44188</v>
      </c>
      <c r="M610" s="105" t="s">
        <v>78</v>
      </c>
      <c r="N610" s="1">
        <v>0.08</v>
      </c>
      <c r="O610" s="105" t="s">
        <v>125</v>
      </c>
      <c r="P610" s="1"/>
      <c r="Q610" s="1"/>
      <c r="R610" s="105" t="s">
        <v>93</v>
      </c>
      <c r="S610" s="1" t="s">
        <v>94</v>
      </c>
      <c r="T610" s="105" t="s">
        <v>36</v>
      </c>
      <c r="U610" s="105" t="s">
        <v>78</v>
      </c>
      <c r="V610" s="106"/>
      <c r="W610" s="106"/>
      <c r="X610" s="1"/>
      <c r="Y610" s="1">
        <v>17.5</v>
      </c>
      <c r="Z610" s="105" t="s">
        <v>125</v>
      </c>
      <c r="AA610" s="106">
        <v>44179</v>
      </c>
      <c r="AB610" s="106">
        <v>44193</v>
      </c>
      <c r="AC610" s="1">
        <v>14</v>
      </c>
      <c r="AD610" s="1">
        <v>112</v>
      </c>
      <c r="AE610" s="105"/>
      <c r="AF610" s="105"/>
      <c r="AG610" s="105"/>
      <c r="AH610" s="105"/>
      <c r="AI610" s="105"/>
      <c r="AJ610" s="1"/>
    </row>
    <row r="611" spans="1:36" x14ac:dyDescent="0.3">
      <c r="A611" s="105" t="s">
        <v>37</v>
      </c>
      <c r="B611" s="105" t="s">
        <v>36</v>
      </c>
      <c r="C611" s="105"/>
      <c r="D611" s="105" t="s">
        <v>652</v>
      </c>
      <c r="E611" s="105" t="s">
        <v>652</v>
      </c>
      <c r="F611" s="1"/>
      <c r="G611" s="1"/>
      <c r="H611" s="105" t="s">
        <v>78</v>
      </c>
      <c r="I611" s="1"/>
      <c r="J611" s="1"/>
      <c r="K611" s="105"/>
      <c r="L611" s="106">
        <v>44152</v>
      </c>
      <c r="M611" s="105" t="s">
        <v>70</v>
      </c>
      <c r="N611" s="1">
        <v>0.45</v>
      </c>
      <c r="O611" s="105" t="s">
        <v>105</v>
      </c>
      <c r="P611" s="1"/>
      <c r="Q611" s="1"/>
      <c r="R611" s="105" t="s">
        <v>101</v>
      </c>
      <c r="S611" s="1" t="s">
        <v>102</v>
      </c>
      <c r="T611" s="105" t="s">
        <v>36</v>
      </c>
      <c r="U611" s="105" t="s">
        <v>78</v>
      </c>
      <c r="V611" s="106"/>
      <c r="W611" s="106"/>
      <c r="X611" s="1"/>
      <c r="Y611" s="1">
        <v>17.5</v>
      </c>
      <c r="Z611" s="105" t="s">
        <v>105</v>
      </c>
      <c r="AA611" s="106">
        <v>44151</v>
      </c>
      <c r="AB611" s="106">
        <v>44165</v>
      </c>
      <c r="AC611" s="1">
        <v>14</v>
      </c>
      <c r="AD611" s="1">
        <v>136.37</v>
      </c>
      <c r="AE611" s="105"/>
      <c r="AF611" s="105"/>
      <c r="AG611" s="105"/>
      <c r="AH611" s="105"/>
      <c r="AI611" s="105"/>
      <c r="AJ611" s="1"/>
    </row>
    <row r="612" spans="1:36" x14ac:dyDescent="0.3">
      <c r="A612" s="105" t="s">
        <v>37</v>
      </c>
      <c r="B612" s="105" t="s">
        <v>36</v>
      </c>
      <c r="C612" s="105"/>
      <c r="D612" s="105" t="s">
        <v>652</v>
      </c>
      <c r="E612" s="105" t="s">
        <v>652</v>
      </c>
      <c r="F612" s="1"/>
      <c r="G612" s="1"/>
      <c r="H612" s="105" t="s">
        <v>78</v>
      </c>
      <c r="I612" s="1"/>
      <c r="J612" s="1"/>
      <c r="K612" s="105"/>
      <c r="L612" s="106">
        <v>44153</v>
      </c>
      <c r="M612" s="105" t="s">
        <v>70</v>
      </c>
      <c r="N612" s="1">
        <v>0.25</v>
      </c>
      <c r="O612" s="105" t="s">
        <v>105</v>
      </c>
      <c r="P612" s="1"/>
      <c r="Q612" s="1"/>
      <c r="R612" s="105" t="s">
        <v>101</v>
      </c>
      <c r="S612" s="1" t="s">
        <v>102</v>
      </c>
      <c r="T612" s="105" t="s">
        <v>36</v>
      </c>
      <c r="U612" s="105" t="s">
        <v>78</v>
      </c>
      <c r="V612" s="106"/>
      <c r="W612" s="106"/>
      <c r="X612" s="1"/>
      <c r="Y612" s="1">
        <v>17.5</v>
      </c>
      <c r="Z612" s="105" t="s">
        <v>105</v>
      </c>
      <c r="AA612" s="106">
        <v>44151</v>
      </c>
      <c r="AB612" s="106">
        <v>44165</v>
      </c>
      <c r="AC612" s="1">
        <v>14</v>
      </c>
      <c r="AD612" s="1">
        <v>136.37</v>
      </c>
      <c r="AE612" s="105"/>
      <c r="AF612" s="105"/>
      <c r="AG612" s="105"/>
      <c r="AH612" s="105"/>
      <c r="AI612" s="105"/>
      <c r="AJ612" s="1"/>
    </row>
    <row r="613" spans="1:36" x14ac:dyDescent="0.3">
      <c r="A613" s="105" t="s">
        <v>37</v>
      </c>
      <c r="B613" s="105" t="s">
        <v>36</v>
      </c>
      <c r="C613" s="105"/>
      <c r="D613" s="105" t="s">
        <v>652</v>
      </c>
      <c r="E613" s="105" t="s">
        <v>652</v>
      </c>
      <c r="F613" s="1"/>
      <c r="G613" s="1"/>
      <c r="H613" s="105" t="s">
        <v>78</v>
      </c>
      <c r="I613" s="1"/>
      <c r="J613" s="1"/>
      <c r="K613" s="105"/>
      <c r="L613" s="106">
        <v>44154</v>
      </c>
      <c r="M613" s="105" t="s">
        <v>70</v>
      </c>
      <c r="N613" s="1">
        <v>0.25</v>
      </c>
      <c r="O613" s="105" t="s">
        <v>105</v>
      </c>
      <c r="P613" s="1"/>
      <c r="Q613" s="1"/>
      <c r="R613" s="105" t="s">
        <v>101</v>
      </c>
      <c r="S613" s="1" t="s">
        <v>102</v>
      </c>
      <c r="T613" s="105" t="s">
        <v>36</v>
      </c>
      <c r="U613" s="105" t="s">
        <v>78</v>
      </c>
      <c r="V613" s="106"/>
      <c r="W613" s="106"/>
      <c r="X613" s="1"/>
      <c r="Y613" s="1">
        <v>17.5</v>
      </c>
      <c r="Z613" s="105" t="s">
        <v>105</v>
      </c>
      <c r="AA613" s="106">
        <v>44151</v>
      </c>
      <c r="AB613" s="106">
        <v>44165</v>
      </c>
      <c r="AC613" s="1">
        <v>14</v>
      </c>
      <c r="AD613" s="1">
        <v>136.37</v>
      </c>
      <c r="AE613" s="105"/>
      <c r="AF613" s="105"/>
      <c r="AG613" s="105"/>
      <c r="AH613" s="105"/>
      <c r="AI613" s="105"/>
      <c r="AJ613" s="1"/>
    </row>
    <row r="614" spans="1:36" x14ac:dyDescent="0.3">
      <c r="A614" s="105" t="s">
        <v>37</v>
      </c>
      <c r="B614" s="105" t="s">
        <v>36</v>
      </c>
      <c r="C614" s="105"/>
      <c r="D614" s="105" t="s">
        <v>652</v>
      </c>
      <c r="E614" s="105" t="s">
        <v>652</v>
      </c>
      <c r="F614" s="1"/>
      <c r="G614" s="1"/>
      <c r="H614" s="105" t="s">
        <v>78</v>
      </c>
      <c r="I614" s="1"/>
      <c r="J614" s="1"/>
      <c r="K614" s="105"/>
      <c r="L614" s="106">
        <v>44154</v>
      </c>
      <c r="M614" s="105" t="s">
        <v>70</v>
      </c>
      <c r="N614" s="1">
        <v>0.25</v>
      </c>
      <c r="O614" s="105" t="s">
        <v>105</v>
      </c>
      <c r="P614" s="1"/>
      <c r="Q614" s="1"/>
      <c r="R614" s="105" t="s">
        <v>101</v>
      </c>
      <c r="S614" s="1" t="s">
        <v>102</v>
      </c>
      <c r="T614" s="105" t="s">
        <v>36</v>
      </c>
      <c r="U614" s="105" t="s">
        <v>78</v>
      </c>
      <c r="V614" s="106"/>
      <c r="W614" s="106"/>
      <c r="X614" s="1"/>
      <c r="Y614" s="1">
        <v>17.5</v>
      </c>
      <c r="Z614" s="105" t="s">
        <v>105</v>
      </c>
      <c r="AA614" s="106">
        <v>44151</v>
      </c>
      <c r="AB614" s="106">
        <v>44165</v>
      </c>
      <c r="AC614" s="1">
        <v>14</v>
      </c>
      <c r="AD614" s="1">
        <v>136.37</v>
      </c>
      <c r="AE614" s="105"/>
      <c r="AF614" s="105"/>
      <c r="AG614" s="105"/>
      <c r="AH614" s="105"/>
      <c r="AI614" s="105"/>
      <c r="AJ614" s="1"/>
    </row>
    <row r="615" spans="1:36" x14ac:dyDescent="0.3">
      <c r="A615" s="105" t="s">
        <v>37</v>
      </c>
      <c r="B615" s="105" t="s">
        <v>36</v>
      </c>
      <c r="C615" s="105"/>
      <c r="D615" s="105" t="s">
        <v>652</v>
      </c>
      <c r="E615" s="105" t="s">
        <v>652</v>
      </c>
      <c r="F615" s="1"/>
      <c r="G615" s="1"/>
      <c r="H615" s="105" t="s">
        <v>78</v>
      </c>
      <c r="I615" s="1"/>
      <c r="J615" s="1"/>
      <c r="K615" s="105"/>
      <c r="L615" s="106">
        <v>44159</v>
      </c>
      <c r="M615" s="105" t="s">
        <v>70</v>
      </c>
      <c r="N615" s="1">
        <v>0.2</v>
      </c>
      <c r="O615" s="105" t="s">
        <v>105</v>
      </c>
      <c r="P615" s="1"/>
      <c r="Q615" s="1"/>
      <c r="R615" s="105" t="s">
        <v>101</v>
      </c>
      <c r="S615" s="1" t="s">
        <v>102</v>
      </c>
      <c r="T615" s="105" t="s">
        <v>36</v>
      </c>
      <c r="U615" s="105" t="s">
        <v>78</v>
      </c>
      <c r="V615" s="106"/>
      <c r="W615" s="106"/>
      <c r="X615" s="1"/>
      <c r="Y615" s="1">
        <v>17.5</v>
      </c>
      <c r="Z615" s="105" t="s">
        <v>105</v>
      </c>
      <c r="AA615" s="106">
        <v>44151</v>
      </c>
      <c r="AB615" s="106">
        <v>44165</v>
      </c>
      <c r="AC615" s="1">
        <v>14</v>
      </c>
      <c r="AD615" s="1">
        <v>136.37</v>
      </c>
      <c r="AE615" s="105"/>
      <c r="AF615" s="105"/>
      <c r="AG615" s="105"/>
      <c r="AH615" s="105"/>
      <c r="AI615" s="105"/>
      <c r="AJ615" s="1"/>
    </row>
    <row r="616" spans="1:36" x14ac:dyDescent="0.3">
      <c r="A616" s="105" t="s">
        <v>37</v>
      </c>
      <c r="B616" s="105" t="s">
        <v>36</v>
      </c>
      <c r="C616" s="105"/>
      <c r="D616" s="105" t="s">
        <v>652</v>
      </c>
      <c r="E616" s="105" t="s">
        <v>652</v>
      </c>
      <c r="F616" s="1"/>
      <c r="G616" s="1"/>
      <c r="H616" s="105" t="s">
        <v>78</v>
      </c>
      <c r="I616" s="1"/>
      <c r="J616" s="1"/>
      <c r="K616" s="105"/>
      <c r="L616" s="106">
        <v>44161</v>
      </c>
      <c r="M616" s="105" t="s">
        <v>70</v>
      </c>
      <c r="N616" s="1">
        <v>0.25</v>
      </c>
      <c r="O616" s="105" t="s">
        <v>105</v>
      </c>
      <c r="P616" s="1"/>
      <c r="Q616" s="1"/>
      <c r="R616" s="105" t="s">
        <v>101</v>
      </c>
      <c r="S616" s="1" t="s">
        <v>102</v>
      </c>
      <c r="T616" s="105" t="s">
        <v>36</v>
      </c>
      <c r="U616" s="105" t="s">
        <v>78</v>
      </c>
      <c r="V616" s="106"/>
      <c r="W616" s="106"/>
      <c r="X616" s="1"/>
      <c r="Y616" s="1">
        <v>17.5</v>
      </c>
      <c r="Z616" s="105" t="s">
        <v>105</v>
      </c>
      <c r="AA616" s="106">
        <v>44151</v>
      </c>
      <c r="AB616" s="106">
        <v>44165</v>
      </c>
      <c r="AC616" s="1">
        <v>14</v>
      </c>
      <c r="AD616" s="1">
        <v>136.37</v>
      </c>
      <c r="AE616" s="105"/>
      <c r="AF616" s="105"/>
      <c r="AG616" s="105"/>
      <c r="AH616" s="105"/>
      <c r="AI616" s="105"/>
      <c r="AJ616" s="1"/>
    </row>
    <row r="617" spans="1:36" x14ac:dyDescent="0.3">
      <c r="A617" s="105" t="s">
        <v>37</v>
      </c>
      <c r="B617" s="105" t="s">
        <v>36</v>
      </c>
      <c r="C617" s="105"/>
      <c r="D617" s="105" t="s">
        <v>652</v>
      </c>
      <c r="E617" s="105" t="s">
        <v>652</v>
      </c>
      <c r="F617" s="1"/>
      <c r="G617" s="1"/>
      <c r="H617" s="105" t="s">
        <v>78</v>
      </c>
      <c r="I617" s="1"/>
      <c r="J617" s="1"/>
      <c r="K617" s="105"/>
      <c r="L617" s="106">
        <v>44166</v>
      </c>
      <c r="M617" s="105"/>
      <c r="N617" s="1">
        <v>0.23</v>
      </c>
      <c r="O617" s="105" t="s">
        <v>108</v>
      </c>
      <c r="P617" s="1"/>
      <c r="Q617" s="1"/>
      <c r="R617" s="105" t="s">
        <v>101</v>
      </c>
      <c r="S617" s="1" t="s">
        <v>102</v>
      </c>
      <c r="T617" s="105" t="s">
        <v>36</v>
      </c>
      <c r="U617" s="105" t="s">
        <v>78</v>
      </c>
      <c r="V617" s="106"/>
      <c r="W617" s="106"/>
      <c r="X617" s="1"/>
      <c r="Y617" s="1">
        <v>17.5</v>
      </c>
      <c r="Z617" s="105" t="s">
        <v>108</v>
      </c>
      <c r="AA617" s="106">
        <v>44165</v>
      </c>
      <c r="AB617" s="106">
        <v>44179</v>
      </c>
      <c r="AC617" s="1">
        <v>14</v>
      </c>
      <c r="AD617" s="1">
        <v>112</v>
      </c>
      <c r="AE617" s="105"/>
      <c r="AF617" s="105"/>
      <c r="AG617" s="105"/>
      <c r="AH617" s="105"/>
      <c r="AI617" s="105"/>
      <c r="AJ617" s="1"/>
    </row>
    <row r="618" spans="1:36" x14ac:dyDescent="0.3">
      <c r="A618" s="105" t="s">
        <v>37</v>
      </c>
      <c r="B618" s="105" t="s">
        <v>36</v>
      </c>
      <c r="C618" s="105"/>
      <c r="D618" s="105" t="s">
        <v>652</v>
      </c>
      <c r="E618" s="105" t="s">
        <v>652</v>
      </c>
      <c r="F618" s="1"/>
      <c r="G618" s="1"/>
      <c r="H618" s="105" t="s">
        <v>78</v>
      </c>
      <c r="I618" s="1"/>
      <c r="J618" s="1"/>
      <c r="K618" s="105"/>
      <c r="L618" s="106">
        <v>44167</v>
      </c>
      <c r="M618" s="105"/>
      <c r="N618" s="1">
        <v>0.15</v>
      </c>
      <c r="O618" s="105" t="s">
        <v>108</v>
      </c>
      <c r="P618" s="1"/>
      <c r="Q618" s="1"/>
      <c r="R618" s="105" t="s">
        <v>101</v>
      </c>
      <c r="S618" s="1" t="s">
        <v>102</v>
      </c>
      <c r="T618" s="105" t="s">
        <v>36</v>
      </c>
      <c r="U618" s="105" t="s">
        <v>78</v>
      </c>
      <c r="V618" s="106"/>
      <c r="W618" s="106"/>
      <c r="X618" s="1"/>
      <c r="Y618" s="1">
        <v>17.5</v>
      </c>
      <c r="Z618" s="105" t="s">
        <v>108</v>
      </c>
      <c r="AA618" s="106">
        <v>44165</v>
      </c>
      <c r="AB618" s="106">
        <v>44179</v>
      </c>
      <c r="AC618" s="1">
        <v>14</v>
      </c>
      <c r="AD618" s="1">
        <v>112</v>
      </c>
      <c r="AE618" s="105"/>
      <c r="AF618" s="105"/>
      <c r="AG618" s="105"/>
      <c r="AH618" s="105"/>
      <c r="AI618" s="105"/>
      <c r="AJ618" s="1"/>
    </row>
    <row r="619" spans="1:36" x14ac:dyDescent="0.3">
      <c r="A619" s="105" t="s">
        <v>37</v>
      </c>
      <c r="B619" s="105" t="s">
        <v>36</v>
      </c>
      <c r="C619" s="105"/>
      <c r="D619" s="105" t="s">
        <v>652</v>
      </c>
      <c r="E619" s="105" t="s">
        <v>652</v>
      </c>
      <c r="F619" s="1"/>
      <c r="G619" s="1"/>
      <c r="H619" s="105" t="s">
        <v>78</v>
      </c>
      <c r="I619" s="1"/>
      <c r="J619" s="1"/>
      <c r="K619" s="105"/>
      <c r="L619" s="106">
        <v>44168</v>
      </c>
      <c r="M619" s="105"/>
      <c r="N619" s="1">
        <v>0.1</v>
      </c>
      <c r="O619" s="105" t="s">
        <v>108</v>
      </c>
      <c r="P619" s="1"/>
      <c r="Q619" s="1"/>
      <c r="R619" s="105" t="s">
        <v>101</v>
      </c>
      <c r="S619" s="1" t="s">
        <v>102</v>
      </c>
      <c r="T619" s="105" t="s">
        <v>36</v>
      </c>
      <c r="U619" s="105" t="s">
        <v>78</v>
      </c>
      <c r="V619" s="106"/>
      <c r="W619" s="106"/>
      <c r="X619" s="1"/>
      <c r="Y619" s="1">
        <v>17.5</v>
      </c>
      <c r="Z619" s="105" t="s">
        <v>108</v>
      </c>
      <c r="AA619" s="106">
        <v>44165</v>
      </c>
      <c r="AB619" s="106">
        <v>44179</v>
      </c>
      <c r="AC619" s="1">
        <v>14</v>
      </c>
      <c r="AD619" s="1">
        <v>112</v>
      </c>
      <c r="AE619" s="105"/>
      <c r="AF619" s="105"/>
      <c r="AG619" s="105"/>
      <c r="AH619" s="105"/>
      <c r="AI619" s="105"/>
      <c r="AJ619" s="1"/>
    </row>
    <row r="620" spans="1:36" x14ac:dyDescent="0.3">
      <c r="A620" s="105" t="s">
        <v>37</v>
      </c>
      <c r="B620" s="105" t="s">
        <v>36</v>
      </c>
      <c r="C620" s="105"/>
      <c r="D620" s="105" t="s">
        <v>652</v>
      </c>
      <c r="E620" s="105" t="s">
        <v>652</v>
      </c>
      <c r="F620" s="1"/>
      <c r="G620" s="1"/>
      <c r="H620" s="105" t="s">
        <v>78</v>
      </c>
      <c r="I620" s="1"/>
      <c r="J620" s="1"/>
      <c r="K620" s="105"/>
      <c r="L620" s="106">
        <v>44169</v>
      </c>
      <c r="M620" s="105"/>
      <c r="N620" s="1">
        <v>0.2</v>
      </c>
      <c r="O620" s="105" t="s">
        <v>108</v>
      </c>
      <c r="P620" s="1"/>
      <c r="Q620" s="1"/>
      <c r="R620" s="105" t="s">
        <v>101</v>
      </c>
      <c r="S620" s="1" t="s">
        <v>102</v>
      </c>
      <c r="T620" s="105" t="s">
        <v>36</v>
      </c>
      <c r="U620" s="105" t="s">
        <v>78</v>
      </c>
      <c r="V620" s="106"/>
      <c r="W620" s="106"/>
      <c r="X620" s="1"/>
      <c r="Y620" s="1">
        <v>17.5</v>
      </c>
      <c r="Z620" s="105" t="s">
        <v>108</v>
      </c>
      <c r="AA620" s="106">
        <v>44165</v>
      </c>
      <c r="AB620" s="106">
        <v>44179</v>
      </c>
      <c r="AC620" s="1">
        <v>14</v>
      </c>
      <c r="AD620" s="1">
        <v>112</v>
      </c>
      <c r="AE620" s="105"/>
      <c r="AF620" s="105"/>
      <c r="AG620" s="105"/>
      <c r="AH620" s="105"/>
      <c r="AI620" s="105"/>
      <c r="AJ620" s="1"/>
    </row>
    <row r="621" spans="1:36" x14ac:dyDescent="0.3">
      <c r="A621" s="105" t="s">
        <v>37</v>
      </c>
      <c r="B621" s="105" t="s">
        <v>36</v>
      </c>
      <c r="C621" s="105"/>
      <c r="D621" s="105" t="s">
        <v>652</v>
      </c>
      <c r="E621" s="105" t="s">
        <v>652</v>
      </c>
      <c r="F621" s="1"/>
      <c r="G621" s="1"/>
      <c r="H621" s="105" t="s">
        <v>78</v>
      </c>
      <c r="I621" s="1"/>
      <c r="J621" s="1"/>
      <c r="K621" s="105"/>
      <c r="L621" s="106">
        <v>44172</v>
      </c>
      <c r="M621" s="105"/>
      <c r="N621" s="1">
        <v>0.13</v>
      </c>
      <c r="O621" s="105" t="s">
        <v>108</v>
      </c>
      <c r="P621" s="1"/>
      <c r="Q621" s="1"/>
      <c r="R621" s="105" t="s">
        <v>101</v>
      </c>
      <c r="S621" s="1" t="s">
        <v>102</v>
      </c>
      <c r="T621" s="105" t="s">
        <v>36</v>
      </c>
      <c r="U621" s="105" t="s">
        <v>78</v>
      </c>
      <c r="V621" s="106"/>
      <c r="W621" s="106"/>
      <c r="X621" s="1"/>
      <c r="Y621" s="1">
        <v>17.5</v>
      </c>
      <c r="Z621" s="105" t="s">
        <v>108</v>
      </c>
      <c r="AA621" s="106">
        <v>44165</v>
      </c>
      <c r="AB621" s="106">
        <v>44179</v>
      </c>
      <c r="AC621" s="1">
        <v>14</v>
      </c>
      <c r="AD621" s="1">
        <v>112</v>
      </c>
      <c r="AE621" s="105"/>
      <c r="AF621" s="105"/>
      <c r="AG621" s="105"/>
      <c r="AH621" s="105"/>
      <c r="AI621" s="105"/>
      <c r="AJ621" s="1"/>
    </row>
    <row r="622" spans="1:36" x14ac:dyDescent="0.3">
      <c r="A622" s="105" t="s">
        <v>37</v>
      </c>
      <c r="B622" s="105" t="s">
        <v>36</v>
      </c>
      <c r="C622" s="105"/>
      <c r="D622" s="105" t="s">
        <v>652</v>
      </c>
      <c r="E622" s="105" t="s">
        <v>652</v>
      </c>
      <c r="F622" s="1"/>
      <c r="G622" s="1"/>
      <c r="H622" s="105" t="s">
        <v>78</v>
      </c>
      <c r="I622" s="1"/>
      <c r="J622" s="1"/>
      <c r="K622" s="105"/>
      <c r="L622" s="106">
        <v>44173</v>
      </c>
      <c r="M622" s="105"/>
      <c r="N622" s="1">
        <v>0.08</v>
      </c>
      <c r="O622" s="105" t="s">
        <v>108</v>
      </c>
      <c r="P622" s="1"/>
      <c r="Q622" s="1"/>
      <c r="R622" s="105" t="s">
        <v>101</v>
      </c>
      <c r="S622" s="1" t="s">
        <v>102</v>
      </c>
      <c r="T622" s="105" t="s">
        <v>36</v>
      </c>
      <c r="U622" s="105" t="s">
        <v>78</v>
      </c>
      <c r="V622" s="106"/>
      <c r="W622" s="106"/>
      <c r="X622" s="1"/>
      <c r="Y622" s="1">
        <v>17.5</v>
      </c>
      <c r="Z622" s="105" t="s">
        <v>108</v>
      </c>
      <c r="AA622" s="106">
        <v>44165</v>
      </c>
      <c r="AB622" s="106">
        <v>44179</v>
      </c>
      <c r="AC622" s="1">
        <v>14</v>
      </c>
      <c r="AD622" s="1">
        <v>112</v>
      </c>
      <c r="AE622" s="105"/>
      <c r="AF622" s="105"/>
      <c r="AG622" s="105"/>
      <c r="AH622" s="105"/>
      <c r="AI622" s="105"/>
      <c r="AJ622" s="1"/>
    </row>
    <row r="623" spans="1:36" x14ac:dyDescent="0.3">
      <c r="A623" s="105" t="s">
        <v>37</v>
      </c>
      <c r="B623" s="105" t="s">
        <v>36</v>
      </c>
      <c r="C623" s="105"/>
      <c r="D623" s="105" t="s">
        <v>652</v>
      </c>
      <c r="E623" s="105" t="s">
        <v>652</v>
      </c>
      <c r="F623" s="1"/>
      <c r="G623" s="1"/>
      <c r="H623" s="105" t="s">
        <v>78</v>
      </c>
      <c r="I623" s="1"/>
      <c r="J623" s="1"/>
      <c r="K623" s="105"/>
      <c r="L623" s="106">
        <v>44174</v>
      </c>
      <c r="M623" s="105"/>
      <c r="N623" s="1">
        <v>0.12</v>
      </c>
      <c r="O623" s="105" t="s">
        <v>108</v>
      </c>
      <c r="P623" s="1"/>
      <c r="Q623" s="1"/>
      <c r="R623" s="105" t="s">
        <v>101</v>
      </c>
      <c r="S623" s="1" t="s">
        <v>102</v>
      </c>
      <c r="T623" s="105" t="s">
        <v>36</v>
      </c>
      <c r="U623" s="105" t="s">
        <v>78</v>
      </c>
      <c r="V623" s="106"/>
      <c r="W623" s="106"/>
      <c r="X623" s="1"/>
      <c r="Y623" s="1">
        <v>17.5</v>
      </c>
      <c r="Z623" s="105" t="s">
        <v>108</v>
      </c>
      <c r="AA623" s="106">
        <v>44165</v>
      </c>
      <c r="AB623" s="106">
        <v>44179</v>
      </c>
      <c r="AC623" s="1">
        <v>14</v>
      </c>
      <c r="AD623" s="1">
        <v>112</v>
      </c>
      <c r="AE623" s="105"/>
      <c r="AF623" s="105"/>
      <c r="AG623" s="105"/>
      <c r="AH623" s="105"/>
      <c r="AI623" s="105"/>
      <c r="AJ623" s="1"/>
    </row>
    <row r="624" spans="1:36" x14ac:dyDescent="0.3">
      <c r="A624" s="105" t="s">
        <v>37</v>
      </c>
      <c r="B624" s="105" t="s">
        <v>36</v>
      </c>
      <c r="C624" s="105"/>
      <c r="D624" s="105" t="s">
        <v>652</v>
      </c>
      <c r="E624" s="105" t="s">
        <v>652</v>
      </c>
      <c r="F624" s="1"/>
      <c r="G624" s="1"/>
      <c r="H624" s="105" t="s">
        <v>78</v>
      </c>
      <c r="I624" s="1"/>
      <c r="J624" s="1"/>
      <c r="K624" s="105"/>
      <c r="L624" s="106">
        <v>44175</v>
      </c>
      <c r="M624" s="105"/>
      <c r="N624" s="1">
        <v>0.17</v>
      </c>
      <c r="O624" s="105" t="s">
        <v>108</v>
      </c>
      <c r="P624" s="1"/>
      <c r="Q624" s="1"/>
      <c r="R624" s="105" t="s">
        <v>101</v>
      </c>
      <c r="S624" s="1" t="s">
        <v>102</v>
      </c>
      <c r="T624" s="105" t="s">
        <v>36</v>
      </c>
      <c r="U624" s="105" t="s">
        <v>78</v>
      </c>
      <c r="V624" s="106"/>
      <c r="W624" s="106"/>
      <c r="X624" s="1"/>
      <c r="Y624" s="1">
        <v>17.5</v>
      </c>
      <c r="Z624" s="105" t="s">
        <v>108</v>
      </c>
      <c r="AA624" s="106">
        <v>44165</v>
      </c>
      <c r="AB624" s="106">
        <v>44179</v>
      </c>
      <c r="AC624" s="1">
        <v>14</v>
      </c>
      <c r="AD624" s="1">
        <v>112</v>
      </c>
      <c r="AE624" s="105"/>
      <c r="AF624" s="105"/>
      <c r="AG624" s="105"/>
      <c r="AH624" s="105"/>
      <c r="AI624" s="105"/>
      <c r="AJ624" s="1"/>
    </row>
    <row r="625" spans="1:36" x14ac:dyDescent="0.3">
      <c r="A625" s="105" t="s">
        <v>37</v>
      </c>
      <c r="B625" s="105" t="s">
        <v>36</v>
      </c>
      <c r="C625" s="105"/>
      <c r="D625" s="105" t="s">
        <v>652</v>
      </c>
      <c r="E625" s="105" t="s">
        <v>652</v>
      </c>
      <c r="F625" s="1"/>
      <c r="G625" s="1"/>
      <c r="H625" s="105" t="s">
        <v>78</v>
      </c>
      <c r="I625" s="1"/>
      <c r="J625" s="1"/>
      <c r="K625" s="105"/>
      <c r="L625" s="106">
        <v>44176</v>
      </c>
      <c r="M625" s="105"/>
      <c r="N625" s="1">
        <v>0.13</v>
      </c>
      <c r="O625" s="105" t="s">
        <v>108</v>
      </c>
      <c r="P625" s="1"/>
      <c r="Q625" s="1"/>
      <c r="R625" s="105" t="s">
        <v>101</v>
      </c>
      <c r="S625" s="1" t="s">
        <v>102</v>
      </c>
      <c r="T625" s="105" t="s">
        <v>36</v>
      </c>
      <c r="U625" s="105" t="s">
        <v>78</v>
      </c>
      <c r="V625" s="106"/>
      <c r="W625" s="106"/>
      <c r="X625" s="1"/>
      <c r="Y625" s="1">
        <v>17.5</v>
      </c>
      <c r="Z625" s="105" t="s">
        <v>108</v>
      </c>
      <c r="AA625" s="106">
        <v>44165</v>
      </c>
      <c r="AB625" s="106">
        <v>44179</v>
      </c>
      <c r="AC625" s="1">
        <v>14</v>
      </c>
      <c r="AD625" s="1">
        <v>112</v>
      </c>
      <c r="AE625" s="105"/>
      <c r="AF625" s="105"/>
      <c r="AG625" s="105"/>
      <c r="AH625" s="105"/>
      <c r="AI625" s="105"/>
      <c r="AJ625" s="1"/>
    </row>
    <row r="626" spans="1:36" x14ac:dyDescent="0.3">
      <c r="A626" s="105" t="s">
        <v>37</v>
      </c>
      <c r="B626" s="105" t="s">
        <v>36</v>
      </c>
      <c r="C626" s="105"/>
      <c r="D626" s="105" t="s">
        <v>652</v>
      </c>
      <c r="E626" s="105" t="s">
        <v>652</v>
      </c>
      <c r="F626" s="1"/>
      <c r="G626" s="1"/>
      <c r="H626" s="105" t="s">
        <v>78</v>
      </c>
      <c r="I626" s="1"/>
      <c r="J626" s="1"/>
      <c r="K626" s="105"/>
      <c r="L626" s="106">
        <v>44180</v>
      </c>
      <c r="M626" s="105"/>
      <c r="N626" s="1">
        <v>0.08</v>
      </c>
      <c r="O626" s="105" t="s">
        <v>125</v>
      </c>
      <c r="P626" s="1"/>
      <c r="Q626" s="1"/>
      <c r="R626" s="105" t="s">
        <v>101</v>
      </c>
      <c r="S626" s="1" t="s">
        <v>102</v>
      </c>
      <c r="T626" s="105" t="s">
        <v>36</v>
      </c>
      <c r="U626" s="105" t="s">
        <v>78</v>
      </c>
      <c r="V626" s="106"/>
      <c r="W626" s="106"/>
      <c r="X626" s="1"/>
      <c r="Y626" s="1">
        <v>17.5</v>
      </c>
      <c r="Z626" s="105" t="s">
        <v>125</v>
      </c>
      <c r="AA626" s="106">
        <v>44179</v>
      </c>
      <c r="AB626" s="106">
        <v>44193</v>
      </c>
      <c r="AC626" s="1">
        <v>14</v>
      </c>
      <c r="AD626" s="1">
        <v>112</v>
      </c>
      <c r="AE626" s="105"/>
      <c r="AF626" s="105"/>
      <c r="AG626" s="105"/>
      <c r="AH626" s="105"/>
      <c r="AI626" s="105"/>
      <c r="AJ626" s="1"/>
    </row>
    <row r="627" spans="1:36" x14ac:dyDescent="0.3">
      <c r="A627" s="105" t="s">
        <v>37</v>
      </c>
      <c r="B627" s="105" t="s">
        <v>36</v>
      </c>
      <c r="C627" s="105"/>
      <c r="D627" s="105" t="s">
        <v>652</v>
      </c>
      <c r="E627" s="105" t="s">
        <v>652</v>
      </c>
      <c r="F627" s="1"/>
      <c r="G627" s="1"/>
      <c r="H627" s="105" t="s">
        <v>78</v>
      </c>
      <c r="I627" s="1"/>
      <c r="J627" s="1"/>
      <c r="K627" s="105"/>
      <c r="L627" s="106">
        <v>44181</v>
      </c>
      <c r="M627" s="105"/>
      <c r="N627" s="1">
        <v>0.08</v>
      </c>
      <c r="O627" s="105" t="s">
        <v>125</v>
      </c>
      <c r="P627" s="1"/>
      <c r="Q627" s="1"/>
      <c r="R627" s="105" t="s">
        <v>101</v>
      </c>
      <c r="S627" s="1" t="s">
        <v>102</v>
      </c>
      <c r="T627" s="105" t="s">
        <v>36</v>
      </c>
      <c r="U627" s="105" t="s">
        <v>78</v>
      </c>
      <c r="V627" s="106"/>
      <c r="W627" s="106"/>
      <c r="X627" s="1"/>
      <c r="Y627" s="1">
        <v>17.5</v>
      </c>
      <c r="Z627" s="105" t="s">
        <v>125</v>
      </c>
      <c r="AA627" s="106">
        <v>44179</v>
      </c>
      <c r="AB627" s="106">
        <v>44193</v>
      </c>
      <c r="AC627" s="1">
        <v>14</v>
      </c>
      <c r="AD627" s="1">
        <v>112</v>
      </c>
      <c r="AE627" s="105"/>
      <c r="AF627" s="105"/>
      <c r="AG627" s="105"/>
      <c r="AH627" s="105"/>
      <c r="AI627" s="105"/>
      <c r="AJ627" s="1"/>
    </row>
    <row r="628" spans="1:36" x14ac:dyDescent="0.3">
      <c r="A628" s="105" t="s">
        <v>37</v>
      </c>
      <c r="B628" s="105" t="s">
        <v>36</v>
      </c>
      <c r="C628" s="105"/>
      <c r="D628" s="105" t="s">
        <v>652</v>
      </c>
      <c r="E628" s="105" t="s">
        <v>652</v>
      </c>
      <c r="F628" s="1"/>
      <c r="G628" s="1"/>
      <c r="H628" s="105" t="s">
        <v>78</v>
      </c>
      <c r="I628" s="1"/>
      <c r="J628" s="1"/>
      <c r="K628" s="105"/>
      <c r="L628" s="106">
        <v>44182</v>
      </c>
      <c r="M628" s="105"/>
      <c r="N628" s="1">
        <v>0.35</v>
      </c>
      <c r="O628" s="105" t="s">
        <v>125</v>
      </c>
      <c r="P628" s="1"/>
      <c r="Q628" s="1"/>
      <c r="R628" s="105" t="s">
        <v>101</v>
      </c>
      <c r="S628" s="1" t="s">
        <v>102</v>
      </c>
      <c r="T628" s="105" t="s">
        <v>36</v>
      </c>
      <c r="U628" s="105" t="s">
        <v>78</v>
      </c>
      <c r="V628" s="106"/>
      <c r="W628" s="106"/>
      <c r="X628" s="1"/>
      <c r="Y628" s="1">
        <v>17.5</v>
      </c>
      <c r="Z628" s="105" t="s">
        <v>125</v>
      </c>
      <c r="AA628" s="106">
        <v>44179</v>
      </c>
      <c r="AB628" s="106">
        <v>44193</v>
      </c>
      <c r="AC628" s="1">
        <v>14</v>
      </c>
      <c r="AD628" s="1">
        <v>112</v>
      </c>
      <c r="AE628" s="105"/>
      <c r="AF628" s="105"/>
      <c r="AG628" s="105"/>
      <c r="AH628" s="105"/>
      <c r="AI628" s="105"/>
      <c r="AJ628" s="1"/>
    </row>
    <row r="629" spans="1:36" x14ac:dyDescent="0.3">
      <c r="A629" s="105" t="s">
        <v>37</v>
      </c>
      <c r="B629" s="105" t="s">
        <v>36</v>
      </c>
      <c r="C629" s="105"/>
      <c r="D629" s="105" t="s">
        <v>652</v>
      </c>
      <c r="E629" s="105" t="s">
        <v>652</v>
      </c>
      <c r="F629" s="1"/>
      <c r="G629" s="1"/>
      <c r="H629" s="105" t="s">
        <v>78</v>
      </c>
      <c r="I629" s="1"/>
      <c r="J629" s="1"/>
      <c r="K629" s="105"/>
      <c r="L629" s="106">
        <v>44183</v>
      </c>
      <c r="M629" s="105"/>
      <c r="N629" s="1">
        <v>0.12</v>
      </c>
      <c r="O629" s="105" t="s">
        <v>125</v>
      </c>
      <c r="P629" s="1"/>
      <c r="Q629" s="1"/>
      <c r="R629" s="105" t="s">
        <v>101</v>
      </c>
      <c r="S629" s="1" t="s">
        <v>102</v>
      </c>
      <c r="T629" s="105" t="s">
        <v>36</v>
      </c>
      <c r="U629" s="105" t="s">
        <v>78</v>
      </c>
      <c r="V629" s="106"/>
      <c r="W629" s="106"/>
      <c r="X629" s="1"/>
      <c r="Y629" s="1">
        <v>17.5</v>
      </c>
      <c r="Z629" s="105" t="s">
        <v>125</v>
      </c>
      <c r="AA629" s="106">
        <v>44179</v>
      </c>
      <c r="AB629" s="106">
        <v>44193</v>
      </c>
      <c r="AC629" s="1">
        <v>14</v>
      </c>
      <c r="AD629" s="1">
        <v>112</v>
      </c>
      <c r="AE629" s="105"/>
      <c r="AF629" s="105"/>
      <c r="AG629" s="105"/>
      <c r="AH629" s="105"/>
      <c r="AI629" s="105"/>
      <c r="AJ629" s="1"/>
    </row>
    <row r="630" spans="1:36" x14ac:dyDescent="0.3">
      <c r="A630" s="105" t="s">
        <v>37</v>
      </c>
      <c r="B630" s="105" t="s">
        <v>36</v>
      </c>
      <c r="C630" s="105"/>
      <c r="D630" s="105" t="s">
        <v>652</v>
      </c>
      <c r="E630" s="105" t="s">
        <v>652</v>
      </c>
      <c r="F630" s="1"/>
      <c r="G630" s="1"/>
      <c r="H630" s="105" t="s">
        <v>78</v>
      </c>
      <c r="I630" s="1"/>
      <c r="J630" s="1"/>
      <c r="K630" s="105"/>
      <c r="L630" s="106">
        <v>44186</v>
      </c>
      <c r="M630" s="105"/>
      <c r="N630" s="1">
        <v>0.22</v>
      </c>
      <c r="O630" s="105" t="s">
        <v>125</v>
      </c>
      <c r="P630" s="1"/>
      <c r="Q630" s="1"/>
      <c r="R630" s="105" t="s">
        <v>101</v>
      </c>
      <c r="S630" s="1" t="s">
        <v>102</v>
      </c>
      <c r="T630" s="105" t="s">
        <v>36</v>
      </c>
      <c r="U630" s="105" t="s">
        <v>78</v>
      </c>
      <c r="V630" s="106"/>
      <c r="W630" s="106"/>
      <c r="X630" s="1"/>
      <c r="Y630" s="1">
        <v>17.5</v>
      </c>
      <c r="Z630" s="105" t="s">
        <v>125</v>
      </c>
      <c r="AA630" s="106">
        <v>44179</v>
      </c>
      <c r="AB630" s="106">
        <v>44193</v>
      </c>
      <c r="AC630" s="1">
        <v>14</v>
      </c>
      <c r="AD630" s="1">
        <v>112</v>
      </c>
      <c r="AE630" s="105"/>
      <c r="AF630" s="105"/>
      <c r="AG630" s="105"/>
      <c r="AH630" s="105"/>
      <c r="AI630" s="105"/>
      <c r="AJ630" s="1"/>
    </row>
    <row r="631" spans="1:36" x14ac:dyDescent="0.3">
      <c r="A631" s="105" t="s">
        <v>37</v>
      </c>
      <c r="B631" s="105" t="s">
        <v>36</v>
      </c>
      <c r="C631" s="105"/>
      <c r="D631" s="105" t="s">
        <v>652</v>
      </c>
      <c r="E631" s="105" t="s">
        <v>652</v>
      </c>
      <c r="F631" s="1"/>
      <c r="G631" s="1"/>
      <c r="H631" s="105" t="s">
        <v>78</v>
      </c>
      <c r="I631" s="1"/>
      <c r="J631" s="1"/>
      <c r="K631" s="105"/>
      <c r="L631" s="106">
        <v>44187</v>
      </c>
      <c r="M631" s="105"/>
      <c r="N631" s="1">
        <v>0.08</v>
      </c>
      <c r="O631" s="105" t="s">
        <v>125</v>
      </c>
      <c r="P631" s="1"/>
      <c r="Q631" s="1"/>
      <c r="R631" s="105" t="s">
        <v>101</v>
      </c>
      <c r="S631" s="1" t="s">
        <v>102</v>
      </c>
      <c r="T631" s="105" t="s">
        <v>36</v>
      </c>
      <c r="U631" s="105" t="s">
        <v>78</v>
      </c>
      <c r="V631" s="106"/>
      <c r="W631" s="106"/>
      <c r="X631" s="1"/>
      <c r="Y631" s="1">
        <v>17.5</v>
      </c>
      <c r="Z631" s="105" t="s">
        <v>125</v>
      </c>
      <c r="AA631" s="106">
        <v>44179</v>
      </c>
      <c r="AB631" s="106">
        <v>44193</v>
      </c>
      <c r="AC631" s="1">
        <v>14</v>
      </c>
      <c r="AD631" s="1">
        <v>112</v>
      </c>
      <c r="AE631" s="105"/>
      <c r="AF631" s="105"/>
      <c r="AG631" s="105"/>
      <c r="AH631" s="105"/>
      <c r="AI631" s="105"/>
      <c r="AJ631" s="1"/>
    </row>
    <row r="632" spans="1:36" x14ac:dyDescent="0.3">
      <c r="A632" s="105" t="s">
        <v>37</v>
      </c>
      <c r="B632" s="105" t="s">
        <v>36</v>
      </c>
      <c r="C632" s="105"/>
      <c r="D632" s="105" t="s">
        <v>652</v>
      </c>
      <c r="E632" s="105" t="s">
        <v>652</v>
      </c>
      <c r="F632" s="1"/>
      <c r="G632" s="1"/>
      <c r="H632" s="105" t="s">
        <v>78</v>
      </c>
      <c r="I632" s="1"/>
      <c r="J632" s="1"/>
      <c r="K632" s="105"/>
      <c r="L632" s="106">
        <v>44188</v>
      </c>
      <c r="M632" s="105"/>
      <c r="N632" s="1">
        <v>0.08</v>
      </c>
      <c r="O632" s="105" t="s">
        <v>125</v>
      </c>
      <c r="P632" s="1"/>
      <c r="Q632" s="1"/>
      <c r="R632" s="105" t="s">
        <v>101</v>
      </c>
      <c r="S632" s="1" t="s">
        <v>102</v>
      </c>
      <c r="T632" s="105" t="s">
        <v>36</v>
      </c>
      <c r="U632" s="105" t="s">
        <v>78</v>
      </c>
      <c r="V632" s="106"/>
      <c r="W632" s="106"/>
      <c r="X632" s="1"/>
      <c r="Y632" s="1">
        <v>17.5</v>
      </c>
      <c r="Z632" s="105" t="s">
        <v>125</v>
      </c>
      <c r="AA632" s="106">
        <v>44179</v>
      </c>
      <c r="AB632" s="106">
        <v>44193</v>
      </c>
      <c r="AC632" s="1">
        <v>14</v>
      </c>
      <c r="AD632" s="1">
        <v>112</v>
      </c>
      <c r="AE632" s="105"/>
      <c r="AF632" s="105"/>
      <c r="AG632" s="105"/>
      <c r="AH632" s="105"/>
      <c r="AI632" s="105"/>
      <c r="AJ632" s="1"/>
    </row>
    <row r="633" spans="1:36" x14ac:dyDescent="0.3">
      <c r="A633" s="105" t="s">
        <v>37</v>
      </c>
      <c r="B633" s="105" t="s">
        <v>36</v>
      </c>
      <c r="C633" s="105"/>
      <c r="D633" s="105" t="s">
        <v>652</v>
      </c>
      <c r="E633" s="105" t="s">
        <v>652</v>
      </c>
      <c r="F633" s="1"/>
      <c r="G633" s="1"/>
      <c r="H633" s="105" t="s">
        <v>265</v>
      </c>
      <c r="I633" s="1"/>
      <c r="J633" s="1"/>
      <c r="K633" s="105"/>
      <c r="L633" s="106">
        <v>44154</v>
      </c>
      <c r="M633" s="105" t="s">
        <v>266</v>
      </c>
      <c r="N633" s="1">
        <v>0.27</v>
      </c>
      <c r="O633" s="105" t="s">
        <v>105</v>
      </c>
      <c r="P633" s="1"/>
      <c r="Q633" s="1"/>
      <c r="R633" s="105" t="s">
        <v>41</v>
      </c>
      <c r="S633" s="1" t="s">
        <v>42</v>
      </c>
      <c r="T633" s="105" t="s">
        <v>36</v>
      </c>
      <c r="U633" s="105" t="s">
        <v>265</v>
      </c>
      <c r="V633" s="106">
        <v>44137</v>
      </c>
      <c r="W633" s="106">
        <v>44204</v>
      </c>
      <c r="X633" s="1">
        <v>67</v>
      </c>
      <c r="Y633" s="1">
        <v>0</v>
      </c>
      <c r="Z633" s="105" t="s">
        <v>105</v>
      </c>
      <c r="AA633" s="106">
        <v>44151</v>
      </c>
      <c r="AB633" s="106">
        <v>44165</v>
      </c>
      <c r="AC633" s="1">
        <v>14</v>
      </c>
      <c r="AD633" s="1">
        <v>136.37</v>
      </c>
      <c r="AE633" s="105"/>
      <c r="AF633" s="105"/>
      <c r="AG633" s="105"/>
      <c r="AH633" s="105"/>
      <c r="AI633" s="105"/>
      <c r="AJ633" s="1"/>
    </row>
    <row r="634" spans="1:36" x14ac:dyDescent="0.3">
      <c r="A634" s="105" t="s">
        <v>37</v>
      </c>
      <c r="B634" s="105" t="s">
        <v>36</v>
      </c>
      <c r="C634" s="105"/>
      <c r="D634" s="105" t="s">
        <v>652</v>
      </c>
      <c r="E634" s="105" t="s">
        <v>652</v>
      </c>
      <c r="F634" s="1"/>
      <c r="G634" s="1"/>
      <c r="H634" s="105" t="s">
        <v>265</v>
      </c>
      <c r="I634" s="1"/>
      <c r="J634" s="1"/>
      <c r="K634" s="105"/>
      <c r="L634" s="106">
        <v>44158</v>
      </c>
      <c r="M634" s="105" t="s">
        <v>266</v>
      </c>
      <c r="N634" s="1">
        <v>0.42</v>
      </c>
      <c r="O634" s="105" t="s">
        <v>105</v>
      </c>
      <c r="P634" s="1"/>
      <c r="Q634" s="1"/>
      <c r="R634" s="105" t="s">
        <v>41</v>
      </c>
      <c r="S634" s="1" t="s">
        <v>42</v>
      </c>
      <c r="T634" s="105" t="s">
        <v>36</v>
      </c>
      <c r="U634" s="105" t="s">
        <v>265</v>
      </c>
      <c r="V634" s="106">
        <v>44137</v>
      </c>
      <c r="W634" s="106">
        <v>44204</v>
      </c>
      <c r="X634" s="1">
        <v>67</v>
      </c>
      <c r="Y634" s="1">
        <v>0</v>
      </c>
      <c r="Z634" s="105" t="s">
        <v>105</v>
      </c>
      <c r="AA634" s="106">
        <v>44151</v>
      </c>
      <c r="AB634" s="106">
        <v>44165</v>
      </c>
      <c r="AC634" s="1">
        <v>14</v>
      </c>
      <c r="AD634" s="1">
        <v>136.37</v>
      </c>
      <c r="AE634" s="105"/>
      <c r="AF634" s="105"/>
      <c r="AG634" s="105"/>
      <c r="AH634" s="105"/>
      <c r="AI634" s="105"/>
      <c r="AJ634" s="1"/>
    </row>
    <row r="635" spans="1:36" x14ac:dyDescent="0.3">
      <c r="A635" s="105" t="s">
        <v>37</v>
      </c>
      <c r="B635" s="105" t="s">
        <v>36</v>
      </c>
      <c r="C635" s="105"/>
      <c r="D635" s="105" t="s">
        <v>652</v>
      </c>
      <c r="E635" s="105" t="s">
        <v>652</v>
      </c>
      <c r="F635" s="1"/>
      <c r="G635" s="1"/>
      <c r="H635" s="105" t="s">
        <v>265</v>
      </c>
      <c r="I635" s="1"/>
      <c r="J635" s="1"/>
      <c r="K635" s="105"/>
      <c r="L635" s="106">
        <v>44162</v>
      </c>
      <c r="M635" s="105" t="s">
        <v>266</v>
      </c>
      <c r="N635" s="1">
        <v>1.33</v>
      </c>
      <c r="O635" s="105" t="s">
        <v>105</v>
      </c>
      <c r="P635" s="1"/>
      <c r="Q635" s="1"/>
      <c r="R635" s="105" t="s">
        <v>41</v>
      </c>
      <c r="S635" s="1" t="s">
        <v>42</v>
      </c>
      <c r="T635" s="105" t="s">
        <v>36</v>
      </c>
      <c r="U635" s="105" t="s">
        <v>265</v>
      </c>
      <c r="V635" s="106">
        <v>44137</v>
      </c>
      <c r="W635" s="106">
        <v>44204</v>
      </c>
      <c r="X635" s="1">
        <v>67</v>
      </c>
      <c r="Y635" s="1">
        <v>0</v>
      </c>
      <c r="Z635" s="105" t="s">
        <v>105</v>
      </c>
      <c r="AA635" s="106">
        <v>44151</v>
      </c>
      <c r="AB635" s="106">
        <v>44165</v>
      </c>
      <c r="AC635" s="1">
        <v>14</v>
      </c>
      <c r="AD635" s="1">
        <v>136.37</v>
      </c>
      <c r="AE635" s="105"/>
      <c r="AF635" s="105"/>
      <c r="AG635" s="105"/>
      <c r="AH635" s="105"/>
      <c r="AI635" s="105"/>
      <c r="AJ635" s="1"/>
    </row>
    <row r="636" spans="1:36" x14ac:dyDescent="0.3">
      <c r="A636" s="105" t="s">
        <v>37</v>
      </c>
      <c r="B636" s="105" t="s">
        <v>36</v>
      </c>
      <c r="C636" s="105"/>
      <c r="D636" s="105" t="s">
        <v>652</v>
      </c>
      <c r="E636" s="105" t="s">
        <v>652</v>
      </c>
      <c r="F636" s="1"/>
      <c r="G636" s="1"/>
      <c r="H636" s="105" t="s">
        <v>265</v>
      </c>
      <c r="I636" s="1"/>
      <c r="J636" s="1"/>
      <c r="K636" s="105"/>
      <c r="L636" s="106">
        <v>44166</v>
      </c>
      <c r="M636" s="105" t="s">
        <v>266</v>
      </c>
      <c r="N636" s="1">
        <v>1</v>
      </c>
      <c r="O636" s="105" t="s">
        <v>108</v>
      </c>
      <c r="P636" s="1"/>
      <c r="Q636" s="1"/>
      <c r="R636" s="105" t="s">
        <v>41</v>
      </c>
      <c r="S636" s="1" t="s">
        <v>42</v>
      </c>
      <c r="T636" s="105" t="s">
        <v>36</v>
      </c>
      <c r="U636" s="105" t="s">
        <v>265</v>
      </c>
      <c r="V636" s="106">
        <v>44137</v>
      </c>
      <c r="W636" s="106">
        <v>44204</v>
      </c>
      <c r="X636" s="1">
        <v>67</v>
      </c>
      <c r="Y636" s="1">
        <v>0</v>
      </c>
      <c r="Z636" s="105" t="s">
        <v>108</v>
      </c>
      <c r="AA636" s="106">
        <v>44165</v>
      </c>
      <c r="AB636" s="106">
        <v>44179</v>
      </c>
      <c r="AC636" s="1">
        <v>14</v>
      </c>
      <c r="AD636" s="1">
        <v>112</v>
      </c>
      <c r="AE636" s="105"/>
      <c r="AF636" s="105"/>
      <c r="AG636" s="105"/>
      <c r="AH636" s="105"/>
      <c r="AI636" s="105"/>
      <c r="AJ636" s="1"/>
    </row>
    <row r="637" spans="1:36" x14ac:dyDescent="0.3">
      <c r="A637" s="105" t="s">
        <v>37</v>
      </c>
      <c r="B637" s="105" t="s">
        <v>36</v>
      </c>
      <c r="C637" s="105"/>
      <c r="D637" s="105" t="s">
        <v>652</v>
      </c>
      <c r="E637" s="105" t="s">
        <v>652</v>
      </c>
      <c r="F637" s="1"/>
      <c r="G637" s="1"/>
      <c r="H637" s="105" t="s">
        <v>265</v>
      </c>
      <c r="I637" s="1"/>
      <c r="J637" s="1"/>
      <c r="K637" s="105"/>
      <c r="L637" s="106">
        <v>44167</v>
      </c>
      <c r="M637" s="105" t="s">
        <v>277</v>
      </c>
      <c r="N637" s="1">
        <v>0.5</v>
      </c>
      <c r="O637" s="105" t="s">
        <v>108</v>
      </c>
      <c r="P637" s="1"/>
      <c r="Q637" s="1"/>
      <c r="R637" s="105" t="s">
        <v>41</v>
      </c>
      <c r="S637" s="1" t="s">
        <v>42</v>
      </c>
      <c r="T637" s="105" t="s">
        <v>36</v>
      </c>
      <c r="U637" s="105" t="s">
        <v>265</v>
      </c>
      <c r="V637" s="106">
        <v>44137</v>
      </c>
      <c r="W637" s="106">
        <v>44204</v>
      </c>
      <c r="X637" s="1">
        <v>67</v>
      </c>
      <c r="Y637" s="1">
        <v>0</v>
      </c>
      <c r="Z637" s="105" t="s">
        <v>108</v>
      </c>
      <c r="AA637" s="106">
        <v>44165</v>
      </c>
      <c r="AB637" s="106">
        <v>44179</v>
      </c>
      <c r="AC637" s="1">
        <v>14</v>
      </c>
      <c r="AD637" s="1">
        <v>112</v>
      </c>
      <c r="AE637" s="105"/>
      <c r="AF637" s="105"/>
      <c r="AG637" s="105"/>
      <c r="AH637" s="105"/>
      <c r="AI637" s="105"/>
      <c r="AJ637" s="1"/>
    </row>
    <row r="638" spans="1:36" x14ac:dyDescent="0.3">
      <c r="A638" s="105" t="s">
        <v>37</v>
      </c>
      <c r="B638" s="105" t="s">
        <v>36</v>
      </c>
      <c r="C638" s="105"/>
      <c r="D638" s="105" t="s">
        <v>652</v>
      </c>
      <c r="E638" s="105" t="s">
        <v>652</v>
      </c>
      <c r="F638" s="1"/>
      <c r="G638" s="1"/>
      <c r="H638" s="105" t="s">
        <v>265</v>
      </c>
      <c r="I638" s="1"/>
      <c r="J638" s="1"/>
      <c r="K638" s="105"/>
      <c r="L638" s="106">
        <v>44138</v>
      </c>
      <c r="M638" s="105" t="s">
        <v>283</v>
      </c>
      <c r="N638" s="1">
        <v>1.42</v>
      </c>
      <c r="O638" s="105" t="s">
        <v>40</v>
      </c>
      <c r="P638" s="1"/>
      <c r="Q638" s="1"/>
      <c r="R638" s="105" t="s">
        <v>60</v>
      </c>
      <c r="S638" s="1" t="s">
        <v>61</v>
      </c>
      <c r="T638" s="105" t="s">
        <v>36</v>
      </c>
      <c r="U638" s="105" t="s">
        <v>265</v>
      </c>
      <c r="V638" s="106">
        <v>44137</v>
      </c>
      <c r="W638" s="106">
        <v>44204</v>
      </c>
      <c r="X638" s="1">
        <v>67</v>
      </c>
      <c r="Y638" s="1">
        <v>0</v>
      </c>
      <c r="Z638" s="105" t="s">
        <v>40</v>
      </c>
      <c r="AA638" s="106">
        <v>44137</v>
      </c>
      <c r="AB638" s="106">
        <v>44151</v>
      </c>
      <c r="AC638" s="1">
        <v>14</v>
      </c>
      <c r="AD638" s="1">
        <v>112</v>
      </c>
      <c r="AE638" s="105"/>
      <c r="AF638" s="105"/>
      <c r="AG638" s="105"/>
      <c r="AH638" s="105"/>
      <c r="AI638" s="105"/>
      <c r="AJ638" s="1"/>
    </row>
    <row r="639" spans="1:36" x14ac:dyDescent="0.3">
      <c r="A639" s="105" t="s">
        <v>37</v>
      </c>
      <c r="B639" s="105" t="s">
        <v>36</v>
      </c>
      <c r="C639" s="105"/>
      <c r="D639" s="105" t="s">
        <v>652</v>
      </c>
      <c r="E639" s="105" t="s">
        <v>652</v>
      </c>
      <c r="F639" s="1"/>
      <c r="G639" s="1"/>
      <c r="H639" s="105" t="s">
        <v>265</v>
      </c>
      <c r="I639" s="1"/>
      <c r="J639" s="1"/>
      <c r="K639" s="105"/>
      <c r="L639" s="106">
        <v>44139</v>
      </c>
      <c r="M639" s="105" t="s">
        <v>284</v>
      </c>
      <c r="N639" s="1">
        <v>1.5</v>
      </c>
      <c r="O639" s="105" t="s">
        <v>40</v>
      </c>
      <c r="P639" s="1"/>
      <c r="Q639" s="1"/>
      <c r="R639" s="105" t="s">
        <v>60</v>
      </c>
      <c r="S639" s="1" t="s">
        <v>61</v>
      </c>
      <c r="T639" s="105" t="s">
        <v>36</v>
      </c>
      <c r="U639" s="105" t="s">
        <v>265</v>
      </c>
      <c r="V639" s="106">
        <v>44137</v>
      </c>
      <c r="W639" s="106">
        <v>44204</v>
      </c>
      <c r="X639" s="1">
        <v>67</v>
      </c>
      <c r="Y639" s="1">
        <v>0</v>
      </c>
      <c r="Z639" s="105" t="s">
        <v>40</v>
      </c>
      <c r="AA639" s="106">
        <v>44137</v>
      </c>
      <c r="AB639" s="106">
        <v>44151</v>
      </c>
      <c r="AC639" s="1">
        <v>14</v>
      </c>
      <c r="AD639" s="1">
        <v>112</v>
      </c>
      <c r="AE639" s="105"/>
      <c r="AF639" s="105"/>
      <c r="AG639" s="105"/>
      <c r="AH639" s="105"/>
      <c r="AI639" s="105"/>
      <c r="AJ639" s="1"/>
    </row>
    <row r="640" spans="1:36" x14ac:dyDescent="0.3">
      <c r="A640" s="105" t="s">
        <v>37</v>
      </c>
      <c r="B640" s="105" t="s">
        <v>36</v>
      </c>
      <c r="C640" s="105"/>
      <c r="D640" s="105" t="s">
        <v>652</v>
      </c>
      <c r="E640" s="105" t="s">
        <v>652</v>
      </c>
      <c r="F640" s="1"/>
      <c r="G640" s="1"/>
      <c r="H640" s="105" t="s">
        <v>265</v>
      </c>
      <c r="I640" s="1"/>
      <c r="J640" s="1"/>
      <c r="K640" s="105"/>
      <c r="L640" s="106">
        <v>44140</v>
      </c>
      <c r="M640" s="105" t="s">
        <v>285</v>
      </c>
      <c r="N640" s="1">
        <v>3.25</v>
      </c>
      <c r="O640" s="105" t="s">
        <v>40</v>
      </c>
      <c r="P640" s="1"/>
      <c r="Q640" s="1"/>
      <c r="R640" s="105" t="s">
        <v>60</v>
      </c>
      <c r="S640" s="1" t="s">
        <v>61</v>
      </c>
      <c r="T640" s="105" t="s">
        <v>36</v>
      </c>
      <c r="U640" s="105" t="s">
        <v>265</v>
      </c>
      <c r="V640" s="106">
        <v>44137</v>
      </c>
      <c r="W640" s="106">
        <v>44204</v>
      </c>
      <c r="X640" s="1">
        <v>67</v>
      </c>
      <c r="Y640" s="1">
        <v>0</v>
      </c>
      <c r="Z640" s="105" t="s">
        <v>40</v>
      </c>
      <c r="AA640" s="106">
        <v>44137</v>
      </c>
      <c r="AB640" s="106">
        <v>44151</v>
      </c>
      <c r="AC640" s="1">
        <v>14</v>
      </c>
      <c r="AD640" s="1">
        <v>112</v>
      </c>
      <c r="AE640" s="105"/>
      <c r="AF640" s="105"/>
      <c r="AG640" s="105"/>
      <c r="AH640" s="105"/>
      <c r="AI640" s="105"/>
      <c r="AJ640" s="1"/>
    </row>
    <row r="641" spans="1:36" x14ac:dyDescent="0.3">
      <c r="A641" s="105" t="s">
        <v>37</v>
      </c>
      <c r="B641" s="105" t="s">
        <v>36</v>
      </c>
      <c r="C641" s="105"/>
      <c r="D641" s="105" t="s">
        <v>652</v>
      </c>
      <c r="E641" s="105" t="s">
        <v>652</v>
      </c>
      <c r="F641" s="1"/>
      <c r="G641" s="1"/>
      <c r="H641" s="105" t="s">
        <v>265</v>
      </c>
      <c r="I641" s="1"/>
      <c r="J641" s="1"/>
      <c r="K641" s="105"/>
      <c r="L641" s="106">
        <v>44140</v>
      </c>
      <c r="M641" s="105" t="s">
        <v>286</v>
      </c>
      <c r="N641" s="1">
        <v>1.37</v>
      </c>
      <c r="O641" s="105" t="s">
        <v>40</v>
      </c>
      <c r="P641" s="1"/>
      <c r="Q641" s="1"/>
      <c r="R641" s="105" t="s">
        <v>60</v>
      </c>
      <c r="S641" s="1" t="s">
        <v>61</v>
      </c>
      <c r="T641" s="105" t="s">
        <v>36</v>
      </c>
      <c r="U641" s="105" t="s">
        <v>265</v>
      </c>
      <c r="V641" s="106">
        <v>44137</v>
      </c>
      <c r="W641" s="106">
        <v>44204</v>
      </c>
      <c r="X641" s="1">
        <v>67</v>
      </c>
      <c r="Y641" s="1">
        <v>0</v>
      </c>
      <c r="Z641" s="105" t="s">
        <v>40</v>
      </c>
      <c r="AA641" s="106">
        <v>44137</v>
      </c>
      <c r="AB641" s="106">
        <v>44151</v>
      </c>
      <c r="AC641" s="1">
        <v>14</v>
      </c>
      <c r="AD641" s="1">
        <v>112</v>
      </c>
      <c r="AE641" s="105"/>
      <c r="AF641" s="105"/>
      <c r="AG641" s="105"/>
      <c r="AH641" s="105"/>
      <c r="AI641" s="105"/>
      <c r="AJ641" s="1"/>
    </row>
    <row r="642" spans="1:36" x14ac:dyDescent="0.3">
      <c r="A642" s="105" t="s">
        <v>37</v>
      </c>
      <c r="B642" s="105" t="s">
        <v>36</v>
      </c>
      <c r="C642" s="105"/>
      <c r="D642" s="105" t="s">
        <v>652</v>
      </c>
      <c r="E642" s="105" t="s">
        <v>652</v>
      </c>
      <c r="F642" s="1"/>
      <c r="G642" s="1"/>
      <c r="H642" s="105" t="s">
        <v>265</v>
      </c>
      <c r="I642" s="1"/>
      <c r="J642" s="1"/>
      <c r="K642" s="105"/>
      <c r="L642" s="106">
        <v>44141</v>
      </c>
      <c r="M642" s="105" t="s">
        <v>287</v>
      </c>
      <c r="N642" s="1">
        <v>1.03</v>
      </c>
      <c r="O642" s="105" t="s">
        <v>40</v>
      </c>
      <c r="P642" s="1"/>
      <c r="Q642" s="1"/>
      <c r="R642" s="105" t="s">
        <v>60</v>
      </c>
      <c r="S642" s="1" t="s">
        <v>61</v>
      </c>
      <c r="T642" s="105" t="s">
        <v>36</v>
      </c>
      <c r="U642" s="105" t="s">
        <v>265</v>
      </c>
      <c r="V642" s="106">
        <v>44137</v>
      </c>
      <c r="W642" s="106">
        <v>44204</v>
      </c>
      <c r="X642" s="1">
        <v>67</v>
      </c>
      <c r="Y642" s="1">
        <v>0</v>
      </c>
      <c r="Z642" s="105" t="s">
        <v>40</v>
      </c>
      <c r="AA642" s="106">
        <v>44137</v>
      </c>
      <c r="AB642" s="106">
        <v>44151</v>
      </c>
      <c r="AC642" s="1">
        <v>14</v>
      </c>
      <c r="AD642" s="1">
        <v>112</v>
      </c>
      <c r="AE642" s="105"/>
      <c r="AF642" s="105"/>
      <c r="AG642" s="105"/>
      <c r="AH642" s="105"/>
      <c r="AI642" s="105"/>
      <c r="AJ642" s="1"/>
    </row>
    <row r="643" spans="1:36" x14ac:dyDescent="0.3">
      <c r="A643" s="105" t="s">
        <v>37</v>
      </c>
      <c r="B643" s="105" t="s">
        <v>36</v>
      </c>
      <c r="C643" s="105"/>
      <c r="D643" s="105" t="s">
        <v>652</v>
      </c>
      <c r="E643" s="105" t="s">
        <v>652</v>
      </c>
      <c r="F643" s="1"/>
      <c r="G643" s="1"/>
      <c r="H643" s="105" t="s">
        <v>265</v>
      </c>
      <c r="I643" s="1"/>
      <c r="J643" s="1"/>
      <c r="K643" s="105"/>
      <c r="L643" s="106">
        <v>44144</v>
      </c>
      <c r="M643" s="105" t="s">
        <v>288</v>
      </c>
      <c r="N643" s="1">
        <v>1</v>
      </c>
      <c r="O643" s="105" t="s">
        <v>40</v>
      </c>
      <c r="P643" s="1"/>
      <c r="Q643" s="1"/>
      <c r="R643" s="105" t="s">
        <v>60</v>
      </c>
      <c r="S643" s="1" t="s">
        <v>61</v>
      </c>
      <c r="T643" s="105" t="s">
        <v>36</v>
      </c>
      <c r="U643" s="105" t="s">
        <v>265</v>
      </c>
      <c r="V643" s="106">
        <v>44137</v>
      </c>
      <c r="W643" s="106">
        <v>44204</v>
      </c>
      <c r="X643" s="1">
        <v>67</v>
      </c>
      <c r="Y643" s="1">
        <v>0</v>
      </c>
      <c r="Z643" s="105" t="s">
        <v>40</v>
      </c>
      <c r="AA643" s="106">
        <v>44137</v>
      </c>
      <c r="AB643" s="106">
        <v>44151</v>
      </c>
      <c r="AC643" s="1">
        <v>14</v>
      </c>
      <c r="AD643" s="1">
        <v>112</v>
      </c>
      <c r="AE643" s="105"/>
      <c r="AF643" s="105"/>
      <c r="AG643" s="105"/>
      <c r="AH643" s="105"/>
      <c r="AI643" s="105"/>
      <c r="AJ643" s="1"/>
    </row>
    <row r="644" spans="1:36" x14ac:dyDescent="0.3">
      <c r="A644" s="105" t="s">
        <v>37</v>
      </c>
      <c r="B644" s="105" t="s">
        <v>36</v>
      </c>
      <c r="C644" s="105"/>
      <c r="D644" s="105" t="s">
        <v>652</v>
      </c>
      <c r="E644" s="105" t="s">
        <v>652</v>
      </c>
      <c r="F644" s="1"/>
      <c r="G644" s="1"/>
      <c r="H644" s="105" t="s">
        <v>265</v>
      </c>
      <c r="I644" s="1"/>
      <c r="J644" s="1"/>
      <c r="K644" s="105"/>
      <c r="L644" s="106">
        <v>44147</v>
      </c>
      <c r="M644" s="105" t="s">
        <v>289</v>
      </c>
      <c r="N644" s="1">
        <v>3.67</v>
      </c>
      <c r="O644" s="105" t="s">
        <v>40</v>
      </c>
      <c r="P644" s="1"/>
      <c r="Q644" s="1"/>
      <c r="R644" s="105" t="s">
        <v>60</v>
      </c>
      <c r="S644" s="1" t="s">
        <v>61</v>
      </c>
      <c r="T644" s="105" t="s">
        <v>36</v>
      </c>
      <c r="U644" s="105" t="s">
        <v>265</v>
      </c>
      <c r="V644" s="106">
        <v>44137</v>
      </c>
      <c r="W644" s="106">
        <v>44204</v>
      </c>
      <c r="X644" s="1">
        <v>67</v>
      </c>
      <c r="Y644" s="1">
        <v>0</v>
      </c>
      <c r="Z644" s="105" t="s">
        <v>40</v>
      </c>
      <c r="AA644" s="106">
        <v>44137</v>
      </c>
      <c r="AB644" s="106">
        <v>44151</v>
      </c>
      <c r="AC644" s="1">
        <v>14</v>
      </c>
      <c r="AD644" s="1">
        <v>112</v>
      </c>
      <c r="AE644" s="105"/>
      <c r="AF644" s="105"/>
      <c r="AG644" s="105"/>
      <c r="AH644" s="105"/>
      <c r="AI644" s="105"/>
      <c r="AJ644" s="1"/>
    </row>
    <row r="645" spans="1:36" x14ac:dyDescent="0.3">
      <c r="A645" s="105" t="s">
        <v>37</v>
      </c>
      <c r="B645" s="105" t="s">
        <v>36</v>
      </c>
      <c r="C645" s="105"/>
      <c r="D645" s="105" t="s">
        <v>652</v>
      </c>
      <c r="E645" s="105" t="s">
        <v>652</v>
      </c>
      <c r="F645" s="1"/>
      <c r="G645" s="1"/>
      <c r="H645" s="105" t="s">
        <v>265</v>
      </c>
      <c r="I645" s="1"/>
      <c r="J645" s="1"/>
      <c r="K645" s="105"/>
      <c r="L645" s="106">
        <v>44148</v>
      </c>
      <c r="M645" s="105" t="s">
        <v>290</v>
      </c>
      <c r="N645" s="1">
        <v>1.08</v>
      </c>
      <c r="O645" s="105" t="s">
        <v>40</v>
      </c>
      <c r="P645" s="1"/>
      <c r="Q645" s="1"/>
      <c r="R645" s="105" t="s">
        <v>60</v>
      </c>
      <c r="S645" s="1" t="s">
        <v>61</v>
      </c>
      <c r="T645" s="105" t="s">
        <v>36</v>
      </c>
      <c r="U645" s="105" t="s">
        <v>265</v>
      </c>
      <c r="V645" s="106">
        <v>44137</v>
      </c>
      <c r="W645" s="106">
        <v>44204</v>
      </c>
      <c r="X645" s="1">
        <v>67</v>
      </c>
      <c r="Y645" s="1">
        <v>0</v>
      </c>
      <c r="Z645" s="105" t="s">
        <v>40</v>
      </c>
      <c r="AA645" s="106">
        <v>44137</v>
      </c>
      <c r="AB645" s="106">
        <v>44151</v>
      </c>
      <c r="AC645" s="1">
        <v>14</v>
      </c>
      <c r="AD645" s="1">
        <v>112</v>
      </c>
      <c r="AE645" s="105"/>
      <c r="AF645" s="105"/>
      <c r="AG645" s="105"/>
      <c r="AH645" s="105"/>
      <c r="AI645" s="105"/>
      <c r="AJ645" s="1"/>
    </row>
    <row r="646" spans="1:36" x14ac:dyDescent="0.3">
      <c r="A646" s="105" t="s">
        <v>37</v>
      </c>
      <c r="B646" s="105" t="s">
        <v>36</v>
      </c>
      <c r="C646" s="105"/>
      <c r="D646" s="105" t="s">
        <v>652</v>
      </c>
      <c r="E646" s="105" t="s">
        <v>652</v>
      </c>
      <c r="F646" s="1"/>
      <c r="G646" s="1"/>
      <c r="H646" s="105" t="s">
        <v>265</v>
      </c>
      <c r="I646" s="1"/>
      <c r="J646" s="1"/>
      <c r="K646" s="105"/>
      <c r="L646" s="106">
        <v>44148</v>
      </c>
      <c r="M646" s="105" t="s">
        <v>291</v>
      </c>
      <c r="N646" s="1">
        <v>0.25</v>
      </c>
      <c r="O646" s="105" t="s">
        <v>40</v>
      </c>
      <c r="P646" s="1"/>
      <c r="Q646" s="1"/>
      <c r="R646" s="105" t="s">
        <v>60</v>
      </c>
      <c r="S646" s="1" t="s">
        <v>61</v>
      </c>
      <c r="T646" s="105" t="s">
        <v>36</v>
      </c>
      <c r="U646" s="105" t="s">
        <v>265</v>
      </c>
      <c r="V646" s="106">
        <v>44137</v>
      </c>
      <c r="W646" s="106">
        <v>44204</v>
      </c>
      <c r="X646" s="1">
        <v>67</v>
      </c>
      <c r="Y646" s="1">
        <v>0</v>
      </c>
      <c r="Z646" s="105" t="s">
        <v>40</v>
      </c>
      <c r="AA646" s="106">
        <v>44137</v>
      </c>
      <c r="AB646" s="106">
        <v>44151</v>
      </c>
      <c r="AC646" s="1">
        <v>14</v>
      </c>
      <c r="AD646" s="1">
        <v>112</v>
      </c>
      <c r="AE646" s="105"/>
      <c r="AF646" s="105"/>
      <c r="AG646" s="105"/>
      <c r="AH646" s="105"/>
      <c r="AI646" s="105"/>
      <c r="AJ646" s="1"/>
    </row>
    <row r="647" spans="1:36" x14ac:dyDescent="0.3">
      <c r="A647" s="105" t="s">
        <v>37</v>
      </c>
      <c r="B647" s="105" t="s">
        <v>36</v>
      </c>
      <c r="C647" s="105"/>
      <c r="D647" s="105" t="s">
        <v>652</v>
      </c>
      <c r="E647" s="105" t="s">
        <v>652</v>
      </c>
      <c r="F647" s="1"/>
      <c r="G647" s="1"/>
      <c r="H647" s="105" t="s">
        <v>265</v>
      </c>
      <c r="I647" s="1"/>
      <c r="J647" s="1"/>
      <c r="K647" s="105"/>
      <c r="L647" s="106">
        <v>44148</v>
      </c>
      <c r="M647" s="105" t="s">
        <v>292</v>
      </c>
      <c r="N647" s="1">
        <v>2</v>
      </c>
      <c r="O647" s="105" t="s">
        <v>40</v>
      </c>
      <c r="P647" s="1"/>
      <c r="Q647" s="1"/>
      <c r="R647" s="105" t="s">
        <v>60</v>
      </c>
      <c r="S647" s="1" t="s">
        <v>61</v>
      </c>
      <c r="T647" s="105" t="s">
        <v>36</v>
      </c>
      <c r="U647" s="105" t="s">
        <v>265</v>
      </c>
      <c r="V647" s="106">
        <v>44137</v>
      </c>
      <c r="W647" s="106">
        <v>44204</v>
      </c>
      <c r="X647" s="1">
        <v>67</v>
      </c>
      <c r="Y647" s="1">
        <v>0</v>
      </c>
      <c r="Z647" s="105" t="s">
        <v>40</v>
      </c>
      <c r="AA647" s="106">
        <v>44137</v>
      </c>
      <c r="AB647" s="106">
        <v>44151</v>
      </c>
      <c r="AC647" s="1">
        <v>14</v>
      </c>
      <c r="AD647" s="1">
        <v>112</v>
      </c>
      <c r="AE647" s="105"/>
      <c r="AF647" s="105"/>
      <c r="AG647" s="105"/>
      <c r="AH647" s="105"/>
      <c r="AI647" s="105"/>
      <c r="AJ647" s="1"/>
    </row>
    <row r="648" spans="1:36" x14ac:dyDescent="0.3">
      <c r="A648" s="105" t="s">
        <v>37</v>
      </c>
      <c r="B648" s="105" t="s">
        <v>36</v>
      </c>
      <c r="C648" s="105"/>
      <c r="D648" s="105" t="s">
        <v>652</v>
      </c>
      <c r="E648" s="105" t="s">
        <v>652</v>
      </c>
      <c r="F648" s="1"/>
      <c r="G648" s="1"/>
      <c r="H648" s="105" t="s">
        <v>265</v>
      </c>
      <c r="I648" s="1"/>
      <c r="J648" s="1"/>
      <c r="K648" s="105"/>
      <c r="L648" s="106">
        <v>44152</v>
      </c>
      <c r="M648" s="105" t="s">
        <v>293</v>
      </c>
      <c r="N648" s="1">
        <v>0.57999999999999996</v>
      </c>
      <c r="O648" s="105" t="s">
        <v>105</v>
      </c>
      <c r="P648" s="1"/>
      <c r="Q648" s="1"/>
      <c r="R648" s="105" t="s">
        <v>60</v>
      </c>
      <c r="S648" s="1" t="s">
        <v>61</v>
      </c>
      <c r="T648" s="105" t="s">
        <v>36</v>
      </c>
      <c r="U648" s="105" t="s">
        <v>265</v>
      </c>
      <c r="V648" s="106">
        <v>44137</v>
      </c>
      <c r="W648" s="106">
        <v>44204</v>
      </c>
      <c r="X648" s="1">
        <v>67</v>
      </c>
      <c r="Y648" s="1">
        <v>0</v>
      </c>
      <c r="Z648" s="105" t="s">
        <v>105</v>
      </c>
      <c r="AA648" s="106">
        <v>44151</v>
      </c>
      <c r="AB648" s="106">
        <v>44165</v>
      </c>
      <c r="AC648" s="1">
        <v>14</v>
      </c>
      <c r="AD648" s="1">
        <v>136.37</v>
      </c>
      <c r="AE648" s="105"/>
      <c r="AF648" s="105"/>
      <c r="AG648" s="105"/>
      <c r="AH648" s="105"/>
      <c r="AI648" s="105"/>
      <c r="AJ648" s="1"/>
    </row>
    <row r="649" spans="1:36" x14ac:dyDescent="0.3">
      <c r="A649" s="105" t="s">
        <v>37</v>
      </c>
      <c r="B649" s="105" t="s">
        <v>36</v>
      </c>
      <c r="C649" s="105"/>
      <c r="D649" s="105" t="s">
        <v>652</v>
      </c>
      <c r="E649" s="105" t="s">
        <v>652</v>
      </c>
      <c r="F649" s="1"/>
      <c r="G649" s="1"/>
      <c r="H649" s="105" t="s">
        <v>265</v>
      </c>
      <c r="I649" s="1"/>
      <c r="J649" s="1"/>
      <c r="K649" s="105"/>
      <c r="L649" s="106">
        <v>44158</v>
      </c>
      <c r="M649" s="105" t="s">
        <v>294</v>
      </c>
      <c r="N649" s="1">
        <v>0.42</v>
      </c>
      <c r="O649" s="105" t="s">
        <v>105</v>
      </c>
      <c r="P649" s="1"/>
      <c r="Q649" s="1"/>
      <c r="R649" s="105" t="s">
        <v>60</v>
      </c>
      <c r="S649" s="1" t="s">
        <v>61</v>
      </c>
      <c r="T649" s="105" t="s">
        <v>36</v>
      </c>
      <c r="U649" s="105" t="s">
        <v>265</v>
      </c>
      <c r="V649" s="106">
        <v>44137</v>
      </c>
      <c r="W649" s="106">
        <v>44204</v>
      </c>
      <c r="X649" s="1">
        <v>67</v>
      </c>
      <c r="Y649" s="1">
        <v>0</v>
      </c>
      <c r="Z649" s="105" t="s">
        <v>105</v>
      </c>
      <c r="AA649" s="106">
        <v>44151</v>
      </c>
      <c r="AB649" s="106">
        <v>44165</v>
      </c>
      <c r="AC649" s="1">
        <v>14</v>
      </c>
      <c r="AD649" s="1">
        <v>136.37</v>
      </c>
      <c r="AE649" s="105"/>
      <c r="AF649" s="105"/>
      <c r="AG649" s="105"/>
      <c r="AH649" s="105"/>
      <c r="AI649" s="105"/>
      <c r="AJ649" s="1"/>
    </row>
    <row r="650" spans="1:36" x14ac:dyDescent="0.3">
      <c r="A650" s="105" t="s">
        <v>37</v>
      </c>
      <c r="B650" s="105" t="s">
        <v>36</v>
      </c>
      <c r="C650" s="105"/>
      <c r="D650" s="105" t="s">
        <v>652</v>
      </c>
      <c r="E650" s="105" t="s">
        <v>652</v>
      </c>
      <c r="F650" s="1"/>
      <c r="G650" s="1"/>
      <c r="H650" s="105" t="s">
        <v>265</v>
      </c>
      <c r="I650" s="1"/>
      <c r="J650" s="1"/>
      <c r="K650" s="105"/>
      <c r="L650" s="106">
        <v>44159</v>
      </c>
      <c r="M650" s="105" t="s">
        <v>307</v>
      </c>
      <c r="N650" s="1">
        <v>0.72</v>
      </c>
      <c r="O650" s="105" t="s">
        <v>105</v>
      </c>
      <c r="P650" s="1"/>
      <c r="Q650" s="1"/>
      <c r="R650" s="105" t="s">
        <v>60</v>
      </c>
      <c r="S650" s="1" t="s">
        <v>61</v>
      </c>
      <c r="T650" s="105" t="s">
        <v>36</v>
      </c>
      <c r="U650" s="105" t="s">
        <v>265</v>
      </c>
      <c r="V650" s="106">
        <v>44137</v>
      </c>
      <c r="W650" s="106">
        <v>44204</v>
      </c>
      <c r="X650" s="1">
        <v>67</v>
      </c>
      <c r="Y650" s="1">
        <v>0</v>
      </c>
      <c r="Z650" s="105" t="s">
        <v>105</v>
      </c>
      <c r="AA650" s="106">
        <v>44151</v>
      </c>
      <c r="AB650" s="106">
        <v>44165</v>
      </c>
      <c r="AC650" s="1">
        <v>14</v>
      </c>
      <c r="AD650" s="1">
        <v>136.37</v>
      </c>
      <c r="AE650" s="105"/>
      <c r="AF650" s="105"/>
      <c r="AG650" s="105"/>
      <c r="AH650" s="105"/>
      <c r="AI650" s="105"/>
      <c r="AJ650" s="1"/>
    </row>
    <row r="651" spans="1:36" x14ac:dyDescent="0.3">
      <c r="A651" s="105" t="s">
        <v>37</v>
      </c>
      <c r="B651" s="105" t="s">
        <v>36</v>
      </c>
      <c r="C651" s="105"/>
      <c r="D651" s="105" t="s">
        <v>652</v>
      </c>
      <c r="E651" s="105" t="s">
        <v>652</v>
      </c>
      <c r="F651" s="1"/>
      <c r="G651" s="1"/>
      <c r="H651" s="105" t="s">
        <v>265</v>
      </c>
      <c r="I651" s="1"/>
      <c r="J651" s="1"/>
      <c r="K651" s="105"/>
      <c r="L651" s="106">
        <v>44160</v>
      </c>
      <c r="M651" s="105" t="s">
        <v>309</v>
      </c>
      <c r="N651" s="1">
        <v>0.42</v>
      </c>
      <c r="O651" s="105" t="s">
        <v>105</v>
      </c>
      <c r="P651" s="1"/>
      <c r="Q651" s="1"/>
      <c r="R651" s="105" t="s">
        <v>60</v>
      </c>
      <c r="S651" s="1" t="s">
        <v>61</v>
      </c>
      <c r="T651" s="105" t="s">
        <v>36</v>
      </c>
      <c r="U651" s="105" t="s">
        <v>265</v>
      </c>
      <c r="V651" s="106">
        <v>44137</v>
      </c>
      <c r="W651" s="106">
        <v>44204</v>
      </c>
      <c r="X651" s="1">
        <v>67</v>
      </c>
      <c r="Y651" s="1">
        <v>0</v>
      </c>
      <c r="Z651" s="105" t="s">
        <v>105</v>
      </c>
      <c r="AA651" s="106">
        <v>44151</v>
      </c>
      <c r="AB651" s="106">
        <v>44165</v>
      </c>
      <c r="AC651" s="1">
        <v>14</v>
      </c>
      <c r="AD651" s="1">
        <v>136.37</v>
      </c>
      <c r="AE651" s="105"/>
      <c r="AF651" s="105"/>
      <c r="AG651" s="105"/>
      <c r="AH651" s="105"/>
      <c r="AI651" s="105"/>
      <c r="AJ651" s="1"/>
    </row>
    <row r="652" spans="1:36" x14ac:dyDescent="0.3">
      <c r="A652" s="105" t="s">
        <v>37</v>
      </c>
      <c r="B652" s="105" t="s">
        <v>36</v>
      </c>
      <c r="C652" s="105"/>
      <c r="D652" s="105" t="s">
        <v>652</v>
      </c>
      <c r="E652" s="105" t="s">
        <v>652</v>
      </c>
      <c r="F652" s="1"/>
      <c r="G652" s="1"/>
      <c r="H652" s="105" t="s">
        <v>265</v>
      </c>
      <c r="I652" s="1"/>
      <c r="J652" s="1"/>
      <c r="K652" s="105"/>
      <c r="L652" s="106">
        <v>44169</v>
      </c>
      <c r="M652" s="105" t="s">
        <v>320</v>
      </c>
      <c r="N652" s="1">
        <v>1.77</v>
      </c>
      <c r="O652" s="105" t="s">
        <v>108</v>
      </c>
      <c r="P652" s="1"/>
      <c r="Q652" s="1"/>
      <c r="R652" s="105" t="s">
        <v>60</v>
      </c>
      <c r="S652" s="1" t="s">
        <v>61</v>
      </c>
      <c r="T652" s="105" t="s">
        <v>36</v>
      </c>
      <c r="U652" s="105" t="s">
        <v>265</v>
      </c>
      <c r="V652" s="106">
        <v>44137</v>
      </c>
      <c r="W652" s="106">
        <v>44204</v>
      </c>
      <c r="X652" s="1">
        <v>67</v>
      </c>
      <c r="Y652" s="1">
        <v>0</v>
      </c>
      <c r="Z652" s="105" t="s">
        <v>108</v>
      </c>
      <c r="AA652" s="106">
        <v>44165</v>
      </c>
      <c r="AB652" s="106">
        <v>44179</v>
      </c>
      <c r="AC652" s="1">
        <v>14</v>
      </c>
      <c r="AD652" s="1">
        <v>112</v>
      </c>
      <c r="AE652" s="105"/>
      <c r="AF652" s="105"/>
      <c r="AG652" s="105"/>
      <c r="AH652" s="105"/>
      <c r="AI652" s="105"/>
      <c r="AJ652" s="1"/>
    </row>
    <row r="653" spans="1:36" x14ac:dyDescent="0.3">
      <c r="A653" s="105" t="s">
        <v>37</v>
      </c>
      <c r="B653" s="105" t="s">
        <v>36</v>
      </c>
      <c r="C653" s="105"/>
      <c r="D653" s="105" t="s">
        <v>652</v>
      </c>
      <c r="E653" s="105" t="s">
        <v>652</v>
      </c>
      <c r="F653" s="1"/>
      <c r="G653" s="1"/>
      <c r="H653" s="105" t="s">
        <v>265</v>
      </c>
      <c r="I653" s="1"/>
      <c r="J653" s="1"/>
      <c r="K653" s="105"/>
      <c r="L653" s="106">
        <v>44173</v>
      </c>
      <c r="M653" s="105" t="s">
        <v>322</v>
      </c>
      <c r="N653" s="1">
        <v>0.2</v>
      </c>
      <c r="O653" s="105" t="s">
        <v>108</v>
      </c>
      <c r="P653" s="1"/>
      <c r="Q653" s="1"/>
      <c r="R653" s="105" t="s">
        <v>60</v>
      </c>
      <c r="S653" s="1" t="s">
        <v>61</v>
      </c>
      <c r="T653" s="105" t="s">
        <v>36</v>
      </c>
      <c r="U653" s="105" t="s">
        <v>265</v>
      </c>
      <c r="V653" s="106">
        <v>44137</v>
      </c>
      <c r="W653" s="106">
        <v>44204</v>
      </c>
      <c r="X653" s="1">
        <v>67</v>
      </c>
      <c r="Y653" s="1">
        <v>0</v>
      </c>
      <c r="Z653" s="105" t="s">
        <v>108</v>
      </c>
      <c r="AA653" s="106">
        <v>44165</v>
      </c>
      <c r="AB653" s="106">
        <v>44179</v>
      </c>
      <c r="AC653" s="1">
        <v>14</v>
      </c>
      <c r="AD653" s="1">
        <v>112</v>
      </c>
      <c r="AE653" s="105"/>
      <c r="AF653" s="105"/>
      <c r="AG653" s="105"/>
      <c r="AH653" s="105"/>
      <c r="AI653" s="105"/>
      <c r="AJ653" s="1"/>
    </row>
    <row r="654" spans="1:36" x14ac:dyDescent="0.3">
      <c r="A654" s="105" t="s">
        <v>37</v>
      </c>
      <c r="B654" s="105" t="s">
        <v>36</v>
      </c>
      <c r="C654" s="105"/>
      <c r="D654" s="105" t="s">
        <v>652</v>
      </c>
      <c r="E654" s="105" t="s">
        <v>652</v>
      </c>
      <c r="F654" s="1"/>
      <c r="G654" s="1"/>
      <c r="H654" s="105" t="s">
        <v>265</v>
      </c>
      <c r="I654" s="1"/>
      <c r="J654" s="1"/>
      <c r="K654" s="105"/>
      <c r="L654" s="106">
        <v>44174</v>
      </c>
      <c r="M654" s="105" t="s">
        <v>326</v>
      </c>
      <c r="N654" s="1">
        <v>0.42</v>
      </c>
      <c r="O654" s="105" t="s">
        <v>108</v>
      </c>
      <c r="P654" s="1"/>
      <c r="Q654" s="1"/>
      <c r="R654" s="105" t="s">
        <v>60</v>
      </c>
      <c r="S654" s="1" t="s">
        <v>61</v>
      </c>
      <c r="T654" s="105" t="s">
        <v>36</v>
      </c>
      <c r="U654" s="105" t="s">
        <v>265</v>
      </c>
      <c r="V654" s="106">
        <v>44137</v>
      </c>
      <c r="W654" s="106">
        <v>44204</v>
      </c>
      <c r="X654" s="1">
        <v>67</v>
      </c>
      <c r="Y654" s="1">
        <v>0</v>
      </c>
      <c r="Z654" s="105" t="s">
        <v>108</v>
      </c>
      <c r="AA654" s="106">
        <v>44165</v>
      </c>
      <c r="AB654" s="106">
        <v>44179</v>
      </c>
      <c r="AC654" s="1">
        <v>14</v>
      </c>
      <c r="AD654" s="1">
        <v>112</v>
      </c>
      <c r="AE654" s="105"/>
      <c r="AF654" s="105"/>
      <c r="AG654" s="105"/>
      <c r="AH654" s="105"/>
      <c r="AI654" s="105"/>
      <c r="AJ654" s="1"/>
    </row>
    <row r="655" spans="1:36" x14ac:dyDescent="0.3">
      <c r="A655" s="105" t="s">
        <v>37</v>
      </c>
      <c r="B655" s="105" t="s">
        <v>36</v>
      </c>
      <c r="C655" s="105"/>
      <c r="D655" s="105" t="s">
        <v>652</v>
      </c>
      <c r="E655" s="105" t="s">
        <v>652</v>
      </c>
      <c r="F655" s="1"/>
      <c r="G655" s="1"/>
      <c r="H655" s="105" t="s">
        <v>265</v>
      </c>
      <c r="I655" s="1"/>
      <c r="J655" s="1"/>
      <c r="K655" s="105"/>
      <c r="L655" s="106">
        <v>44153</v>
      </c>
      <c r="M655" s="105" t="s">
        <v>329</v>
      </c>
      <c r="N655" s="1">
        <v>0.85</v>
      </c>
      <c r="O655" s="105" t="s">
        <v>105</v>
      </c>
      <c r="P655" s="1"/>
      <c r="Q655" s="1"/>
      <c r="R655" s="105" t="s">
        <v>68</v>
      </c>
      <c r="S655" s="1" t="s">
        <v>69</v>
      </c>
      <c r="T655" s="105" t="s">
        <v>36</v>
      </c>
      <c r="U655" s="105" t="s">
        <v>265</v>
      </c>
      <c r="V655" s="106">
        <v>44137</v>
      </c>
      <c r="W655" s="106">
        <v>44204</v>
      </c>
      <c r="X655" s="1">
        <v>67</v>
      </c>
      <c r="Y655" s="1">
        <v>0</v>
      </c>
      <c r="Z655" s="105" t="s">
        <v>105</v>
      </c>
      <c r="AA655" s="106">
        <v>44151</v>
      </c>
      <c r="AB655" s="106">
        <v>44165</v>
      </c>
      <c r="AC655" s="1">
        <v>14</v>
      </c>
      <c r="AD655" s="1">
        <v>136.37</v>
      </c>
      <c r="AE655" s="105"/>
      <c r="AF655" s="105"/>
      <c r="AG655" s="105"/>
      <c r="AH655" s="105"/>
      <c r="AI655" s="105"/>
      <c r="AJ655" s="1"/>
    </row>
    <row r="656" spans="1:36" x14ac:dyDescent="0.3">
      <c r="A656" s="105" t="s">
        <v>37</v>
      </c>
      <c r="B656" s="105" t="s">
        <v>36</v>
      </c>
      <c r="C656" s="105"/>
      <c r="D656" s="105" t="s">
        <v>652</v>
      </c>
      <c r="E656" s="105" t="s">
        <v>652</v>
      </c>
      <c r="F656" s="1"/>
      <c r="G656" s="1"/>
      <c r="H656" s="105" t="s">
        <v>265</v>
      </c>
      <c r="I656" s="1"/>
      <c r="J656" s="1"/>
      <c r="K656" s="105"/>
      <c r="L656" s="106">
        <v>44159</v>
      </c>
      <c r="M656" s="105" t="s">
        <v>330</v>
      </c>
      <c r="N656" s="1">
        <v>0.67</v>
      </c>
      <c r="O656" s="105" t="s">
        <v>105</v>
      </c>
      <c r="P656" s="1"/>
      <c r="Q656" s="1"/>
      <c r="R656" s="105" t="s">
        <v>68</v>
      </c>
      <c r="S656" s="1" t="s">
        <v>69</v>
      </c>
      <c r="T656" s="105" t="s">
        <v>36</v>
      </c>
      <c r="U656" s="105" t="s">
        <v>265</v>
      </c>
      <c r="V656" s="106">
        <v>44137</v>
      </c>
      <c r="W656" s="106">
        <v>44204</v>
      </c>
      <c r="X656" s="1">
        <v>67</v>
      </c>
      <c r="Y656" s="1">
        <v>0</v>
      </c>
      <c r="Z656" s="105" t="s">
        <v>105</v>
      </c>
      <c r="AA656" s="106">
        <v>44151</v>
      </c>
      <c r="AB656" s="106">
        <v>44165</v>
      </c>
      <c r="AC656" s="1">
        <v>14</v>
      </c>
      <c r="AD656" s="1">
        <v>136.37</v>
      </c>
      <c r="AE656" s="105"/>
      <c r="AF656" s="105"/>
      <c r="AG656" s="105"/>
      <c r="AH656" s="105"/>
      <c r="AI656" s="105"/>
      <c r="AJ656" s="1"/>
    </row>
    <row r="657" spans="1:36" x14ac:dyDescent="0.3">
      <c r="A657" s="105" t="s">
        <v>37</v>
      </c>
      <c r="B657" s="105" t="s">
        <v>36</v>
      </c>
      <c r="C657" s="105"/>
      <c r="D657" s="105" t="s">
        <v>652</v>
      </c>
      <c r="E657" s="105" t="s">
        <v>652</v>
      </c>
      <c r="F657" s="1"/>
      <c r="G657" s="1"/>
      <c r="H657" s="105" t="s">
        <v>265</v>
      </c>
      <c r="I657" s="1"/>
      <c r="J657" s="1"/>
      <c r="K657" s="105"/>
      <c r="L657" s="106">
        <v>44159</v>
      </c>
      <c r="M657" s="105" t="s">
        <v>333</v>
      </c>
      <c r="N657" s="1">
        <v>1.5</v>
      </c>
      <c r="O657" s="105" t="s">
        <v>105</v>
      </c>
      <c r="P657" s="1"/>
      <c r="Q657" s="1"/>
      <c r="R657" s="105" t="s">
        <v>68</v>
      </c>
      <c r="S657" s="1" t="s">
        <v>69</v>
      </c>
      <c r="T657" s="105" t="s">
        <v>36</v>
      </c>
      <c r="U657" s="105" t="s">
        <v>265</v>
      </c>
      <c r="V657" s="106">
        <v>44137</v>
      </c>
      <c r="W657" s="106">
        <v>44204</v>
      </c>
      <c r="X657" s="1">
        <v>67</v>
      </c>
      <c r="Y657" s="1">
        <v>0</v>
      </c>
      <c r="Z657" s="105" t="s">
        <v>105</v>
      </c>
      <c r="AA657" s="106">
        <v>44151</v>
      </c>
      <c r="AB657" s="106">
        <v>44165</v>
      </c>
      <c r="AC657" s="1">
        <v>14</v>
      </c>
      <c r="AD657" s="1">
        <v>136.37</v>
      </c>
      <c r="AE657" s="105"/>
      <c r="AF657" s="105"/>
      <c r="AG657" s="105"/>
      <c r="AH657" s="105"/>
      <c r="AI657" s="105"/>
      <c r="AJ657" s="1"/>
    </row>
    <row r="658" spans="1:36" x14ac:dyDescent="0.3">
      <c r="A658" s="105" t="s">
        <v>37</v>
      </c>
      <c r="B658" s="105" t="s">
        <v>36</v>
      </c>
      <c r="C658" s="105"/>
      <c r="D658" s="105" t="s">
        <v>652</v>
      </c>
      <c r="E658" s="105" t="s">
        <v>652</v>
      </c>
      <c r="F658" s="1"/>
      <c r="G658" s="1"/>
      <c r="H658" s="105" t="s">
        <v>265</v>
      </c>
      <c r="I658" s="1"/>
      <c r="J658" s="1"/>
      <c r="K658" s="105"/>
      <c r="L658" s="106">
        <v>44160</v>
      </c>
      <c r="M658" s="105" t="s">
        <v>334</v>
      </c>
      <c r="N658" s="1">
        <v>1.33</v>
      </c>
      <c r="O658" s="105" t="s">
        <v>105</v>
      </c>
      <c r="P658" s="1"/>
      <c r="Q658" s="1"/>
      <c r="R658" s="105" t="s">
        <v>68</v>
      </c>
      <c r="S658" s="1" t="s">
        <v>69</v>
      </c>
      <c r="T658" s="105" t="s">
        <v>36</v>
      </c>
      <c r="U658" s="105" t="s">
        <v>265</v>
      </c>
      <c r="V658" s="106">
        <v>44137</v>
      </c>
      <c r="W658" s="106">
        <v>44204</v>
      </c>
      <c r="X658" s="1">
        <v>67</v>
      </c>
      <c r="Y658" s="1">
        <v>0</v>
      </c>
      <c r="Z658" s="105" t="s">
        <v>105</v>
      </c>
      <c r="AA658" s="106">
        <v>44151</v>
      </c>
      <c r="AB658" s="106">
        <v>44165</v>
      </c>
      <c r="AC658" s="1">
        <v>14</v>
      </c>
      <c r="AD658" s="1">
        <v>136.37</v>
      </c>
      <c r="AE658" s="105"/>
      <c r="AF658" s="105"/>
      <c r="AG658" s="105"/>
      <c r="AH658" s="105"/>
      <c r="AI658" s="105"/>
      <c r="AJ658" s="1"/>
    </row>
    <row r="659" spans="1:36" x14ac:dyDescent="0.3">
      <c r="A659" s="105" t="s">
        <v>37</v>
      </c>
      <c r="B659" s="105" t="s">
        <v>36</v>
      </c>
      <c r="C659" s="105"/>
      <c r="D659" s="105" t="s">
        <v>652</v>
      </c>
      <c r="E659" s="105" t="s">
        <v>652</v>
      </c>
      <c r="F659" s="1"/>
      <c r="G659" s="1"/>
      <c r="H659" s="105" t="s">
        <v>265</v>
      </c>
      <c r="I659" s="1"/>
      <c r="J659" s="1"/>
      <c r="K659" s="105"/>
      <c r="L659" s="106">
        <v>44160</v>
      </c>
      <c r="M659" s="105" t="s">
        <v>335</v>
      </c>
      <c r="N659" s="1">
        <v>1</v>
      </c>
      <c r="O659" s="105" t="s">
        <v>105</v>
      </c>
      <c r="P659" s="1"/>
      <c r="Q659" s="1"/>
      <c r="R659" s="105" t="s">
        <v>68</v>
      </c>
      <c r="S659" s="1" t="s">
        <v>69</v>
      </c>
      <c r="T659" s="105" t="s">
        <v>36</v>
      </c>
      <c r="U659" s="105" t="s">
        <v>265</v>
      </c>
      <c r="V659" s="106">
        <v>44137</v>
      </c>
      <c r="W659" s="106">
        <v>44204</v>
      </c>
      <c r="X659" s="1">
        <v>67</v>
      </c>
      <c r="Y659" s="1">
        <v>0</v>
      </c>
      <c r="Z659" s="105" t="s">
        <v>105</v>
      </c>
      <c r="AA659" s="106">
        <v>44151</v>
      </c>
      <c r="AB659" s="106">
        <v>44165</v>
      </c>
      <c r="AC659" s="1">
        <v>14</v>
      </c>
      <c r="AD659" s="1">
        <v>136.37</v>
      </c>
      <c r="AE659" s="105"/>
      <c r="AF659" s="105"/>
      <c r="AG659" s="105"/>
      <c r="AH659" s="105"/>
      <c r="AI659" s="105"/>
      <c r="AJ659" s="1"/>
    </row>
    <row r="660" spans="1:36" x14ac:dyDescent="0.3">
      <c r="A660" s="105" t="s">
        <v>37</v>
      </c>
      <c r="B660" s="105" t="s">
        <v>36</v>
      </c>
      <c r="C660" s="105"/>
      <c r="D660" s="105" t="s">
        <v>652</v>
      </c>
      <c r="E660" s="105" t="s">
        <v>652</v>
      </c>
      <c r="F660" s="1"/>
      <c r="G660" s="1"/>
      <c r="H660" s="105" t="s">
        <v>265</v>
      </c>
      <c r="I660" s="1"/>
      <c r="J660" s="1"/>
      <c r="K660" s="105"/>
      <c r="L660" s="106">
        <v>44161</v>
      </c>
      <c r="M660" s="105" t="s">
        <v>344</v>
      </c>
      <c r="N660" s="1">
        <v>0.83</v>
      </c>
      <c r="O660" s="105" t="s">
        <v>105</v>
      </c>
      <c r="P660" s="1"/>
      <c r="Q660" s="1"/>
      <c r="R660" s="105" t="s">
        <v>73</v>
      </c>
      <c r="S660" s="1" t="s">
        <v>74</v>
      </c>
      <c r="T660" s="105" t="s">
        <v>36</v>
      </c>
      <c r="U660" s="105" t="s">
        <v>265</v>
      </c>
      <c r="V660" s="106">
        <v>44137</v>
      </c>
      <c r="W660" s="106">
        <v>44204</v>
      </c>
      <c r="X660" s="1">
        <v>67</v>
      </c>
      <c r="Y660" s="1">
        <v>0</v>
      </c>
      <c r="Z660" s="105" t="s">
        <v>105</v>
      </c>
      <c r="AA660" s="106">
        <v>44151</v>
      </c>
      <c r="AB660" s="106">
        <v>44165</v>
      </c>
      <c r="AC660" s="1">
        <v>14</v>
      </c>
      <c r="AD660" s="1">
        <v>136.37</v>
      </c>
      <c r="AE660" s="105"/>
      <c r="AF660" s="105"/>
      <c r="AG660" s="105"/>
      <c r="AH660" s="105"/>
      <c r="AI660" s="105"/>
      <c r="AJ660" s="1"/>
    </row>
    <row r="661" spans="1:36" x14ac:dyDescent="0.3">
      <c r="A661" s="105" t="s">
        <v>37</v>
      </c>
      <c r="B661" s="105" t="s">
        <v>36</v>
      </c>
      <c r="C661" s="105"/>
      <c r="D661" s="105" t="s">
        <v>652</v>
      </c>
      <c r="E661" s="105" t="s">
        <v>652</v>
      </c>
      <c r="F661" s="1"/>
      <c r="G661" s="1"/>
      <c r="H661" s="105" t="s">
        <v>265</v>
      </c>
      <c r="I661" s="1"/>
      <c r="J661" s="1"/>
      <c r="K661" s="105"/>
      <c r="L661" s="106">
        <v>44166</v>
      </c>
      <c r="M661" s="105" t="s">
        <v>355</v>
      </c>
      <c r="N661" s="1">
        <v>0.63</v>
      </c>
      <c r="O661" s="105" t="s">
        <v>108</v>
      </c>
      <c r="P661" s="1"/>
      <c r="Q661" s="1"/>
      <c r="R661" s="105" t="s">
        <v>83</v>
      </c>
      <c r="S661" s="1" t="s">
        <v>84</v>
      </c>
      <c r="T661" s="105" t="s">
        <v>36</v>
      </c>
      <c r="U661" s="105" t="s">
        <v>265</v>
      </c>
      <c r="V661" s="106">
        <v>44137</v>
      </c>
      <c r="W661" s="106">
        <v>44204</v>
      </c>
      <c r="X661" s="1">
        <v>67</v>
      </c>
      <c r="Y661" s="1">
        <v>0</v>
      </c>
      <c r="Z661" s="105" t="s">
        <v>108</v>
      </c>
      <c r="AA661" s="106">
        <v>44165</v>
      </c>
      <c r="AB661" s="106">
        <v>44179</v>
      </c>
      <c r="AC661" s="1">
        <v>14</v>
      </c>
      <c r="AD661" s="1">
        <v>112</v>
      </c>
      <c r="AE661" s="105"/>
      <c r="AF661" s="105"/>
      <c r="AG661" s="105"/>
      <c r="AH661" s="105"/>
      <c r="AI661" s="105"/>
      <c r="AJ661" s="1"/>
    </row>
    <row r="662" spans="1:36" x14ac:dyDescent="0.3">
      <c r="A662" s="105" t="s">
        <v>37</v>
      </c>
      <c r="B662" s="105" t="s">
        <v>36</v>
      </c>
      <c r="C662" s="105"/>
      <c r="D662" s="105" t="s">
        <v>652</v>
      </c>
      <c r="E662" s="105" t="s">
        <v>652</v>
      </c>
      <c r="F662" s="1"/>
      <c r="G662" s="1"/>
      <c r="H662" s="105" t="s">
        <v>265</v>
      </c>
      <c r="I662" s="1"/>
      <c r="J662" s="1"/>
      <c r="K662" s="105"/>
      <c r="L662" s="106">
        <v>44169</v>
      </c>
      <c r="M662" s="105" t="s">
        <v>250</v>
      </c>
      <c r="N662" s="1">
        <v>2.15</v>
      </c>
      <c r="O662" s="105" t="s">
        <v>108</v>
      </c>
      <c r="P662" s="1"/>
      <c r="Q662" s="1"/>
      <c r="R662" s="105" t="s">
        <v>83</v>
      </c>
      <c r="S662" s="1" t="s">
        <v>84</v>
      </c>
      <c r="T662" s="105" t="s">
        <v>36</v>
      </c>
      <c r="U662" s="105" t="s">
        <v>265</v>
      </c>
      <c r="V662" s="106">
        <v>44137</v>
      </c>
      <c r="W662" s="106">
        <v>44204</v>
      </c>
      <c r="X662" s="1">
        <v>67</v>
      </c>
      <c r="Y662" s="1">
        <v>0</v>
      </c>
      <c r="Z662" s="105" t="s">
        <v>108</v>
      </c>
      <c r="AA662" s="106">
        <v>44165</v>
      </c>
      <c r="AB662" s="106">
        <v>44179</v>
      </c>
      <c r="AC662" s="1">
        <v>14</v>
      </c>
      <c r="AD662" s="1">
        <v>112</v>
      </c>
      <c r="AE662" s="105"/>
      <c r="AF662" s="105"/>
      <c r="AG662" s="105"/>
      <c r="AH662" s="105"/>
      <c r="AI662" s="105"/>
      <c r="AJ662" s="1"/>
    </row>
    <row r="663" spans="1:36" x14ac:dyDescent="0.3">
      <c r="A663" s="105" t="s">
        <v>37</v>
      </c>
      <c r="B663" s="105" t="s">
        <v>36</v>
      </c>
      <c r="C663" s="105"/>
      <c r="D663" s="105" t="s">
        <v>652</v>
      </c>
      <c r="E663" s="105" t="s">
        <v>652</v>
      </c>
      <c r="F663" s="1"/>
      <c r="G663" s="1"/>
      <c r="H663" s="105" t="s">
        <v>265</v>
      </c>
      <c r="I663" s="1"/>
      <c r="J663" s="1"/>
      <c r="K663" s="105"/>
      <c r="L663" s="106">
        <v>44159</v>
      </c>
      <c r="M663" s="105" t="s">
        <v>360</v>
      </c>
      <c r="N663" s="1">
        <v>0.42</v>
      </c>
      <c r="O663" s="105" t="s">
        <v>105</v>
      </c>
      <c r="P663" s="1"/>
      <c r="Q663" s="1"/>
      <c r="R663" s="105" t="s">
        <v>93</v>
      </c>
      <c r="S663" s="1" t="s">
        <v>94</v>
      </c>
      <c r="T663" s="105" t="s">
        <v>36</v>
      </c>
      <c r="U663" s="105" t="s">
        <v>265</v>
      </c>
      <c r="V663" s="106">
        <v>44137</v>
      </c>
      <c r="W663" s="106">
        <v>44204</v>
      </c>
      <c r="X663" s="1">
        <v>67</v>
      </c>
      <c r="Y663" s="1">
        <v>0</v>
      </c>
      <c r="Z663" s="105" t="s">
        <v>105</v>
      </c>
      <c r="AA663" s="106">
        <v>44151</v>
      </c>
      <c r="AB663" s="106">
        <v>44165</v>
      </c>
      <c r="AC663" s="1">
        <v>14</v>
      </c>
      <c r="AD663" s="1">
        <v>136.37</v>
      </c>
      <c r="AE663" s="105"/>
      <c r="AF663" s="105"/>
      <c r="AG663" s="105"/>
      <c r="AH663" s="105"/>
      <c r="AI663" s="105"/>
      <c r="AJ663" s="1"/>
    </row>
    <row r="664" spans="1:36" x14ac:dyDescent="0.3">
      <c r="A664" s="105" t="s">
        <v>37</v>
      </c>
      <c r="B664" s="105" t="s">
        <v>36</v>
      </c>
      <c r="C664" s="105"/>
      <c r="D664" s="105" t="s">
        <v>652</v>
      </c>
      <c r="E664" s="105" t="s">
        <v>652</v>
      </c>
      <c r="F664" s="1"/>
      <c r="G664" s="1"/>
      <c r="H664" s="105" t="s">
        <v>265</v>
      </c>
      <c r="I664" s="1"/>
      <c r="J664" s="1"/>
      <c r="K664" s="105"/>
      <c r="L664" s="106">
        <v>44161</v>
      </c>
      <c r="M664" s="105" t="s">
        <v>363</v>
      </c>
      <c r="N664" s="1">
        <v>0.67</v>
      </c>
      <c r="O664" s="105" t="s">
        <v>105</v>
      </c>
      <c r="P664" s="1"/>
      <c r="Q664" s="1"/>
      <c r="R664" s="105" t="s">
        <v>93</v>
      </c>
      <c r="S664" s="1" t="s">
        <v>94</v>
      </c>
      <c r="T664" s="105" t="s">
        <v>36</v>
      </c>
      <c r="U664" s="105" t="s">
        <v>265</v>
      </c>
      <c r="V664" s="106">
        <v>44137</v>
      </c>
      <c r="W664" s="106">
        <v>44204</v>
      </c>
      <c r="X664" s="1">
        <v>67</v>
      </c>
      <c r="Y664" s="1">
        <v>0</v>
      </c>
      <c r="Z664" s="105" t="s">
        <v>105</v>
      </c>
      <c r="AA664" s="106">
        <v>44151</v>
      </c>
      <c r="AB664" s="106">
        <v>44165</v>
      </c>
      <c r="AC664" s="1">
        <v>14</v>
      </c>
      <c r="AD664" s="1">
        <v>136.37</v>
      </c>
      <c r="AE664" s="105"/>
      <c r="AF664" s="105"/>
      <c r="AG664" s="105"/>
      <c r="AH664" s="105"/>
      <c r="AI664" s="105"/>
      <c r="AJ664" s="1"/>
    </row>
    <row r="665" spans="1:36" x14ac:dyDescent="0.3">
      <c r="A665" s="105" t="s">
        <v>37</v>
      </c>
      <c r="B665" s="105" t="s">
        <v>36</v>
      </c>
      <c r="C665" s="105"/>
      <c r="D665" s="105" t="s">
        <v>652</v>
      </c>
      <c r="E665" s="105" t="s">
        <v>652</v>
      </c>
      <c r="F665" s="1"/>
      <c r="G665" s="1"/>
      <c r="H665" s="105" t="s">
        <v>265</v>
      </c>
      <c r="I665" s="1"/>
      <c r="J665" s="1"/>
      <c r="K665" s="105"/>
      <c r="L665" s="106">
        <v>44168</v>
      </c>
      <c r="M665" s="105" t="s">
        <v>277</v>
      </c>
      <c r="N665" s="1">
        <v>0.42</v>
      </c>
      <c r="O665" s="105" t="s">
        <v>108</v>
      </c>
      <c r="P665" s="1"/>
      <c r="Q665" s="1"/>
      <c r="R665" s="105" t="s">
        <v>93</v>
      </c>
      <c r="S665" s="1" t="s">
        <v>94</v>
      </c>
      <c r="T665" s="105" t="s">
        <v>36</v>
      </c>
      <c r="U665" s="105" t="s">
        <v>265</v>
      </c>
      <c r="V665" s="106">
        <v>44137</v>
      </c>
      <c r="W665" s="106">
        <v>44204</v>
      </c>
      <c r="X665" s="1">
        <v>67</v>
      </c>
      <c r="Y665" s="1">
        <v>0</v>
      </c>
      <c r="Z665" s="105" t="s">
        <v>108</v>
      </c>
      <c r="AA665" s="106">
        <v>44165</v>
      </c>
      <c r="AB665" s="106">
        <v>44179</v>
      </c>
      <c r="AC665" s="1">
        <v>14</v>
      </c>
      <c r="AD665" s="1">
        <v>112</v>
      </c>
      <c r="AE665" s="105"/>
      <c r="AF665" s="105"/>
      <c r="AG665" s="105"/>
      <c r="AH665" s="105"/>
      <c r="AI665" s="105"/>
      <c r="AJ665" s="1"/>
    </row>
    <row r="666" spans="1:36" x14ac:dyDescent="0.3">
      <c r="A666" s="105" t="s">
        <v>37</v>
      </c>
      <c r="B666" s="105" t="s">
        <v>36</v>
      </c>
      <c r="C666" s="105"/>
      <c r="D666" s="105" t="s">
        <v>652</v>
      </c>
      <c r="E666" s="105" t="s">
        <v>652</v>
      </c>
      <c r="F666" s="1"/>
      <c r="G666" s="1"/>
      <c r="H666" s="105" t="s">
        <v>265</v>
      </c>
      <c r="I666" s="1"/>
      <c r="J666" s="1"/>
      <c r="K666" s="105"/>
      <c r="L666" s="106">
        <v>44168</v>
      </c>
      <c r="M666" s="105" t="s">
        <v>366</v>
      </c>
      <c r="N666" s="1">
        <v>1.17</v>
      </c>
      <c r="O666" s="105" t="s">
        <v>108</v>
      </c>
      <c r="P666" s="1"/>
      <c r="Q666" s="1"/>
      <c r="R666" s="105" t="s">
        <v>93</v>
      </c>
      <c r="S666" s="1" t="s">
        <v>94</v>
      </c>
      <c r="T666" s="105" t="s">
        <v>36</v>
      </c>
      <c r="U666" s="105" t="s">
        <v>265</v>
      </c>
      <c r="V666" s="106">
        <v>44137</v>
      </c>
      <c r="W666" s="106">
        <v>44204</v>
      </c>
      <c r="X666" s="1">
        <v>67</v>
      </c>
      <c r="Y666" s="1">
        <v>0</v>
      </c>
      <c r="Z666" s="105" t="s">
        <v>108</v>
      </c>
      <c r="AA666" s="106">
        <v>44165</v>
      </c>
      <c r="AB666" s="106">
        <v>44179</v>
      </c>
      <c r="AC666" s="1">
        <v>14</v>
      </c>
      <c r="AD666" s="1">
        <v>112</v>
      </c>
      <c r="AE666" s="105"/>
      <c r="AF666" s="105"/>
      <c r="AG666" s="105"/>
      <c r="AH666" s="105"/>
      <c r="AI666" s="105"/>
      <c r="AJ666" s="1"/>
    </row>
    <row r="667" spans="1:36" x14ac:dyDescent="0.3">
      <c r="A667" s="105" t="s">
        <v>37</v>
      </c>
      <c r="B667" s="105" t="s">
        <v>36</v>
      </c>
      <c r="C667" s="105"/>
      <c r="D667" s="105" t="s">
        <v>652</v>
      </c>
      <c r="E667" s="105" t="s">
        <v>652</v>
      </c>
      <c r="F667" s="1"/>
      <c r="G667" s="1"/>
      <c r="H667" s="105" t="s">
        <v>265</v>
      </c>
      <c r="I667" s="1"/>
      <c r="J667" s="1"/>
      <c r="K667" s="105"/>
      <c r="L667" s="106">
        <v>44169</v>
      </c>
      <c r="M667" s="105" t="s">
        <v>366</v>
      </c>
      <c r="N667" s="1">
        <v>1.25</v>
      </c>
      <c r="O667" s="105" t="s">
        <v>108</v>
      </c>
      <c r="P667" s="1"/>
      <c r="Q667" s="1"/>
      <c r="R667" s="105" t="s">
        <v>93</v>
      </c>
      <c r="S667" s="1" t="s">
        <v>94</v>
      </c>
      <c r="T667" s="105" t="s">
        <v>36</v>
      </c>
      <c r="U667" s="105" t="s">
        <v>265</v>
      </c>
      <c r="V667" s="106">
        <v>44137</v>
      </c>
      <c r="W667" s="106">
        <v>44204</v>
      </c>
      <c r="X667" s="1">
        <v>67</v>
      </c>
      <c r="Y667" s="1">
        <v>0</v>
      </c>
      <c r="Z667" s="105" t="s">
        <v>108</v>
      </c>
      <c r="AA667" s="106">
        <v>44165</v>
      </c>
      <c r="AB667" s="106">
        <v>44179</v>
      </c>
      <c r="AC667" s="1">
        <v>14</v>
      </c>
      <c r="AD667" s="1">
        <v>112</v>
      </c>
      <c r="AE667" s="105"/>
      <c r="AF667" s="105"/>
      <c r="AG667" s="105"/>
      <c r="AH667" s="105"/>
      <c r="AI667" s="105"/>
      <c r="AJ667" s="1"/>
    </row>
    <row r="668" spans="1:36" x14ac:dyDescent="0.3">
      <c r="A668" s="105" t="s">
        <v>37</v>
      </c>
      <c r="B668" s="105" t="s">
        <v>36</v>
      </c>
      <c r="C668" s="105"/>
      <c r="D668" s="105" t="s">
        <v>652</v>
      </c>
      <c r="E668" s="105" t="s">
        <v>652</v>
      </c>
      <c r="F668" s="1"/>
      <c r="G668" s="1"/>
      <c r="H668" s="105" t="s">
        <v>265</v>
      </c>
      <c r="I668" s="1"/>
      <c r="J668" s="1"/>
      <c r="K668" s="105"/>
      <c r="L668" s="106">
        <v>44169</v>
      </c>
      <c r="M668" s="105" t="s">
        <v>366</v>
      </c>
      <c r="N668" s="1">
        <v>1.25</v>
      </c>
      <c r="O668" s="105" t="s">
        <v>108</v>
      </c>
      <c r="P668" s="1"/>
      <c r="Q668" s="1"/>
      <c r="R668" s="105" t="s">
        <v>93</v>
      </c>
      <c r="S668" s="1" t="s">
        <v>94</v>
      </c>
      <c r="T668" s="105" t="s">
        <v>36</v>
      </c>
      <c r="U668" s="105" t="s">
        <v>265</v>
      </c>
      <c r="V668" s="106">
        <v>44137</v>
      </c>
      <c r="W668" s="106">
        <v>44204</v>
      </c>
      <c r="X668" s="1">
        <v>67</v>
      </c>
      <c r="Y668" s="1">
        <v>0</v>
      </c>
      <c r="Z668" s="105" t="s">
        <v>108</v>
      </c>
      <c r="AA668" s="106">
        <v>44165</v>
      </c>
      <c r="AB668" s="106">
        <v>44179</v>
      </c>
      <c r="AC668" s="1">
        <v>14</v>
      </c>
      <c r="AD668" s="1">
        <v>112</v>
      </c>
      <c r="AE668" s="105"/>
      <c r="AF668" s="105"/>
      <c r="AG668" s="105"/>
      <c r="AH668" s="105"/>
      <c r="AI668" s="105"/>
      <c r="AJ668" s="1"/>
    </row>
    <row r="669" spans="1:36" x14ac:dyDescent="0.3">
      <c r="A669" s="105" t="s">
        <v>37</v>
      </c>
      <c r="B669" s="105" t="s">
        <v>36</v>
      </c>
      <c r="C669" s="105"/>
      <c r="D669" s="105" t="s">
        <v>652</v>
      </c>
      <c r="E669" s="105" t="s">
        <v>652</v>
      </c>
      <c r="F669" s="1"/>
      <c r="G669" s="1"/>
      <c r="H669" s="105" t="s">
        <v>265</v>
      </c>
      <c r="I669" s="1"/>
      <c r="J669" s="1"/>
      <c r="K669" s="105"/>
      <c r="L669" s="106">
        <v>44169</v>
      </c>
      <c r="M669" s="105" t="s">
        <v>367</v>
      </c>
      <c r="N669" s="1">
        <v>0.5</v>
      </c>
      <c r="O669" s="105" t="s">
        <v>108</v>
      </c>
      <c r="P669" s="1"/>
      <c r="Q669" s="1"/>
      <c r="R669" s="105" t="s">
        <v>93</v>
      </c>
      <c r="S669" s="1" t="s">
        <v>94</v>
      </c>
      <c r="T669" s="105" t="s">
        <v>36</v>
      </c>
      <c r="U669" s="105" t="s">
        <v>265</v>
      </c>
      <c r="V669" s="106">
        <v>44137</v>
      </c>
      <c r="W669" s="106">
        <v>44204</v>
      </c>
      <c r="X669" s="1">
        <v>67</v>
      </c>
      <c r="Y669" s="1">
        <v>0</v>
      </c>
      <c r="Z669" s="105" t="s">
        <v>108</v>
      </c>
      <c r="AA669" s="106">
        <v>44165</v>
      </c>
      <c r="AB669" s="106">
        <v>44179</v>
      </c>
      <c r="AC669" s="1">
        <v>14</v>
      </c>
      <c r="AD669" s="1">
        <v>112</v>
      </c>
      <c r="AE669" s="105"/>
      <c r="AF669" s="105"/>
      <c r="AG669" s="105"/>
      <c r="AH669" s="105"/>
      <c r="AI669" s="105"/>
      <c r="AJ669" s="1"/>
    </row>
    <row r="670" spans="1:36" x14ac:dyDescent="0.3">
      <c r="A670" s="105" t="s">
        <v>37</v>
      </c>
      <c r="B670" s="105" t="s">
        <v>36</v>
      </c>
      <c r="C670" s="105"/>
      <c r="D670" s="105" t="s">
        <v>652</v>
      </c>
      <c r="E670" s="105" t="s">
        <v>652</v>
      </c>
      <c r="F670" s="1"/>
      <c r="G670" s="1"/>
      <c r="H670" s="105" t="s">
        <v>265</v>
      </c>
      <c r="I670" s="1"/>
      <c r="J670" s="1"/>
      <c r="K670" s="105"/>
      <c r="L670" s="106">
        <v>44169</v>
      </c>
      <c r="M670" s="105" t="s">
        <v>367</v>
      </c>
      <c r="N670" s="1">
        <v>0.17</v>
      </c>
      <c r="O670" s="105" t="s">
        <v>108</v>
      </c>
      <c r="P670" s="1"/>
      <c r="Q670" s="1"/>
      <c r="R670" s="105" t="s">
        <v>93</v>
      </c>
      <c r="S670" s="1" t="s">
        <v>94</v>
      </c>
      <c r="T670" s="105" t="s">
        <v>36</v>
      </c>
      <c r="U670" s="105" t="s">
        <v>265</v>
      </c>
      <c r="V670" s="106">
        <v>44137</v>
      </c>
      <c r="W670" s="106">
        <v>44204</v>
      </c>
      <c r="X670" s="1">
        <v>67</v>
      </c>
      <c r="Y670" s="1">
        <v>0</v>
      </c>
      <c r="Z670" s="105" t="s">
        <v>108</v>
      </c>
      <c r="AA670" s="106">
        <v>44165</v>
      </c>
      <c r="AB670" s="106">
        <v>44179</v>
      </c>
      <c r="AC670" s="1">
        <v>14</v>
      </c>
      <c r="AD670" s="1">
        <v>112</v>
      </c>
      <c r="AE670" s="105"/>
      <c r="AF670" s="105"/>
      <c r="AG670" s="105"/>
      <c r="AH670" s="105"/>
      <c r="AI670" s="105"/>
      <c r="AJ670" s="1"/>
    </row>
    <row r="671" spans="1:36" x14ac:dyDescent="0.3">
      <c r="A671" s="105" t="s">
        <v>37</v>
      </c>
      <c r="B671" s="105" t="s">
        <v>36</v>
      </c>
      <c r="C671" s="105"/>
      <c r="D671" s="105" t="s">
        <v>652</v>
      </c>
      <c r="E671" s="105" t="s">
        <v>652</v>
      </c>
      <c r="F671" s="1"/>
      <c r="G671" s="1"/>
      <c r="H671" s="105" t="s">
        <v>265</v>
      </c>
      <c r="I671" s="1"/>
      <c r="J671" s="1"/>
      <c r="K671" s="105"/>
      <c r="L671" s="106">
        <v>44173</v>
      </c>
      <c r="M671" s="105" t="s">
        <v>367</v>
      </c>
      <c r="N671" s="1">
        <v>0.25</v>
      </c>
      <c r="O671" s="105" t="s">
        <v>108</v>
      </c>
      <c r="P671" s="1"/>
      <c r="Q671" s="1"/>
      <c r="R671" s="105" t="s">
        <v>93</v>
      </c>
      <c r="S671" s="1" t="s">
        <v>94</v>
      </c>
      <c r="T671" s="105" t="s">
        <v>36</v>
      </c>
      <c r="U671" s="105" t="s">
        <v>265</v>
      </c>
      <c r="V671" s="106">
        <v>44137</v>
      </c>
      <c r="W671" s="106">
        <v>44204</v>
      </c>
      <c r="X671" s="1">
        <v>67</v>
      </c>
      <c r="Y671" s="1">
        <v>0</v>
      </c>
      <c r="Z671" s="105" t="s">
        <v>108</v>
      </c>
      <c r="AA671" s="106">
        <v>44165</v>
      </c>
      <c r="AB671" s="106">
        <v>44179</v>
      </c>
      <c r="AC671" s="1">
        <v>14</v>
      </c>
      <c r="AD671" s="1">
        <v>112</v>
      </c>
      <c r="AE671" s="105"/>
      <c r="AF671" s="105"/>
      <c r="AG671" s="105"/>
      <c r="AH671" s="105"/>
      <c r="AI671" s="105"/>
      <c r="AJ671" s="1"/>
    </row>
    <row r="672" spans="1:36" x14ac:dyDescent="0.3">
      <c r="A672" s="105" t="s">
        <v>37</v>
      </c>
      <c r="B672" s="105" t="s">
        <v>36</v>
      </c>
      <c r="C672" s="105"/>
      <c r="D672" s="105" t="s">
        <v>652</v>
      </c>
      <c r="E672" s="105" t="s">
        <v>652</v>
      </c>
      <c r="F672" s="1"/>
      <c r="G672" s="1"/>
      <c r="H672" s="105" t="s">
        <v>265</v>
      </c>
      <c r="I672" s="1"/>
      <c r="J672" s="1"/>
      <c r="K672" s="105"/>
      <c r="L672" s="106">
        <v>44174</v>
      </c>
      <c r="M672" s="105" t="s">
        <v>368</v>
      </c>
      <c r="N672" s="1">
        <v>0.42</v>
      </c>
      <c r="O672" s="105" t="s">
        <v>108</v>
      </c>
      <c r="P672" s="1"/>
      <c r="Q672" s="1"/>
      <c r="R672" s="105" t="s">
        <v>93</v>
      </c>
      <c r="S672" s="1" t="s">
        <v>94</v>
      </c>
      <c r="T672" s="105" t="s">
        <v>36</v>
      </c>
      <c r="U672" s="105" t="s">
        <v>265</v>
      </c>
      <c r="V672" s="106">
        <v>44137</v>
      </c>
      <c r="W672" s="106">
        <v>44204</v>
      </c>
      <c r="X672" s="1">
        <v>67</v>
      </c>
      <c r="Y672" s="1">
        <v>0</v>
      </c>
      <c r="Z672" s="105" t="s">
        <v>108</v>
      </c>
      <c r="AA672" s="106">
        <v>44165</v>
      </c>
      <c r="AB672" s="106">
        <v>44179</v>
      </c>
      <c r="AC672" s="1">
        <v>14</v>
      </c>
      <c r="AD672" s="1">
        <v>112</v>
      </c>
      <c r="AE672" s="105"/>
      <c r="AF672" s="105"/>
      <c r="AG672" s="105"/>
      <c r="AH672" s="105"/>
      <c r="AI672" s="105"/>
      <c r="AJ672" s="1"/>
    </row>
    <row r="673" spans="1:36" x14ac:dyDescent="0.3">
      <c r="A673" s="105" t="s">
        <v>37</v>
      </c>
      <c r="B673" s="105" t="s">
        <v>36</v>
      </c>
      <c r="C673" s="105"/>
      <c r="D673" s="105" t="s">
        <v>652</v>
      </c>
      <c r="E673" s="105" t="s">
        <v>652</v>
      </c>
      <c r="F673" s="1"/>
      <c r="G673" s="1"/>
      <c r="H673" s="105" t="s">
        <v>265</v>
      </c>
      <c r="I673" s="1"/>
      <c r="J673" s="1"/>
      <c r="K673" s="105"/>
      <c r="L673" s="106">
        <v>44175</v>
      </c>
      <c r="M673" s="105" t="s">
        <v>367</v>
      </c>
      <c r="N673" s="1">
        <v>0.83</v>
      </c>
      <c r="O673" s="105" t="s">
        <v>108</v>
      </c>
      <c r="P673" s="1"/>
      <c r="Q673" s="1"/>
      <c r="R673" s="105" t="s">
        <v>93</v>
      </c>
      <c r="S673" s="1" t="s">
        <v>94</v>
      </c>
      <c r="T673" s="105" t="s">
        <v>36</v>
      </c>
      <c r="U673" s="105" t="s">
        <v>265</v>
      </c>
      <c r="V673" s="106">
        <v>44137</v>
      </c>
      <c r="W673" s="106">
        <v>44204</v>
      </c>
      <c r="X673" s="1">
        <v>67</v>
      </c>
      <c r="Y673" s="1">
        <v>0</v>
      </c>
      <c r="Z673" s="105" t="s">
        <v>108</v>
      </c>
      <c r="AA673" s="106">
        <v>44165</v>
      </c>
      <c r="AB673" s="106">
        <v>44179</v>
      </c>
      <c r="AC673" s="1">
        <v>14</v>
      </c>
      <c r="AD673" s="1">
        <v>112</v>
      </c>
      <c r="AE673" s="105"/>
      <c r="AF673" s="105"/>
      <c r="AG673" s="105"/>
      <c r="AH673" s="105"/>
      <c r="AI673" s="105"/>
      <c r="AJ673" s="1"/>
    </row>
    <row r="674" spans="1:36" x14ac:dyDescent="0.3">
      <c r="A674" s="105" t="s">
        <v>37</v>
      </c>
      <c r="B674" s="105" t="s">
        <v>36</v>
      </c>
      <c r="C674" s="105"/>
      <c r="D674" s="105" t="s">
        <v>652</v>
      </c>
      <c r="E674" s="105" t="s">
        <v>652</v>
      </c>
      <c r="F674" s="1"/>
      <c r="G674" s="1"/>
      <c r="H674" s="105" t="s">
        <v>265</v>
      </c>
      <c r="I674" s="1"/>
      <c r="J674" s="1"/>
      <c r="K674" s="105"/>
      <c r="L674" s="106">
        <v>44175</v>
      </c>
      <c r="M674" s="105" t="s">
        <v>367</v>
      </c>
      <c r="N674" s="1">
        <v>0.25</v>
      </c>
      <c r="O674" s="105" t="s">
        <v>108</v>
      </c>
      <c r="P674" s="1"/>
      <c r="Q674" s="1"/>
      <c r="R674" s="105" t="s">
        <v>93</v>
      </c>
      <c r="S674" s="1" t="s">
        <v>94</v>
      </c>
      <c r="T674" s="105" t="s">
        <v>36</v>
      </c>
      <c r="U674" s="105" t="s">
        <v>265</v>
      </c>
      <c r="V674" s="106">
        <v>44137</v>
      </c>
      <c r="W674" s="106">
        <v>44204</v>
      </c>
      <c r="X674" s="1">
        <v>67</v>
      </c>
      <c r="Y674" s="1">
        <v>0</v>
      </c>
      <c r="Z674" s="105" t="s">
        <v>108</v>
      </c>
      <c r="AA674" s="106">
        <v>44165</v>
      </c>
      <c r="AB674" s="106">
        <v>44179</v>
      </c>
      <c r="AC674" s="1">
        <v>14</v>
      </c>
      <c r="AD674" s="1">
        <v>112</v>
      </c>
      <c r="AE674" s="105"/>
      <c r="AF674" s="105"/>
      <c r="AG674" s="105"/>
      <c r="AH674" s="105"/>
      <c r="AI674" s="105"/>
      <c r="AJ674" s="1"/>
    </row>
    <row r="675" spans="1:36" x14ac:dyDescent="0.3">
      <c r="A675" s="105" t="s">
        <v>37</v>
      </c>
      <c r="B675" s="105" t="s">
        <v>36</v>
      </c>
      <c r="C675" s="105"/>
      <c r="D675" s="105" t="s">
        <v>652</v>
      </c>
      <c r="E675" s="105" t="s">
        <v>652</v>
      </c>
      <c r="F675" s="1"/>
      <c r="G675" s="1"/>
      <c r="H675" s="105" t="s">
        <v>265</v>
      </c>
      <c r="I675" s="1"/>
      <c r="J675" s="1"/>
      <c r="K675" s="105"/>
      <c r="L675" s="106">
        <v>44175</v>
      </c>
      <c r="M675" s="105" t="s">
        <v>369</v>
      </c>
      <c r="N675" s="1">
        <v>0.9</v>
      </c>
      <c r="O675" s="105" t="s">
        <v>108</v>
      </c>
      <c r="P675" s="1"/>
      <c r="Q675" s="1"/>
      <c r="R675" s="105" t="s">
        <v>93</v>
      </c>
      <c r="S675" s="1" t="s">
        <v>94</v>
      </c>
      <c r="T675" s="105" t="s">
        <v>36</v>
      </c>
      <c r="U675" s="105" t="s">
        <v>265</v>
      </c>
      <c r="V675" s="106">
        <v>44137</v>
      </c>
      <c r="W675" s="106">
        <v>44204</v>
      </c>
      <c r="X675" s="1">
        <v>67</v>
      </c>
      <c r="Y675" s="1">
        <v>0</v>
      </c>
      <c r="Z675" s="105" t="s">
        <v>108</v>
      </c>
      <c r="AA675" s="106">
        <v>44165</v>
      </c>
      <c r="AB675" s="106">
        <v>44179</v>
      </c>
      <c r="AC675" s="1">
        <v>14</v>
      </c>
      <c r="AD675" s="1">
        <v>112</v>
      </c>
      <c r="AE675" s="105"/>
      <c r="AF675" s="105"/>
      <c r="AG675" s="105"/>
      <c r="AH675" s="105"/>
      <c r="AI675" s="105"/>
      <c r="AJ675" s="1"/>
    </row>
    <row r="676" spans="1:36" x14ac:dyDescent="0.3">
      <c r="A676" s="105" t="s">
        <v>37</v>
      </c>
      <c r="B676" s="105" t="s">
        <v>36</v>
      </c>
      <c r="C676" s="105"/>
      <c r="D676" s="105" t="s">
        <v>652</v>
      </c>
      <c r="E676" s="105" t="s">
        <v>652</v>
      </c>
      <c r="F676" s="1"/>
      <c r="G676" s="1"/>
      <c r="H676" s="105" t="s">
        <v>265</v>
      </c>
      <c r="I676" s="1"/>
      <c r="J676" s="1"/>
      <c r="K676" s="105"/>
      <c r="L676" s="106">
        <v>44150</v>
      </c>
      <c r="M676" s="105" t="s">
        <v>53</v>
      </c>
      <c r="N676" s="1">
        <v>0.67</v>
      </c>
      <c r="O676" s="105" t="s">
        <v>40</v>
      </c>
      <c r="P676" s="1"/>
      <c r="Q676" s="1"/>
      <c r="R676" s="105" t="s">
        <v>101</v>
      </c>
      <c r="S676" s="1" t="s">
        <v>102</v>
      </c>
      <c r="T676" s="105" t="s">
        <v>36</v>
      </c>
      <c r="U676" s="105" t="s">
        <v>265</v>
      </c>
      <c r="V676" s="106">
        <v>44137</v>
      </c>
      <c r="W676" s="106">
        <v>44204</v>
      </c>
      <c r="X676" s="1">
        <v>67</v>
      </c>
      <c r="Y676" s="1">
        <v>0</v>
      </c>
      <c r="Z676" s="105" t="s">
        <v>40</v>
      </c>
      <c r="AA676" s="106">
        <v>44137</v>
      </c>
      <c r="AB676" s="106">
        <v>44151</v>
      </c>
      <c r="AC676" s="1">
        <v>14</v>
      </c>
      <c r="AD676" s="1">
        <v>112</v>
      </c>
      <c r="AE676" s="105"/>
      <c r="AF676" s="105"/>
      <c r="AG676" s="105"/>
      <c r="AH676" s="105"/>
      <c r="AI676" s="105"/>
      <c r="AJ676" s="1"/>
    </row>
    <row r="677" spans="1:36" x14ac:dyDescent="0.3">
      <c r="A677" s="105" t="s">
        <v>37</v>
      </c>
      <c r="B677" s="105" t="s">
        <v>36</v>
      </c>
      <c r="C677" s="105"/>
      <c r="D677" s="105" t="s">
        <v>652</v>
      </c>
      <c r="E677" s="105" t="s">
        <v>652</v>
      </c>
      <c r="F677" s="1"/>
      <c r="G677" s="1"/>
      <c r="H677" s="105" t="s">
        <v>265</v>
      </c>
      <c r="I677" s="1"/>
      <c r="J677" s="1"/>
      <c r="K677" s="105"/>
      <c r="L677" s="106">
        <v>44152</v>
      </c>
      <c r="M677" s="105" t="s">
        <v>370</v>
      </c>
      <c r="N677" s="1">
        <v>1.75</v>
      </c>
      <c r="O677" s="105" t="s">
        <v>105</v>
      </c>
      <c r="P677" s="1"/>
      <c r="Q677" s="1"/>
      <c r="R677" s="105" t="s">
        <v>101</v>
      </c>
      <c r="S677" s="1" t="s">
        <v>102</v>
      </c>
      <c r="T677" s="105" t="s">
        <v>36</v>
      </c>
      <c r="U677" s="105" t="s">
        <v>265</v>
      </c>
      <c r="V677" s="106">
        <v>44137</v>
      </c>
      <c r="W677" s="106">
        <v>44204</v>
      </c>
      <c r="X677" s="1">
        <v>67</v>
      </c>
      <c r="Y677" s="1">
        <v>0</v>
      </c>
      <c r="Z677" s="105" t="s">
        <v>105</v>
      </c>
      <c r="AA677" s="106">
        <v>44151</v>
      </c>
      <c r="AB677" s="106">
        <v>44165</v>
      </c>
      <c r="AC677" s="1">
        <v>14</v>
      </c>
      <c r="AD677" s="1">
        <v>136.37</v>
      </c>
      <c r="AE677" s="105"/>
      <c r="AF677" s="105"/>
      <c r="AG677" s="105"/>
      <c r="AH677" s="105"/>
      <c r="AI677" s="105"/>
      <c r="AJ677" s="1"/>
    </row>
    <row r="678" spans="1:36" x14ac:dyDescent="0.3">
      <c r="A678" s="105" t="s">
        <v>37</v>
      </c>
      <c r="B678" s="105" t="s">
        <v>36</v>
      </c>
      <c r="C678" s="105"/>
      <c r="D678" s="105" t="s">
        <v>652</v>
      </c>
      <c r="E678" s="105" t="s">
        <v>652</v>
      </c>
      <c r="F678" s="1"/>
      <c r="G678" s="1"/>
      <c r="H678" s="105" t="s">
        <v>265</v>
      </c>
      <c r="I678" s="1"/>
      <c r="J678" s="1"/>
      <c r="K678" s="105"/>
      <c r="L678" s="106">
        <v>44153</v>
      </c>
      <c r="M678" s="105" t="s">
        <v>371</v>
      </c>
      <c r="N678" s="1">
        <v>0.57999999999999996</v>
      </c>
      <c r="O678" s="105" t="s">
        <v>105</v>
      </c>
      <c r="P678" s="1"/>
      <c r="Q678" s="1"/>
      <c r="R678" s="105" t="s">
        <v>101</v>
      </c>
      <c r="S678" s="1" t="s">
        <v>102</v>
      </c>
      <c r="T678" s="105" t="s">
        <v>36</v>
      </c>
      <c r="U678" s="105" t="s">
        <v>265</v>
      </c>
      <c r="V678" s="106">
        <v>44137</v>
      </c>
      <c r="W678" s="106">
        <v>44204</v>
      </c>
      <c r="X678" s="1">
        <v>67</v>
      </c>
      <c r="Y678" s="1">
        <v>0</v>
      </c>
      <c r="Z678" s="105" t="s">
        <v>105</v>
      </c>
      <c r="AA678" s="106">
        <v>44151</v>
      </c>
      <c r="AB678" s="106">
        <v>44165</v>
      </c>
      <c r="AC678" s="1">
        <v>14</v>
      </c>
      <c r="AD678" s="1">
        <v>136.37</v>
      </c>
      <c r="AE678" s="105"/>
      <c r="AF678" s="105"/>
      <c r="AG678" s="105"/>
      <c r="AH678" s="105"/>
      <c r="AI678" s="105"/>
      <c r="AJ678" s="1"/>
    </row>
    <row r="679" spans="1:36" x14ac:dyDescent="0.3">
      <c r="A679" s="105" t="s">
        <v>37</v>
      </c>
      <c r="B679" s="105" t="s">
        <v>36</v>
      </c>
      <c r="C679" s="105"/>
      <c r="D679" s="105" t="s">
        <v>652</v>
      </c>
      <c r="E679" s="105" t="s">
        <v>652</v>
      </c>
      <c r="F679" s="1"/>
      <c r="G679" s="1"/>
      <c r="H679" s="105" t="s">
        <v>265</v>
      </c>
      <c r="I679" s="1"/>
      <c r="J679" s="1"/>
      <c r="K679" s="105"/>
      <c r="L679" s="106">
        <v>44154</v>
      </c>
      <c r="M679" s="105" t="s">
        <v>372</v>
      </c>
      <c r="N679" s="1">
        <v>0.22</v>
      </c>
      <c r="O679" s="105" t="s">
        <v>105</v>
      </c>
      <c r="P679" s="1"/>
      <c r="Q679" s="1"/>
      <c r="R679" s="105" t="s">
        <v>101</v>
      </c>
      <c r="S679" s="1" t="s">
        <v>102</v>
      </c>
      <c r="T679" s="105" t="s">
        <v>36</v>
      </c>
      <c r="U679" s="105" t="s">
        <v>265</v>
      </c>
      <c r="V679" s="106">
        <v>44137</v>
      </c>
      <c r="W679" s="106">
        <v>44204</v>
      </c>
      <c r="X679" s="1">
        <v>67</v>
      </c>
      <c r="Y679" s="1">
        <v>0</v>
      </c>
      <c r="Z679" s="105" t="s">
        <v>105</v>
      </c>
      <c r="AA679" s="106">
        <v>44151</v>
      </c>
      <c r="AB679" s="106">
        <v>44165</v>
      </c>
      <c r="AC679" s="1">
        <v>14</v>
      </c>
      <c r="AD679" s="1">
        <v>136.37</v>
      </c>
      <c r="AE679" s="105"/>
      <c r="AF679" s="105"/>
      <c r="AG679" s="105"/>
      <c r="AH679" s="105"/>
      <c r="AI679" s="105"/>
      <c r="AJ679" s="1"/>
    </row>
    <row r="680" spans="1:36" x14ac:dyDescent="0.3">
      <c r="A680" s="105" t="s">
        <v>37</v>
      </c>
      <c r="B680" s="105" t="s">
        <v>36</v>
      </c>
      <c r="C680" s="105"/>
      <c r="D680" s="105" t="s">
        <v>652</v>
      </c>
      <c r="E680" s="105" t="s">
        <v>652</v>
      </c>
      <c r="F680" s="1"/>
      <c r="G680" s="1"/>
      <c r="H680" s="105" t="s">
        <v>265</v>
      </c>
      <c r="I680" s="1"/>
      <c r="J680" s="1"/>
      <c r="K680" s="105"/>
      <c r="L680" s="106">
        <v>44154</v>
      </c>
      <c r="M680" s="105" t="s">
        <v>266</v>
      </c>
      <c r="N680" s="1">
        <v>0.27</v>
      </c>
      <c r="O680" s="105" t="s">
        <v>105</v>
      </c>
      <c r="P680" s="1"/>
      <c r="Q680" s="1"/>
      <c r="R680" s="105" t="s">
        <v>101</v>
      </c>
      <c r="S680" s="1" t="s">
        <v>102</v>
      </c>
      <c r="T680" s="105" t="s">
        <v>36</v>
      </c>
      <c r="U680" s="105" t="s">
        <v>265</v>
      </c>
      <c r="V680" s="106">
        <v>44137</v>
      </c>
      <c r="W680" s="106">
        <v>44204</v>
      </c>
      <c r="X680" s="1">
        <v>67</v>
      </c>
      <c r="Y680" s="1">
        <v>0</v>
      </c>
      <c r="Z680" s="105" t="s">
        <v>105</v>
      </c>
      <c r="AA680" s="106">
        <v>44151</v>
      </c>
      <c r="AB680" s="106">
        <v>44165</v>
      </c>
      <c r="AC680" s="1">
        <v>14</v>
      </c>
      <c r="AD680" s="1">
        <v>136.37</v>
      </c>
      <c r="AE680" s="105"/>
      <c r="AF680" s="105"/>
      <c r="AG680" s="105"/>
      <c r="AH680" s="105"/>
      <c r="AI680" s="105"/>
      <c r="AJ680" s="1"/>
    </row>
    <row r="681" spans="1:36" x14ac:dyDescent="0.3">
      <c r="A681" s="105" t="s">
        <v>37</v>
      </c>
      <c r="B681" s="105" t="s">
        <v>36</v>
      </c>
      <c r="C681" s="105"/>
      <c r="D681" s="105" t="s">
        <v>652</v>
      </c>
      <c r="E681" s="105" t="s">
        <v>652</v>
      </c>
      <c r="F681" s="1"/>
      <c r="G681" s="1"/>
      <c r="H681" s="105" t="s">
        <v>265</v>
      </c>
      <c r="I681" s="1"/>
      <c r="J681" s="1"/>
      <c r="K681" s="105"/>
      <c r="L681" s="106">
        <v>44154</v>
      </c>
      <c r="M681" s="105" t="s">
        <v>373</v>
      </c>
      <c r="N681" s="1">
        <v>0.13</v>
      </c>
      <c r="O681" s="105" t="s">
        <v>105</v>
      </c>
      <c r="P681" s="1"/>
      <c r="Q681" s="1"/>
      <c r="R681" s="105" t="s">
        <v>101</v>
      </c>
      <c r="S681" s="1" t="s">
        <v>102</v>
      </c>
      <c r="T681" s="105" t="s">
        <v>36</v>
      </c>
      <c r="U681" s="105" t="s">
        <v>265</v>
      </c>
      <c r="V681" s="106">
        <v>44137</v>
      </c>
      <c r="W681" s="106">
        <v>44204</v>
      </c>
      <c r="X681" s="1">
        <v>67</v>
      </c>
      <c r="Y681" s="1">
        <v>0</v>
      </c>
      <c r="Z681" s="105" t="s">
        <v>105</v>
      </c>
      <c r="AA681" s="106">
        <v>44151</v>
      </c>
      <c r="AB681" s="106">
        <v>44165</v>
      </c>
      <c r="AC681" s="1">
        <v>14</v>
      </c>
      <c r="AD681" s="1">
        <v>136.37</v>
      </c>
      <c r="AE681" s="105"/>
      <c r="AF681" s="105"/>
      <c r="AG681" s="105"/>
      <c r="AH681" s="105"/>
      <c r="AI681" s="105"/>
      <c r="AJ681" s="1"/>
    </row>
    <row r="682" spans="1:36" x14ac:dyDescent="0.3">
      <c r="A682" s="105" t="s">
        <v>37</v>
      </c>
      <c r="B682" s="105" t="s">
        <v>36</v>
      </c>
      <c r="C682" s="105"/>
      <c r="D682" s="105" t="s">
        <v>652</v>
      </c>
      <c r="E682" s="105" t="s">
        <v>652</v>
      </c>
      <c r="F682" s="1"/>
      <c r="G682" s="1"/>
      <c r="H682" s="105" t="s">
        <v>265</v>
      </c>
      <c r="I682" s="1"/>
      <c r="J682" s="1"/>
      <c r="K682" s="105"/>
      <c r="L682" s="106">
        <v>44154</v>
      </c>
      <c r="M682" s="105" t="s">
        <v>374</v>
      </c>
      <c r="N682" s="1">
        <v>1.45</v>
      </c>
      <c r="O682" s="105" t="s">
        <v>105</v>
      </c>
      <c r="P682" s="1"/>
      <c r="Q682" s="1"/>
      <c r="R682" s="105" t="s">
        <v>101</v>
      </c>
      <c r="S682" s="1" t="s">
        <v>102</v>
      </c>
      <c r="T682" s="105" t="s">
        <v>36</v>
      </c>
      <c r="U682" s="105" t="s">
        <v>265</v>
      </c>
      <c r="V682" s="106">
        <v>44137</v>
      </c>
      <c r="W682" s="106">
        <v>44204</v>
      </c>
      <c r="X682" s="1">
        <v>67</v>
      </c>
      <c r="Y682" s="1">
        <v>0</v>
      </c>
      <c r="Z682" s="105" t="s">
        <v>105</v>
      </c>
      <c r="AA682" s="106">
        <v>44151</v>
      </c>
      <c r="AB682" s="106">
        <v>44165</v>
      </c>
      <c r="AC682" s="1">
        <v>14</v>
      </c>
      <c r="AD682" s="1">
        <v>136.37</v>
      </c>
      <c r="AE682" s="105"/>
      <c r="AF682" s="105"/>
      <c r="AG682" s="105"/>
      <c r="AH682" s="105"/>
      <c r="AI682" s="105"/>
      <c r="AJ682" s="1"/>
    </row>
    <row r="683" spans="1:36" x14ac:dyDescent="0.3">
      <c r="A683" s="105" t="s">
        <v>37</v>
      </c>
      <c r="B683" s="105" t="s">
        <v>36</v>
      </c>
      <c r="C683" s="105"/>
      <c r="D683" s="105" t="s">
        <v>652</v>
      </c>
      <c r="E683" s="105" t="s">
        <v>652</v>
      </c>
      <c r="F683" s="1"/>
      <c r="G683" s="1"/>
      <c r="H683" s="105" t="s">
        <v>265</v>
      </c>
      <c r="I683" s="1"/>
      <c r="J683" s="1"/>
      <c r="K683" s="105"/>
      <c r="L683" s="106">
        <v>44154</v>
      </c>
      <c r="M683" s="105" t="s">
        <v>375</v>
      </c>
      <c r="N683" s="1">
        <v>0.5</v>
      </c>
      <c r="O683" s="105" t="s">
        <v>105</v>
      </c>
      <c r="P683" s="1"/>
      <c r="Q683" s="1"/>
      <c r="R683" s="105" t="s">
        <v>101</v>
      </c>
      <c r="S683" s="1" t="s">
        <v>102</v>
      </c>
      <c r="T683" s="105" t="s">
        <v>36</v>
      </c>
      <c r="U683" s="105" t="s">
        <v>265</v>
      </c>
      <c r="V683" s="106">
        <v>44137</v>
      </c>
      <c r="W683" s="106">
        <v>44204</v>
      </c>
      <c r="X683" s="1">
        <v>67</v>
      </c>
      <c r="Y683" s="1">
        <v>0</v>
      </c>
      <c r="Z683" s="105" t="s">
        <v>105</v>
      </c>
      <c r="AA683" s="106">
        <v>44151</v>
      </c>
      <c r="AB683" s="106">
        <v>44165</v>
      </c>
      <c r="AC683" s="1">
        <v>14</v>
      </c>
      <c r="AD683" s="1">
        <v>136.37</v>
      </c>
      <c r="AE683" s="105"/>
      <c r="AF683" s="105"/>
      <c r="AG683" s="105"/>
      <c r="AH683" s="105"/>
      <c r="AI683" s="105"/>
      <c r="AJ683" s="1"/>
    </row>
    <row r="684" spans="1:36" x14ac:dyDescent="0.3">
      <c r="A684" s="105" t="s">
        <v>37</v>
      </c>
      <c r="B684" s="105" t="s">
        <v>36</v>
      </c>
      <c r="C684" s="105"/>
      <c r="D684" s="105" t="s">
        <v>652</v>
      </c>
      <c r="E684" s="105" t="s">
        <v>652</v>
      </c>
      <c r="F684" s="1"/>
      <c r="G684" s="1"/>
      <c r="H684" s="105" t="s">
        <v>265</v>
      </c>
      <c r="I684" s="1"/>
      <c r="J684" s="1"/>
      <c r="K684" s="105"/>
      <c r="L684" s="106">
        <v>44158</v>
      </c>
      <c r="M684" s="105" t="s">
        <v>187</v>
      </c>
      <c r="N684" s="1">
        <v>0.38</v>
      </c>
      <c r="O684" s="105" t="s">
        <v>105</v>
      </c>
      <c r="P684" s="1"/>
      <c r="Q684" s="1"/>
      <c r="R684" s="105" t="s">
        <v>101</v>
      </c>
      <c r="S684" s="1" t="s">
        <v>102</v>
      </c>
      <c r="T684" s="105" t="s">
        <v>36</v>
      </c>
      <c r="U684" s="105" t="s">
        <v>265</v>
      </c>
      <c r="V684" s="106">
        <v>44137</v>
      </c>
      <c r="W684" s="106">
        <v>44204</v>
      </c>
      <c r="X684" s="1">
        <v>67</v>
      </c>
      <c r="Y684" s="1">
        <v>0</v>
      </c>
      <c r="Z684" s="105" t="s">
        <v>105</v>
      </c>
      <c r="AA684" s="106">
        <v>44151</v>
      </c>
      <c r="AB684" s="106">
        <v>44165</v>
      </c>
      <c r="AC684" s="1">
        <v>14</v>
      </c>
      <c r="AD684" s="1">
        <v>136.37</v>
      </c>
      <c r="AE684" s="105"/>
      <c r="AF684" s="105"/>
      <c r="AG684" s="105"/>
      <c r="AH684" s="105"/>
      <c r="AI684" s="105"/>
      <c r="AJ684" s="1"/>
    </row>
    <row r="685" spans="1:36" x14ac:dyDescent="0.3">
      <c r="A685" s="105" t="s">
        <v>37</v>
      </c>
      <c r="B685" s="105" t="s">
        <v>36</v>
      </c>
      <c r="C685" s="105"/>
      <c r="D685" s="105" t="s">
        <v>652</v>
      </c>
      <c r="E685" s="105" t="s">
        <v>652</v>
      </c>
      <c r="F685" s="1"/>
      <c r="G685" s="1"/>
      <c r="H685" s="105" t="s">
        <v>265</v>
      </c>
      <c r="I685" s="1"/>
      <c r="J685" s="1"/>
      <c r="K685" s="105"/>
      <c r="L685" s="106">
        <v>44159</v>
      </c>
      <c r="M685" s="105" t="s">
        <v>376</v>
      </c>
      <c r="N685" s="1">
        <v>0.92</v>
      </c>
      <c r="O685" s="105" t="s">
        <v>105</v>
      </c>
      <c r="P685" s="1"/>
      <c r="Q685" s="1"/>
      <c r="R685" s="105" t="s">
        <v>101</v>
      </c>
      <c r="S685" s="1" t="s">
        <v>102</v>
      </c>
      <c r="T685" s="105" t="s">
        <v>36</v>
      </c>
      <c r="U685" s="105" t="s">
        <v>265</v>
      </c>
      <c r="V685" s="106">
        <v>44137</v>
      </c>
      <c r="W685" s="106">
        <v>44204</v>
      </c>
      <c r="X685" s="1">
        <v>67</v>
      </c>
      <c r="Y685" s="1">
        <v>0</v>
      </c>
      <c r="Z685" s="105" t="s">
        <v>105</v>
      </c>
      <c r="AA685" s="106">
        <v>44151</v>
      </c>
      <c r="AB685" s="106">
        <v>44165</v>
      </c>
      <c r="AC685" s="1">
        <v>14</v>
      </c>
      <c r="AD685" s="1">
        <v>136.37</v>
      </c>
      <c r="AE685" s="105"/>
      <c r="AF685" s="105"/>
      <c r="AG685" s="105"/>
      <c r="AH685" s="105"/>
      <c r="AI685" s="105"/>
      <c r="AJ685" s="1"/>
    </row>
    <row r="686" spans="1:36" x14ac:dyDescent="0.3">
      <c r="A686" s="105" t="s">
        <v>37</v>
      </c>
      <c r="B686" s="105" t="s">
        <v>36</v>
      </c>
      <c r="C686" s="105"/>
      <c r="D686" s="105" t="s">
        <v>652</v>
      </c>
      <c r="E686" s="105" t="s">
        <v>652</v>
      </c>
      <c r="F686" s="1"/>
      <c r="G686" s="1"/>
      <c r="H686" s="105" t="s">
        <v>265</v>
      </c>
      <c r="I686" s="1"/>
      <c r="J686" s="1"/>
      <c r="K686" s="105"/>
      <c r="L686" s="106">
        <v>44159</v>
      </c>
      <c r="M686" s="105" t="s">
        <v>376</v>
      </c>
      <c r="N686" s="1">
        <v>0.17</v>
      </c>
      <c r="O686" s="105" t="s">
        <v>105</v>
      </c>
      <c r="P686" s="1"/>
      <c r="Q686" s="1"/>
      <c r="R686" s="105" t="s">
        <v>101</v>
      </c>
      <c r="S686" s="1" t="s">
        <v>102</v>
      </c>
      <c r="T686" s="105" t="s">
        <v>36</v>
      </c>
      <c r="U686" s="105" t="s">
        <v>265</v>
      </c>
      <c r="V686" s="106">
        <v>44137</v>
      </c>
      <c r="W686" s="106">
        <v>44204</v>
      </c>
      <c r="X686" s="1">
        <v>67</v>
      </c>
      <c r="Y686" s="1">
        <v>0</v>
      </c>
      <c r="Z686" s="105" t="s">
        <v>105</v>
      </c>
      <c r="AA686" s="106">
        <v>44151</v>
      </c>
      <c r="AB686" s="106">
        <v>44165</v>
      </c>
      <c r="AC686" s="1">
        <v>14</v>
      </c>
      <c r="AD686" s="1">
        <v>136.37</v>
      </c>
      <c r="AE686" s="105"/>
      <c r="AF686" s="105"/>
      <c r="AG686" s="105"/>
      <c r="AH686" s="105"/>
      <c r="AI686" s="105"/>
      <c r="AJ686" s="1"/>
    </row>
    <row r="687" spans="1:36" x14ac:dyDescent="0.3">
      <c r="A687" s="105" t="s">
        <v>37</v>
      </c>
      <c r="B687" s="105" t="s">
        <v>36</v>
      </c>
      <c r="C687" s="105"/>
      <c r="D687" s="105" t="s">
        <v>652</v>
      </c>
      <c r="E687" s="105" t="s">
        <v>652</v>
      </c>
      <c r="F687" s="1"/>
      <c r="G687" s="1"/>
      <c r="H687" s="105" t="s">
        <v>265</v>
      </c>
      <c r="I687" s="1"/>
      <c r="J687" s="1"/>
      <c r="K687" s="105"/>
      <c r="L687" s="106">
        <v>44159</v>
      </c>
      <c r="M687" s="105" t="s">
        <v>377</v>
      </c>
      <c r="N687" s="1">
        <v>0.25</v>
      </c>
      <c r="O687" s="105" t="s">
        <v>105</v>
      </c>
      <c r="P687" s="1"/>
      <c r="Q687" s="1"/>
      <c r="R687" s="105" t="s">
        <v>101</v>
      </c>
      <c r="S687" s="1" t="s">
        <v>102</v>
      </c>
      <c r="T687" s="105" t="s">
        <v>36</v>
      </c>
      <c r="U687" s="105" t="s">
        <v>265</v>
      </c>
      <c r="V687" s="106">
        <v>44137</v>
      </c>
      <c r="W687" s="106">
        <v>44204</v>
      </c>
      <c r="X687" s="1">
        <v>67</v>
      </c>
      <c r="Y687" s="1">
        <v>0</v>
      </c>
      <c r="Z687" s="105" t="s">
        <v>105</v>
      </c>
      <c r="AA687" s="106">
        <v>44151</v>
      </c>
      <c r="AB687" s="106">
        <v>44165</v>
      </c>
      <c r="AC687" s="1">
        <v>14</v>
      </c>
      <c r="AD687" s="1">
        <v>136.37</v>
      </c>
      <c r="AE687" s="105"/>
      <c r="AF687" s="105"/>
      <c r="AG687" s="105"/>
      <c r="AH687" s="105"/>
      <c r="AI687" s="105"/>
      <c r="AJ687" s="1"/>
    </row>
    <row r="688" spans="1:36" x14ac:dyDescent="0.3">
      <c r="A688" s="105" t="s">
        <v>37</v>
      </c>
      <c r="B688" s="105" t="s">
        <v>36</v>
      </c>
      <c r="C688" s="105"/>
      <c r="D688" s="105" t="s">
        <v>652</v>
      </c>
      <c r="E688" s="105" t="s">
        <v>652</v>
      </c>
      <c r="F688" s="1"/>
      <c r="G688" s="1"/>
      <c r="H688" s="105" t="s">
        <v>265</v>
      </c>
      <c r="I688" s="1"/>
      <c r="J688" s="1"/>
      <c r="K688" s="105"/>
      <c r="L688" s="106">
        <v>44160</v>
      </c>
      <c r="M688" s="105" t="s">
        <v>250</v>
      </c>
      <c r="N688" s="1">
        <v>0.67</v>
      </c>
      <c r="O688" s="105" t="s">
        <v>105</v>
      </c>
      <c r="P688" s="1"/>
      <c r="Q688" s="1"/>
      <c r="R688" s="105" t="s">
        <v>101</v>
      </c>
      <c r="S688" s="1" t="s">
        <v>102</v>
      </c>
      <c r="T688" s="105" t="s">
        <v>36</v>
      </c>
      <c r="U688" s="105" t="s">
        <v>265</v>
      </c>
      <c r="V688" s="106">
        <v>44137</v>
      </c>
      <c r="W688" s="106">
        <v>44204</v>
      </c>
      <c r="X688" s="1">
        <v>67</v>
      </c>
      <c r="Y688" s="1">
        <v>0</v>
      </c>
      <c r="Z688" s="105" t="s">
        <v>105</v>
      </c>
      <c r="AA688" s="106">
        <v>44151</v>
      </c>
      <c r="AB688" s="106">
        <v>44165</v>
      </c>
      <c r="AC688" s="1">
        <v>14</v>
      </c>
      <c r="AD688" s="1">
        <v>136.37</v>
      </c>
      <c r="AE688" s="105"/>
      <c r="AF688" s="105"/>
      <c r="AG688" s="105"/>
      <c r="AH688" s="105"/>
      <c r="AI688" s="105"/>
      <c r="AJ688" s="1"/>
    </row>
    <row r="689" spans="1:36" x14ac:dyDescent="0.3">
      <c r="A689" s="105" t="s">
        <v>37</v>
      </c>
      <c r="B689" s="105" t="s">
        <v>36</v>
      </c>
      <c r="C689" s="105"/>
      <c r="D689" s="105" t="s">
        <v>652</v>
      </c>
      <c r="E689" s="105" t="s">
        <v>652</v>
      </c>
      <c r="F689" s="1"/>
      <c r="G689" s="1"/>
      <c r="H689" s="105" t="s">
        <v>265</v>
      </c>
      <c r="I689" s="1"/>
      <c r="J689" s="1"/>
      <c r="K689" s="105"/>
      <c r="L689" s="106">
        <v>44161</v>
      </c>
      <c r="M689" s="105" t="s">
        <v>378</v>
      </c>
      <c r="N689" s="1">
        <v>0.2</v>
      </c>
      <c r="O689" s="105" t="s">
        <v>105</v>
      </c>
      <c r="P689" s="1"/>
      <c r="Q689" s="1"/>
      <c r="R689" s="105" t="s">
        <v>101</v>
      </c>
      <c r="S689" s="1" t="s">
        <v>102</v>
      </c>
      <c r="T689" s="105" t="s">
        <v>36</v>
      </c>
      <c r="U689" s="105" t="s">
        <v>265</v>
      </c>
      <c r="V689" s="106">
        <v>44137</v>
      </c>
      <c r="W689" s="106">
        <v>44204</v>
      </c>
      <c r="X689" s="1">
        <v>67</v>
      </c>
      <c r="Y689" s="1">
        <v>0</v>
      </c>
      <c r="Z689" s="105" t="s">
        <v>105</v>
      </c>
      <c r="AA689" s="106">
        <v>44151</v>
      </c>
      <c r="AB689" s="106">
        <v>44165</v>
      </c>
      <c r="AC689" s="1">
        <v>14</v>
      </c>
      <c r="AD689" s="1">
        <v>136.37</v>
      </c>
      <c r="AE689" s="105"/>
      <c r="AF689" s="105"/>
      <c r="AG689" s="105"/>
      <c r="AH689" s="105"/>
      <c r="AI689" s="105"/>
      <c r="AJ689" s="1"/>
    </row>
    <row r="690" spans="1:36" x14ac:dyDescent="0.3">
      <c r="A690" s="105" t="s">
        <v>37</v>
      </c>
      <c r="B690" s="105" t="s">
        <v>36</v>
      </c>
      <c r="C690" s="105"/>
      <c r="D690" s="105" t="s">
        <v>652</v>
      </c>
      <c r="E690" s="105" t="s">
        <v>652</v>
      </c>
      <c r="F690" s="1"/>
      <c r="G690" s="1"/>
      <c r="H690" s="105" t="s">
        <v>265</v>
      </c>
      <c r="I690" s="1"/>
      <c r="J690" s="1"/>
      <c r="K690" s="105"/>
      <c r="L690" s="106">
        <v>44161</v>
      </c>
      <c r="M690" s="105" t="s">
        <v>379</v>
      </c>
      <c r="N690" s="1">
        <v>0.88</v>
      </c>
      <c r="O690" s="105" t="s">
        <v>105</v>
      </c>
      <c r="P690" s="1"/>
      <c r="Q690" s="1"/>
      <c r="R690" s="105" t="s">
        <v>101</v>
      </c>
      <c r="S690" s="1" t="s">
        <v>102</v>
      </c>
      <c r="T690" s="105" t="s">
        <v>36</v>
      </c>
      <c r="U690" s="105" t="s">
        <v>265</v>
      </c>
      <c r="V690" s="106">
        <v>44137</v>
      </c>
      <c r="W690" s="106">
        <v>44204</v>
      </c>
      <c r="X690" s="1">
        <v>67</v>
      </c>
      <c r="Y690" s="1">
        <v>0</v>
      </c>
      <c r="Z690" s="105" t="s">
        <v>105</v>
      </c>
      <c r="AA690" s="106">
        <v>44151</v>
      </c>
      <c r="AB690" s="106">
        <v>44165</v>
      </c>
      <c r="AC690" s="1">
        <v>14</v>
      </c>
      <c r="AD690" s="1">
        <v>136.37</v>
      </c>
      <c r="AE690" s="105"/>
      <c r="AF690" s="105"/>
      <c r="AG690" s="105"/>
      <c r="AH690" s="105"/>
      <c r="AI690" s="105"/>
      <c r="AJ690" s="1"/>
    </row>
    <row r="691" spans="1:36" x14ac:dyDescent="0.3">
      <c r="A691" s="105" t="s">
        <v>37</v>
      </c>
      <c r="B691" s="105" t="s">
        <v>36</v>
      </c>
      <c r="C691" s="105"/>
      <c r="D691" s="105" t="s">
        <v>652</v>
      </c>
      <c r="E691" s="105" t="s">
        <v>652</v>
      </c>
      <c r="F691" s="1"/>
      <c r="G691" s="1"/>
      <c r="H691" s="105" t="s">
        <v>265</v>
      </c>
      <c r="I691" s="1"/>
      <c r="J691" s="1"/>
      <c r="K691" s="105"/>
      <c r="L691" s="106">
        <v>44161</v>
      </c>
      <c r="M691" s="105" t="s">
        <v>379</v>
      </c>
      <c r="N691" s="1">
        <v>1.03</v>
      </c>
      <c r="O691" s="105" t="s">
        <v>105</v>
      </c>
      <c r="P691" s="1"/>
      <c r="Q691" s="1"/>
      <c r="R691" s="105" t="s">
        <v>101</v>
      </c>
      <c r="S691" s="1" t="s">
        <v>102</v>
      </c>
      <c r="T691" s="105" t="s">
        <v>36</v>
      </c>
      <c r="U691" s="105" t="s">
        <v>265</v>
      </c>
      <c r="V691" s="106">
        <v>44137</v>
      </c>
      <c r="W691" s="106">
        <v>44204</v>
      </c>
      <c r="X691" s="1">
        <v>67</v>
      </c>
      <c r="Y691" s="1">
        <v>0</v>
      </c>
      <c r="Z691" s="105" t="s">
        <v>105</v>
      </c>
      <c r="AA691" s="106">
        <v>44151</v>
      </c>
      <c r="AB691" s="106">
        <v>44165</v>
      </c>
      <c r="AC691" s="1">
        <v>14</v>
      </c>
      <c r="AD691" s="1">
        <v>136.37</v>
      </c>
      <c r="AE691" s="105"/>
      <c r="AF691" s="105"/>
      <c r="AG691" s="105"/>
      <c r="AH691" s="105"/>
      <c r="AI691" s="105"/>
      <c r="AJ691" s="1"/>
    </row>
    <row r="692" spans="1:36" x14ac:dyDescent="0.3">
      <c r="A692" s="105" t="s">
        <v>37</v>
      </c>
      <c r="B692" s="105" t="s">
        <v>36</v>
      </c>
      <c r="C692" s="105"/>
      <c r="D692" s="105" t="s">
        <v>652</v>
      </c>
      <c r="E692" s="105" t="s">
        <v>652</v>
      </c>
      <c r="F692" s="1"/>
      <c r="G692" s="1"/>
      <c r="H692" s="105" t="s">
        <v>265</v>
      </c>
      <c r="I692" s="1"/>
      <c r="J692" s="1"/>
      <c r="K692" s="105"/>
      <c r="L692" s="106">
        <v>44162</v>
      </c>
      <c r="M692" s="105" t="s">
        <v>379</v>
      </c>
      <c r="N692" s="1">
        <v>1.65</v>
      </c>
      <c r="O692" s="105" t="s">
        <v>105</v>
      </c>
      <c r="P692" s="1"/>
      <c r="Q692" s="1"/>
      <c r="R692" s="105" t="s">
        <v>101</v>
      </c>
      <c r="S692" s="1" t="s">
        <v>102</v>
      </c>
      <c r="T692" s="105" t="s">
        <v>36</v>
      </c>
      <c r="U692" s="105" t="s">
        <v>265</v>
      </c>
      <c r="V692" s="106">
        <v>44137</v>
      </c>
      <c r="W692" s="106">
        <v>44204</v>
      </c>
      <c r="X692" s="1">
        <v>67</v>
      </c>
      <c r="Y692" s="1">
        <v>0</v>
      </c>
      <c r="Z692" s="105" t="s">
        <v>105</v>
      </c>
      <c r="AA692" s="106">
        <v>44151</v>
      </c>
      <c r="AB692" s="106">
        <v>44165</v>
      </c>
      <c r="AC692" s="1">
        <v>14</v>
      </c>
      <c r="AD692" s="1">
        <v>136.37</v>
      </c>
      <c r="AE692" s="105"/>
      <c r="AF692" s="105"/>
      <c r="AG692" s="105"/>
      <c r="AH692" s="105"/>
      <c r="AI692" s="105"/>
      <c r="AJ692" s="1"/>
    </row>
    <row r="693" spans="1:36" x14ac:dyDescent="0.3">
      <c r="A693" s="105" t="s">
        <v>37</v>
      </c>
      <c r="B693" s="105" t="s">
        <v>36</v>
      </c>
      <c r="C693" s="105"/>
      <c r="D693" s="105" t="s">
        <v>652</v>
      </c>
      <c r="E693" s="105" t="s">
        <v>652</v>
      </c>
      <c r="F693" s="1"/>
      <c r="G693" s="1"/>
      <c r="H693" s="105" t="s">
        <v>265</v>
      </c>
      <c r="I693" s="1"/>
      <c r="J693" s="1"/>
      <c r="K693" s="105"/>
      <c r="L693" s="106">
        <v>44162</v>
      </c>
      <c r="M693" s="105" t="s">
        <v>379</v>
      </c>
      <c r="N693" s="1">
        <v>0.55000000000000004</v>
      </c>
      <c r="O693" s="105" t="s">
        <v>105</v>
      </c>
      <c r="P693" s="1"/>
      <c r="Q693" s="1"/>
      <c r="R693" s="105" t="s">
        <v>101</v>
      </c>
      <c r="S693" s="1" t="s">
        <v>102</v>
      </c>
      <c r="T693" s="105" t="s">
        <v>36</v>
      </c>
      <c r="U693" s="105" t="s">
        <v>265</v>
      </c>
      <c r="V693" s="106">
        <v>44137</v>
      </c>
      <c r="W693" s="106">
        <v>44204</v>
      </c>
      <c r="X693" s="1">
        <v>67</v>
      </c>
      <c r="Y693" s="1">
        <v>0</v>
      </c>
      <c r="Z693" s="105" t="s">
        <v>105</v>
      </c>
      <c r="AA693" s="106">
        <v>44151</v>
      </c>
      <c r="AB693" s="106">
        <v>44165</v>
      </c>
      <c r="AC693" s="1">
        <v>14</v>
      </c>
      <c r="AD693" s="1">
        <v>136.37</v>
      </c>
      <c r="AE693" s="105"/>
      <c r="AF693" s="105"/>
      <c r="AG693" s="105"/>
      <c r="AH693" s="105"/>
      <c r="AI693" s="105"/>
      <c r="AJ693" s="1"/>
    </row>
    <row r="694" spans="1:36" x14ac:dyDescent="0.3">
      <c r="A694" s="105" t="s">
        <v>37</v>
      </c>
      <c r="B694" s="105" t="s">
        <v>36</v>
      </c>
      <c r="C694" s="105"/>
      <c r="D694" s="105" t="s">
        <v>652</v>
      </c>
      <c r="E694" s="105" t="s">
        <v>652</v>
      </c>
      <c r="F694" s="1"/>
      <c r="G694" s="1"/>
      <c r="H694" s="105" t="s">
        <v>265</v>
      </c>
      <c r="I694" s="1"/>
      <c r="J694" s="1"/>
      <c r="K694" s="105"/>
      <c r="L694" s="106">
        <v>44164</v>
      </c>
      <c r="M694" s="105" t="s">
        <v>381</v>
      </c>
      <c r="N694" s="1">
        <v>0.55000000000000004</v>
      </c>
      <c r="O694" s="105" t="s">
        <v>105</v>
      </c>
      <c r="P694" s="1"/>
      <c r="Q694" s="1"/>
      <c r="R694" s="105" t="s">
        <v>101</v>
      </c>
      <c r="S694" s="1" t="s">
        <v>102</v>
      </c>
      <c r="T694" s="105" t="s">
        <v>36</v>
      </c>
      <c r="U694" s="105" t="s">
        <v>265</v>
      </c>
      <c r="V694" s="106">
        <v>44137</v>
      </c>
      <c r="W694" s="106">
        <v>44204</v>
      </c>
      <c r="X694" s="1">
        <v>67</v>
      </c>
      <c r="Y694" s="1">
        <v>0</v>
      </c>
      <c r="Z694" s="105" t="s">
        <v>105</v>
      </c>
      <c r="AA694" s="106">
        <v>44151</v>
      </c>
      <c r="AB694" s="106">
        <v>44165</v>
      </c>
      <c r="AC694" s="1">
        <v>14</v>
      </c>
      <c r="AD694" s="1">
        <v>136.37</v>
      </c>
      <c r="AE694" s="105"/>
      <c r="AF694" s="105"/>
      <c r="AG694" s="105"/>
      <c r="AH694" s="105"/>
      <c r="AI694" s="105"/>
      <c r="AJ694" s="1"/>
    </row>
    <row r="695" spans="1:36" x14ac:dyDescent="0.3">
      <c r="A695" s="105" t="s">
        <v>37</v>
      </c>
      <c r="B695" s="105" t="s">
        <v>36</v>
      </c>
      <c r="C695" s="105"/>
      <c r="D695" s="105" t="s">
        <v>652</v>
      </c>
      <c r="E695" s="105" t="s">
        <v>652</v>
      </c>
      <c r="F695" s="1"/>
      <c r="G695" s="1"/>
      <c r="H695" s="105" t="s">
        <v>265</v>
      </c>
      <c r="I695" s="1"/>
      <c r="J695" s="1"/>
      <c r="K695" s="105"/>
      <c r="L695" s="106">
        <v>44164</v>
      </c>
      <c r="M695" s="105" t="s">
        <v>382</v>
      </c>
      <c r="N695" s="1">
        <v>1</v>
      </c>
      <c r="O695" s="105" t="s">
        <v>105</v>
      </c>
      <c r="P695" s="1"/>
      <c r="Q695" s="1"/>
      <c r="R695" s="105" t="s">
        <v>101</v>
      </c>
      <c r="S695" s="1" t="s">
        <v>102</v>
      </c>
      <c r="T695" s="105" t="s">
        <v>36</v>
      </c>
      <c r="U695" s="105" t="s">
        <v>265</v>
      </c>
      <c r="V695" s="106">
        <v>44137</v>
      </c>
      <c r="W695" s="106">
        <v>44204</v>
      </c>
      <c r="X695" s="1">
        <v>67</v>
      </c>
      <c r="Y695" s="1">
        <v>0</v>
      </c>
      <c r="Z695" s="105" t="s">
        <v>105</v>
      </c>
      <c r="AA695" s="106">
        <v>44151</v>
      </c>
      <c r="AB695" s="106">
        <v>44165</v>
      </c>
      <c r="AC695" s="1">
        <v>14</v>
      </c>
      <c r="AD695" s="1">
        <v>136.37</v>
      </c>
      <c r="AE695" s="105"/>
      <c r="AF695" s="105"/>
      <c r="AG695" s="105"/>
      <c r="AH695" s="105"/>
      <c r="AI695" s="105"/>
      <c r="AJ695" s="1"/>
    </row>
    <row r="696" spans="1:36" x14ac:dyDescent="0.3">
      <c r="A696" s="105" t="s">
        <v>37</v>
      </c>
      <c r="B696" s="105" t="s">
        <v>36</v>
      </c>
      <c r="C696" s="105"/>
      <c r="D696" s="105" t="s">
        <v>652</v>
      </c>
      <c r="E696" s="105" t="s">
        <v>652</v>
      </c>
      <c r="F696" s="1"/>
      <c r="G696" s="1"/>
      <c r="H696" s="105" t="s">
        <v>265</v>
      </c>
      <c r="I696" s="1"/>
      <c r="J696" s="1"/>
      <c r="K696" s="105"/>
      <c r="L696" s="106">
        <v>44164</v>
      </c>
      <c r="M696" s="105" t="s">
        <v>383</v>
      </c>
      <c r="N696" s="1">
        <v>0.2</v>
      </c>
      <c r="O696" s="105" t="s">
        <v>105</v>
      </c>
      <c r="P696" s="1"/>
      <c r="Q696" s="1"/>
      <c r="R696" s="105" t="s">
        <v>101</v>
      </c>
      <c r="S696" s="1" t="s">
        <v>102</v>
      </c>
      <c r="T696" s="105" t="s">
        <v>36</v>
      </c>
      <c r="U696" s="105" t="s">
        <v>265</v>
      </c>
      <c r="V696" s="106">
        <v>44137</v>
      </c>
      <c r="W696" s="106">
        <v>44204</v>
      </c>
      <c r="X696" s="1">
        <v>67</v>
      </c>
      <c r="Y696" s="1">
        <v>0</v>
      </c>
      <c r="Z696" s="105" t="s">
        <v>105</v>
      </c>
      <c r="AA696" s="106">
        <v>44151</v>
      </c>
      <c r="AB696" s="106">
        <v>44165</v>
      </c>
      <c r="AC696" s="1">
        <v>14</v>
      </c>
      <c r="AD696" s="1">
        <v>136.37</v>
      </c>
      <c r="AE696" s="105"/>
      <c r="AF696" s="105"/>
      <c r="AG696" s="105"/>
      <c r="AH696" s="105"/>
      <c r="AI696" s="105"/>
      <c r="AJ696" s="1"/>
    </row>
    <row r="697" spans="1:36" x14ac:dyDescent="0.3">
      <c r="A697" s="105" t="s">
        <v>37</v>
      </c>
      <c r="B697" s="105" t="s">
        <v>36</v>
      </c>
      <c r="C697" s="105"/>
      <c r="D697" s="105" t="s">
        <v>652</v>
      </c>
      <c r="E697" s="105" t="s">
        <v>652</v>
      </c>
      <c r="F697" s="1"/>
      <c r="G697" s="1"/>
      <c r="H697" s="105" t="s">
        <v>265</v>
      </c>
      <c r="I697" s="1"/>
      <c r="J697" s="1"/>
      <c r="K697" s="105"/>
      <c r="L697" s="106">
        <v>44166</v>
      </c>
      <c r="M697" s="105" t="s">
        <v>385</v>
      </c>
      <c r="N697" s="1">
        <v>0.55000000000000004</v>
      </c>
      <c r="O697" s="105" t="s">
        <v>108</v>
      </c>
      <c r="P697" s="1"/>
      <c r="Q697" s="1"/>
      <c r="R697" s="105" t="s">
        <v>101</v>
      </c>
      <c r="S697" s="1" t="s">
        <v>102</v>
      </c>
      <c r="T697" s="105" t="s">
        <v>36</v>
      </c>
      <c r="U697" s="105" t="s">
        <v>265</v>
      </c>
      <c r="V697" s="106">
        <v>44137</v>
      </c>
      <c r="W697" s="106">
        <v>44204</v>
      </c>
      <c r="X697" s="1">
        <v>67</v>
      </c>
      <c r="Y697" s="1">
        <v>0</v>
      </c>
      <c r="Z697" s="105" t="s">
        <v>108</v>
      </c>
      <c r="AA697" s="106">
        <v>44165</v>
      </c>
      <c r="AB697" s="106">
        <v>44179</v>
      </c>
      <c r="AC697" s="1">
        <v>14</v>
      </c>
      <c r="AD697" s="1">
        <v>112</v>
      </c>
      <c r="AE697" s="105"/>
      <c r="AF697" s="105"/>
      <c r="AG697" s="105"/>
      <c r="AH697" s="105"/>
      <c r="AI697" s="105"/>
      <c r="AJ697" s="1"/>
    </row>
    <row r="698" spans="1:36" x14ac:dyDescent="0.3">
      <c r="A698" s="105" t="s">
        <v>37</v>
      </c>
      <c r="B698" s="105" t="s">
        <v>36</v>
      </c>
      <c r="C698" s="105"/>
      <c r="D698" s="105" t="s">
        <v>652</v>
      </c>
      <c r="E698" s="105" t="s">
        <v>652</v>
      </c>
      <c r="F698" s="1"/>
      <c r="G698" s="1"/>
      <c r="H698" s="105" t="s">
        <v>265</v>
      </c>
      <c r="I698" s="1"/>
      <c r="J698" s="1"/>
      <c r="K698" s="105"/>
      <c r="L698" s="106">
        <v>44169</v>
      </c>
      <c r="M698" s="105" t="s">
        <v>388</v>
      </c>
      <c r="N698" s="1">
        <v>2.13</v>
      </c>
      <c r="O698" s="105" t="s">
        <v>108</v>
      </c>
      <c r="P698" s="1"/>
      <c r="Q698" s="1"/>
      <c r="R698" s="105" t="s">
        <v>101</v>
      </c>
      <c r="S698" s="1" t="s">
        <v>102</v>
      </c>
      <c r="T698" s="105" t="s">
        <v>36</v>
      </c>
      <c r="U698" s="105" t="s">
        <v>265</v>
      </c>
      <c r="V698" s="106">
        <v>44137</v>
      </c>
      <c r="W698" s="106">
        <v>44204</v>
      </c>
      <c r="X698" s="1">
        <v>67</v>
      </c>
      <c r="Y698" s="1">
        <v>0</v>
      </c>
      <c r="Z698" s="105" t="s">
        <v>108</v>
      </c>
      <c r="AA698" s="106">
        <v>44165</v>
      </c>
      <c r="AB698" s="106">
        <v>44179</v>
      </c>
      <c r="AC698" s="1">
        <v>14</v>
      </c>
      <c r="AD698" s="1">
        <v>112</v>
      </c>
      <c r="AE698" s="105"/>
      <c r="AF698" s="105"/>
      <c r="AG698" s="105"/>
      <c r="AH698" s="105"/>
      <c r="AI698" s="105"/>
      <c r="AJ698" s="1"/>
    </row>
    <row r="699" spans="1:36" x14ac:dyDescent="0.3">
      <c r="A699" s="105" t="s">
        <v>37</v>
      </c>
      <c r="B699" s="105" t="s">
        <v>36</v>
      </c>
      <c r="C699" s="105"/>
      <c r="D699" s="105" t="s">
        <v>652</v>
      </c>
      <c r="E699" s="105" t="s">
        <v>652</v>
      </c>
      <c r="F699" s="1"/>
      <c r="G699" s="1"/>
      <c r="H699" s="105" t="s">
        <v>265</v>
      </c>
      <c r="I699" s="1"/>
      <c r="J699" s="1"/>
      <c r="K699" s="105"/>
      <c r="L699" s="106">
        <v>44175</v>
      </c>
      <c r="M699" s="105"/>
      <c r="N699" s="1">
        <v>0.17</v>
      </c>
      <c r="O699" s="105" t="s">
        <v>108</v>
      </c>
      <c r="P699" s="1"/>
      <c r="Q699" s="1"/>
      <c r="R699" s="105" t="s">
        <v>101</v>
      </c>
      <c r="S699" s="1" t="s">
        <v>102</v>
      </c>
      <c r="T699" s="105" t="s">
        <v>36</v>
      </c>
      <c r="U699" s="105" t="s">
        <v>265</v>
      </c>
      <c r="V699" s="106">
        <v>44137</v>
      </c>
      <c r="W699" s="106">
        <v>44204</v>
      </c>
      <c r="X699" s="1">
        <v>67</v>
      </c>
      <c r="Y699" s="1">
        <v>0</v>
      </c>
      <c r="Z699" s="105" t="s">
        <v>108</v>
      </c>
      <c r="AA699" s="106">
        <v>44165</v>
      </c>
      <c r="AB699" s="106">
        <v>44179</v>
      </c>
      <c r="AC699" s="1">
        <v>14</v>
      </c>
      <c r="AD699" s="1">
        <v>112</v>
      </c>
      <c r="AE699" s="105"/>
      <c r="AF699" s="105"/>
      <c r="AG699" s="105"/>
      <c r="AH699" s="105"/>
      <c r="AI699" s="105"/>
      <c r="AJ699" s="1"/>
    </row>
    <row r="700" spans="1:36" x14ac:dyDescent="0.3">
      <c r="A700" s="105" t="s">
        <v>37</v>
      </c>
      <c r="B700" s="105" t="s">
        <v>36</v>
      </c>
      <c r="C700" s="105"/>
      <c r="D700" s="105" t="s">
        <v>652</v>
      </c>
      <c r="E700" s="105" t="s">
        <v>652</v>
      </c>
      <c r="F700" s="1"/>
      <c r="G700" s="1"/>
      <c r="H700" s="105" t="s">
        <v>265</v>
      </c>
      <c r="I700" s="1"/>
      <c r="J700" s="1"/>
      <c r="K700" s="105"/>
      <c r="L700" s="106">
        <v>44176</v>
      </c>
      <c r="M700" s="105" t="s">
        <v>392</v>
      </c>
      <c r="N700" s="1">
        <v>1.1000000000000001</v>
      </c>
      <c r="O700" s="105" t="s">
        <v>108</v>
      </c>
      <c r="P700" s="1"/>
      <c r="Q700" s="1"/>
      <c r="R700" s="105" t="s">
        <v>101</v>
      </c>
      <c r="S700" s="1" t="s">
        <v>102</v>
      </c>
      <c r="T700" s="105" t="s">
        <v>36</v>
      </c>
      <c r="U700" s="105" t="s">
        <v>265</v>
      </c>
      <c r="V700" s="106">
        <v>44137</v>
      </c>
      <c r="W700" s="106">
        <v>44204</v>
      </c>
      <c r="X700" s="1">
        <v>67</v>
      </c>
      <c r="Y700" s="1">
        <v>0</v>
      </c>
      <c r="Z700" s="105" t="s">
        <v>108</v>
      </c>
      <c r="AA700" s="106">
        <v>44165</v>
      </c>
      <c r="AB700" s="106">
        <v>44179</v>
      </c>
      <c r="AC700" s="1">
        <v>14</v>
      </c>
      <c r="AD700" s="1">
        <v>112</v>
      </c>
      <c r="AE700" s="105"/>
      <c r="AF700" s="105"/>
      <c r="AG700" s="105"/>
      <c r="AH700" s="105"/>
      <c r="AI700" s="105"/>
      <c r="AJ700" s="1"/>
    </row>
    <row r="701" spans="1:36" x14ac:dyDescent="0.3">
      <c r="A701" s="105" t="s">
        <v>37</v>
      </c>
      <c r="B701" s="105" t="s">
        <v>36</v>
      </c>
      <c r="C701" s="105"/>
      <c r="D701" s="105" t="s">
        <v>652</v>
      </c>
      <c r="E701" s="105" t="s">
        <v>652</v>
      </c>
      <c r="F701" s="1"/>
      <c r="G701" s="1"/>
      <c r="H701" s="105" t="s">
        <v>265</v>
      </c>
      <c r="I701" s="1"/>
      <c r="J701" s="1"/>
      <c r="K701" s="105"/>
      <c r="L701" s="106">
        <v>44176</v>
      </c>
      <c r="M701" s="105" t="s">
        <v>392</v>
      </c>
      <c r="N701" s="1">
        <v>0.27</v>
      </c>
      <c r="O701" s="105" t="s">
        <v>108</v>
      </c>
      <c r="P701" s="1"/>
      <c r="Q701" s="1"/>
      <c r="R701" s="105" t="s">
        <v>101</v>
      </c>
      <c r="S701" s="1" t="s">
        <v>102</v>
      </c>
      <c r="T701" s="105" t="s">
        <v>36</v>
      </c>
      <c r="U701" s="105" t="s">
        <v>265</v>
      </c>
      <c r="V701" s="106">
        <v>44137</v>
      </c>
      <c r="W701" s="106">
        <v>44204</v>
      </c>
      <c r="X701" s="1">
        <v>67</v>
      </c>
      <c r="Y701" s="1">
        <v>0</v>
      </c>
      <c r="Z701" s="105" t="s">
        <v>108</v>
      </c>
      <c r="AA701" s="106">
        <v>44165</v>
      </c>
      <c r="AB701" s="106">
        <v>44179</v>
      </c>
      <c r="AC701" s="1">
        <v>14</v>
      </c>
      <c r="AD701" s="1">
        <v>112</v>
      </c>
      <c r="AE701" s="105"/>
      <c r="AF701" s="105"/>
      <c r="AG701" s="105"/>
      <c r="AH701" s="105"/>
      <c r="AI701" s="105"/>
      <c r="AJ701" s="1"/>
    </row>
    <row r="702" spans="1:36" x14ac:dyDescent="0.3">
      <c r="A702" s="105" t="s">
        <v>37</v>
      </c>
      <c r="B702" s="105" t="s">
        <v>36</v>
      </c>
      <c r="C702" s="105"/>
      <c r="D702" s="105" t="s">
        <v>652</v>
      </c>
      <c r="E702" s="105" t="s">
        <v>652</v>
      </c>
      <c r="F702" s="1"/>
      <c r="G702" s="1"/>
      <c r="H702" s="105" t="s">
        <v>267</v>
      </c>
      <c r="I702" s="1"/>
      <c r="J702" s="1"/>
      <c r="K702" s="105"/>
      <c r="L702" s="106">
        <v>44152</v>
      </c>
      <c r="M702" s="105" t="s">
        <v>268</v>
      </c>
      <c r="N702" s="1">
        <v>2</v>
      </c>
      <c r="O702" s="105" t="s">
        <v>105</v>
      </c>
      <c r="P702" s="1"/>
      <c r="Q702" s="1"/>
      <c r="R702" s="105" t="s">
        <v>41</v>
      </c>
      <c r="S702" s="1" t="s">
        <v>42</v>
      </c>
      <c r="T702" s="105" t="s">
        <v>36</v>
      </c>
      <c r="U702" s="105" t="s">
        <v>267</v>
      </c>
      <c r="V702" s="106">
        <v>44151</v>
      </c>
      <c r="W702" s="106"/>
      <c r="X702" s="1">
        <v>1.2793750000000002</v>
      </c>
      <c r="Y702" s="1">
        <v>30.705000000000005</v>
      </c>
      <c r="Z702" s="105" t="s">
        <v>105</v>
      </c>
      <c r="AA702" s="106">
        <v>44151</v>
      </c>
      <c r="AB702" s="106">
        <v>44165</v>
      </c>
      <c r="AC702" s="1">
        <v>14</v>
      </c>
      <c r="AD702" s="1">
        <v>136.37</v>
      </c>
      <c r="AE702" s="105"/>
      <c r="AF702" s="105"/>
      <c r="AG702" s="105"/>
      <c r="AH702" s="105"/>
      <c r="AI702" s="105"/>
      <c r="AJ702" s="1"/>
    </row>
    <row r="703" spans="1:36" x14ac:dyDescent="0.3">
      <c r="A703" s="105" t="s">
        <v>37</v>
      </c>
      <c r="B703" s="105" t="s">
        <v>36</v>
      </c>
      <c r="C703" s="105"/>
      <c r="D703" s="105" t="s">
        <v>652</v>
      </c>
      <c r="E703" s="105" t="s">
        <v>652</v>
      </c>
      <c r="F703" s="1"/>
      <c r="G703" s="1"/>
      <c r="H703" s="105" t="s">
        <v>267</v>
      </c>
      <c r="I703" s="1"/>
      <c r="J703" s="1"/>
      <c r="K703" s="105"/>
      <c r="L703" s="106">
        <v>44153</v>
      </c>
      <c r="M703" s="105" t="s">
        <v>269</v>
      </c>
      <c r="N703" s="1">
        <v>2.33</v>
      </c>
      <c r="O703" s="105" t="s">
        <v>105</v>
      </c>
      <c r="P703" s="1"/>
      <c r="Q703" s="1"/>
      <c r="R703" s="105" t="s">
        <v>41</v>
      </c>
      <c r="S703" s="1" t="s">
        <v>42</v>
      </c>
      <c r="T703" s="105" t="s">
        <v>36</v>
      </c>
      <c r="U703" s="105" t="s">
        <v>267</v>
      </c>
      <c r="V703" s="106">
        <v>44151</v>
      </c>
      <c r="W703" s="106"/>
      <c r="X703" s="1">
        <v>1.2793750000000002</v>
      </c>
      <c r="Y703" s="1">
        <v>30.705000000000005</v>
      </c>
      <c r="Z703" s="105" t="s">
        <v>105</v>
      </c>
      <c r="AA703" s="106">
        <v>44151</v>
      </c>
      <c r="AB703" s="106">
        <v>44165</v>
      </c>
      <c r="AC703" s="1">
        <v>14</v>
      </c>
      <c r="AD703" s="1">
        <v>136.37</v>
      </c>
      <c r="AE703" s="105"/>
      <c r="AF703" s="105"/>
      <c r="AG703" s="105"/>
      <c r="AH703" s="105"/>
      <c r="AI703" s="105"/>
      <c r="AJ703" s="1"/>
    </row>
    <row r="704" spans="1:36" x14ac:dyDescent="0.3">
      <c r="A704" s="105" t="s">
        <v>37</v>
      </c>
      <c r="B704" s="105" t="s">
        <v>36</v>
      </c>
      <c r="C704" s="105"/>
      <c r="D704" s="105" t="s">
        <v>652</v>
      </c>
      <c r="E704" s="105" t="s">
        <v>652</v>
      </c>
      <c r="F704" s="1"/>
      <c r="G704" s="1"/>
      <c r="H704" s="105" t="s">
        <v>267</v>
      </c>
      <c r="I704" s="1"/>
      <c r="J704" s="1"/>
      <c r="K704" s="105"/>
      <c r="L704" s="106">
        <v>44153</v>
      </c>
      <c r="M704" s="105" t="s">
        <v>270</v>
      </c>
      <c r="N704" s="1">
        <v>0.25</v>
      </c>
      <c r="O704" s="105" t="s">
        <v>105</v>
      </c>
      <c r="P704" s="1"/>
      <c r="Q704" s="1"/>
      <c r="R704" s="105" t="s">
        <v>41</v>
      </c>
      <c r="S704" s="1" t="s">
        <v>42</v>
      </c>
      <c r="T704" s="105" t="s">
        <v>36</v>
      </c>
      <c r="U704" s="105" t="s">
        <v>267</v>
      </c>
      <c r="V704" s="106">
        <v>44151</v>
      </c>
      <c r="W704" s="106"/>
      <c r="X704" s="1">
        <v>1.2793750000000002</v>
      </c>
      <c r="Y704" s="1">
        <v>30.705000000000005</v>
      </c>
      <c r="Z704" s="105" t="s">
        <v>105</v>
      </c>
      <c r="AA704" s="106">
        <v>44151</v>
      </c>
      <c r="AB704" s="106">
        <v>44165</v>
      </c>
      <c r="AC704" s="1">
        <v>14</v>
      </c>
      <c r="AD704" s="1">
        <v>136.37</v>
      </c>
      <c r="AE704" s="105"/>
      <c r="AF704" s="105"/>
      <c r="AG704" s="105"/>
      <c r="AH704" s="105"/>
      <c r="AI704" s="105"/>
      <c r="AJ704" s="1"/>
    </row>
    <row r="705" spans="1:36" x14ac:dyDescent="0.3">
      <c r="A705" s="105" t="s">
        <v>37</v>
      </c>
      <c r="B705" s="105" t="s">
        <v>36</v>
      </c>
      <c r="C705" s="105"/>
      <c r="D705" s="105" t="s">
        <v>652</v>
      </c>
      <c r="E705" s="105" t="s">
        <v>652</v>
      </c>
      <c r="F705" s="1"/>
      <c r="G705" s="1"/>
      <c r="H705" s="105" t="s">
        <v>267</v>
      </c>
      <c r="I705" s="1"/>
      <c r="J705" s="1"/>
      <c r="K705" s="105"/>
      <c r="L705" s="106">
        <v>44154</v>
      </c>
      <c r="M705" s="105" t="s">
        <v>271</v>
      </c>
      <c r="N705" s="1">
        <v>0.42</v>
      </c>
      <c r="O705" s="105" t="s">
        <v>105</v>
      </c>
      <c r="P705" s="1"/>
      <c r="Q705" s="1"/>
      <c r="R705" s="105" t="s">
        <v>41</v>
      </c>
      <c r="S705" s="1" t="s">
        <v>42</v>
      </c>
      <c r="T705" s="105" t="s">
        <v>36</v>
      </c>
      <c r="U705" s="105" t="s">
        <v>267</v>
      </c>
      <c r="V705" s="106">
        <v>44151</v>
      </c>
      <c r="W705" s="106"/>
      <c r="X705" s="1">
        <v>1.2793750000000002</v>
      </c>
      <c r="Y705" s="1">
        <v>30.705000000000005</v>
      </c>
      <c r="Z705" s="105" t="s">
        <v>105</v>
      </c>
      <c r="AA705" s="106">
        <v>44151</v>
      </c>
      <c r="AB705" s="106">
        <v>44165</v>
      </c>
      <c r="AC705" s="1">
        <v>14</v>
      </c>
      <c r="AD705" s="1">
        <v>136.37</v>
      </c>
      <c r="AE705" s="105"/>
      <c r="AF705" s="105"/>
      <c r="AG705" s="105"/>
      <c r="AH705" s="105"/>
      <c r="AI705" s="105"/>
      <c r="AJ705" s="1"/>
    </row>
    <row r="706" spans="1:36" x14ac:dyDescent="0.3">
      <c r="A706" s="105" t="s">
        <v>37</v>
      </c>
      <c r="B706" s="105" t="s">
        <v>36</v>
      </c>
      <c r="C706" s="105"/>
      <c r="D706" s="105" t="s">
        <v>652</v>
      </c>
      <c r="E706" s="105" t="s">
        <v>652</v>
      </c>
      <c r="F706" s="1"/>
      <c r="G706" s="1"/>
      <c r="H706" s="105" t="s">
        <v>267</v>
      </c>
      <c r="I706" s="1"/>
      <c r="J706" s="1"/>
      <c r="K706" s="105"/>
      <c r="L706" s="106">
        <v>44157</v>
      </c>
      <c r="M706" s="105" t="s">
        <v>272</v>
      </c>
      <c r="N706" s="1">
        <v>1.5</v>
      </c>
      <c r="O706" s="105" t="s">
        <v>105</v>
      </c>
      <c r="P706" s="1"/>
      <c r="Q706" s="1"/>
      <c r="R706" s="105" t="s">
        <v>41</v>
      </c>
      <c r="S706" s="1" t="s">
        <v>42</v>
      </c>
      <c r="T706" s="105" t="s">
        <v>36</v>
      </c>
      <c r="U706" s="105" t="s">
        <v>267</v>
      </c>
      <c r="V706" s="106">
        <v>44151</v>
      </c>
      <c r="W706" s="106"/>
      <c r="X706" s="1">
        <v>1.2793750000000002</v>
      </c>
      <c r="Y706" s="1">
        <v>30.705000000000005</v>
      </c>
      <c r="Z706" s="105" t="s">
        <v>105</v>
      </c>
      <c r="AA706" s="106">
        <v>44151</v>
      </c>
      <c r="AB706" s="106">
        <v>44165</v>
      </c>
      <c r="AC706" s="1">
        <v>14</v>
      </c>
      <c r="AD706" s="1">
        <v>136.37</v>
      </c>
      <c r="AE706" s="105"/>
      <c r="AF706" s="105"/>
      <c r="AG706" s="105"/>
      <c r="AH706" s="105"/>
      <c r="AI706" s="105"/>
      <c r="AJ706" s="1"/>
    </row>
    <row r="707" spans="1:36" x14ac:dyDescent="0.3">
      <c r="A707" s="105" t="s">
        <v>37</v>
      </c>
      <c r="B707" s="105" t="s">
        <v>36</v>
      </c>
      <c r="C707" s="105"/>
      <c r="D707" s="105" t="s">
        <v>652</v>
      </c>
      <c r="E707" s="105" t="s">
        <v>652</v>
      </c>
      <c r="F707" s="1"/>
      <c r="G707" s="1"/>
      <c r="H707" s="105" t="s">
        <v>267</v>
      </c>
      <c r="I707" s="1"/>
      <c r="J707" s="1"/>
      <c r="K707" s="105"/>
      <c r="L707" s="106">
        <v>44158</v>
      </c>
      <c r="M707" s="105" t="s">
        <v>273</v>
      </c>
      <c r="N707" s="1">
        <v>0.57999999999999996</v>
      </c>
      <c r="O707" s="105" t="s">
        <v>105</v>
      </c>
      <c r="P707" s="1"/>
      <c r="Q707" s="1"/>
      <c r="R707" s="105" t="s">
        <v>41</v>
      </c>
      <c r="S707" s="1" t="s">
        <v>42</v>
      </c>
      <c r="T707" s="105" t="s">
        <v>36</v>
      </c>
      <c r="U707" s="105" t="s">
        <v>267</v>
      </c>
      <c r="V707" s="106">
        <v>44151</v>
      </c>
      <c r="W707" s="106"/>
      <c r="X707" s="1">
        <v>1.2793750000000002</v>
      </c>
      <c r="Y707" s="1">
        <v>30.705000000000005</v>
      </c>
      <c r="Z707" s="105" t="s">
        <v>105</v>
      </c>
      <c r="AA707" s="106">
        <v>44151</v>
      </c>
      <c r="AB707" s="106">
        <v>44165</v>
      </c>
      <c r="AC707" s="1">
        <v>14</v>
      </c>
      <c r="AD707" s="1">
        <v>136.37</v>
      </c>
      <c r="AE707" s="105"/>
      <c r="AF707" s="105"/>
      <c r="AG707" s="105"/>
      <c r="AH707" s="105"/>
      <c r="AI707" s="105"/>
      <c r="AJ707" s="1"/>
    </row>
    <row r="708" spans="1:36" x14ac:dyDescent="0.3">
      <c r="A708" s="105" t="s">
        <v>37</v>
      </c>
      <c r="B708" s="105" t="s">
        <v>36</v>
      </c>
      <c r="C708" s="105"/>
      <c r="D708" s="105" t="s">
        <v>652</v>
      </c>
      <c r="E708" s="105" t="s">
        <v>652</v>
      </c>
      <c r="F708" s="1"/>
      <c r="G708" s="1"/>
      <c r="H708" s="105" t="s">
        <v>267</v>
      </c>
      <c r="I708" s="1"/>
      <c r="J708" s="1"/>
      <c r="K708" s="105"/>
      <c r="L708" s="106">
        <v>44158</v>
      </c>
      <c r="M708" s="105" t="s">
        <v>274</v>
      </c>
      <c r="N708" s="1">
        <v>1</v>
      </c>
      <c r="O708" s="105" t="s">
        <v>105</v>
      </c>
      <c r="P708" s="1"/>
      <c r="Q708" s="1"/>
      <c r="R708" s="105" t="s">
        <v>41</v>
      </c>
      <c r="S708" s="1" t="s">
        <v>42</v>
      </c>
      <c r="T708" s="105" t="s">
        <v>36</v>
      </c>
      <c r="U708" s="105" t="s">
        <v>267</v>
      </c>
      <c r="V708" s="106">
        <v>44151</v>
      </c>
      <c r="W708" s="106"/>
      <c r="X708" s="1">
        <v>1.2793750000000002</v>
      </c>
      <c r="Y708" s="1">
        <v>30.705000000000005</v>
      </c>
      <c r="Z708" s="105" t="s">
        <v>105</v>
      </c>
      <c r="AA708" s="106">
        <v>44151</v>
      </c>
      <c r="AB708" s="106">
        <v>44165</v>
      </c>
      <c r="AC708" s="1">
        <v>14</v>
      </c>
      <c r="AD708" s="1">
        <v>136.37</v>
      </c>
      <c r="AE708" s="105"/>
      <c r="AF708" s="105"/>
      <c r="AG708" s="105"/>
      <c r="AH708" s="105"/>
      <c r="AI708" s="105"/>
      <c r="AJ708" s="1"/>
    </row>
    <row r="709" spans="1:36" x14ac:dyDescent="0.3">
      <c r="A709" s="105" t="s">
        <v>37</v>
      </c>
      <c r="B709" s="105" t="s">
        <v>36</v>
      </c>
      <c r="C709" s="105"/>
      <c r="D709" s="105" t="s">
        <v>652</v>
      </c>
      <c r="E709" s="105" t="s">
        <v>652</v>
      </c>
      <c r="F709" s="1"/>
      <c r="G709" s="1"/>
      <c r="H709" s="105" t="s">
        <v>275</v>
      </c>
      <c r="I709" s="1"/>
      <c r="J709" s="1"/>
      <c r="K709" s="105"/>
      <c r="L709" s="106">
        <v>44161</v>
      </c>
      <c r="M709" s="105" t="s">
        <v>276</v>
      </c>
      <c r="N709" s="1">
        <v>0.5</v>
      </c>
      <c r="O709" s="105" t="s">
        <v>105</v>
      </c>
      <c r="P709" s="1"/>
      <c r="Q709" s="1"/>
      <c r="R709" s="105" t="s">
        <v>41</v>
      </c>
      <c r="S709" s="1" t="s">
        <v>42</v>
      </c>
      <c r="T709" s="105" t="s">
        <v>36</v>
      </c>
      <c r="U709" s="105" t="s">
        <v>275</v>
      </c>
      <c r="V709" s="106">
        <v>44151</v>
      </c>
      <c r="W709" s="106"/>
      <c r="X709" s="1">
        <v>0.68233333333333335</v>
      </c>
      <c r="Y709" s="1">
        <v>16.376000000000001</v>
      </c>
      <c r="Z709" s="105" t="s">
        <v>105</v>
      </c>
      <c r="AA709" s="106">
        <v>44151</v>
      </c>
      <c r="AB709" s="106">
        <v>44165</v>
      </c>
      <c r="AC709" s="1">
        <v>14</v>
      </c>
      <c r="AD709" s="1">
        <v>136.37</v>
      </c>
      <c r="AE709" s="105"/>
      <c r="AF709" s="105"/>
      <c r="AG709" s="105"/>
      <c r="AH709" s="105"/>
      <c r="AI709" s="105"/>
      <c r="AJ709" s="1"/>
    </row>
    <row r="710" spans="1:36" x14ac:dyDescent="0.3">
      <c r="A710" s="105" t="s">
        <v>37</v>
      </c>
      <c r="B710" s="105" t="s">
        <v>36</v>
      </c>
      <c r="C710" s="105"/>
      <c r="D710" s="105" t="s">
        <v>652</v>
      </c>
      <c r="E710" s="105" t="s">
        <v>652</v>
      </c>
      <c r="F710" s="1"/>
      <c r="G710" s="1"/>
      <c r="H710" s="105" t="s">
        <v>267</v>
      </c>
      <c r="I710" s="1"/>
      <c r="J710" s="1"/>
      <c r="K710" s="105"/>
      <c r="L710" s="106">
        <v>44161</v>
      </c>
      <c r="M710" s="105" t="s">
        <v>277</v>
      </c>
      <c r="N710" s="1">
        <v>0.33</v>
      </c>
      <c r="O710" s="105" t="s">
        <v>105</v>
      </c>
      <c r="P710" s="1"/>
      <c r="Q710" s="1"/>
      <c r="R710" s="105" t="s">
        <v>41</v>
      </c>
      <c r="S710" s="1" t="s">
        <v>42</v>
      </c>
      <c r="T710" s="105" t="s">
        <v>36</v>
      </c>
      <c r="U710" s="105" t="s">
        <v>267</v>
      </c>
      <c r="V710" s="106">
        <v>44151</v>
      </c>
      <c r="W710" s="106"/>
      <c r="X710" s="1">
        <v>1.2793750000000002</v>
      </c>
      <c r="Y710" s="1">
        <v>30.705000000000005</v>
      </c>
      <c r="Z710" s="105" t="s">
        <v>105</v>
      </c>
      <c r="AA710" s="106">
        <v>44151</v>
      </c>
      <c r="AB710" s="106">
        <v>44165</v>
      </c>
      <c r="AC710" s="1">
        <v>14</v>
      </c>
      <c r="AD710" s="1">
        <v>136.37</v>
      </c>
      <c r="AE710" s="105"/>
      <c r="AF710" s="105"/>
      <c r="AG710" s="105"/>
      <c r="AH710" s="105"/>
      <c r="AI710" s="105"/>
      <c r="AJ710" s="1"/>
    </row>
    <row r="711" spans="1:36" x14ac:dyDescent="0.3">
      <c r="A711" s="105" t="s">
        <v>37</v>
      </c>
      <c r="B711" s="105" t="s">
        <v>36</v>
      </c>
      <c r="C711" s="105"/>
      <c r="D711" s="105" t="s">
        <v>652</v>
      </c>
      <c r="E711" s="105" t="s">
        <v>652</v>
      </c>
      <c r="F711" s="1"/>
      <c r="G711" s="1"/>
      <c r="H711" s="105" t="s">
        <v>267</v>
      </c>
      <c r="I711" s="1"/>
      <c r="J711" s="1"/>
      <c r="K711" s="105"/>
      <c r="L711" s="106">
        <v>44161</v>
      </c>
      <c r="M711" s="105" t="s">
        <v>120</v>
      </c>
      <c r="N711" s="1">
        <v>2</v>
      </c>
      <c r="O711" s="105" t="s">
        <v>105</v>
      </c>
      <c r="P711" s="1"/>
      <c r="Q711" s="1"/>
      <c r="R711" s="105" t="s">
        <v>41</v>
      </c>
      <c r="S711" s="1" t="s">
        <v>42</v>
      </c>
      <c r="T711" s="105" t="s">
        <v>36</v>
      </c>
      <c r="U711" s="105" t="s">
        <v>267</v>
      </c>
      <c r="V711" s="106">
        <v>44151</v>
      </c>
      <c r="W711" s="106"/>
      <c r="X711" s="1">
        <v>1.2793750000000002</v>
      </c>
      <c r="Y711" s="1">
        <v>30.705000000000005</v>
      </c>
      <c r="Z711" s="105" t="s">
        <v>105</v>
      </c>
      <c r="AA711" s="106">
        <v>44151</v>
      </c>
      <c r="AB711" s="106">
        <v>44165</v>
      </c>
      <c r="AC711" s="1">
        <v>14</v>
      </c>
      <c r="AD711" s="1">
        <v>136.37</v>
      </c>
      <c r="AE711" s="105"/>
      <c r="AF711" s="105"/>
      <c r="AG711" s="105"/>
      <c r="AH711" s="105"/>
      <c r="AI711" s="105"/>
      <c r="AJ711" s="1"/>
    </row>
    <row r="712" spans="1:36" x14ac:dyDescent="0.3">
      <c r="A712" s="105" t="s">
        <v>37</v>
      </c>
      <c r="B712" s="105" t="s">
        <v>36</v>
      </c>
      <c r="C712" s="105"/>
      <c r="D712" s="105" t="s">
        <v>652</v>
      </c>
      <c r="E712" s="105" t="s">
        <v>652</v>
      </c>
      <c r="F712" s="1"/>
      <c r="G712" s="1"/>
      <c r="H712" s="105" t="s">
        <v>267</v>
      </c>
      <c r="I712" s="1"/>
      <c r="J712" s="1"/>
      <c r="K712" s="105"/>
      <c r="L712" s="106">
        <v>44163</v>
      </c>
      <c r="M712" s="105" t="s">
        <v>120</v>
      </c>
      <c r="N712" s="1">
        <v>2</v>
      </c>
      <c r="O712" s="105" t="s">
        <v>105</v>
      </c>
      <c r="P712" s="1"/>
      <c r="Q712" s="1"/>
      <c r="R712" s="105" t="s">
        <v>41</v>
      </c>
      <c r="S712" s="1" t="s">
        <v>42</v>
      </c>
      <c r="T712" s="105" t="s">
        <v>36</v>
      </c>
      <c r="U712" s="105" t="s">
        <v>267</v>
      </c>
      <c r="V712" s="106">
        <v>44151</v>
      </c>
      <c r="W712" s="106"/>
      <c r="X712" s="1">
        <v>1.2793750000000002</v>
      </c>
      <c r="Y712" s="1">
        <v>30.705000000000005</v>
      </c>
      <c r="Z712" s="105" t="s">
        <v>105</v>
      </c>
      <c r="AA712" s="106">
        <v>44151</v>
      </c>
      <c r="AB712" s="106">
        <v>44165</v>
      </c>
      <c r="AC712" s="1">
        <v>14</v>
      </c>
      <c r="AD712" s="1">
        <v>136.37</v>
      </c>
      <c r="AE712" s="105"/>
      <c r="AF712" s="105"/>
      <c r="AG712" s="105"/>
      <c r="AH712" s="105"/>
      <c r="AI712" s="105"/>
      <c r="AJ712" s="1"/>
    </row>
    <row r="713" spans="1:36" x14ac:dyDescent="0.3">
      <c r="A713" s="105" t="s">
        <v>37</v>
      </c>
      <c r="B713" s="105" t="s">
        <v>36</v>
      </c>
      <c r="C713" s="105"/>
      <c r="D713" s="105" t="s">
        <v>652</v>
      </c>
      <c r="E713" s="105" t="s">
        <v>652</v>
      </c>
      <c r="F713" s="1"/>
      <c r="G713" s="1"/>
      <c r="H713" s="105" t="s">
        <v>267</v>
      </c>
      <c r="I713" s="1"/>
      <c r="J713" s="1"/>
      <c r="K713" s="105"/>
      <c r="L713" s="106">
        <v>44164</v>
      </c>
      <c r="M713" s="105" t="s">
        <v>120</v>
      </c>
      <c r="N713" s="1">
        <v>1</v>
      </c>
      <c r="O713" s="105" t="s">
        <v>105</v>
      </c>
      <c r="P713" s="1"/>
      <c r="Q713" s="1"/>
      <c r="R713" s="105" t="s">
        <v>41</v>
      </c>
      <c r="S713" s="1" t="s">
        <v>42</v>
      </c>
      <c r="T713" s="105" t="s">
        <v>36</v>
      </c>
      <c r="U713" s="105" t="s">
        <v>267</v>
      </c>
      <c r="V713" s="106">
        <v>44151</v>
      </c>
      <c r="W713" s="106"/>
      <c r="X713" s="1">
        <v>1.2793750000000002</v>
      </c>
      <c r="Y713" s="1">
        <v>30.705000000000005</v>
      </c>
      <c r="Z713" s="105" t="s">
        <v>105</v>
      </c>
      <c r="AA713" s="106">
        <v>44151</v>
      </c>
      <c r="AB713" s="106">
        <v>44165</v>
      </c>
      <c r="AC713" s="1">
        <v>14</v>
      </c>
      <c r="AD713" s="1">
        <v>136.37</v>
      </c>
      <c r="AE713" s="105"/>
      <c r="AF713" s="105"/>
      <c r="AG713" s="105"/>
      <c r="AH713" s="105"/>
      <c r="AI713" s="105"/>
      <c r="AJ713" s="1"/>
    </row>
    <row r="714" spans="1:36" x14ac:dyDescent="0.3">
      <c r="A714" s="105" t="s">
        <v>37</v>
      </c>
      <c r="B714" s="105" t="s">
        <v>36</v>
      </c>
      <c r="C714" s="105"/>
      <c r="D714" s="105" t="s">
        <v>652</v>
      </c>
      <c r="E714" s="105" t="s">
        <v>652</v>
      </c>
      <c r="F714" s="1"/>
      <c r="G714" s="1"/>
      <c r="H714" s="105" t="s">
        <v>278</v>
      </c>
      <c r="I714" s="1"/>
      <c r="J714" s="1"/>
      <c r="K714" s="105"/>
      <c r="L714" s="106">
        <v>44165</v>
      </c>
      <c r="M714" s="105" t="s">
        <v>279</v>
      </c>
      <c r="N714" s="1">
        <v>2</v>
      </c>
      <c r="O714" s="105" t="s">
        <v>108</v>
      </c>
      <c r="P714" s="1"/>
      <c r="Q714" s="1"/>
      <c r="R714" s="105" t="s">
        <v>41</v>
      </c>
      <c r="S714" s="1" t="s">
        <v>42</v>
      </c>
      <c r="T714" s="105" t="s">
        <v>36</v>
      </c>
      <c r="U714" s="105" t="s">
        <v>278</v>
      </c>
      <c r="V714" s="106">
        <v>44137</v>
      </c>
      <c r="W714" s="106">
        <v>44204</v>
      </c>
      <c r="X714" s="1">
        <v>67</v>
      </c>
      <c r="Y714" s="1">
        <v>17</v>
      </c>
      <c r="Z714" s="105" t="s">
        <v>108</v>
      </c>
      <c r="AA714" s="106">
        <v>44165</v>
      </c>
      <c r="AB714" s="106">
        <v>44179</v>
      </c>
      <c r="AC714" s="1">
        <v>14</v>
      </c>
      <c r="AD714" s="1">
        <v>112</v>
      </c>
      <c r="AE714" s="105"/>
      <c r="AF714" s="105"/>
      <c r="AG714" s="105"/>
      <c r="AH714" s="105"/>
      <c r="AI714" s="105"/>
      <c r="AJ714" s="1"/>
    </row>
    <row r="715" spans="1:36" x14ac:dyDescent="0.3">
      <c r="A715" s="105" t="s">
        <v>37</v>
      </c>
      <c r="B715" s="105" t="s">
        <v>36</v>
      </c>
      <c r="C715" s="105"/>
      <c r="D715" s="105" t="s">
        <v>652</v>
      </c>
      <c r="E715" s="105" t="s">
        <v>652</v>
      </c>
      <c r="F715" s="1"/>
      <c r="G715" s="1"/>
      <c r="H715" s="105" t="s">
        <v>267</v>
      </c>
      <c r="I715" s="1"/>
      <c r="J715" s="1"/>
      <c r="K715" s="105"/>
      <c r="L715" s="106">
        <v>44165</v>
      </c>
      <c r="M715" s="105" t="s">
        <v>280</v>
      </c>
      <c r="N715" s="1">
        <v>0.42</v>
      </c>
      <c r="O715" s="105" t="s">
        <v>108</v>
      </c>
      <c r="P715" s="1"/>
      <c r="Q715" s="1"/>
      <c r="R715" s="105" t="s">
        <v>41</v>
      </c>
      <c r="S715" s="1" t="s">
        <v>42</v>
      </c>
      <c r="T715" s="105" t="s">
        <v>36</v>
      </c>
      <c r="U715" s="105" t="s">
        <v>267</v>
      </c>
      <c r="V715" s="106">
        <v>44151</v>
      </c>
      <c r="W715" s="106"/>
      <c r="X715" s="1">
        <v>1.2793750000000002</v>
      </c>
      <c r="Y715" s="1">
        <v>30.705000000000005</v>
      </c>
      <c r="Z715" s="105" t="s">
        <v>108</v>
      </c>
      <c r="AA715" s="106">
        <v>44165</v>
      </c>
      <c r="AB715" s="106">
        <v>44179</v>
      </c>
      <c r="AC715" s="1">
        <v>14</v>
      </c>
      <c r="AD715" s="1">
        <v>112</v>
      </c>
      <c r="AE715" s="105"/>
      <c r="AF715" s="105"/>
      <c r="AG715" s="105"/>
      <c r="AH715" s="105"/>
      <c r="AI715" s="105"/>
      <c r="AJ715" s="1"/>
    </row>
    <row r="716" spans="1:36" x14ac:dyDescent="0.3">
      <c r="A716" s="105" t="s">
        <v>37</v>
      </c>
      <c r="B716" s="105" t="s">
        <v>36</v>
      </c>
      <c r="C716" s="105"/>
      <c r="D716" s="105" t="s">
        <v>652</v>
      </c>
      <c r="E716" s="105" t="s">
        <v>652</v>
      </c>
      <c r="F716" s="1"/>
      <c r="G716" s="1"/>
      <c r="H716" s="105" t="s">
        <v>267</v>
      </c>
      <c r="I716" s="1"/>
      <c r="J716" s="1"/>
      <c r="K716" s="105"/>
      <c r="L716" s="106">
        <v>44165</v>
      </c>
      <c r="M716" s="105" t="s">
        <v>120</v>
      </c>
      <c r="N716" s="1">
        <v>1</v>
      </c>
      <c r="O716" s="105" t="s">
        <v>108</v>
      </c>
      <c r="P716" s="1"/>
      <c r="Q716" s="1"/>
      <c r="R716" s="105" t="s">
        <v>41</v>
      </c>
      <c r="S716" s="1" t="s">
        <v>42</v>
      </c>
      <c r="T716" s="105" t="s">
        <v>36</v>
      </c>
      <c r="U716" s="105" t="s">
        <v>267</v>
      </c>
      <c r="V716" s="106">
        <v>44151</v>
      </c>
      <c r="W716" s="106"/>
      <c r="X716" s="1">
        <v>1.2793750000000002</v>
      </c>
      <c r="Y716" s="1">
        <v>30.705000000000005</v>
      </c>
      <c r="Z716" s="105" t="s">
        <v>108</v>
      </c>
      <c r="AA716" s="106">
        <v>44165</v>
      </c>
      <c r="AB716" s="106">
        <v>44179</v>
      </c>
      <c r="AC716" s="1">
        <v>14</v>
      </c>
      <c r="AD716" s="1">
        <v>112</v>
      </c>
      <c r="AE716" s="105"/>
      <c r="AF716" s="105"/>
      <c r="AG716" s="105"/>
      <c r="AH716" s="105"/>
      <c r="AI716" s="105"/>
      <c r="AJ716" s="1"/>
    </row>
    <row r="717" spans="1:36" x14ac:dyDescent="0.3">
      <c r="A717" s="105" t="s">
        <v>37</v>
      </c>
      <c r="B717" s="105" t="s">
        <v>36</v>
      </c>
      <c r="C717" s="105"/>
      <c r="D717" s="105" t="s">
        <v>652</v>
      </c>
      <c r="E717" s="105" t="s">
        <v>652</v>
      </c>
      <c r="F717" s="1"/>
      <c r="G717" s="1"/>
      <c r="H717" s="105" t="s">
        <v>267</v>
      </c>
      <c r="I717" s="1"/>
      <c r="J717" s="1"/>
      <c r="K717" s="105"/>
      <c r="L717" s="106">
        <v>44168</v>
      </c>
      <c r="M717" s="105" t="s">
        <v>120</v>
      </c>
      <c r="N717" s="1">
        <v>3.75</v>
      </c>
      <c r="O717" s="105" t="s">
        <v>108</v>
      </c>
      <c r="P717" s="1"/>
      <c r="Q717" s="1"/>
      <c r="R717" s="105" t="s">
        <v>41</v>
      </c>
      <c r="S717" s="1" t="s">
        <v>42</v>
      </c>
      <c r="T717" s="105" t="s">
        <v>36</v>
      </c>
      <c r="U717" s="105" t="s">
        <v>267</v>
      </c>
      <c r="V717" s="106">
        <v>44151</v>
      </c>
      <c r="W717" s="106"/>
      <c r="X717" s="1">
        <v>1.2793750000000002</v>
      </c>
      <c r="Y717" s="1">
        <v>30.705000000000005</v>
      </c>
      <c r="Z717" s="105" t="s">
        <v>108</v>
      </c>
      <c r="AA717" s="106">
        <v>44165</v>
      </c>
      <c r="AB717" s="106">
        <v>44179</v>
      </c>
      <c r="AC717" s="1">
        <v>14</v>
      </c>
      <c r="AD717" s="1">
        <v>112</v>
      </c>
      <c r="AE717" s="105"/>
      <c r="AF717" s="105"/>
      <c r="AG717" s="105"/>
      <c r="AH717" s="105"/>
      <c r="AI717" s="105"/>
      <c r="AJ717" s="1"/>
    </row>
    <row r="718" spans="1:36" x14ac:dyDescent="0.3">
      <c r="A718" s="105" t="s">
        <v>37</v>
      </c>
      <c r="B718" s="105" t="s">
        <v>36</v>
      </c>
      <c r="C718" s="105"/>
      <c r="D718" s="105" t="s">
        <v>652</v>
      </c>
      <c r="E718" s="105" t="s">
        <v>652</v>
      </c>
      <c r="F718" s="1"/>
      <c r="G718" s="1"/>
      <c r="H718" s="105" t="s">
        <v>275</v>
      </c>
      <c r="I718" s="1"/>
      <c r="J718" s="1"/>
      <c r="K718" s="105"/>
      <c r="L718" s="106">
        <v>44169</v>
      </c>
      <c r="M718" s="105" t="s">
        <v>270</v>
      </c>
      <c r="N718" s="1">
        <v>0.83</v>
      </c>
      <c r="O718" s="105" t="s">
        <v>108</v>
      </c>
      <c r="P718" s="1"/>
      <c r="Q718" s="1"/>
      <c r="R718" s="105" t="s">
        <v>41</v>
      </c>
      <c r="S718" s="1" t="s">
        <v>42</v>
      </c>
      <c r="T718" s="105" t="s">
        <v>36</v>
      </c>
      <c r="U718" s="105" t="s">
        <v>275</v>
      </c>
      <c r="V718" s="106">
        <v>44151</v>
      </c>
      <c r="W718" s="106"/>
      <c r="X718" s="1">
        <v>0.68233333333333335</v>
      </c>
      <c r="Y718" s="1">
        <v>16.376000000000001</v>
      </c>
      <c r="Z718" s="105" t="s">
        <v>108</v>
      </c>
      <c r="AA718" s="106">
        <v>44165</v>
      </c>
      <c r="AB718" s="106">
        <v>44179</v>
      </c>
      <c r="AC718" s="1">
        <v>14</v>
      </c>
      <c r="AD718" s="1">
        <v>112</v>
      </c>
      <c r="AE718" s="105"/>
      <c r="AF718" s="105"/>
      <c r="AG718" s="105"/>
      <c r="AH718" s="105"/>
      <c r="AI718" s="105"/>
      <c r="AJ718" s="1"/>
    </row>
    <row r="719" spans="1:36" x14ac:dyDescent="0.3">
      <c r="A719" s="105" t="s">
        <v>37</v>
      </c>
      <c r="B719" s="105" t="s">
        <v>36</v>
      </c>
      <c r="C719" s="105"/>
      <c r="D719" s="105" t="s">
        <v>652</v>
      </c>
      <c r="E719" s="105" t="s">
        <v>652</v>
      </c>
      <c r="F719" s="1"/>
      <c r="G719" s="1"/>
      <c r="H719" s="105" t="s">
        <v>275</v>
      </c>
      <c r="I719" s="1"/>
      <c r="J719" s="1"/>
      <c r="K719" s="105"/>
      <c r="L719" s="106">
        <v>44172</v>
      </c>
      <c r="M719" s="105" t="s">
        <v>281</v>
      </c>
      <c r="N719" s="1">
        <v>1</v>
      </c>
      <c r="O719" s="105" t="s">
        <v>108</v>
      </c>
      <c r="P719" s="1"/>
      <c r="Q719" s="1"/>
      <c r="R719" s="105" t="s">
        <v>41</v>
      </c>
      <c r="S719" s="1" t="s">
        <v>42</v>
      </c>
      <c r="T719" s="105" t="s">
        <v>36</v>
      </c>
      <c r="U719" s="105" t="s">
        <v>275</v>
      </c>
      <c r="V719" s="106">
        <v>44151</v>
      </c>
      <c r="W719" s="106"/>
      <c r="X719" s="1">
        <v>0.68233333333333335</v>
      </c>
      <c r="Y719" s="1">
        <v>16.376000000000001</v>
      </c>
      <c r="Z719" s="105" t="s">
        <v>108</v>
      </c>
      <c r="AA719" s="106">
        <v>44165</v>
      </c>
      <c r="AB719" s="106">
        <v>44179</v>
      </c>
      <c r="AC719" s="1">
        <v>14</v>
      </c>
      <c r="AD719" s="1">
        <v>112</v>
      </c>
      <c r="AE719" s="105"/>
      <c r="AF719" s="105"/>
      <c r="AG719" s="105"/>
      <c r="AH719" s="105"/>
      <c r="AI719" s="105"/>
      <c r="AJ719" s="1"/>
    </row>
    <row r="720" spans="1:36" x14ac:dyDescent="0.3">
      <c r="A720" s="105" t="s">
        <v>37</v>
      </c>
      <c r="B720" s="105" t="s">
        <v>36</v>
      </c>
      <c r="C720" s="105"/>
      <c r="D720" s="105" t="s">
        <v>652</v>
      </c>
      <c r="E720" s="105" t="s">
        <v>652</v>
      </c>
      <c r="F720" s="1"/>
      <c r="G720" s="1"/>
      <c r="H720" s="105" t="s">
        <v>275</v>
      </c>
      <c r="I720" s="1"/>
      <c r="J720" s="1"/>
      <c r="K720" s="105"/>
      <c r="L720" s="106">
        <v>44172</v>
      </c>
      <c r="M720" s="105" t="s">
        <v>120</v>
      </c>
      <c r="N720" s="1">
        <v>1.58</v>
      </c>
      <c r="O720" s="105" t="s">
        <v>108</v>
      </c>
      <c r="P720" s="1"/>
      <c r="Q720" s="1"/>
      <c r="R720" s="105" t="s">
        <v>41</v>
      </c>
      <c r="S720" s="1" t="s">
        <v>42</v>
      </c>
      <c r="T720" s="105" t="s">
        <v>36</v>
      </c>
      <c r="U720" s="105" t="s">
        <v>275</v>
      </c>
      <c r="V720" s="106">
        <v>44151</v>
      </c>
      <c r="W720" s="106"/>
      <c r="X720" s="1">
        <v>0.68233333333333335</v>
      </c>
      <c r="Y720" s="1">
        <v>16.376000000000001</v>
      </c>
      <c r="Z720" s="105" t="s">
        <v>108</v>
      </c>
      <c r="AA720" s="106">
        <v>44165</v>
      </c>
      <c r="AB720" s="106">
        <v>44179</v>
      </c>
      <c r="AC720" s="1">
        <v>14</v>
      </c>
      <c r="AD720" s="1">
        <v>112</v>
      </c>
      <c r="AE720" s="105"/>
      <c r="AF720" s="105"/>
      <c r="AG720" s="105"/>
      <c r="AH720" s="105"/>
      <c r="AI720" s="105"/>
      <c r="AJ720" s="1"/>
    </row>
    <row r="721" spans="1:36" x14ac:dyDescent="0.3">
      <c r="A721" s="105" t="s">
        <v>37</v>
      </c>
      <c r="B721" s="105" t="s">
        <v>36</v>
      </c>
      <c r="C721" s="105"/>
      <c r="D721" s="105" t="s">
        <v>652</v>
      </c>
      <c r="E721" s="105" t="s">
        <v>652</v>
      </c>
      <c r="F721" s="1"/>
      <c r="G721" s="1"/>
      <c r="H721" s="105" t="s">
        <v>275</v>
      </c>
      <c r="I721" s="1"/>
      <c r="J721" s="1"/>
      <c r="K721" s="105"/>
      <c r="L721" s="106">
        <v>44173</v>
      </c>
      <c r="M721" s="105" t="s">
        <v>120</v>
      </c>
      <c r="N721" s="1">
        <v>2.13</v>
      </c>
      <c r="O721" s="105" t="s">
        <v>108</v>
      </c>
      <c r="P721" s="1"/>
      <c r="Q721" s="1"/>
      <c r="R721" s="105" t="s">
        <v>41</v>
      </c>
      <c r="S721" s="1" t="s">
        <v>42</v>
      </c>
      <c r="T721" s="105" t="s">
        <v>36</v>
      </c>
      <c r="U721" s="105" t="s">
        <v>275</v>
      </c>
      <c r="V721" s="106">
        <v>44151</v>
      </c>
      <c r="W721" s="106"/>
      <c r="X721" s="1">
        <v>0.68233333333333335</v>
      </c>
      <c r="Y721" s="1">
        <v>16.376000000000001</v>
      </c>
      <c r="Z721" s="105" t="s">
        <v>108</v>
      </c>
      <c r="AA721" s="106">
        <v>44165</v>
      </c>
      <c r="AB721" s="106">
        <v>44179</v>
      </c>
      <c r="AC721" s="1">
        <v>14</v>
      </c>
      <c r="AD721" s="1">
        <v>112</v>
      </c>
      <c r="AE721" s="105"/>
      <c r="AF721" s="105"/>
      <c r="AG721" s="105"/>
      <c r="AH721" s="105"/>
      <c r="AI721" s="105"/>
      <c r="AJ721" s="1"/>
    </row>
    <row r="722" spans="1:36" x14ac:dyDescent="0.3">
      <c r="A722" s="105" t="s">
        <v>37</v>
      </c>
      <c r="B722" s="105" t="s">
        <v>36</v>
      </c>
      <c r="C722" s="105"/>
      <c r="D722" s="105" t="s">
        <v>652</v>
      </c>
      <c r="E722" s="105" t="s">
        <v>652</v>
      </c>
      <c r="F722" s="1"/>
      <c r="G722" s="1"/>
      <c r="H722" s="105" t="s">
        <v>275</v>
      </c>
      <c r="I722" s="1"/>
      <c r="J722" s="1"/>
      <c r="K722" s="105"/>
      <c r="L722" s="106">
        <v>44173</v>
      </c>
      <c r="M722" s="105" t="s">
        <v>120</v>
      </c>
      <c r="N722" s="1">
        <v>2.23</v>
      </c>
      <c r="O722" s="105" t="s">
        <v>108</v>
      </c>
      <c r="P722" s="1"/>
      <c r="Q722" s="1"/>
      <c r="R722" s="105" t="s">
        <v>41</v>
      </c>
      <c r="S722" s="1" t="s">
        <v>42</v>
      </c>
      <c r="T722" s="105" t="s">
        <v>36</v>
      </c>
      <c r="U722" s="105" t="s">
        <v>275</v>
      </c>
      <c r="V722" s="106">
        <v>44151</v>
      </c>
      <c r="W722" s="106"/>
      <c r="X722" s="1">
        <v>0.68233333333333335</v>
      </c>
      <c r="Y722" s="1">
        <v>16.376000000000001</v>
      </c>
      <c r="Z722" s="105" t="s">
        <v>108</v>
      </c>
      <c r="AA722" s="106">
        <v>44165</v>
      </c>
      <c r="AB722" s="106">
        <v>44179</v>
      </c>
      <c r="AC722" s="1">
        <v>14</v>
      </c>
      <c r="AD722" s="1">
        <v>112</v>
      </c>
      <c r="AE722" s="105"/>
      <c r="AF722" s="105"/>
      <c r="AG722" s="105"/>
      <c r="AH722" s="105"/>
      <c r="AI722" s="105"/>
      <c r="AJ722" s="1"/>
    </row>
    <row r="723" spans="1:36" x14ac:dyDescent="0.3">
      <c r="A723" s="105" t="s">
        <v>37</v>
      </c>
      <c r="B723" s="105" t="s">
        <v>36</v>
      </c>
      <c r="C723" s="105"/>
      <c r="D723" s="105" t="s">
        <v>652</v>
      </c>
      <c r="E723" s="105" t="s">
        <v>652</v>
      </c>
      <c r="F723" s="1"/>
      <c r="G723" s="1"/>
      <c r="H723" s="105" t="s">
        <v>275</v>
      </c>
      <c r="I723" s="1"/>
      <c r="J723" s="1"/>
      <c r="K723" s="105"/>
      <c r="L723" s="106">
        <v>44173</v>
      </c>
      <c r="M723" s="105" t="s">
        <v>120</v>
      </c>
      <c r="N723" s="1">
        <v>2</v>
      </c>
      <c r="O723" s="105" t="s">
        <v>108</v>
      </c>
      <c r="P723" s="1"/>
      <c r="Q723" s="1"/>
      <c r="R723" s="105" t="s">
        <v>41</v>
      </c>
      <c r="S723" s="1" t="s">
        <v>42</v>
      </c>
      <c r="T723" s="105" t="s">
        <v>36</v>
      </c>
      <c r="U723" s="105" t="s">
        <v>275</v>
      </c>
      <c r="V723" s="106">
        <v>44151</v>
      </c>
      <c r="W723" s="106"/>
      <c r="X723" s="1">
        <v>0.68233333333333335</v>
      </c>
      <c r="Y723" s="1">
        <v>16.376000000000001</v>
      </c>
      <c r="Z723" s="105" t="s">
        <v>108</v>
      </c>
      <c r="AA723" s="106">
        <v>44165</v>
      </c>
      <c r="AB723" s="106">
        <v>44179</v>
      </c>
      <c r="AC723" s="1">
        <v>14</v>
      </c>
      <c r="AD723" s="1">
        <v>112</v>
      </c>
      <c r="AE723" s="105"/>
      <c r="AF723" s="105"/>
      <c r="AG723" s="105"/>
      <c r="AH723" s="105"/>
      <c r="AI723" s="105"/>
      <c r="AJ723" s="1"/>
    </row>
    <row r="724" spans="1:36" x14ac:dyDescent="0.3">
      <c r="A724" s="105" t="s">
        <v>37</v>
      </c>
      <c r="B724" s="105" t="s">
        <v>36</v>
      </c>
      <c r="C724" s="105"/>
      <c r="D724" s="105" t="s">
        <v>652</v>
      </c>
      <c r="E724" s="105" t="s">
        <v>652</v>
      </c>
      <c r="F724" s="1"/>
      <c r="G724" s="1"/>
      <c r="H724" s="105" t="s">
        <v>275</v>
      </c>
      <c r="I724" s="1"/>
      <c r="J724" s="1"/>
      <c r="K724" s="105"/>
      <c r="L724" s="106">
        <v>44174</v>
      </c>
      <c r="M724" s="105" t="s">
        <v>120</v>
      </c>
      <c r="N724" s="1">
        <v>1</v>
      </c>
      <c r="O724" s="105" t="s">
        <v>108</v>
      </c>
      <c r="P724" s="1"/>
      <c r="Q724" s="1"/>
      <c r="R724" s="105" t="s">
        <v>41</v>
      </c>
      <c r="S724" s="1" t="s">
        <v>42</v>
      </c>
      <c r="T724" s="105" t="s">
        <v>36</v>
      </c>
      <c r="U724" s="105" t="s">
        <v>275</v>
      </c>
      <c r="V724" s="106">
        <v>44151</v>
      </c>
      <c r="W724" s="106"/>
      <c r="X724" s="1">
        <v>0.68233333333333335</v>
      </c>
      <c r="Y724" s="1">
        <v>16.376000000000001</v>
      </c>
      <c r="Z724" s="105" t="s">
        <v>108</v>
      </c>
      <c r="AA724" s="106">
        <v>44165</v>
      </c>
      <c r="AB724" s="106">
        <v>44179</v>
      </c>
      <c r="AC724" s="1">
        <v>14</v>
      </c>
      <c r="AD724" s="1">
        <v>112</v>
      </c>
      <c r="AE724" s="105"/>
      <c r="AF724" s="105"/>
      <c r="AG724" s="105"/>
      <c r="AH724" s="105"/>
      <c r="AI724" s="105"/>
      <c r="AJ724" s="1"/>
    </row>
    <row r="725" spans="1:36" x14ac:dyDescent="0.3">
      <c r="A725" s="105" t="s">
        <v>37</v>
      </c>
      <c r="B725" s="105" t="s">
        <v>36</v>
      </c>
      <c r="C725" s="105"/>
      <c r="D725" s="105" t="s">
        <v>652</v>
      </c>
      <c r="E725" s="105" t="s">
        <v>652</v>
      </c>
      <c r="F725" s="1"/>
      <c r="G725" s="1"/>
      <c r="H725" s="105" t="s">
        <v>275</v>
      </c>
      <c r="I725" s="1"/>
      <c r="J725" s="1"/>
      <c r="K725" s="105"/>
      <c r="L725" s="106">
        <v>44175</v>
      </c>
      <c r="M725" s="105" t="s">
        <v>282</v>
      </c>
      <c r="N725" s="1">
        <v>0.55000000000000004</v>
      </c>
      <c r="O725" s="105" t="s">
        <v>108</v>
      </c>
      <c r="P725" s="1"/>
      <c r="Q725" s="1"/>
      <c r="R725" s="105" t="s">
        <v>41</v>
      </c>
      <c r="S725" s="1" t="s">
        <v>42</v>
      </c>
      <c r="T725" s="105" t="s">
        <v>36</v>
      </c>
      <c r="U725" s="105" t="s">
        <v>275</v>
      </c>
      <c r="V725" s="106">
        <v>44151</v>
      </c>
      <c r="W725" s="106"/>
      <c r="X725" s="1">
        <v>0.68233333333333335</v>
      </c>
      <c r="Y725" s="1">
        <v>16.376000000000001</v>
      </c>
      <c r="Z725" s="105" t="s">
        <v>108</v>
      </c>
      <c r="AA725" s="106">
        <v>44165</v>
      </c>
      <c r="AB725" s="106">
        <v>44179</v>
      </c>
      <c r="AC725" s="1">
        <v>14</v>
      </c>
      <c r="AD725" s="1">
        <v>112</v>
      </c>
      <c r="AE725" s="105"/>
      <c r="AF725" s="105"/>
      <c r="AG725" s="105"/>
      <c r="AH725" s="105"/>
      <c r="AI725" s="105"/>
      <c r="AJ725" s="1"/>
    </row>
    <row r="726" spans="1:36" x14ac:dyDescent="0.3">
      <c r="A726" s="105" t="s">
        <v>37</v>
      </c>
      <c r="B726" s="105" t="s">
        <v>36</v>
      </c>
      <c r="C726" s="105"/>
      <c r="D726" s="105" t="s">
        <v>652</v>
      </c>
      <c r="E726" s="105" t="s">
        <v>652</v>
      </c>
      <c r="F726" s="1"/>
      <c r="G726" s="1"/>
      <c r="H726" s="105" t="s">
        <v>295</v>
      </c>
      <c r="I726" s="1"/>
      <c r="J726" s="1"/>
      <c r="K726" s="105"/>
      <c r="L726" s="106">
        <v>44144</v>
      </c>
      <c r="M726" s="105" t="s">
        <v>296</v>
      </c>
      <c r="N726" s="1">
        <v>1.5</v>
      </c>
      <c r="O726" s="105" t="s">
        <v>40</v>
      </c>
      <c r="P726" s="1"/>
      <c r="Q726" s="1"/>
      <c r="R726" s="105" t="s">
        <v>60</v>
      </c>
      <c r="S726" s="1" t="s">
        <v>61</v>
      </c>
      <c r="T726" s="105" t="s">
        <v>36</v>
      </c>
      <c r="U726" s="105" t="s">
        <v>295</v>
      </c>
      <c r="V726" s="106">
        <v>44139</v>
      </c>
      <c r="W726" s="106">
        <v>44148</v>
      </c>
      <c r="X726" s="1">
        <v>9</v>
      </c>
      <c r="Y726" s="1">
        <v>0</v>
      </c>
      <c r="Z726" s="105" t="s">
        <v>40</v>
      </c>
      <c r="AA726" s="106">
        <v>44137</v>
      </c>
      <c r="AB726" s="106">
        <v>44151</v>
      </c>
      <c r="AC726" s="1">
        <v>14</v>
      </c>
      <c r="AD726" s="1">
        <v>112</v>
      </c>
      <c r="AE726" s="105"/>
      <c r="AF726" s="105"/>
      <c r="AG726" s="105"/>
      <c r="AH726" s="105"/>
      <c r="AI726" s="105"/>
      <c r="AJ726" s="1"/>
    </row>
    <row r="727" spans="1:36" x14ac:dyDescent="0.3">
      <c r="A727" s="105" t="s">
        <v>37</v>
      </c>
      <c r="B727" s="105" t="s">
        <v>36</v>
      </c>
      <c r="C727" s="105"/>
      <c r="D727" s="105" t="s">
        <v>652</v>
      </c>
      <c r="E727" s="105" t="s">
        <v>652</v>
      </c>
      <c r="F727" s="1"/>
      <c r="G727" s="1"/>
      <c r="H727" s="105" t="s">
        <v>295</v>
      </c>
      <c r="I727" s="1"/>
      <c r="J727" s="1"/>
      <c r="K727" s="105"/>
      <c r="L727" s="106">
        <v>44145</v>
      </c>
      <c r="M727" s="105" t="s">
        <v>297</v>
      </c>
      <c r="N727" s="1">
        <v>0.5</v>
      </c>
      <c r="O727" s="105" t="s">
        <v>40</v>
      </c>
      <c r="P727" s="1"/>
      <c r="Q727" s="1"/>
      <c r="R727" s="105" t="s">
        <v>60</v>
      </c>
      <c r="S727" s="1" t="s">
        <v>61</v>
      </c>
      <c r="T727" s="105" t="s">
        <v>36</v>
      </c>
      <c r="U727" s="105" t="s">
        <v>295</v>
      </c>
      <c r="V727" s="106">
        <v>44139</v>
      </c>
      <c r="W727" s="106">
        <v>44148</v>
      </c>
      <c r="X727" s="1">
        <v>9</v>
      </c>
      <c r="Y727" s="1">
        <v>0</v>
      </c>
      <c r="Z727" s="105" t="s">
        <v>40</v>
      </c>
      <c r="AA727" s="106">
        <v>44137</v>
      </c>
      <c r="AB727" s="106">
        <v>44151</v>
      </c>
      <c r="AC727" s="1">
        <v>14</v>
      </c>
      <c r="AD727" s="1">
        <v>112</v>
      </c>
      <c r="AE727" s="105"/>
      <c r="AF727" s="105"/>
      <c r="AG727" s="105"/>
      <c r="AH727" s="105"/>
      <c r="AI727" s="105"/>
      <c r="AJ727" s="1"/>
    </row>
    <row r="728" spans="1:36" x14ac:dyDescent="0.3">
      <c r="A728" s="105" t="s">
        <v>37</v>
      </c>
      <c r="B728" s="105" t="s">
        <v>36</v>
      </c>
      <c r="C728" s="105"/>
      <c r="D728" s="105" t="s">
        <v>652</v>
      </c>
      <c r="E728" s="105" t="s">
        <v>652</v>
      </c>
      <c r="F728" s="1"/>
      <c r="G728" s="1"/>
      <c r="H728" s="105" t="s">
        <v>298</v>
      </c>
      <c r="I728" s="1"/>
      <c r="J728" s="1"/>
      <c r="K728" s="105"/>
      <c r="L728" s="106">
        <v>44151</v>
      </c>
      <c r="M728" s="105" t="s">
        <v>299</v>
      </c>
      <c r="N728" s="1">
        <v>1.17</v>
      </c>
      <c r="O728" s="105" t="s">
        <v>40</v>
      </c>
      <c r="P728" s="1"/>
      <c r="Q728" s="1"/>
      <c r="R728" s="105" t="s">
        <v>60</v>
      </c>
      <c r="S728" s="1" t="s">
        <v>61</v>
      </c>
      <c r="T728" s="105" t="s">
        <v>36</v>
      </c>
      <c r="U728" s="105" t="s">
        <v>298</v>
      </c>
      <c r="V728" s="106">
        <v>44151</v>
      </c>
      <c r="W728" s="106"/>
      <c r="X728" s="1">
        <v>2.4734583333333338</v>
      </c>
      <c r="Y728" s="1">
        <v>59.363000000000014</v>
      </c>
      <c r="Z728" s="105" t="s">
        <v>40</v>
      </c>
      <c r="AA728" s="106">
        <v>44137</v>
      </c>
      <c r="AB728" s="106">
        <v>44151</v>
      </c>
      <c r="AC728" s="1">
        <v>14</v>
      </c>
      <c r="AD728" s="1">
        <v>112</v>
      </c>
      <c r="AE728" s="105"/>
      <c r="AF728" s="105"/>
      <c r="AG728" s="105"/>
      <c r="AH728" s="105"/>
      <c r="AI728" s="105"/>
      <c r="AJ728" s="1"/>
    </row>
    <row r="729" spans="1:36" x14ac:dyDescent="0.3">
      <c r="A729" s="105" t="s">
        <v>37</v>
      </c>
      <c r="B729" s="105" t="s">
        <v>36</v>
      </c>
      <c r="C729" s="105"/>
      <c r="D729" s="105" t="s">
        <v>652</v>
      </c>
      <c r="E729" s="105" t="s">
        <v>652</v>
      </c>
      <c r="F729" s="1"/>
      <c r="G729" s="1"/>
      <c r="H729" s="105" t="s">
        <v>298</v>
      </c>
      <c r="I729" s="1"/>
      <c r="J729" s="1"/>
      <c r="K729" s="105"/>
      <c r="L729" s="106">
        <v>44152</v>
      </c>
      <c r="M729" s="105" t="s">
        <v>300</v>
      </c>
      <c r="N729" s="1">
        <v>0.83</v>
      </c>
      <c r="O729" s="105" t="s">
        <v>105</v>
      </c>
      <c r="P729" s="1"/>
      <c r="Q729" s="1"/>
      <c r="R729" s="105" t="s">
        <v>60</v>
      </c>
      <c r="S729" s="1" t="s">
        <v>61</v>
      </c>
      <c r="T729" s="105" t="s">
        <v>36</v>
      </c>
      <c r="U729" s="105" t="s">
        <v>298</v>
      </c>
      <c r="V729" s="106">
        <v>44151</v>
      </c>
      <c r="W729" s="106"/>
      <c r="X729" s="1">
        <v>2.4734583333333338</v>
      </c>
      <c r="Y729" s="1">
        <v>59.363000000000014</v>
      </c>
      <c r="Z729" s="105" t="s">
        <v>105</v>
      </c>
      <c r="AA729" s="106">
        <v>44151</v>
      </c>
      <c r="AB729" s="106">
        <v>44165</v>
      </c>
      <c r="AC729" s="1">
        <v>14</v>
      </c>
      <c r="AD729" s="1">
        <v>136.37</v>
      </c>
      <c r="AE729" s="105"/>
      <c r="AF729" s="105"/>
      <c r="AG729" s="105"/>
      <c r="AH729" s="105"/>
      <c r="AI729" s="105"/>
      <c r="AJ729" s="1"/>
    </row>
    <row r="730" spans="1:36" x14ac:dyDescent="0.3">
      <c r="A730" s="105" t="s">
        <v>37</v>
      </c>
      <c r="B730" s="105" t="s">
        <v>36</v>
      </c>
      <c r="C730" s="105"/>
      <c r="D730" s="105" t="s">
        <v>652</v>
      </c>
      <c r="E730" s="105" t="s">
        <v>652</v>
      </c>
      <c r="F730" s="1"/>
      <c r="G730" s="1"/>
      <c r="H730" s="105" t="s">
        <v>298</v>
      </c>
      <c r="I730" s="1"/>
      <c r="J730" s="1"/>
      <c r="K730" s="105"/>
      <c r="L730" s="106">
        <v>44153</v>
      </c>
      <c r="M730" s="105" t="s">
        <v>301</v>
      </c>
      <c r="N730" s="1">
        <v>0.75</v>
      </c>
      <c r="O730" s="105" t="s">
        <v>105</v>
      </c>
      <c r="P730" s="1"/>
      <c r="Q730" s="1"/>
      <c r="R730" s="105" t="s">
        <v>60</v>
      </c>
      <c r="S730" s="1" t="s">
        <v>61</v>
      </c>
      <c r="T730" s="105" t="s">
        <v>36</v>
      </c>
      <c r="U730" s="105" t="s">
        <v>298</v>
      </c>
      <c r="V730" s="106">
        <v>44151</v>
      </c>
      <c r="W730" s="106"/>
      <c r="X730" s="1">
        <v>2.4734583333333338</v>
      </c>
      <c r="Y730" s="1">
        <v>59.363000000000014</v>
      </c>
      <c r="Z730" s="105" t="s">
        <v>105</v>
      </c>
      <c r="AA730" s="106">
        <v>44151</v>
      </c>
      <c r="AB730" s="106">
        <v>44165</v>
      </c>
      <c r="AC730" s="1">
        <v>14</v>
      </c>
      <c r="AD730" s="1">
        <v>136.37</v>
      </c>
      <c r="AE730" s="105"/>
      <c r="AF730" s="105"/>
      <c r="AG730" s="105"/>
      <c r="AH730" s="105"/>
      <c r="AI730" s="105"/>
      <c r="AJ730" s="1"/>
    </row>
    <row r="731" spans="1:36" x14ac:dyDescent="0.3">
      <c r="A731" s="105" t="s">
        <v>37</v>
      </c>
      <c r="B731" s="105" t="s">
        <v>36</v>
      </c>
      <c r="C731" s="105"/>
      <c r="D731" s="105" t="s">
        <v>652</v>
      </c>
      <c r="E731" s="105" t="s">
        <v>652</v>
      </c>
      <c r="F731" s="1"/>
      <c r="G731" s="1"/>
      <c r="H731" s="105" t="s">
        <v>298</v>
      </c>
      <c r="I731" s="1"/>
      <c r="J731" s="1"/>
      <c r="K731" s="105"/>
      <c r="L731" s="106">
        <v>44153</v>
      </c>
      <c r="M731" s="105" t="s">
        <v>302</v>
      </c>
      <c r="N731" s="1">
        <v>1.5</v>
      </c>
      <c r="O731" s="105" t="s">
        <v>105</v>
      </c>
      <c r="P731" s="1"/>
      <c r="Q731" s="1"/>
      <c r="R731" s="105" t="s">
        <v>60</v>
      </c>
      <c r="S731" s="1" t="s">
        <v>61</v>
      </c>
      <c r="T731" s="105" t="s">
        <v>36</v>
      </c>
      <c r="U731" s="105" t="s">
        <v>298</v>
      </c>
      <c r="V731" s="106">
        <v>44151</v>
      </c>
      <c r="W731" s="106"/>
      <c r="X731" s="1">
        <v>2.4734583333333338</v>
      </c>
      <c r="Y731" s="1">
        <v>59.363000000000014</v>
      </c>
      <c r="Z731" s="105" t="s">
        <v>105</v>
      </c>
      <c r="AA731" s="106">
        <v>44151</v>
      </c>
      <c r="AB731" s="106">
        <v>44165</v>
      </c>
      <c r="AC731" s="1">
        <v>14</v>
      </c>
      <c r="AD731" s="1">
        <v>136.37</v>
      </c>
      <c r="AE731" s="105"/>
      <c r="AF731" s="105"/>
      <c r="AG731" s="105"/>
      <c r="AH731" s="105"/>
      <c r="AI731" s="105"/>
      <c r="AJ731" s="1"/>
    </row>
    <row r="732" spans="1:36" x14ac:dyDescent="0.3">
      <c r="A732" s="105" t="s">
        <v>37</v>
      </c>
      <c r="B732" s="105" t="s">
        <v>36</v>
      </c>
      <c r="C732" s="105"/>
      <c r="D732" s="105" t="s">
        <v>652</v>
      </c>
      <c r="E732" s="105" t="s">
        <v>652</v>
      </c>
      <c r="F732" s="1"/>
      <c r="G732" s="1"/>
      <c r="H732" s="105" t="s">
        <v>298</v>
      </c>
      <c r="I732" s="1"/>
      <c r="J732" s="1"/>
      <c r="K732" s="105"/>
      <c r="L732" s="106">
        <v>44156</v>
      </c>
      <c r="M732" s="105" t="s">
        <v>303</v>
      </c>
      <c r="N732" s="1">
        <v>1</v>
      </c>
      <c r="O732" s="105" t="s">
        <v>105</v>
      </c>
      <c r="P732" s="1"/>
      <c r="Q732" s="1"/>
      <c r="R732" s="105" t="s">
        <v>60</v>
      </c>
      <c r="S732" s="1" t="s">
        <v>61</v>
      </c>
      <c r="T732" s="105" t="s">
        <v>36</v>
      </c>
      <c r="U732" s="105" t="s">
        <v>298</v>
      </c>
      <c r="V732" s="106">
        <v>44151</v>
      </c>
      <c r="W732" s="106"/>
      <c r="X732" s="1">
        <v>2.4734583333333338</v>
      </c>
      <c r="Y732" s="1">
        <v>59.363000000000014</v>
      </c>
      <c r="Z732" s="105" t="s">
        <v>105</v>
      </c>
      <c r="AA732" s="106">
        <v>44151</v>
      </c>
      <c r="AB732" s="106">
        <v>44165</v>
      </c>
      <c r="AC732" s="1">
        <v>14</v>
      </c>
      <c r="AD732" s="1">
        <v>136.37</v>
      </c>
      <c r="AE732" s="105"/>
      <c r="AF732" s="105"/>
      <c r="AG732" s="105"/>
      <c r="AH732" s="105"/>
      <c r="AI732" s="105"/>
      <c r="AJ732" s="1"/>
    </row>
    <row r="733" spans="1:36" x14ac:dyDescent="0.3">
      <c r="A733" s="105" t="s">
        <v>37</v>
      </c>
      <c r="B733" s="105" t="s">
        <v>36</v>
      </c>
      <c r="C733" s="105"/>
      <c r="D733" s="105" t="s">
        <v>652</v>
      </c>
      <c r="E733" s="105" t="s">
        <v>652</v>
      </c>
      <c r="F733" s="1"/>
      <c r="G733" s="1"/>
      <c r="H733" s="105" t="s">
        <v>298</v>
      </c>
      <c r="I733" s="1"/>
      <c r="J733" s="1"/>
      <c r="K733" s="105"/>
      <c r="L733" s="106">
        <v>44157</v>
      </c>
      <c r="M733" s="105" t="s">
        <v>304</v>
      </c>
      <c r="N733" s="1">
        <v>0.67</v>
      </c>
      <c r="O733" s="105" t="s">
        <v>105</v>
      </c>
      <c r="P733" s="1"/>
      <c r="Q733" s="1"/>
      <c r="R733" s="105" t="s">
        <v>60</v>
      </c>
      <c r="S733" s="1" t="s">
        <v>61</v>
      </c>
      <c r="T733" s="105" t="s">
        <v>36</v>
      </c>
      <c r="U733" s="105" t="s">
        <v>298</v>
      </c>
      <c r="V733" s="106">
        <v>44151</v>
      </c>
      <c r="W733" s="106"/>
      <c r="X733" s="1">
        <v>2.4734583333333338</v>
      </c>
      <c r="Y733" s="1">
        <v>59.363000000000014</v>
      </c>
      <c r="Z733" s="105" t="s">
        <v>105</v>
      </c>
      <c r="AA733" s="106">
        <v>44151</v>
      </c>
      <c r="AB733" s="106">
        <v>44165</v>
      </c>
      <c r="AC733" s="1">
        <v>14</v>
      </c>
      <c r="AD733" s="1">
        <v>136.37</v>
      </c>
      <c r="AE733" s="105"/>
      <c r="AF733" s="105"/>
      <c r="AG733" s="105"/>
      <c r="AH733" s="105"/>
      <c r="AI733" s="105"/>
      <c r="AJ733" s="1"/>
    </row>
    <row r="734" spans="1:36" x14ac:dyDescent="0.3">
      <c r="A734" s="105" t="s">
        <v>37</v>
      </c>
      <c r="B734" s="105" t="s">
        <v>36</v>
      </c>
      <c r="C734" s="105"/>
      <c r="D734" s="105" t="s">
        <v>652</v>
      </c>
      <c r="E734" s="105" t="s">
        <v>652</v>
      </c>
      <c r="F734" s="1"/>
      <c r="G734" s="1"/>
      <c r="H734" s="105" t="s">
        <v>298</v>
      </c>
      <c r="I734" s="1"/>
      <c r="J734" s="1"/>
      <c r="K734" s="105"/>
      <c r="L734" s="106">
        <v>44157</v>
      </c>
      <c r="M734" s="105" t="s">
        <v>303</v>
      </c>
      <c r="N734" s="1">
        <v>1.67</v>
      </c>
      <c r="O734" s="105" t="s">
        <v>105</v>
      </c>
      <c r="P734" s="1"/>
      <c r="Q734" s="1"/>
      <c r="R734" s="105" t="s">
        <v>60</v>
      </c>
      <c r="S734" s="1" t="s">
        <v>61</v>
      </c>
      <c r="T734" s="105" t="s">
        <v>36</v>
      </c>
      <c r="U734" s="105" t="s">
        <v>298</v>
      </c>
      <c r="V734" s="106">
        <v>44151</v>
      </c>
      <c r="W734" s="106"/>
      <c r="X734" s="1">
        <v>2.4734583333333338</v>
      </c>
      <c r="Y734" s="1">
        <v>59.363000000000014</v>
      </c>
      <c r="Z734" s="105" t="s">
        <v>105</v>
      </c>
      <c r="AA734" s="106">
        <v>44151</v>
      </c>
      <c r="AB734" s="106">
        <v>44165</v>
      </c>
      <c r="AC734" s="1">
        <v>14</v>
      </c>
      <c r="AD734" s="1">
        <v>136.37</v>
      </c>
      <c r="AE734" s="105"/>
      <c r="AF734" s="105"/>
      <c r="AG734" s="105"/>
      <c r="AH734" s="105"/>
      <c r="AI734" s="105"/>
      <c r="AJ734" s="1"/>
    </row>
    <row r="735" spans="1:36" x14ac:dyDescent="0.3">
      <c r="A735" s="105" t="s">
        <v>37</v>
      </c>
      <c r="B735" s="105" t="s">
        <v>36</v>
      </c>
      <c r="C735" s="105"/>
      <c r="D735" s="105" t="s">
        <v>652</v>
      </c>
      <c r="E735" s="105" t="s">
        <v>652</v>
      </c>
      <c r="F735" s="1"/>
      <c r="G735" s="1"/>
      <c r="H735" s="105" t="s">
        <v>298</v>
      </c>
      <c r="I735" s="1"/>
      <c r="J735" s="1"/>
      <c r="K735" s="105"/>
      <c r="L735" s="106">
        <v>44158</v>
      </c>
      <c r="M735" s="105" t="s">
        <v>305</v>
      </c>
      <c r="N735" s="1">
        <v>2.5</v>
      </c>
      <c r="O735" s="105" t="s">
        <v>105</v>
      </c>
      <c r="P735" s="1"/>
      <c r="Q735" s="1"/>
      <c r="R735" s="105" t="s">
        <v>60</v>
      </c>
      <c r="S735" s="1" t="s">
        <v>61</v>
      </c>
      <c r="T735" s="105" t="s">
        <v>36</v>
      </c>
      <c r="U735" s="105" t="s">
        <v>298</v>
      </c>
      <c r="V735" s="106">
        <v>44151</v>
      </c>
      <c r="W735" s="106"/>
      <c r="X735" s="1">
        <v>2.4734583333333338</v>
      </c>
      <c r="Y735" s="1">
        <v>59.363000000000014</v>
      </c>
      <c r="Z735" s="105" t="s">
        <v>105</v>
      </c>
      <c r="AA735" s="106">
        <v>44151</v>
      </c>
      <c r="AB735" s="106">
        <v>44165</v>
      </c>
      <c r="AC735" s="1">
        <v>14</v>
      </c>
      <c r="AD735" s="1">
        <v>136.37</v>
      </c>
      <c r="AE735" s="105"/>
      <c r="AF735" s="105"/>
      <c r="AG735" s="105"/>
      <c r="AH735" s="105"/>
      <c r="AI735" s="105"/>
      <c r="AJ735" s="1"/>
    </row>
    <row r="736" spans="1:36" x14ac:dyDescent="0.3">
      <c r="A736" s="105" t="s">
        <v>37</v>
      </c>
      <c r="B736" s="105" t="s">
        <v>36</v>
      </c>
      <c r="C736" s="105"/>
      <c r="D736" s="105" t="s">
        <v>652</v>
      </c>
      <c r="E736" s="105" t="s">
        <v>652</v>
      </c>
      <c r="F736" s="1"/>
      <c r="G736" s="1"/>
      <c r="H736" s="105" t="s">
        <v>298</v>
      </c>
      <c r="I736" s="1"/>
      <c r="J736" s="1"/>
      <c r="K736" s="105"/>
      <c r="L736" s="106">
        <v>44159</v>
      </c>
      <c r="M736" s="105" t="s">
        <v>305</v>
      </c>
      <c r="N736" s="1">
        <v>0.25</v>
      </c>
      <c r="O736" s="105" t="s">
        <v>105</v>
      </c>
      <c r="P736" s="1"/>
      <c r="Q736" s="1"/>
      <c r="R736" s="105" t="s">
        <v>60</v>
      </c>
      <c r="S736" s="1" t="s">
        <v>61</v>
      </c>
      <c r="T736" s="105" t="s">
        <v>36</v>
      </c>
      <c r="U736" s="105" t="s">
        <v>298</v>
      </c>
      <c r="V736" s="106">
        <v>44151</v>
      </c>
      <c r="W736" s="106"/>
      <c r="X736" s="1">
        <v>2.4734583333333338</v>
      </c>
      <c r="Y736" s="1">
        <v>59.363000000000014</v>
      </c>
      <c r="Z736" s="105" t="s">
        <v>105</v>
      </c>
      <c r="AA736" s="106">
        <v>44151</v>
      </c>
      <c r="AB736" s="106">
        <v>44165</v>
      </c>
      <c r="AC736" s="1">
        <v>14</v>
      </c>
      <c r="AD736" s="1">
        <v>136.37</v>
      </c>
      <c r="AE736" s="105"/>
      <c r="AF736" s="105"/>
      <c r="AG736" s="105"/>
      <c r="AH736" s="105"/>
      <c r="AI736" s="105"/>
      <c r="AJ736" s="1"/>
    </row>
    <row r="737" spans="1:36" x14ac:dyDescent="0.3">
      <c r="A737" s="105" t="s">
        <v>37</v>
      </c>
      <c r="B737" s="105" t="s">
        <v>36</v>
      </c>
      <c r="C737" s="105"/>
      <c r="D737" s="105" t="s">
        <v>652</v>
      </c>
      <c r="E737" s="105" t="s">
        <v>652</v>
      </c>
      <c r="F737" s="1"/>
      <c r="G737" s="1"/>
      <c r="H737" s="105" t="s">
        <v>298</v>
      </c>
      <c r="I737" s="1"/>
      <c r="J737" s="1"/>
      <c r="K737" s="105"/>
      <c r="L737" s="106">
        <v>44159</v>
      </c>
      <c r="M737" s="105" t="s">
        <v>306</v>
      </c>
      <c r="N737" s="1">
        <v>0.42</v>
      </c>
      <c r="O737" s="105" t="s">
        <v>105</v>
      </c>
      <c r="P737" s="1"/>
      <c r="Q737" s="1"/>
      <c r="R737" s="105" t="s">
        <v>60</v>
      </c>
      <c r="S737" s="1" t="s">
        <v>61</v>
      </c>
      <c r="T737" s="105" t="s">
        <v>36</v>
      </c>
      <c r="U737" s="105" t="s">
        <v>298</v>
      </c>
      <c r="V737" s="106">
        <v>44151</v>
      </c>
      <c r="W737" s="106"/>
      <c r="X737" s="1">
        <v>2.4734583333333338</v>
      </c>
      <c r="Y737" s="1">
        <v>59.363000000000014</v>
      </c>
      <c r="Z737" s="105" t="s">
        <v>105</v>
      </c>
      <c r="AA737" s="106">
        <v>44151</v>
      </c>
      <c r="AB737" s="106">
        <v>44165</v>
      </c>
      <c r="AC737" s="1">
        <v>14</v>
      </c>
      <c r="AD737" s="1">
        <v>136.37</v>
      </c>
      <c r="AE737" s="105"/>
      <c r="AF737" s="105"/>
      <c r="AG737" s="105"/>
      <c r="AH737" s="105"/>
      <c r="AI737" s="105"/>
      <c r="AJ737" s="1"/>
    </row>
    <row r="738" spans="1:36" x14ac:dyDescent="0.3">
      <c r="A738" s="105" t="s">
        <v>37</v>
      </c>
      <c r="B738" s="105" t="s">
        <v>36</v>
      </c>
      <c r="C738" s="105"/>
      <c r="D738" s="105" t="s">
        <v>652</v>
      </c>
      <c r="E738" s="105" t="s">
        <v>652</v>
      </c>
      <c r="F738" s="1"/>
      <c r="G738" s="1"/>
      <c r="H738" s="105" t="s">
        <v>298</v>
      </c>
      <c r="I738" s="1"/>
      <c r="J738" s="1"/>
      <c r="K738" s="105"/>
      <c r="L738" s="106">
        <v>44159</v>
      </c>
      <c r="M738" s="105" t="s">
        <v>308</v>
      </c>
      <c r="N738" s="1">
        <v>4.43</v>
      </c>
      <c r="O738" s="105" t="s">
        <v>105</v>
      </c>
      <c r="P738" s="1"/>
      <c r="Q738" s="1"/>
      <c r="R738" s="105" t="s">
        <v>60</v>
      </c>
      <c r="S738" s="1" t="s">
        <v>61</v>
      </c>
      <c r="T738" s="105" t="s">
        <v>36</v>
      </c>
      <c r="U738" s="105" t="s">
        <v>298</v>
      </c>
      <c r="V738" s="106">
        <v>44151</v>
      </c>
      <c r="W738" s="106"/>
      <c r="X738" s="1">
        <v>2.4734583333333338</v>
      </c>
      <c r="Y738" s="1">
        <v>59.363000000000014</v>
      </c>
      <c r="Z738" s="105" t="s">
        <v>105</v>
      </c>
      <c r="AA738" s="106">
        <v>44151</v>
      </c>
      <c r="AB738" s="106">
        <v>44165</v>
      </c>
      <c r="AC738" s="1">
        <v>14</v>
      </c>
      <c r="AD738" s="1">
        <v>136.37</v>
      </c>
      <c r="AE738" s="105"/>
      <c r="AF738" s="105"/>
      <c r="AG738" s="105"/>
      <c r="AH738" s="105"/>
      <c r="AI738" s="105"/>
      <c r="AJ738" s="1"/>
    </row>
    <row r="739" spans="1:36" x14ac:dyDescent="0.3">
      <c r="A739" s="105" t="s">
        <v>37</v>
      </c>
      <c r="B739" s="105" t="s">
        <v>36</v>
      </c>
      <c r="C739" s="105"/>
      <c r="D739" s="105" t="s">
        <v>652</v>
      </c>
      <c r="E739" s="105" t="s">
        <v>652</v>
      </c>
      <c r="F739" s="1"/>
      <c r="G739" s="1"/>
      <c r="H739" s="105" t="s">
        <v>298</v>
      </c>
      <c r="I739" s="1"/>
      <c r="J739" s="1"/>
      <c r="K739" s="105"/>
      <c r="L739" s="106">
        <v>44160</v>
      </c>
      <c r="M739" s="105" t="s">
        <v>310</v>
      </c>
      <c r="N739" s="1">
        <v>0.75</v>
      </c>
      <c r="O739" s="105" t="s">
        <v>105</v>
      </c>
      <c r="P739" s="1"/>
      <c r="Q739" s="1"/>
      <c r="R739" s="105" t="s">
        <v>60</v>
      </c>
      <c r="S739" s="1" t="s">
        <v>61</v>
      </c>
      <c r="T739" s="105" t="s">
        <v>36</v>
      </c>
      <c r="U739" s="105" t="s">
        <v>298</v>
      </c>
      <c r="V739" s="106">
        <v>44151</v>
      </c>
      <c r="W739" s="106"/>
      <c r="X739" s="1">
        <v>2.4734583333333338</v>
      </c>
      <c r="Y739" s="1">
        <v>59.363000000000014</v>
      </c>
      <c r="Z739" s="105" t="s">
        <v>105</v>
      </c>
      <c r="AA739" s="106">
        <v>44151</v>
      </c>
      <c r="AB739" s="106">
        <v>44165</v>
      </c>
      <c r="AC739" s="1">
        <v>14</v>
      </c>
      <c r="AD739" s="1">
        <v>136.37</v>
      </c>
      <c r="AE739" s="105"/>
      <c r="AF739" s="105"/>
      <c r="AG739" s="105"/>
      <c r="AH739" s="105"/>
      <c r="AI739" s="105"/>
      <c r="AJ739" s="1"/>
    </row>
    <row r="740" spans="1:36" x14ac:dyDescent="0.3">
      <c r="A740" s="105" t="s">
        <v>37</v>
      </c>
      <c r="B740" s="105" t="s">
        <v>36</v>
      </c>
      <c r="C740" s="105"/>
      <c r="D740" s="105" t="s">
        <v>652</v>
      </c>
      <c r="E740" s="105" t="s">
        <v>652</v>
      </c>
      <c r="F740" s="1"/>
      <c r="G740" s="1"/>
      <c r="H740" s="105" t="s">
        <v>298</v>
      </c>
      <c r="I740" s="1"/>
      <c r="J740" s="1"/>
      <c r="K740" s="105"/>
      <c r="L740" s="106">
        <v>44161</v>
      </c>
      <c r="M740" s="105" t="s">
        <v>311</v>
      </c>
      <c r="N740" s="1">
        <v>0.5</v>
      </c>
      <c r="O740" s="105" t="s">
        <v>105</v>
      </c>
      <c r="P740" s="1"/>
      <c r="Q740" s="1"/>
      <c r="R740" s="105" t="s">
        <v>60</v>
      </c>
      <c r="S740" s="1" t="s">
        <v>61</v>
      </c>
      <c r="T740" s="105" t="s">
        <v>36</v>
      </c>
      <c r="U740" s="105" t="s">
        <v>298</v>
      </c>
      <c r="V740" s="106">
        <v>44151</v>
      </c>
      <c r="W740" s="106"/>
      <c r="X740" s="1">
        <v>2.4734583333333338</v>
      </c>
      <c r="Y740" s="1">
        <v>59.363000000000014</v>
      </c>
      <c r="Z740" s="105" t="s">
        <v>105</v>
      </c>
      <c r="AA740" s="106">
        <v>44151</v>
      </c>
      <c r="AB740" s="106">
        <v>44165</v>
      </c>
      <c r="AC740" s="1">
        <v>14</v>
      </c>
      <c r="AD740" s="1">
        <v>136.37</v>
      </c>
      <c r="AE740" s="105"/>
      <c r="AF740" s="105"/>
      <c r="AG740" s="105"/>
      <c r="AH740" s="105"/>
      <c r="AI740" s="105"/>
      <c r="AJ740" s="1"/>
    </row>
    <row r="741" spans="1:36" x14ac:dyDescent="0.3">
      <c r="A741" s="105" t="s">
        <v>37</v>
      </c>
      <c r="B741" s="105" t="s">
        <v>36</v>
      </c>
      <c r="C741" s="105"/>
      <c r="D741" s="105" t="s">
        <v>652</v>
      </c>
      <c r="E741" s="105" t="s">
        <v>652</v>
      </c>
      <c r="F741" s="1"/>
      <c r="G741" s="1"/>
      <c r="H741" s="105" t="s">
        <v>298</v>
      </c>
      <c r="I741" s="1"/>
      <c r="J741" s="1"/>
      <c r="K741" s="105"/>
      <c r="L741" s="106">
        <v>44162</v>
      </c>
      <c r="M741" s="105" t="s">
        <v>312</v>
      </c>
      <c r="N741" s="1">
        <v>0.83</v>
      </c>
      <c r="O741" s="105" t="s">
        <v>105</v>
      </c>
      <c r="P741" s="1"/>
      <c r="Q741" s="1"/>
      <c r="R741" s="105" t="s">
        <v>60</v>
      </c>
      <c r="S741" s="1" t="s">
        <v>61</v>
      </c>
      <c r="T741" s="105" t="s">
        <v>36</v>
      </c>
      <c r="U741" s="105" t="s">
        <v>298</v>
      </c>
      <c r="V741" s="106">
        <v>44151</v>
      </c>
      <c r="W741" s="106"/>
      <c r="X741" s="1">
        <v>2.4734583333333338</v>
      </c>
      <c r="Y741" s="1">
        <v>59.363000000000014</v>
      </c>
      <c r="Z741" s="105" t="s">
        <v>105</v>
      </c>
      <c r="AA741" s="106">
        <v>44151</v>
      </c>
      <c r="AB741" s="106">
        <v>44165</v>
      </c>
      <c r="AC741" s="1">
        <v>14</v>
      </c>
      <c r="AD741" s="1">
        <v>136.37</v>
      </c>
      <c r="AE741" s="105"/>
      <c r="AF741" s="105"/>
      <c r="AG741" s="105"/>
      <c r="AH741" s="105"/>
      <c r="AI741" s="105"/>
      <c r="AJ741" s="1"/>
    </row>
    <row r="742" spans="1:36" x14ac:dyDescent="0.3">
      <c r="A742" s="105" t="s">
        <v>37</v>
      </c>
      <c r="B742" s="105" t="s">
        <v>36</v>
      </c>
      <c r="C742" s="105"/>
      <c r="D742" s="105" t="s">
        <v>652</v>
      </c>
      <c r="E742" s="105" t="s">
        <v>652</v>
      </c>
      <c r="F742" s="1"/>
      <c r="G742" s="1"/>
      <c r="H742" s="105" t="s">
        <v>278</v>
      </c>
      <c r="I742" s="1"/>
      <c r="J742" s="1"/>
      <c r="K742" s="105"/>
      <c r="L742" s="106">
        <v>44165</v>
      </c>
      <c r="M742" s="105" t="s">
        <v>279</v>
      </c>
      <c r="N742" s="1">
        <v>2</v>
      </c>
      <c r="O742" s="105" t="s">
        <v>108</v>
      </c>
      <c r="P742" s="1"/>
      <c r="Q742" s="1"/>
      <c r="R742" s="105" t="s">
        <v>60</v>
      </c>
      <c r="S742" s="1" t="s">
        <v>61</v>
      </c>
      <c r="T742" s="105" t="s">
        <v>36</v>
      </c>
      <c r="U742" s="105" t="s">
        <v>278</v>
      </c>
      <c r="V742" s="106">
        <v>44137</v>
      </c>
      <c r="W742" s="106">
        <v>44204</v>
      </c>
      <c r="X742" s="1">
        <v>67</v>
      </c>
      <c r="Y742" s="1">
        <v>17</v>
      </c>
      <c r="Z742" s="105" t="s">
        <v>108</v>
      </c>
      <c r="AA742" s="106">
        <v>44165</v>
      </c>
      <c r="AB742" s="106">
        <v>44179</v>
      </c>
      <c r="AC742" s="1">
        <v>14</v>
      </c>
      <c r="AD742" s="1">
        <v>112</v>
      </c>
      <c r="AE742" s="105"/>
      <c r="AF742" s="105"/>
      <c r="AG742" s="105"/>
      <c r="AH742" s="105"/>
      <c r="AI742" s="105"/>
      <c r="AJ742" s="1"/>
    </row>
    <row r="743" spans="1:36" x14ac:dyDescent="0.3">
      <c r="A743" s="105" t="s">
        <v>37</v>
      </c>
      <c r="B743" s="105" t="s">
        <v>36</v>
      </c>
      <c r="C743" s="105"/>
      <c r="D743" s="105" t="s">
        <v>652</v>
      </c>
      <c r="E743" s="105" t="s">
        <v>652</v>
      </c>
      <c r="F743" s="1"/>
      <c r="G743" s="1"/>
      <c r="H743" s="105" t="s">
        <v>298</v>
      </c>
      <c r="I743" s="1"/>
      <c r="J743" s="1"/>
      <c r="K743" s="105"/>
      <c r="L743" s="106">
        <v>44165</v>
      </c>
      <c r="M743" s="105" t="s">
        <v>313</v>
      </c>
      <c r="N743" s="1">
        <v>0.28000000000000003</v>
      </c>
      <c r="O743" s="105" t="s">
        <v>108</v>
      </c>
      <c r="P743" s="1"/>
      <c r="Q743" s="1"/>
      <c r="R743" s="105" t="s">
        <v>60</v>
      </c>
      <c r="S743" s="1" t="s">
        <v>61</v>
      </c>
      <c r="T743" s="105" t="s">
        <v>36</v>
      </c>
      <c r="U743" s="105" t="s">
        <v>298</v>
      </c>
      <c r="V743" s="106">
        <v>44151</v>
      </c>
      <c r="W743" s="106"/>
      <c r="X743" s="1">
        <v>2.4734583333333338</v>
      </c>
      <c r="Y743" s="1">
        <v>59.363000000000014</v>
      </c>
      <c r="Z743" s="105" t="s">
        <v>108</v>
      </c>
      <c r="AA743" s="106">
        <v>44165</v>
      </c>
      <c r="AB743" s="106">
        <v>44179</v>
      </c>
      <c r="AC743" s="1">
        <v>14</v>
      </c>
      <c r="AD743" s="1">
        <v>112</v>
      </c>
      <c r="AE743" s="105"/>
      <c r="AF743" s="105"/>
      <c r="AG743" s="105"/>
      <c r="AH743" s="105"/>
      <c r="AI743" s="105"/>
      <c r="AJ743" s="1"/>
    </row>
    <row r="744" spans="1:36" x14ac:dyDescent="0.3">
      <c r="A744" s="105" t="s">
        <v>37</v>
      </c>
      <c r="B744" s="105" t="s">
        <v>36</v>
      </c>
      <c r="C744" s="105"/>
      <c r="D744" s="105" t="s">
        <v>652</v>
      </c>
      <c r="E744" s="105" t="s">
        <v>652</v>
      </c>
      <c r="F744" s="1"/>
      <c r="G744" s="1"/>
      <c r="H744" s="105" t="s">
        <v>298</v>
      </c>
      <c r="I744" s="1"/>
      <c r="J744" s="1"/>
      <c r="K744" s="105"/>
      <c r="L744" s="106">
        <v>44166</v>
      </c>
      <c r="M744" s="105" t="s">
        <v>314</v>
      </c>
      <c r="N744" s="1">
        <v>1.07</v>
      </c>
      <c r="O744" s="105" t="s">
        <v>108</v>
      </c>
      <c r="P744" s="1"/>
      <c r="Q744" s="1"/>
      <c r="R744" s="105" t="s">
        <v>60</v>
      </c>
      <c r="S744" s="1" t="s">
        <v>61</v>
      </c>
      <c r="T744" s="105" t="s">
        <v>36</v>
      </c>
      <c r="U744" s="105" t="s">
        <v>298</v>
      </c>
      <c r="V744" s="106">
        <v>44151</v>
      </c>
      <c r="W744" s="106"/>
      <c r="X744" s="1">
        <v>2.4734583333333338</v>
      </c>
      <c r="Y744" s="1">
        <v>59.363000000000014</v>
      </c>
      <c r="Z744" s="105" t="s">
        <v>108</v>
      </c>
      <c r="AA744" s="106">
        <v>44165</v>
      </c>
      <c r="AB744" s="106">
        <v>44179</v>
      </c>
      <c r="AC744" s="1">
        <v>14</v>
      </c>
      <c r="AD744" s="1">
        <v>112</v>
      </c>
      <c r="AE744" s="105"/>
      <c r="AF744" s="105"/>
      <c r="AG744" s="105"/>
      <c r="AH744" s="105"/>
      <c r="AI744" s="105"/>
      <c r="AJ744" s="1"/>
    </row>
    <row r="745" spans="1:36" x14ac:dyDescent="0.3">
      <c r="A745" s="105" t="s">
        <v>37</v>
      </c>
      <c r="B745" s="105" t="s">
        <v>36</v>
      </c>
      <c r="C745" s="105"/>
      <c r="D745" s="105" t="s">
        <v>652</v>
      </c>
      <c r="E745" s="105" t="s">
        <v>652</v>
      </c>
      <c r="F745" s="1"/>
      <c r="G745" s="1"/>
      <c r="H745" s="105" t="s">
        <v>298</v>
      </c>
      <c r="I745" s="1"/>
      <c r="J745" s="1"/>
      <c r="K745" s="105"/>
      <c r="L745" s="106">
        <v>44166</v>
      </c>
      <c r="M745" s="105" t="s">
        <v>315</v>
      </c>
      <c r="N745" s="1">
        <v>5.58</v>
      </c>
      <c r="O745" s="105" t="s">
        <v>108</v>
      </c>
      <c r="P745" s="1"/>
      <c r="Q745" s="1"/>
      <c r="R745" s="105" t="s">
        <v>60</v>
      </c>
      <c r="S745" s="1" t="s">
        <v>61</v>
      </c>
      <c r="T745" s="105" t="s">
        <v>36</v>
      </c>
      <c r="U745" s="105" t="s">
        <v>298</v>
      </c>
      <c r="V745" s="106">
        <v>44151</v>
      </c>
      <c r="W745" s="106"/>
      <c r="X745" s="1">
        <v>2.4734583333333338</v>
      </c>
      <c r="Y745" s="1">
        <v>59.363000000000014</v>
      </c>
      <c r="Z745" s="105" t="s">
        <v>108</v>
      </c>
      <c r="AA745" s="106">
        <v>44165</v>
      </c>
      <c r="AB745" s="106">
        <v>44179</v>
      </c>
      <c r="AC745" s="1">
        <v>14</v>
      </c>
      <c r="AD745" s="1">
        <v>112</v>
      </c>
      <c r="AE745" s="105"/>
      <c r="AF745" s="105"/>
      <c r="AG745" s="105"/>
      <c r="AH745" s="105"/>
      <c r="AI745" s="105"/>
      <c r="AJ745" s="1"/>
    </row>
    <row r="746" spans="1:36" x14ac:dyDescent="0.3">
      <c r="A746" s="105" t="s">
        <v>37</v>
      </c>
      <c r="B746" s="105" t="s">
        <v>36</v>
      </c>
      <c r="C746" s="105"/>
      <c r="D746" s="105" t="s">
        <v>652</v>
      </c>
      <c r="E746" s="105" t="s">
        <v>652</v>
      </c>
      <c r="F746" s="1"/>
      <c r="G746" s="1"/>
      <c r="H746" s="105" t="s">
        <v>298</v>
      </c>
      <c r="I746" s="1"/>
      <c r="J746" s="1"/>
      <c r="K746" s="105"/>
      <c r="L746" s="106">
        <v>44167</v>
      </c>
      <c r="M746" s="105" t="s">
        <v>316</v>
      </c>
      <c r="N746" s="1">
        <v>0.77</v>
      </c>
      <c r="O746" s="105" t="s">
        <v>108</v>
      </c>
      <c r="P746" s="1"/>
      <c r="Q746" s="1"/>
      <c r="R746" s="105" t="s">
        <v>60</v>
      </c>
      <c r="S746" s="1" t="s">
        <v>61</v>
      </c>
      <c r="T746" s="105" t="s">
        <v>36</v>
      </c>
      <c r="U746" s="105" t="s">
        <v>298</v>
      </c>
      <c r="V746" s="106">
        <v>44151</v>
      </c>
      <c r="W746" s="106"/>
      <c r="X746" s="1">
        <v>2.4734583333333338</v>
      </c>
      <c r="Y746" s="1">
        <v>59.363000000000014</v>
      </c>
      <c r="Z746" s="105" t="s">
        <v>108</v>
      </c>
      <c r="AA746" s="106">
        <v>44165</v>
      </c>
      <c r="AB746" s="106">
        <v>44179</v>
      </c>
      <c r="AC746" s="1">
        <v>14</v>
      </c>
      <c r="AD746" s="1">
        <v>112</v>
      </c>
      <c r="AE746" s="105"/>
      <c r="AF746" s="105"/>
      <c r="AG746" s="105"/>
      <c r="AH746" s="105"/>
      <c r="AI746" s="105"/>
      <c r="AJ746" s="1"/>
    </row>
    <row r="747" spans="1:36" x14ac:dyDescent="0.3">
      <c r="A747" s="105" t="s">
        <v>37</v>
      </c>
      <c r="B747" s="105" t="s">
        <v>36</v>
      </c>
      <c r="C747" s="105"/>
      <c r="D747" s="105" t="s">
        <v>652</v>
      </c>
      <c r="E747" s="105" t="s">
        <v>652</v>
      </c>
      <c r="F747" s="1"/>
      <c r="G747" s="1"/>
      <c r="H747" s="105" t="s">
        <v>298</v>
      </c>
      <c r="I747" s="1"/>
      <c r="J747" s="1"/>
      <c r="K747" s="105"/>
      <c r="L747" s="106">
        <v>44167</v>
      </c>
      <c r="M747" s="105" t="s">
        <v>317</v>
      </c>
      <c r="N747" s="1">
        <v>0.15</v>
      </c>
      <c r="O747" s="105" t="s">
        <v>108</v>
      </c>
      <c r="P747" s="1"/>
      <c r="Q747" s="1"/>
      <c r="R747" s="105" t="s">
        <v>60</v>
      </c>
      <c r="S747" s="1" t="s">
        <v>61</v>
      </c>
      <c r="T747" s="105" t="s">
        <v>36</v>
      </c>
      <c r="U747" s="105" t="s">
        <v>298</v>
      </c>
      <c r="V747" s="106">
        <v>44151</v>
      </c>
      <c r="W747" s="106"/>
      <c r="X747" s="1">
        <v>2.4734583333333338</v>
      </c>
      <c r="Y747" s="1">
        <v>59.363000000000014</v>
      </c>
      <c r="Z747" s="105" t="s">
        <v>108</v>
      </c>
      <c r="AA747" s="106">
        <v>44165</v>
      </c>
      <c r="AB747" s="106">
        <v>44179</v>
      </c>
      <c r="AC747" s="1">
        <v>14</v>
      </c>
      <c r="AD747" s="1">
        <v>112</v>
      </c>
      <c r="AE747" s="105"/>
      <c r="AF747" s="105"/>
      <c r="AG747" s="105"/>
      <c r="AH747" s="105"/>
      <c r="AI747" s="105"/>
      <c r="AJ747" s="1"/>
    </row>
    <row r="748" spans="1:36" x14ac:dyDescent="0.3">
      <c r="A748" s="105" t="s">
        <v>37</v>
      </c>
      <c r="B748" s="105" t="s">
        <v>36</v>
      </c>
      <c r="C748" s="105"/>
      <c r="D748" s="105" t="s">
        <v>652</v>
      </c>
      <c r="E748" s="105" t="s">
        <v>652</v>
      </c>
      <c r="F748" s="1"/>
      <c r="G748" s="1"/>
      <c r="H748" s="105" t="s">
        <v>298</v>
      </c>
      <c r="I748" s="1"/>
      <c r="J748" s="1"/>
      <c r="K748" s="105"/>
      <c r="L748" s="106">
        <v>44167</v>
      </c>
      <c r="M748" s="105"/>
      <c r="N748" s="1">
        <v>0.5</v>
      </c>
      <c r="O748" s="105" t="s">
        <v>108</v>
      </c>
      <c r="P748" s="1"/>
      <c r="Q748" s="1"/>
      <c r="R748" s="105" t="s">
        <v>60</v>
      </c>
      <c r="S748" s="1" t="s">
        <v>61</v>
      </c>
      <c r="T748" s="105" t="s">
        <v>36</v>
      </c>
      <c r="U748" s="105" t="s">
        <v>298</v>
      </c>
      <c r="V748" s="106">
        <v>44151</v>
      </c>
      <c r="W748" s="106"/>
      <c r="X748" s="1">
        <v>2.4734583333333338</v>
      </c>
      <c r="Y748" s="1">
        <v>59.363000000000014</v>
      </c>
      <c r="Z748" s="105" t="s">
        <v>108</v>
      </c>
      <c r="AA748" s="106">
        <v>44165</v>
      </c>
      <c r="AB748" s="106">
        <v>44179</v>
      </c>
      <c r="AC748" s="1">
        <v>14</v>
      </c>
      <c r="AD748" s="1">
        <v>112</v>
      </c>
      <c r="AE748" s="105"/>
      <c r="AF748" s="105"/>
      <c r="AG748" s="105"/>
      <c r="AH748" s="105"/>
      <c r="AI748" s="105"/>
      <c r="AJ748" s="1"/>
    </row>
    <row r="749" spans="1:36" x14ac:dyDescent="0.3">
      <c r="A749" s="105" t="s">
        <v>37</v>
      </c>
      <c r="B749" s="105" t="s">
        <v>36</v>
      </c>
      <c r="C749" s="105"/>
      <c r="D749" s="105" t="s">
        <v>652</v>
      </c>
      <c r="E749" s="105" t="s">
        <v>652</v>
      </c>
      <c r="F749" s="1"/>
      <c r="G749" s="1"/>
      <c r="H749" s="105" t="s">
        <v>278</v>
      </c>
      <c r="I749" s="1"/>
      <c r="J749" s="1"/>
      <c r="K749" s="105"/>
      <c r="L749" s="106">
        <v>44168</v>
      </c>
      <c r="M749" s="105" t="s">
        <v>318</v>
      </c>
      <c r="N749" s="1">
        <v>0.6</v>
      </c>
      <c r="O749" s="105" t="s">
        <v>108</v>
      </c>
      <c r="P749" s="1"/>
      <c r="Q749" s="1"/>
      <c r="R749" s="105" t="s">
        <v>60</v>
      </c>
      <c r="S749" s="1" t="s">
        <v>61</v>
      </c>
      <c r="T749" s="105" t="s">
        <v>36</v>
      </c>
      <c r="U749" s="105" t="s">
        <v>278</v>
      </c>
      <c r="V749" s="106">
        <v>44137</v>
      </c>
      <c r="W749" s="106">
        <v>44204</v>
      </c>
      <c r="X749" s="1">
        <v>67</v>
      </c>
      <c r="Y749" s="1">
        <v>17</v>
      </c>
      <c r="Z749" s="105" t="s">
        <v>108</v>
      </c>
      <c r="AA749" s="106">
        <v>44165</v>
      </c>
      <c r="AB749" s="106">
        <v>44179</v>
      </c>
      <c r="AC749" s="1">
        <v>14</v>
      </c>
      <c r="AD749" s="1">
        <v>112</v>
      </c>
      <c r="AE749" s="105"/>
      <c r="AF749" s="105"/>
      <c r="AG749" s="105"/>
      <c r="AH749" s="105"/>
      <c r="AI749" s="105"/>
      <c r="AJ749" s="1"/>
    </row>
    <row r="750" spans="1:36" x14ac:dyDescent="0.3">
      <c r="A750" s="105" t="s">
        <v>37</v>
      </c>
      <c r="B750" s="105" t="s">
        <v>36</v>
      </c>
      <c r="C750" s="105"/>
      <c r="D750" s="105" t="s">
        <v>652</v>
      </c>
      <c r="E750" s="105" t="s">
        <v>652</v>
      </c>
      <c r="F750" s="1"/>
      <c r="G750" s="1"/>
      <c r="H750" s="105" t="s">
        <v>298</v>
      </c>
      <c r="I750" s="1"/>
      <c r="J750" s="1"/>
      <c r="K750" s="105"/>
      <c r="L750" s="106">
        <v>44169</v>
      </c>
      <c r="M750" s="105" t="s">
        <v>319</v>
      </c>
      <c r="N750" s="1">
        <v>2.35</v>
      </c>
      <c r="O750" s="105" t="s">
        <v>108</v>
      </c>
      <c r="P750" s="1"/>
      <c r="Q750" s="1"/>
      <c r="R750" s="105" t="s">
        <v>60</v>
      </c>
      <c r="S750" s="1" t="s">
        <v>61</v>
      </c>
      <c r="T750" s="105" t="s">
        <v>36</v>
      </c>
      <c r="U750" s="105" t="s">
        <v>298</v>
      </c>
      <c r="V750" s="106">
        <v>44151</v>
      </c>
      <c r="W750" s="106"/>
      <c r="X750" s="1">
        <v>2.4734583333333338</v>
      </c>
      <c r="Y750" s="1">
        <v>59.363000000000014</v>
      </c>
      <c r="Z750" s="105" t="s">
        <v>108</v>
      </c>
      <c r="AA750" s="106">
        <v>44165</v>
      </c>
      <c r="AB750" s="106">
        <v>44179</v>
      </c>
      <c r="AC750" s="1">
        <v>14</v>
      </c>
      <c r="AD750" s="1">
        <v>112</v>
      </c>
      <c r="AE750" s="105"/>
      <c r="AF750" s="105"/>
      <c r="AG750" s="105"/>
      <c r="AH750" s="105"/>
      <c r="AI750" s="105"/>
      <c r="AJ750" s="1"/>
    </row>
    <row r="751" spans="1:36" x14ac:dyDescent="0.3">
      <c r="A751" s="105" t="s">
        <v>37</v>
      </c>
      <c r="B751" s="105" t="s">
        <v>36</v>
      </c>
      <c r="C751" s="105"/>
      <c r="D751" s="105" t="s">
        <v>652</v>
      </c>
      <c r="E751" s="105" t="s">
        <v>652</v>
      </c>
      <c r="F751" s="1"/>
      <c r="G751" s="1"/>
      <c r="H751" s="105" t="s">
        <v>298</v>
      </c>
      <c r="I751" s="1"/>
      <c r="J751" s="1"/>
      <c r="K751" s="105"/>
      <c r="L751" s="106">
        <v>44169</v>
      </c>
      <c r="M751" s="105" t="s">
        <v>321</v>
      </c>
      <c r="N751" s="1">
        <v>1.83</v>
      </c>
      <c r="O751" s="105" t="s">
        <v>108</v>
      </c>
      <c r="P751" s="1"/>
      <c r="Q751" s="1"/>
      <c r="R751" s="105" t="s">
        <v>60</v>
      </c>
      <c r="S751" s="1" t="s">
        <v>61</v>
      </c>
      <c r="T751" s="105" t="s">
        <v>36</v>
      </c>
      <c r="U751" s="105" t="s">
        <v>298</v>
      </c>
      <c r="V751" s="106">
        <v>44151</v>
      </c>
      <c r="W751" s="106"/>
      <c r="X751" s="1">
        <v>2.4734583333333338</v>
      </c>
      <c r="Y751" s="1">
        <v>59.363000000000014</v>
      </c>
      <c r="Z751" s="105" t="s">
        <v>108</v>
      </c>
      <c r="AA751" s="106">
        <v>44165</v>
      </c>
      <c r="AB751" s="106">
        <v>44179</v>
      </c>
      <c r="AC751" s="1">
        <v>14</v>
      </c>
      <c r="AD751" s="1">
        <v>112</v>
      </c>
      <c r="AE751" s="105"/>
      <c r="AF751" s="105"/>
      <c r="AG751" s="105"/>
      <c r="AH751" s="105"/>
      <c r="AI751" s="105"/>
      <c r="AJ751" s="1"/>
    </row>
    <row r="752" spans="1:36" x14ac:dyDescent="0.3">
      <c r="A752" s="105" t="s">
        <v>37</v>
      </c>
      <c r="B752" s="105" t="s">
        <v>36</v>
      </c>
      <c r="C752" s="105"/>
      <c r="D752" s="105" t="s">
        <v>652</v>
      </c>
      <c r="E752" s="105" t="s">
        <v>652</v>
      </c>
      <c r="F752" s="1"/>
      <c r="G752" s="1"/>
      <c r="H752" s="105" t="s">
        <v>298</v>
      </c>
      <c r="I752" s="1"/>
      <c r="J752" s="1"/>
      <c r="K752" s="105"/>
      <c r="L752" s="106">
        <v>44174</v>
      </c>
      <c r="M752" s="105" t="s">
        <v>323</v>
      </c>
      <c r="N752" s="1">
        <v>1.08</v>
      </c>
      <c r="O752" s="105" t="s">
        <v>108</v>
      </c>
      <c r="P752" s="1"/>
      <c r="Q752" s="1"/>
      <c r="R752" s="105" t="s">
        <v>60</v>
      </c>
      <c r="S752" s="1" t="s">
        <v>61</v>
      </c>
      <c r="T752" s="105" t="s">
        <v>36</v>
      </c>
      <c r="U752" s="105" t="s">
        <v>298</v>
      </c>
      <c r="V752" s="106">
        <v>44151</v>
      </c>
      <c r="W752" s="106"/>
      <c r="X752" s="1">
        <v>2.4734583333333338</v>
      </c>
      <c r="Y752" s="1">
        <v>59.363000000000014</v>
      </c>
      <c r="Z752" s="105" t="s">
        <v>108</v>
      </c>
      <c r="AA752" s="106">
        <v>44165</v>
      </c>
      <c r="AB752" s="106">
        <v>44179</v>
      </c>
      <c r="AC752" s="1">
        <v>14</v>
      </c>
      <c r="AD752" s="1">
        <v>112</v>
      </c>
      <c r="AE752" s="105"/>
      <c r="AF752" s="105"/>
      <c r="AG752" s="105"/>
      <c r="AH752" s="105"/>
      <c r="AI752" s="105"/>
      <c r="AJ752" s="1"/>
    </row>
    <row r="753" spans="1:36" x14ac:dyDescent="0.3">
      <c r="A753" s="105" t="s">
        <v>37</v>
      </c>
      <c r="B753" s="105" t="s">
        <v>36</v>
      </c>
      <c r="C753" s="105"/>
      <c r="D753" s="105" t="s">
        <v>652</v>
      </c>
      <c r="E753" s="105" t="s">
        <v>652</v>
      </c>
      <c r="F753" s="1"/>
      <c r="G753" s="1"/>
      <c r="H753" s="105" t="s">
        <v>324</v>
      </c>
      <c r="I753" s="1"/>
      <c r="J753" s="1"/>
      <c r="K753" s="105"/>
      <c r="L753" s="106">
        <v>44174</v>
      </c>
      <c r="M753" s="105" t="s">
        <v>325</v>
      </c>
      <c r="N753" s="1">
        <v>0.95</v>
      </c>
      <c r="O753" s="105" t="s">
        <v>108</v>
      </c>
      <c r="P753" s="1"/>
      <c r="Q753" s="1"/>
      <c r="R753" s="105" t="s">
        <v>60</v>
      </c>
      <c r="S753" s="1" t="s">
        <v>61</v>
      </c>
      <c r="T753" s="105" t="s">
        <v>36</v>
      </c>
      <c r="U753" s="105" t="s">
        <v>324</v>
      </c>
      <c r="V753" s="106">
        <v>44151</v>
      </c>
      <c r="W753" s="106"/>
      <c r="X753" s="1">
        <v>0.34116666666666667</v>
      </c>
      <c r="Y753" s="1">
        <v>8.1880000000000006</v>
      </c>
      <c r="Z753" s="105" t="s">
        <v>108</v>
      </c>
      <c r="AA753" s="106">
        <v>44165</v>
      </c>
      <c r="AB753" s="106">
        <v>44179</v>
      </c>
      <c r="AC753" s="1">
        <v>14</v>
      </c>
      <c r="AD753" s="1">
        <v>112</v>
      </c>
      <c r="AE753" s="105"/>
      <c r="AF753" s="105"/>
      <c r="AG753" s="105"/>
      <c r="AH753" s="105"/>
      <c r="AI753" s="105"/>
      <c r="AJ753" s="1"/>
    </row>
    <row r="754" spans="1:36" x14ac:dyDescent="0.3">
      <c r="A754" s="105" t="s">
        <v>37</v>
      </c>
      <c r="B754" s="105" t="s">
        <v>36</v>
      </c>
      <c r="C754" s="105"/>
      <c r="D754" s="105" t="s">
        <v>652</v>
      </c>
      <c r="E754" s="105" t="s">
        <v>652</v>
      </c>
      <c r="F754" s="1"/>
      <c r="G754" s="1"/>
      <c r="H754" s="105" t="s">
        <v>324</v>
      </c>
      <c r="I754" s="1"/>
      <c r="J754" s="1"/>
      <c r="K754" s="105"/>
      <c r="L754" s="106">
        <v>44175</v>
      </c>
      <c r="M754" s="105" t="s">
        <v>327</v>
      </c>
      <c r="N754" s="1">
        <v>1.45</v>
      </c>
      <c r="O754" s="105" t="s">
        <v>108</v>
      </c>
      <c r="P754" s="1"/>
      <c r="Q754" s="1"/>
      <c r="R754" s="105" t="s">
        <v>60</v>
      </c>
      <c r="S754" s="1" t="s">
        <v>61</v>
      </c>
      <c r="T754" s="105" t="s">
        <v>36</v>
      </c>
      <c r="U754" s="105" t="s">
        <v>324</v>
      </c>
      <c r="V754" s="106">
        <v>44151</v>
      </c>
      <c r="W754" s="106"/>
      <c r="X754" s="1">
        <v>0.34116666666666667</v>
      </c>
      <c r="Y754" s="1">
        <v>8.1880000000000006</v>
      </c>
      <c r="Z754" s="105" t="s">
        <v>108</v>
      </c>
      <c r="AA754" s="106">
        <v>44165</v>
      </c>
      <c r="AB754" s="106">
        <v>44179</v>
      </c>
      <c r="AC754" s="1">
        <v>14</v>
      </c>
      <c r="AD754" s="1">
        <v>112</v>
      </c>
      <c r="AE754" s="105"/>
      <c r="AF754" s="105"/>
      <c r="AG754" s="105"/>
      <c r="AH754" s="105"/>
      <c r="AI754" s="105"/>
      <c r="AJ754" s="1"/>
    </row>
    <row r="755" spans="1:36" x14ac:dyDescent="0.3">
      <c r="A755" s="105" t="s">
        <v>37</v>
      </c>
      <c r="B755" s="105" t="s">
        <v>36</v>
      </c>
      <c r="C755" s="105"/>
      <c r="D755" s="105" t="s">
        <v>652</v>
      </c>
      <c r="E755" s="105" t="s">
        <v>652</v>
      </c>
      <c r="F755" s="1"/>
      <c r="G755" s="1"/>
      <c r="H755" s="105" t="s">
        <v>278</v>
      </c>
      <c r="I755" s="1"/>
      <c r="J755" s="1"/>
      <c r="K755" s="105"/>
      <c r="L755" s="106">
        <v>44179</v>
      </c>
      <c r="M755" s="105" t="s">
        <v>328</v>
      </c>
      <c r="N755" s="1">
        <v>0.88</v>
      </c>
      <c r="O755" s="105" t="s">
        <v>125</v>
      </c>
      <c r="P755" s="1"/>
      <c r="Q755" s="1"/>
      <c r="R755" s="105" t="s">
        <v>60</v>
      </c>
      <c r="S755" s="1" t="s">
        <v>61</v>
      </c>
      <c r="T755" s="105" t="s">
        <v>36</v>
      </c>
      <c r="U755" s="105" t="s">
        <v>278</v>
      </c>
      <c r="V755" s="106">
        <v>44137</v>
      </c>
      <c r="W755" s="106">
        <v>44204</v>
      </c>
      <c r="X755" s="1">
        <v>67</v>
      </c>
      <c r="Y755" s="1">
        <v>17</v>
      </c>
      <c r="Z755" s="105" t="s">
        <v>125</v>
      </c>
      <c r="AA755" s="106">
        <v>44179</v>
      </c>
      <c r="AB755" s="106">
        <v>44193</v>
      </c>
      <c r="AC755" s="1">
        <v>14</v>
      </c>
      <c r="AD755" s="1">
        <v>112</v>
      </c>
      <c r="AE755" s="105"/>
      <c r="AF755" s="105"/>
      <c r="AG755" s="105"/>
      <c r="AH755" s="105"/>
      <c r="AI755" s="105"/>
      <c r="AJ755" s="1"/>
    </row>
    <row r="756" spans="1:36" x14ac:dyDescent="0.3">
      <c r="A756" s="105" t="s">
        <v>37</v>
      </c>
      <c r="B756" s="105" t="s">
        <v>36</v>
      </c>
      <c r="C756" s="105"/>
      <c r="D756" s="105" t="s">
        <v>652</v>
      </c>
      <c r="E756" s="105" t="s">
        <v>652</v>
      </c>
      <c r="F756" s="1"/>
      <c r="G756" s="1"/>
      <c r="H756" s="105" t="s">
        <v>331</v>
      </c>
      <c r="I756" s="1"/>
      <c r="J756" s="1"/>
      <c r="K756" s="105"/>
      <c r="L756" s="106">
        <v>44152</v>
      </c>
      <c r="M756" s="105" t="s">
        <v>332</v>
      </c>
      <c r="N756" s="1">
        <v>2</v>
      </c>
      <c r="O756" s="105" t="s">
        <v>105</v>
      </c>
      <c r="P756" s="1"/>
      <c r="Q756" s="1"/>
      <c r="R756" s="105" t="s">
        <v>68</v>
      </c>
      <c r="S756" s="1" t="s">
        <v>69</v>
      </c>
      <c r="T756" s="105" t="s">
        <v>36</v>
      </c>
      <c r="U756" s="105" t="s">
        <v>331</v>
      </c>
      <c r="V756" s="106">
        <v>44151</v>
      </c>
      <c r="W756" s="106"/>
      <c r="X756" s="1">
        <v>0.426458333333333</v>
      </c>
      <c r="Y756" s="1">
        <v>10.234999999999992</v>
      </c>
      <c r="Z756" s="105" t="s">
        <v>105</v>
      </c>
      <c r="AA756" s="106">
        <v>44151</v>
      </c>
      <c r="AB756" s="106">
        <v>44165</v>
      </c>
      <c r="AC756" s="1">
        <v>14</v>
      </c>
      <c r="AD756" s="1">
        <v>136.37</v>
      </c>
      <c r="AE756" s="105"/>
      <c r="AF756" s="105"/>
      <c r="AG756" s="105"/>
      <c r="AH756" s="105"/>
      <c r="AI756" s="105"/>
      <c r="AJ756" s="1"/>
    </row>
    <row r="757" spans="1:36" x14ac:dyDescent="0.3">
      <c r="A757" s="105" t="s">
        <v>37</v>
      </c>
      <c r="B757" s="105" t="s">
        <v>36</v>
      </c>
      <c r="C757" s="105"/>
      <c r="D757" s="105" t="s">
        <v>652</v>
      </c>
      <c r="E757" s="105" t="s">
        <v>652</v>
      </c>
      <c r="F757" s="1"/>
      <c r="G757" s="1"/>
      <c r="H757" s="105" t="s">
        <v>275</v>
      </c>
      <c r="I757" s="1"/>
      <c r="J757" s="1"/>
      <c r="K757" s="105"/>
      <c r="L757" s="106">
        <v>44158</v>
      </c>
      <c r="M757" s="105" t="s">
        <v>120</v>
      </c>
      <c r="N757" s="1">
        <v>3</v>
      </c>
      <c r="O757" s="105" t="s">
        <v>105</v>
      </c>
      <c r="P757" s="1"/>
      <c r="Q757" s="1"/>
      <c r="R757" s="105" t="s">
        <v>68</v>
      </c>
      <c r="S757" s="1" t="s">
        <v>69</v>
      </c>
      <c r="T757" s="105" t="s">
        <v>36</v>
      </c>
      <c r="U757" s="105" t="s">
        <v>275</v>
      </c>
      <c r="V757" s="106">
        <v>44151</v>
      </c>
      <c r="W757" s="106"/>
      <c r="X757" s="1">
        <v>0.68233333333333335</v>
      </c>
      <c r="Y757" s="1">
        <v>16.376000000000001</v>
      </c>
      <c r="Z757" s="105" t="s">
        <v>105</v>
      </c>
      <c r="AA757" s="106">
        <v>44151</v>
      </c>
      <c r="AB757" s="106">
        <v>44165</v>
      </c>
      <c r="AC757" s="1">
        <v>14</v>
      </c>
      <c r="AD757" s="1">
        <v>136.37</v>
      </c>
      <c r="AE757" s="105"/>
      <c r="AF757" s="105"/>
      <c r="AG757" s="105"/>
      <c r="AH757" s="105"/>
      <c r="AI757" s="105"/>
      <c r="AJ757" s="1"/>
    </row>
    <row r="758" spans="1:36" x14ac:dyDescent="0.3">
      <c r="A758" s="105" t="s">
        <v>37</v>
      </c>
      <c r="B758" s="105" t="s">
        <v>36</v>
      </c>
      <c r="C758" s="105"/>
      <c r="D758" s="105" t="s">
        <v>652</v>
      </c>
      <c r="E758" s="105" t="s">
        <v>652</v>
      </c>
      <c r="F758" s="1"/>
      <c r="G758" s="1"/>
      <c r="H758" s="105" t="s">
        <v>331</v>
      </c>
      <c r="I758" s="1"/>
      <c r="J758" s="1"/>
      <c r="K758" s="105"/>
      <c r="L758" s="106">
        <v>44161</v>
      </c>
      <c r="M758" s="105" t="s">
        <v>336</v>
      </c>
      <c r="N758" s="1">
        <v>2.33</v>
      </c>
      <c r="O758" s="105" t="s">
        <v>105</v>
      </c>
      <c r="P758" s="1"/>
      <c r="Q758" s="1"/>
      <c r="R758" s="105" t="s">
        <v>68</v>
      </c>
      <c r="S758" s="1" t="s">
        <v>69</v>
      </c>
      <c r="T758" s="105" t="s">
        <v>36</v>
      </c>
      <c r="U758" s="105" t="s">
        <v>331</v>
      </c>
      <c r="V758" s="106">
        <v>44151</v>
      </c>
      <c r="W758" s="106"/>
      <c r="X758" s="1">
        <v>0.426458333333333</v>
      </c>
      <c r="Y758" s="1">
        <v>10.234999999999992</v>
      </c>
      <c r="Z758" s="105" t="s">
        <v>105</v>
      </c>
      <c r="AA758" s="106">
        <v>44151</v>
      </c>
      <c r="AB758" s="106">
        <v>44165</v>
      </c>
      <c r="AC758" s="1">
        <v>14</v>
      </c>
      <c r="AD758" s="1">
        <v>136.37</v>
      </c>
      <c r="AE758" s="105"/>
      <c r="AF758" s="105"/>
      <c r="AG758" s="105"/>
      <c r="AH758" s="105"/>
      <c r="AI758" s="105"/>
      <c r="AJ758" s="1"/>
    </row>
    <row r="759" spans="1:36" x14ac:dyDescent="0.3">
      <c r="A759" s="105" t="s">
        <v>37</v>
      </c>
      <c r="B759" s="105" t="s">
        <v>36</v>
      </c>
      <c r="C759" s="105"/>
      <c r="D759" s="105" t="s">
        <v>652</v>
      </c>
      <c r="E759" s="105" t="s">
        <v>652</v>
      </c>
      <c r="F759" s="1"/>
      <c r="G759" s="1"/>
      <c r="H759" s="105" t="s">
        <v>278</v>
      </c>
      <c r="I759" s="1"/>
      <c r="J759" s="1"/>
      <c r="K759" s="105"/>
      <c r="L759" s="106">
        <v>44165</v>
      </c>
      <c r="M759" s="105" t="s">
        <v>337</v>
      </c>
      <c r="N759" s="1">
        <v>2</v>
      </c>
      <c r="O759" s="105" t="s">
        <v>108</v>
      </c>
      <c r="P759" s="1"/>
      <c r="Q759" s="1"/>
      <c r="R759" s="105" t="s">
        <v>68</v>
      </c>
      <c r="S759" s="1" t="s">
        <v>69</v>
      </c>
      <c r="T759" s="105" t="s">
        <v>36</v>
      </c>
      <c r="U759" s="105" t="s">
        <v>278</v>
      </c>
      <c r="V759" s="106">
        <v>44137</v>
      </c>
      <c r="W759" s="106">
        <v>44204</v>
      </c>
      <c r="X759" s="1">
        <v>67</v>
      </c>
      <c r="Y759" s="1">
        <v>17</v>
      </c>
      <c r="Z759" s="105" t="s">
        <v>108</v>
      </c>
      <c r="AA759" s="106">
        <v>44165</v>
      </c>
      <c r="AB759" s="106">
        <v>44179</v>
      </c>
      <c r="AC759" s="1">
        <v>14</v>
      </c>
      <c r="AD759" s="1">
        <v>112</v>
      </c>
      <c r="AE759" s="105"/>
      <c r="AF759" s="105"/>
      <c r="AG759" s="105"/>
      <c r="AH759" s="105"/>
      <c r="AI759" s="105"/>
      <c r="AJ759" s="1"/>
    </row>
    <row r="760" spans="1:36" x14ac:dyDescent="0.3">
      <c r="A760" s="105" t="s">
        <v>37</v>
      </c>
      <c r="B760" s="105" t="s">
        <v>36</v>
      </c>
      <c r="C760" s="105"/>
      <c r="D760" s="105" t="s">
        <v>652</v>
      </c>
      <c r="E760" s="105" t="s">
        <v>652</v>
      </c>
      <c r="F760" s="1"/>
      <c r="G760" s="1"/>
      <c r="H760" s="105" t="s">
        <v>298</v>
      </c>
      <c r="I760" s="1"/>
      <c r="J760" s="1"/>
      <c r="K760" s="105"/>
      <c r="L760" s="106">
        <v>44165</v>
      </c>
      <c r="M760" s="105" t="s">
        <v>120</v>
      </c>
      <c r="N760" s="1">
        <v>1.92</v>
      </c>
      <c r="O760" s="105" t="s">
        <v>108</v>
      </c>
      <c r="P760" s="1"/>
      <c r="Q760" s="1"/>
      <c r="R760" s="105" t="s">
        <v>68</v>
      </c>
      <c r="S760" s="1" t="s">
        <v>69</v>
      </c>
      <c r="T760" s="105" t="s">
        <v>36</v>
      </c>
      <c r="U760" s="105" t="s">
        <v>298</v>
      </c>
      <c r="V760" s="106">
        <v>44151</v>
      </c>
      <c r="W760" s="106"/>
      <c r="X760" s="1">
        <v>2.4734583333333338</v>
      </c>
      <c r="Y760" s="1">
        <v>59.363000000000014</v>
      </c>
      <c r="Z760" s="105" t="s">
        <v>108</v>
      </c>
      <c r="AA760" s="106">
        <v>44165</v>
      </c>
      <c r="AB760" s="106">
        <v>44179</v>
      </c>
      <c r="AC760" s="1">
        <v>14</v>
      </c>
      <c r="AD760" s="1">
        <v>112</v>
      </c>
      <c r="AE760" s="105"/>
      <c r="AF760" s="105"/>
      <c r="AG760" s="105"/>
      <c r="AH760" s="105"/>
      <c r="AI760" s="105"/>
      <c r="AJ760" s="1"/>
    </row>
    <row r="761" spans="1:36" x14ac:dyDescent="0.3">
      <c r="A761" s="105" t="s">
        <v>37</v>
      </c>
      <c r="B761" s="105" t="s">
        <v>36</v>
      </c>
      <c r="C761" s="105"/>
      <c r="D761" s="105" t="s">
        <v>652</v>
      </c>
      <c r="E761" s="105" t="s">
        <v>652</v>
      </c>
      <c r="F761" s="1"/>
      <c r="G761" s="1"/>
      <c r="H761" s="105" t="s">
        <v>338</v>
      </c>
      <c r="I761" s="1"/>
      <c r="J761" s="1"/>
      <c r="K761" s="105"/>
      <c r="L761" s="106">
        <v>44168</v>
      </c>
      <c r="M761" s="105" t="s">
        <v>120</v>
      </c>
      <c r="N761" s="1">
        <v>4</v>
      </c>
      <c r="O761" s="105" t="s">
        <v>108</v>
      </c>
      <c r="P761" s="1"/>
      <c r="Q761" s="1"/>
      <c r="R761" s="105" t="s">
        <v>68</v>
      </c>
      <c r="S761" s="1" t="s">
        <v>69</v>
      </c>
      <c r="T761" s="105" t="s">
        <v>36</v>
      </c>
      <c r="U761" s="105" t="s">
        <v>338</v>
      </c>
      <c r="V761" s="106">
        <v>44199</v>
      </c>
      <c r="W761" s="106">
        <v>44203</v>
      </c>
      <c r="X761" s="1">
        <v>4</v>
      </c>
      <c r="Y761" s="1">
        <v>0</v>
      </c>
      <c r="Z761" s="105" t="s">
        <v>108</v>
      </c>
      <c r="AA761" s="106">
        <v>44165</v>
      </c>
      <c r="AB761" s="106">
        <v>44179</v>
      </c>
      <c r="AC761" s="1">
        <v>14</v>
      </c>
      <c r="AD761" s="1">
        <v>112</v>
      </c>
      <c r="AE761" s="105"/>
      <c r="AF761" s="105"/>
      <c r="AG761" s="105"/>
      <c r="AH761" s="105"/>
      <c r="AI761" s="105"/>
      <c r="AJ761" s="1"/>
    </row>
    <row r="762" spans="1:36" x14ac:dyDescent="0.3">
      <c r="A762" s="105" t="s">
        <v>37</v>
      </c>
      <c r="B762" s="105" t="s">
        <v>36</v>
      </c>
      <c r="C762" s="105"/>
      <c r="D762" s="105" t="s">
        <v>652</v>
      </c>
      <c r="E762" s="105" t="s">
        <v>652</v>
      </c>
      <c r="F762" s="1"/>
      <c r="G762" s="1"/>
      <c r="H762" s="105" t="s">
        <v>275</v>
      </c>
      <c r="I762" s="1"/>
      <c r="J762" s="1"/>
      <c r="K762" s="105"/>
      <c r="L762" s="106">
        <v>44174</v>
      </c>
      <c r="M762" s="105" t="s">
        <v>120</v>
      </c>
      <c r="N762" s="1">
        <v>1.08</v>
      </c>
      <c r="O762" s="105" t="s">
        <v>108</v>
      </c>
      <c r="P762" s="1"/>
      <c r="Q762" s="1"/>
      <c r="R762" s="105" t="s">
        <v>68</v>
      </c>
      <c r="S762" s="1" t="s">
        <v>69</v>
      </c>
      <c r="T762" s="105" t="s">
        <v>36</v>
      </c>
      <c r="U762" s="105" t="s">
        <v>275</v>
      </c>
      <c r="V762" s="106">
        <v>44151</v>
      </c>
      <c r="W762" s="106"/>
      <c r="X762" s="1">
        <v>0.68233333333333335</v>
      </c>
      <c r="Y762" s="1">
        <v>16.376000000000001</v>
      </c>
      <c r="Z762" s="105" t="s">
        <v>108</v>
      </c>
      <c r="AA762" s="106">
        <v>44165</v>
      </c>
      <c r="AB762" s="106">
        <v>44179</v>
      </c>
      <c r="AC762" s="1">
        <v>14</v>
      </c>
      <c r="AD762" s="1">
        <v>112</v>
      </c>
      <c r="AE762" s="105"/>
      <c r="AF762" s="105"/>
      <c r="AG762" s="105"/>
      <c r="AH762" s="105"/>
      <c r="AI762" s="105"/>
      <c r="AJ762" s="1"/>
    </row>
    <row r="763" spans="1:36" x14ac:dyDescent="0.3">
      <c r="A763" s="105" t="s">
        <v>37</v>
      </c>
      <c r="B763" s="105" t="s">
        <v>36</v>
      </c>
      <c r="C763" s="105"/>
      <c r="D763" s="105" t="s">
        <v>652</v>
      </c>
      <c r="E763" s="105" t="s">
        <v>652</v>
      </c>
      <c r="F763" s="1"/>
      <c r="G763" s="1"/>
      <c r="H763" s="105" t="s">
        <v>298</v>
      </c>
      <c r="I763" s="1"/>
      <c r="J763" s="1"/>
      <c r="K763" s="105"/>
      <c r="L763" s="106">
        <v>44152</v>
      </c>
      <c r="M763" s="105"/>
      <c r="N763" s="1">
        <v>0.67</v>
      </c>
      <c r="O763" s="105" t="s">
        <v>105</v>
      </c>
      <c r="P763" s="1"/>
      <c r="Q763" s="1"/>
      <c r="R763" s="105" t="s">
        <v>73</v>
      </c>
      <c r="S763" s="1" t="s">
        <v>74</v>
      </c>
      <c r="T763" s="105" t="s">
        <v>36</v>
      </c>
      <c r="U763" s="105" t="s">
        <v>298</v>
      </c>
      <c r="V763" s="106">
        <v>44151</v>
      </c>
      <c r="W763" s="106"/>
      <c r="X763" s="1">
        <v>2.4734583333333338</v>
      </c>
      <c r="Y763" s="1">
        <v>59.363000000000014</v>
      </c>
      <c r="Z763" s="105" t="s">
        <v>105</v>
      </c>
      <c r="AA763" s="106">
        <v>44151</v>
      </c>
      <c r="AB763" s="106">
        <v>44165</v>
      </c>
      <c r="AC763" s="1">
        <v>14</v>
      </c>
      <c r="AD763" s="1">
        <v>136.37</v>
      </c>
      <c r="AE763" s="105"/>
      <c r="AF763" s="105"/>
      <c r="AG763" s="105"/>
      <c r="AH763" s="105"/>
      <c r="AI763" s="105"/>
      <c r="AJ763" s="1"/>
    </row>
    <row r="764" spans="1:36" x14ac:dyDescent="0.3">
      <c r="A764" s="105" t="s">
        <v>37</v>
      </c>
      <c r="B764" s="105" t="s">
        <v>36</v>
      </c>
      <c r="C764" s="105"/>
      <c r="D764" s="105" t="s">
        <v>652</v>
      </c>
      <c r="E764" s="105" t="s">
        <v>652</v>
      </c>
      <c r="F764" s="1"/>
      <c r="G764" s="1"/>
      <c r="H764" s="105" t="s">
        <v>298</v>
      </c>
      <c r="I764" s="1"/>
      <c r="J764" s="1"/>
      <c r="K764" s="105"/>
      <c r="L764" s="106">
        <v>44152</v>
      </c>
      <c r="M764" s="105" t="s">
        <v>339</v>
      </c>
      <c r="N764" s="1">
        <v>0.83</v>
      </c>
      <c r="O764" s="105" t="s">
        <v>105</v>
      </c>
      <c r="P764" s="1"/>
      <c r="Q764" s="1"/>
      <c r="R764" s="105" t="s">
        <v>73</v>
      </c>
      <c r="S764" s="1" t="s">
        <v>74</v>
      </c>
      <c r="T764" s="105" t="s">
        <v>36</v>
      </c>
      <c r="U764" s="105" t="s">
        <v>298</v>
      </c>
      <c r="V764" s="106">
        <v>44151</v>
      </c>
      <c r="W764" s="106"/>
      <c r="X764" s="1">
        <v>2.4734583333333338</v>
      </c>
      <c r="Y764" s="1">
        <v>59.363000000000014</v>
      </c>
      <c r="Z764" s="105" t="s">
        <v>105</v>
      </c>
      <c r="AA764" s="106">
        <v>44151</v>
      </c>
      <c r="AB764" s="106">
        <v>44165</v>
      </c>
      <c r="AC764" s="1">
        <v>14</v>
      </c>
      <c r="AD764" s="1">
        <v>136.37</v>
      </c>
      <c r="AE764" s="105"/>
      <c r="AF764" s="105"/>
      <c r="AG764" s="105"/>
      <c r="AH764" s="105"/>
      <c r="AI764" s="105"/>
      <c r="AJ764" s="1"/>
    </row>
    <row r="765" spans="1:36" x14ac:dyDescent="0.3">
      <c r="A765" s="105" t="s">
        <v>37</v>
      </c>
      <c r="B765" s="105" t="s">
        <v>36</v>
      </c>
      <c r="C765" s="105"/>
      <c r="D765" s="105" t="s">
        <v>652</v>
      </c>
      <c r="E765" s="105" t="s">
        <v>652</v>
      </c>
      <c r="F765" s="1"/>
      <c r="G765" s="1"/>
      <c r="H765" s="105" t="s">
        <v>298</v>
      </c>
      <c r="I765" s="1"/>
      <c r="J765" s="1"/>
      <c r="K765" s="105"/>
      <c r="L765" s="106">
        <v>44153</v>
      </c>
      <c r="M765" s="105" t="s">
        <v>340</v>
      </c>
      <c r="N765" s="1">
        <v>0.83</v>
      </c>
      <c r="O765" s="105" t="s">
        <v>105</v>
      </c>
      <c r="P765" s="1"/>
      <c r="Q765" s="1"/>
      <c r="R765" s="105" t="s">
        <v>73</v>
      </c>
      <c r="S765" s="1" t="s">
        <v>74</v>
      </c>
      <c r="T765" s="105" t="s">
        <v>36</v>
      </c>
      <c r="U765" s="105" t="s">
        <v>298</v>
      </c>
      <c r="V765" s="106">
        <v>44151</v>
      </c>
      <c r="W765" s="106"/>
      <c r="X765" s="1">
        <v>2.4734583333333338</v>
      </c>
      <c r="Y765" s="1">
        <v>59.363000000000014</v>
      </c>
      <c r="Z765" s="105" t="s">
        <v>105</v>
      </c>
      <c r="AA765" s="106">
        <v>44151</v>
      </c>
      <c r="AB765" s="106">
        <v>44165</v>
      </c>
      <c r="AC765" s="1">
        <v>14</v>
      </c>
      <c r="AD765" s="1">
        <v>136.37</v>
      </c>
      <c r="AE765" s="105"/>
      <c r="AF765" s="105"/>
      <c r="AG765" s="105"/>
      <c r="AH765" s="105"/>
      <c r="AI765" s="105"/>
      <c r="AJ765" s="1"/>
    </row>
    <row r="766" spans="1:36" x14ac:dyDescent="0.3">
      <c r="A766" s="105" t="s">
        <v>37</v>
      </c>
      <c r="B766" s="105" t="s">
        <v>36</v>
      </c>
      <c r="C766" s="105"/>
      <c r="D766" s="105" t="s">
        <v>652</v>
      </c>
      <c r="E766" s="105" t="s">
        <v>652</v>
      </c>
      <c r="F766" s="1"/>
      <c r="G766" s="1"/>
      <c r="H766" s="105" t="s">
        <v>298</v>
      </c>
      <c r="I766" s="1"/>
      <c r="J766" s="1"/>
      <c r="K766" s="105"/>
      <c r="L766" s="106">
        <v>44154</v>
      </c>
      <c r="M766" s="105"/>
      <c r="N766" s="1">
        <v>1</v>
      </c>
      <c r="O766" s="105" t="s">
        <v>105</v>
      </c>
      <c r="P766" s="1"/>
      <c r="Q766" s="1"/>
      <c r="R766" s="105" t="s">
        <v>73</v>
      </c>
      <c r="S766" s="1" t="s">
        <v>74</v>
      </c>
      <c r="T766" s="105" t="s">
        <v>36</v>
      </c>
      <c r="U766" s="105" t="s">
        <v>298</v>
      </c>
      <c r="V766" s="106">
        <v>44151</v>
      </c>
      <c r="W766" s="106"/>
      <c r="X766" s="1">
        <v>2.4734583333333338</v>
      </c>
      <c r="Y766" s="1">
        <v>59.363000000000014</v>
      </c>
      <c r="Z766" s="105" t="s">
        <v>105</v>
      </c>
      <c r="AA766" s="106">
        <v>44151</v>
      </c>
      <c r="AB766" s="106">
        <v>44165</v>
      </c>
      <c r="AC766" s="1">
        <v>14</v>
      </c>
      <c r="AD766" s="1">
        <v>136.37</v>
      </c>
      <c r="AE766" s="105"/>
      <c r="AF766" s="105"/>
      <c r="AG766" s="105"/>
      <c r="AH766" s="105"/>
      <c r="AI766" s="105"/>
      <c r="AJ766" s="1"/>
    </row>
    <row r="767" spans="1:36" x14ac:dyDescent="0.3">
      <c r="A767" s="105" t="s">
        <v>37</v>
      </c>
      <c r="B767" s="105" t="s">
        <v>36</v>
      </c>
      <c r="C767" s="105"/>
      <c r="D767" s="105" t="s">
        <v>652</v>
      </c>
      <c r="E767" s="105" t="s">
        <v>652</v>
      </c>
      <c r="F767" s="1"/>
      <c r="G767" s="1"/>
      <c r="H767" s="105" t="s">
        <v>298</v>
      </c>
      <c r="I767" s="1"/>
      <c r="J767" s="1"/>
      <c r="K767" s="105"/>
      <c r="L767" s="106">
        <v>44157</v>
      </c>
      <c r="M767" s="105" t="s">
        <v>129</v>
      </c>
      <c r="N767" s="1">
        <v>1</v>
      </c>
      <c r="O767" s="105" t="s">
        <v>105</v>
      </c>
      <c r="P767" s="1"/>
      <c r="Q767" s="1"/>
      <c r="R767" s="105" t="s">
        <v>73</v>
      </c>
      <c r="S767" s="1" t="s">
        <v>74</v>
      </c>
      <c r="T767" s="105" t="s">
        <v>36</v>
      </c>
      <c r="U767" s="105" t="s">
        <v>298</v>
      </c>
      <c r="V767" s="106">
        <v>44151</v>
      </c>
      <c r="W767" s="106"/>
      <c r="X767" s="1">
        <v>2.4734583333333338</v>
      </c>
      <c r="Y767" s="1">
        <v>59.363000000000014</v>
      </c>
      <c r="Z767" s="105" t="s">
        <v>105</v>
      </c>
      <c r="AA767" s="106">
        <v>44151</v>
      </c>
      <c r="AB767" s="106">
        <v>44165</v>
      </c>
      <c r="AC767" s="1">
        <v>14</v>
      </c>
      <c r="AD767" s="1">
        <v>136.37</v>
      </c>
      <c r="AE767" s="105"/>
      <c r="AF767" s="105"/>
      <c r="AG767" s="105"/>
      <c r="AH767" s="105"/>
      <c r="AI767" s="105"/>
      <c r="AJ767" s="1"/>
    </row>
    <row r="768" spans="1:36" x14ac:dyDescent="0.3">
      <c r="A768" s="105" t="s">
        <v>37</v>
      </c>
      <c r="B768" s="105" t="s">
        <v>36</v>
      </c>
      <c r="C768" s="105"/>
      <c r="D768" s="105" t="s">
        <v>652</v>
      </c>
      <c r="E768" s="105" t="s">
        <v>652</v>
      </c>
      <c r="F768" s="1"/>
      <c r="G768" s="1"/>
      <c r="H768" s="105" t="s">
        <v>298</v>
      </c>
      <c r="I768" s="1"/>
      <c r="J768" s="1"/>
      <c r="K768" s="105"/>
      <c r="L768" s="106">
        <v>44158</v>
      </c>
      <c r="M768" s="105" t="s">
        <v>270</v>
      </c>
      <c r="N768" s="1">
        <v>1.33</v>
      </c>
      <c r="O768" s="105" t="s">
        <v>105</v>
      </c>
      <c r="P768" s="1"/>
      <c r="Q768" s="1"/>
      <c r="R768" s="105" t="s">
        <v>73</v>
      </c>
      <c r="S768" s="1" t="s">
        <v>74</v>
      </c>
      <c r="T768" s="105" t="s">
        <v>36</v>
      </c>
      <c r="U768" s="105" t="s">
        <v>298</v>
      </c>
      <c r="V768" s="106">
        <v>44151</v>
      </c>
      <c r="W768" s="106"/>
      <c r="X768" s="1">
        <v>2.4734583333333338</v>
      </c>
      <c r="Y768" s="1">
        <v>59.363000000000014</v>
      </c>
      <c r="Z768" s="105" t="s">
        <v>105</v>
      </c>
      <c r="AA768" s="106">
        <v>44151</v>
      </c>
      <c r="AB768" s="106">
        <v>44165</v>
      </c>
      <c r="AC768" s="1">
        <v>14</v>
      </c>
      <c r="AD768" s="1">
        <v>136.37</v>
      </c>
      <c r="AE768" s="105"/>
      <c r="AF768" s="105"/>
      <c r="AG768" s="105"/>
      <c r="AH768" s="105"/>
      <c r="AI768" s="105"/>
      <c r="AJ768" s="1"/>
    </row>
    <row r="769" spans="1:36" x14ac:dyDescent="0.3">
      <c r="A769" s="105" t="s">
        <v>37</v>
      </c>
      <c r="B769" s="105" t="s">
        <v>36</v>
      </c>
      <c r="C769" s="105"/>
      <c r="D769" s="105" t="s">
        <v>652</v>
      </c>
      <c r="E769" s="105" t="s">
        <v>652</v>
      </c>
      <c r="F769" s="1"/>
      <c r="G769" s="1"/>
      <c r="H769" s="105" t="s">
        <v>298</v>
      </c>
      <c r="I769" s="1"/>
      <c r="J769" s="1"/>
      <c r="K769" s="105"/>
      <c r="L769" s="106">
        <v>44159</v>
      </c>
      <c r="M769" s="105" t="s">
        <v>341</v>
      </c>
      <c r="N769" s="1">
        <v>4.25</v>
      </c>
      <c r="O769" s="105" t="s">
        <v>105</v>
      </c>
      <c r="P769" s="1"/>
      <c r="Q769" s="1"/>
      <c r="R769" s="105" t="s">
        <v>73</v>
      </c>
      <c r="S769" s="1" t="s">
        <v>74</v>
      </c>
      <c r="T769" s="105" t="s">
        <v>36</v>
      </c>
      <c r="U769" s="105" t="s">
        <v>298</v>
      </c>
      <c r="V769" s="106">
        <v>44151</v>
      </c>
      <c r="W769" s="106"/>
      <c r="X769" s="1">
        <v>2.4734583333333338</v>
      </c>
      <c r="Y769" s="1">
        <v>59.363000000000014</v>
      </c>
      <c r="Z769" s="105" t="s">
        <v>105</v>
      </c>
      <c r="AA769" s="106">
        <v>44151</v>
      </c>
      <c r="AB769" s="106">
        <v>44165</v>
      </c>
      <c r="AC769" s="1">
        <v>14</v>
      </c>
      <c r="AD769" s="1">
        <v>136.37</v>
      </c>
      <c r="AE769" s="105"/>
      <c r="AF769" s="105"/>
      <c r="AG769" s="105"/>
      <c r="AH769" s="105"/>
      <c r="AI769" s="105"/>
      <c r="AJ769" s="1"/>
    </row>
    <row r="770" spans="1:36" x14ac:dyDescent="0.3">
      <c r="A770" s="105" t="s">
        <v>37</v>
      </c>
      <c r="B770" s="105" t="s">
        <v>36</v>
      </c>
      <c r="C770" s="105"/>
      <c r="D770" s="105" t="s">
        <v>652</v>
      </c>
      <c r="E770" s="105" t="s">
        <v>652</v>
      </c>
      <c r="F770" s="1"/>
      <c r="G770" s="1"/>
      <c r="H770" s="105" t="s">
        <v>298</v>
      </c>
      <c r="I770" s="1"/>
      <c r="J770" s="1"/>
      <c r="K770" s="105"/>
      <c r="L770" s="106">
        <v>44160</v>
      </c>
      <c r="M770" s="105" t="s">
        <v>342</v>
      </c>
      <c r="N770" s="1">
        <v>0.42</v>
      </c>
      <c r="O770" s="105" t="s">
        <v>105</v>
      </c>
      <c r="P770" s="1"/>
      <c r="Q770" s="1"/>
      <c r="R770" s="105" t="s">
        <v>73</v>
      </c>
      <c r="S770" s="1" t="s">
        <v>74</v>
      </c>
      <c r="T770" s="105" t="s">
        <v>36</v>
      </c>
      <c r="U770" s="105" t="s">
        <v>298</v>
      </c>
      <c r="V770" s="106">
        <v>44151</v>
      </c>
      <c r="W770" s="106"/>
      <c r="X770" s="1">
        <v>2.4734583333333338</v>
      </c>
      <c r="Y770" s="1">
        <v>59.363000000000014</v>
      </c>
      <c r="Z770" s="105" t="s">
        <v>105</v>
      </c>
      <c r="AA770" s="106">
        <v>44151</v>
      </c>
      <c r="AB770" s="106">
        <v>44165</v>
      </c>
      <c r="AC770" s="1">
        <v>14</v>
      </c>
      <c r="AD770" s="1">
        <v>136.37</v>
      </c>
      <c r="AE770" s="105"/>
      <c r="AF770" s="105"/>
      <c r="AG770" s="105"/>
      <c r="AH770" s="105"/>
      <c r="AI770" s="105"/>
      <c r="AJ770" s="1"/>
    </row>
    <row r="771" spans="1:36" x14ac:dyDescent="0.3">
      <c r="A771" s="105" t="s">
        <v>37</v>
      </c>
      <c r="B771" s="105" t="s">
        <v>36</v>
      </c>
      <c r="C771" s="105"/>
      <c r="D771" s="105" t="s">
        <v>652</v>
      </c>
      <c r="E771" s="105" t="s">
        <v>652</v>
      </c>
      <c r="F771" s="1"/>
      <c r="G771" s="1"/>
      <c r="H771" s="105" t="s">
        <v>298</v>
      </c>
      <c r="I771" s="1"/>
      <c r="J771" s="1"/>
      <c r="K771" s="105"/>
      <c r="L771" s="106">
        <v>44160</v>
      </c>
      <c r="M771" s="105" t="s">
        <v>343</v>
      </c>
      <c r="N771" s="1">
        <v>1.33</v>
      </c>
      <c r="O771" s="105" t="s">
        <v>105</v>
      </c>
      <c r="P771" s="1"/>
      <c r="Q771" s="1"/>
      <c r="R771" s="105" t="s">
        <v>73</v>
      </c>
      <c r="S771" s="1" t="s">
        <v>74</v>
      </c>
      <c r="T771" s="105" t="s">
        <v>36</v>
      </c>
      <c r="U771" s="105" t="s">
        <v>298</v>
      </c>
      <c r="V771" s="106">
        <v>44151</v>
      </c>
      <c r="W771" s="106"/>
      <c r="X771" s="1">
        <v>2.4734583333333338</v>
      </c>
      <c r="Y771" s="1">
        <v>59.363000000000014</v>
      </c>
      <c r="Z771" s="105" t="s">
        <v>105</v>
      </c>
      <c r="AA771" s="106">
        <v>44151</v>
      </c>
      <c r="AB771" s="106">
        <v>44165</v>
      </c>
      <c r="AC771" s="1">
        <v>14</v>
      </c>
      <c r="AD771" s="1">
        <v>136.37</v>
      </c>
      <c r="AE771" s="105"/>
      <c r="AF771" s="105"/>
      <c r="AG771" s="105"/>
      <c r="AH771" s="105"/>
      <c r="AI771" s="105"/>
      <c r="AJ771" s="1"/>
    </row>
    <row r="772" spans="1:36" x14ac:dyDescent="0.3">
      <c r="A772" s="105" t="s">
        <v>37</v>
      </c>
      <c r="B772" s="105" t="s">
        <v>36</v>
      </c>
      <c r="C772" s="105"/>
      <c r="D772" s="105" t="s">
        <v>652</v>
      </c>
      <c r="E772" s="105" t="s">
        <v>652</v>
      </c>
      <c r="F772" s="1"/>
      <c r="G772" s="1"/>
      <c r="H772" s="105" t="s">
        <v>278</v>
      </c>
      <c r="I772" s="1"/>
      <c r="J772" s="1"/>
      <c r="K772" s="105"/>
      <c r="L772" s="106">
        <v>44165</v>
      </c>
      <c r="M772" s="105" t="s">
        <v>279</v>
      </c>
      <c r="N772" s="1">
        <v>2</v>
      </c>
      <c r="O772" s="105" t="s">
        <v>108</v>
      </c>
      <c r="P772" s="1"/>
      <c r="Q772" s="1"/>
      <c r="R772" s="105" t="s">
        <v>73</v>
      </c>
      <c r="S772" s="1" t="s">
        <v>74</v>
      </c>
      <c r="T772" s="105" t="s">
        <v>36</v>
      </c>
      <c r="U772" s="105" t="s">
        <v>278</v>
      </c>
      <c r="V772" s="106">
        <v>44137</v>
      </c>
      <c r="W772" s="106">
        <v>44204</v>
      </c>
      <c r="X772" s="1">
        <v>67</v>
      </c>
      <c r="Y772" s="1">
        <v>17</v>
      </c>
      <c r="Z772" s="105" t="s">
        <v>108</v>
      </c>
      <c r="AA772" s="106">
        <v>44165</v>
      </c>
      <c r="AB772" s="106">
        <v>44179</v>
      </c>
      <c r="AC772" s="1">
        <v>14</v>
      </c>
      <c r="AD772" s="1">
        <v>112</v>
      </c>
      <c r="AE772" s="105"/>
      <c r="AF772" s="105"/>
      <c r="AG772" s="105"/>
      <c r="AH772" s="105"/>
      <c r="AI772" s="105"/>
      <c r="AJ772" s="1"/>
    </row>
    <row r="773" spans="1:36" x14ac:dyDescent="0.3">
      <c r="A773" s="105" t="s">
        <v>37</v>
      </c>
      <c r="B773" s="105" t="s">
        <v>36</v>
      </c>
      <c r="C773" s="105"/>
      <c r="D773" s="105" t="s">
        <v>652</v>
      </c>
      <c r="E773" s="105" t="s">
        <v>652</v>
      </c>
      <c r="F773" s="1"/>
      <c r="G773" s="1"/>
      <c r="H773" s="105" t="s">
        <v>298</v>
      </c>
      <c r="I773" s="1"/>
      <c r="J773" s="1"/>
      <c r="K773" s="105"/>
      <c r="L773" s="106">
        <v>44165</v>
      </c>
      <c r="M773" s="105" t="s">
        <v>345</v>
      </c>
      <c r="N773" s="1">
        <v>1.9</v>
      </c>
      <c r="O773" s="105" t="s">
        <v>108</v>
      </c>
      <c r="P773" s="1"/>
      <c r="Q773" s="1"/>
      <c r="R773" s="105" t="s">
        <v>73</v>
      </c>
      <c r="S773" s="1" t="s">
        <v>74</v>
      </c>
      <c r="T773" s="105" t="s">
        <v>36</v>
      </c>
      <c r="U773" s="105" t="s">
        <v>298</v>
      </c>
      <c r="V773" s="106">
        <v>44151</v>
      </c>
      <c r="W773" s="106"/>
      <c r="X773" s="1">
        <v>2.4734583333333338</v>
      </c>
      <c r="Y773" s="1">
        <v>59.363000000000014</v>
      </c>
      <c r="Z773" s="105" t="s">
        <v>108</v>
      </c>
      <c r="AA773" s="106">
        <v>44165</v>
      </c>
      <c r="AB773" s="106">
        <v>44179</v>
      </c>
      <c r="AC773" s="1">
        <v>14</v>
      </c>
      <c r="AD773" s="1">
        <v>112</v>
      </c>
      <c r="AE773" s="105"/>
      <c r="AF773" s="105"/>
      <c r="AG773" s="105"/>
      <c r="AH773" s="105"/>
      <c r="AI773" s="105"/>
      <c r="AJ773" s="1"/>
    </row>
    <row r="774" spans="1:36" x14ac:dyDescent="0.3">
      <c r="A774" s="105" t="s">
        <v>37</v>
      </c>
      <c r="B774" s="105" t="s">
        <v>36</v>
      </c>
      <c r="C774" s="105"/>
      <c r="D774" s="105" t="s">
        <v>652</v>
      </c>
      <c r="E774" s="105" t="s">
        <v>652</v>
      </c>
      <c r="F774" s="1"/>
      <c r="G774" s="1"/>
      <c r="H774" s="105" t="s">
        <v>298</v>
      </c>
      <c r="I774" s="1"/>
      <c r="J774" s="1"/>
      <c r="K774" s="105"/>
      <c r="L774" s="106">
        <v>44168</v>
      </c>
      <c r="M774" s="105" t="s">
        <v>346</v>
      </c>
      <c r="N774" s="1">
        <v>2</v>
      </c>
      <c r="O774" s="105" t="s">
        <v>108</v>
      </c>
      <c r="P774" s="1"/>
      <c r="Q774" s="1"/>
      <c r="R774" s="105" t="s">
        <v>73</v>
      </c>
      <c r="S774" s="1" t="s">
        <v>74</v>
      </c>
      <c r="T774" s="105" t="s">
        <v>36</v>
      </c>
      <c r="U774" s="105" t="s">
        <v>298</v>
      </c>
      <c r="V774" s="106">
        <v>44151</v>
      </c>
      <c r="W774" s="106"/>
      <c r="X774" s="1">
        <v>2.4734583333333338</v>
      </c>
      <c r="Y774" s="1">
        <v>59.363000000000014</v>
      </c>
      <c r="Z774" s="105" t="s">
        <v>108</v>
      </c>
      <c r="AA774" s="106">
        <v>44165</v>
      </c>
      <c r="AB774" s="106">
        <v>44179</v>
      </c>
      <c r="AC774" s="1">
        <v>14</v>
      </c>
      <c r="AD774" s="1">
        <v>112</v>
      </c>
      <c r="AE774" s="105"/>
      <c r="AF774" s="105"/>
      <c r="AG774" s="105"/>
      <c r="AH774" s="105"/>
      <c r="AI774" s="105"/>
      <c r="AJ774" s="1"/>
    </row>
    <row r="775" spans="1:36" x14ac:dyDescent="0.3">
      <c r="A775" s="105" t="s">
        <v>37</v>
      </c>
      <c r="B775" s="105" t="s">
        <v>36</v>
      </c>
      <c r="C775" s="105"/>
      <c r="D775" s="105" t="s">
        <v>652</v>
      </c>
      <c r="E775" s="105" t="s">
        <v>652</v>
      </c>
      <c r="F775" s="1"/>
      <c r="G775" s="1"/>
      <c r="H775" s="105" t="s">
        <v>338</v>
      </c>
      <c r="I775" s="1"/>
      <c r="J775" s="1"/>
      <c r="K775" s="105"/>
      <c r="L775" s="106">
        <v>44168</v>
      </c>
      <c r="M775" s="105" t="s">
        <v>347</v>
      </c>
      <c r="N775" s="1">
        <v>0.92</v>
      </c>
      <c r="O775" s="105" t="s">
        <v>108</v>
      </c>
      <c r="P775" s="1"/>
      <c r="Q775" s="1"/>
      <c r="R775" s="105" t="s">
        <v>73</v>
      </c>
      <c r="S775" s="1" t="s">
        <v>74</v>
      </c>
      <c r="T775" s="105" t="s">
        <v>36</v>
      </c>
      <c r="U775" s="105" t="s">
        <v>338</v>
      </c>
      <c r="V775" s="106">
        <v>44199</v>
      </c>
      <c r="W775" s="106">
        <v>44203</v>
      </c>
      <c r="X775" s="1">
        <v>4</v>
      </c>
      <c r="Y775" s="1">
        <v>0</v>
      </c>
      <c r="Z775" s="105" t="s">
        <v>108</v>
      </c>
      <c r="AA775" s="106">
        <v>44165</v>
      </c>
      <c r="AB775" s="106">
        <v>44179</v>
      </c>
      <c r="AC775" s="1">
        <v>14</v>
      </c>
      <c r="AD775" s="1">
        <v>112</v>
      </c>
      <c r="AE775" s="105"/>
      <c r="AF775" s="105"/>
      <c r="AG775" s="105"/>
      <c r="AH775" s="105"/>
      <c r="AI775" s="105"/>
      <c r="AJ775" s="1"/>
    </row>
    <row r="776" spans="1:36" x14ac:dyDescent="0.3">
      <c r="A776" s="105" t="s">
        <v>37</v>
      </c>
      <c r="B776" s="105" t="s">
        <v>36</v>
      </c>
      <c r="C776" s="105"/>
      <c r="D776" s="105" t="s">
        <v>652</v>
      </c>
      <c r="E776" s="105" t="s">
        <v>652</v>
      </c>
      <c r="F776" s="1"/>
      <c r="G776" s="1"/>
      <c r="H776" s="105" t="s">
        <v>298</v>
      </c>
      <c r="I776" s="1"/>
      <c r="J776" s="1"/>
      <c r="K776" s="105"/>
      <c r="L776" s="106">
        <v>44169</v>
      </c>
      <c r="M776" s="105" t="s">
        <v>348</v>
      </c>
      <c r="N776" s="1">
        <v>2.2799999999999998</v>
      </c>
      <c r="O776" s="105" t="s">
        <v>108</v>
      </c>
      <c r="P776" s="1"/>
      <c r="Q776" s="1"/>
      <c r="R776" s="105" t="s">
        <v>73</v>
      </c>
      <c r="S776" s="1" t="s">
        <v>74</v>
      </c>
      <c r="T776" s="105" t="s">
        <v>36</v>
      </c>
      <c r="U776" s="105" t="s">
        <v>298</v>
      </c>
      <c r="V776" s="106">
        <v>44151</v>
      </c>
      <c r="W776" s="106"/>
      <c r="X776" s="1">
        <v>2.4734583333333338</v>
      </c>
      <c r="Y776" s="1">
        <v>59.363000000000014</v>
      </c>
      <c r="Z776" s="105" t="s">
        <v>108</v>
      </c>
      <c r="AA776" s="106">
        <v>44165</v>
      </c>
      <c r="AB776" s="106">
        <v>44179</v>
      </c>
      <c r="AC776" s="1">
        <v>14</v>
      </c>
      <c r="AD776" s="1">
        <v>112</v>
      </c>
      <c r="AE776" s="105"/>
      <c r="AF776" s="105"/>
      <c r="AG776" s="105"/>
      <c r="AH776" s="105"/>
      <c r="AI776" s="105"/>
      <c r="AJ776" s="1"/>
    </row>
    <row r="777" spans="1:36" x14ac:dyDescent="0.3">
      <c r="A777" s="105" t="s">
        <v>37</v>
      </c>
      <c r="B777" s="105" t="s">
        <v>36</v>
      </c>
      <c r="C777" s="105"/>
      <c r="D777" s="105" t="s">
        <v>652</v>
      </c>
      <c r="E777" s="105" t="s">
        <v>652</v>
      </c>
      <c r="F777" s="1"/>
      <c r="G777" s="1"/>
      <c r="H777" s="105" t="s">
        <v>275</v>
      </c>
      <c r="I777" s="1"/>
      <c r="J777" s="1"/>
      <c r="K777" s="105"/>
      <c r="L777" s="106">
        <v>44174</v>
      </c>
      <c r="M777" s="105" t="s">
        <v>349</v>
      </c>
      <c r="N777" s="1">
        <v>1.08</v>
      </c>
      <c r="O777" s="105" t="s">
        <v>108</v>
      </c>
      <c r="P777" s="1"/>
      <c r="Q777" s="1"/>
      <c r="R777" s="105" t="s">
        <v>73</v>
      </c>
      <c r="S777" s="1" t="s">
        <v>74</v>
      </c>
      <c r="T777" s="105" t="s">
        <v>36</v>
      </c>
      <c r="U777" s="105" t="s">
        <v>275</v>
      </c>
      <c r="V777" s="106">
        <v>44151</v>
      </c>
      <c r="W777" s="106"/>
      <c r="X777" s="1">
        <v>0.68233333333333335</v>
      </c>
      <c r="Y777" s="1">
        <v>16.376000000000001</v>
      </c>
      <c r="Z777" s="105" t="s">
        <v>108</v>
      </c>
      <c r="AA777" s="106">
        <v>44165</v>
      </c>
      <c r="AB777" s="106">
        <v>44179</v>
      </c>
      <c r="AC777" s="1">
        <v>14</v>
      </c>
      <c r="AD777" s="1">
        <v>112</v>
      </c>
      <c r="AE777" s="105"/>
      <c r="AF777" s="105"/>
      <c r="AG777" s="105"/>
      <c r="AH777" s="105"/>
      <c r="AI777" s="105"/>
      <c r="AJ777" s="1"/>
    </row>
    <row r="778" spans="1:36" x14ac:dyDescent="0.3">
      <c r="A778" s="105" t="s">
        <v>37</v>
      </c>
      <c r="B778" s="105" t="s">
        <v>36</v>
      </c>
      <c r="C778" s="105"/>
      <c r="D778" s="105" t="s">
        <v>652</v>
      </c>
      <c r="E778" s="105" t="s">
        <v>652</v>
      </c>
      <c r="F778" s="1"/>
      <c r="G778" s="1"/>
      <c r="H778" s="105" t="s">
        <v>278</v>
      </c>
      <c r="I778" s="1"/>
      <c r="J778" s="1"/>
      <c r="K778" s="105"/>
      <c r="L778" s="106">
        <v>44179</v>
      </c>
      <c r="M778" s="105" t="s">
        <v>328</v>
      </c>
      <c r="N778" s="1">
        <v>0.88</v>
      </c>
      <c r="O778" s="105" t="s">
        <v>125</v>
      </c>
      <c r="P778" s="1"/>
      <c r="Q778" s="1"/>
      <c r="R778" s="105" t="s">
        <v>73</v>
      </c>
      <c r="S778" s="1" t="s">
        <v>74</v>
      </c>
      <c r="T778" s="105" t="s">
        <v>36</v>
      </c>
      <c r="U778" s="105" t="s">
        <v>278</v>
      </c>
      <c r="V778" s="106">
        <v>44137</v>
      </c>
      <c r="W778" s="106">
        <v>44204</v>
      </c>
      <c r="X778" s="1">
        <v>67</v>
      </c>
      <c r="Y778" s="1">
        <v>17</v>
      </c>
      <c r="Z778" s="105" t="s">
        <v>125</v>
      </c>
      <c r="AA778" s="106">
        <v>44179</v>
      </c>
      <c r="AB778" s="106">
        <v>44193</v>
      </c>
      <c r="AC778" s="1">
        <v>14</v>
      </c>
      <c r="AD778" s="1">
        <v>112</v>
      </c>
      <c r="AE778" s="105"/>
      <c r="AF778" s="105"/>
      <c r="AG778" s="105"/>
      <c r="AH778" s="105"/>
      <c r="AI778" s="105"/>
      <c r="AJ778" s="1"/>
    </row>
    <row r="779" spans="1:36" x14ac:dyDescent="0.3">
      <c r="A779" s="105" t="s">
        <v>37</v>
      </c>
      <c r="B779" s="105" t="s">
        <v>36</v>
      </c>
      <c r="C779" s="105"/>
      <c r="D779" s="105" t="s">
        <v>652</v>
      </c>
      <c r="E779" s="105" t="s">
        <v>652</v>
      </c>
      <c r="F779" s="1"/>
      <c r="G779" s="1"/>
      <c r="H779" s="105" t="s">
        <v>324</v>
      </c>
      <c r="I779" s="1"/>
      <c r="J779" s="1"/>
      <c r="K779" s="105"/>
      <c r="L779" s="106">
        <v>44151</v>
      </c>
      <c r="M779" s="105" t="s">
        <v>350</v>
      </c>
      <c r="N779" s="1">
        <v>0.33</v>
      </c>
      <c r="O779" s="105" t="s">
        <v>40</v>
      </c>
      <c r="P779" s="1"/>
      <c r="Q779" s="1"/>
      <c r="R779" s="105" t="s">
        <v>83</v>
      </c>
      <c r="S779" s="1" t="s">
        <v>84</v>
      </c>
      <c r="T779" s="105" t="s">
        <v>36</v>
      </c>
      <c r="U779" s="105" t="s">
        <v>324</v>
      </c>
      <c r="V779" s="106">
        <v>44151</v>
      </c>
      <c r="W779" s="106"/>
      <c r="X779" s="1">
        <v>0.34116666666666667</v>
      </c>
      <c r="Y779" s="1">
        <v>8.1880000000000006</v>
      </c>
      <c r="Z779" s="105" t="s">
        <v>40</v>
      </c>
      <c r="AA779" s="106">
        <v>44137</v>
      </c>
      <c r="AB779" s="106">
        <v>44151</v>
      </c>
      <c r="AC779" s="1">
        <v>14</v>
      </c>
      <c r="AD779" s="1">
        <v>112</v>
      </c>
      <c r="AE779" s="105"/>
      <c r="AF779" s="105"/>
      <c r="AG779" s="105"/>
      <c r="AH779" s="105"/>
      <c r="AI779" s="105"/>
      <c r="AJ779" s="1"/>
    </row>
    <row r="780" spans="1:36" x14ac:dyDescent="0.3">
      <c r="A780" s="105" t="s">
        <v>37</v>
      </c>
      <c r="B780" s="105" t="s">
        <v>36</v>
      </c>
      <c r="C780" s="105"/>
      <c r="D780" s="105" t="s">
        <v>652</v>
      </c>
      <c r="E780" s="105" t="s">
        <v>652</v>
      </c>
      <c r="F780" s="1"/>
      <c r="G780" s="1"/>
      <c r="H780" s="105" t="s">
        <v>324</v>
      </c>
      <c r="I780" s="1"/>
      <c r="J780" s="1"/>
      <c r="K780" s="105"/>
      <c r="L780" s="106">
        <v>44151</v>
      </c>
      <c r="M780" s="105" t="s">
        <v>120</v>
      </c>
      <c r="N780" s="1">
        <v>0.67</v>
      </c>
      <c r="O780" s="105" t="s">
        <v>40</v>
      </c>
      <c r="P780" s="1"/>
      <c r="Q780" s="1"/>
      <c r="R780" s="105" t="s">
        <v>83</v>
      </c>
      <c r="S780" s="1" t="s">
        <v>84</v>
      </c>
      <c r="T780" s="105" t="s">
        <v>36</v>
      </c>
      <c r="U780" s="105" t="s">
        <v>324</v>
      </c>
      <c r="V780" s="106">
        <v>44151</v>
      </c>
      <c r="W780" s="106"/>
      <c r="X780" s="1">
        <v>0.34116666666666667</v>
      </c>
      <c r="Y780" s="1">
        <v>8.1880000000000006</v>
      </c>
      <c r="Z780" s="105" t="s">
        <v>40</v>
      </c>
      <c r="AA780" s="106">
        <v>44137</v>
      </c>
      <c r="AB780" s="106">
        <v>44151</v>
      </c>
      <c r="AC780" s="1">
        <v>14</v>
      </c>
      <c r="AD780" s="1">
        <v>112</v>
      </c>
      <c r="AE780" s="105"/>
      <c r="AF780" s="105"/>
      <c r="AG780" s="105"/>
      <c r="AH780" s="105"/>
      <c r="AI780" s="105"/>
      <c r="AJ780" s="1"/>
    </row>
    <row r="781" spans="1:36" x14ac:dyDescent="0.3">
      <c r="A781" s="105" t="s">
        <v>37</v>
      </c>
      <c r="B781" s="105" t="s">
        <v>36</v>
      </c>
      <c r="C781" s="105"/>
      <c r="D781" s="105" t="s">
        <v>652</v>
      </c>
      <c r="E781" s="105" t="s">
        <v>652</v>
      </c>
      <c r="F781" s="1"/>
      <c r="G781" s="1"/>
      <c r="H781" s="105" t="s">
        <v>324</v>
      </c>
      <c r="I781" s="1"/>
      <c r="J781" s="1"/>
      <c r="K781" s="105"/>
      <c r="L781" s="106">
        <v>44153</v>
      </c>
      <c r="M781" s="105" t="s">
        <v>120</v>
      </c>
      <c r="N781" s="1">
        <v>1</v>
      </c>
      <c r="O781" s="105" t="s">
        <v>105</v>
      </c>
      <c r="P781" s="1"/>
      <c r="Q781" s="1"/>
      <c r="R781" s="105" t="s">
        <v>83</v>
      </c>
      <c r="S781" s="1" t="s">
        <v>84</v>
      </c>
      <c r="T781" s="105" t="s">
        <v>36</v>
      </c>
      <c r="U781" s="105" t="s">
        <v>324</v>
      </c>
      <c r="V781" s="106">
        <v>44151</v>
      </c>
      <c r="W781" s="106"/>
      <c r="X781" s="1">
        <v>0.34116666666666667</v>
      </c>
      <c r="Y781" s="1">
        <v>8.1880000000000006</v>
      </c>
      <c r="Z781" s="105" t="s">
        <v>105</v>
      </c>
      <c r="AA781" s="106">
        <v>44151</v>
      </c>
      <c r="AB781" s="106">
        <v>44165</v>
      </c>
      <c r="AC781" s="1">
        <v>14</v>
      </c>
      <c r="AD781" s="1">
        <v>136.37</v>
      </c>
      <c r="AE781" s="105"/>
      <c r="AF781" s="105"/>
      <c r="AG781" s="105"/>
      <c r="AH781" s="105"/>
      <c r="AI781" s="105"/>
      <c r="AJ781" s="1"/>
    </row>
    <row r="782" spans="1:36" x14ac:dyDescent="0.3">
      <c r="A782" s="105" t="s">
        <v>37</v>
      </c>
      <c r="B782" s="105" t="s">
        <v>36</v>
      </c>
      <c r="C782" s="105"/>
      <c r="D782" s="105" t="s">
        <v>652</v>
      </c>
      <c r="E782" s="105" t="s">
        <v>652</v>
      </c>
      <c r="F782" s="1"/>
      <c r="G782" s="1"/>
      <c r="H782" s="105" t="s">
        <v>324</v>
      </c>
      <c r="I782" s="1"/>
      <c r="J782" s="1"/>
      <c r="K782" s="105"/>
      <c r="L782" s="106">
        <v>44154</v>
      </c>
      <c r="M782" s="105" t="s">
        <v>270</v>
      </c>
      <c r="N782" s="1">
        <v>0.57999999999999996</v>
      </c>
      <c r="O782" s="105" t="s">
        <v>105</v>
      </c>
      <c r="P782" s="1"/>
      <c r="Q782" s="1"/>
      <c r="R782" s="105" t="s">
        <v>83</v>
      </c>
      <c r="S782" s="1" t="s">
        <v>84</v>
      </c>
      <c r="T782" s="105" t="s">
        <v>36</v>
      </c>
      <c r="U782" s="105" t="s">
        <v>324</v>
      </c>
      <c r="V782" s="106">
        <v>44151</v>
      </c>
      <c r="W782" s="106"/>
      <c r="X782" s="1">
        <v>0.34116666666666667</v>
      </c>
      <c r="Y782" s="1">
        <v>8.1880000000000006</v>
      </c>
      <c r="Z782" s="105" t="s">
        <v>105</v>
      </c>
      <c r="AA782" s="106">
        <v>44151</v>
      </c>
      <c r="AB782" s="106">
        <v>44165</v>
      </c>
      <c r="AC782" s="1">
        <v>14</v>
      </c>
      <c r="AD782" s="1">
        <v>136.37</v>
      </c>
      <c r="AE782" s="105"/>
      <c r="AF782" s="105"/>
      <c r="AG782" s="105"/>
      <c r="AH782" s="105"/>
      <c r="AI782" s="105"/>
      <c r="AJ782" s="1"/>
    </row>
    <row r="783" spans="1:36" x14ac:dyDescent="0.3">
      <c r="A783" s="105" t="s">
        <v>37</v>
      </c>
      <c r="B783" s="105" t="s">
        <v>36</v>
      </c>
      <c r="C783" s="105"/>
      <c r="D783" s="105" t="s">
        <v>652</v>
      </c>
      <c r="E783" s="105" t="s">
        <v>652</v>
      </c>
      <c r="F783" s="1"/>
      <c r="G783" s="1"/>
      <c r="H783" s="105" t="s">
        <v>324</v>
      </c>
      <c r="I783" s="1"/>
      <c r="J783" s="1"/>
      <c r="K783" s="105"/>
      <c r="L783" s="106">
        <v>44154</v>
      </c>
      <c r="M783" s="105" t="s">
        <v>120</v>
      </c>
      <c r="N783" s="1">
        <v>1.25</v>
      </c>
      <c r="O783" s="105" t="s">
        <v>105</v>
      </c>
      <c r="P783" s="1"/>
      <c r="Q783" s="1"/>
      <c r="R783" s="105" t="s">
        <v>83</v>
      </c>
      <c r="S783" s="1" t="s">
        <v>84</v>
      </c>
      <c r="T783" s="105" t="s">
        <v>36</v>
      </c>
      <c r="U783" s="105" t="s">
        <v>324</v>
      </c>
      <c r="V783" s="106">
        <v>44151</v>
      </c>
      <c r="W783" s="106"/>
      <c r="X783" s="1">
        <v>0.34116666666666667</v>
      </c>
      <c r="Y783" s="1">
        <v>8.1880000000000006</v>
      </c>
      <c r="Z783" s="105" t="s">
        <v>105</v>
      </c>
      <c r="AA783" s="106">
        <v>44151</v>
      </c>
      <c r="AB783" s="106">
        <v>44165</v>
      </c>
      <c r="AC783" s="1">
        <v>14</v>
      </c>
      <c r="AD783" s="1">
        <v>136.37</v>
      </c>
      <c r="AE783" s="105"/>
      <c r="AF783" s="105"/>
      <c r="AG783" s="105"/>
      <c r="AH783" s="105"/>
      <c r="AI783" s="105"/>
      <c r="AJ783" s="1"/>
    </row>
    <row r="784" spans="1:36" x14ac:dyDescent="0.3">
      <c r="A784" s="105" t="s">
        <v>37</v>
      </c>
      <c r="B784" s="105" t="s">
        <v>36</v>
      </c>
      <c r="C784" s="105"/>
      <c r="D784" s="105" t="s">
        <v>652</v>
      </c>
      <c r="E784" s="105" t="s">
        <v>652</v>
      </c>
      <c r="F784" s="1"/>
      <c r="G784" s="1"/>
      <c r="H784" s="105" t="s">
        <v>324</v>
      </c>
      <c r="I784" s="1"/>
      <c r="J784" s="1"/>
      <c r="K784" s="105"/>
      <c r="L784" s="106">
        <v>44158</v>
      </c>
      <c r="M784" s="105" t="s">
        <v>351</v>
      </c>
      <c r="N784" s="1">
        <v>0.5</v>
      </c>
      <c r="O784" s="105" t="s">
        <v>105</v>
      </c>
      <c r="P784" s="1"/>
      <c r="Q784" s="1"/>
      <c r="R784" s="105" t="s">
        <v>83</v>
      </c>
      <c r="S784" s="1" t="s">
        <v>84</v>
      </c>
      <c r="T784" s="105" t="s">
        <v>36</v>
      </c>
      <c r="U784" s="105" t="s">
        <v>324</v>
      </c>
      <c r="V784" s="106">
        <v>44151</v>
      </c>
      <c r="W784" s="106"/>
      <c r="X784" s="1">
        <v>0.34116666666666667</v>
      </c>
      <c r="Y784" s="1">
        <v>8.1880000000000006</v>
      </c>
      <c r="Z784" s="105" t="s">
        <v>105</v>
      </c>
      <c r="AA784" s="106">
        <v>44151</v>
      </c>
      <c r="AB784" s="106">
        <v>44165</v>
      </c>
      <c r="AC784" s="1">
        <v>14</v>
      </c>
      <c r="AD784" s="1">
        <v>136.37</v>
      </c>
      <c r="AE784" s="105"/>
      <c r="AF784" s="105"/>
      <c r="AG784" s="105"/>
      <c r="AH784" s="105"/>
      <c r="AI784" s="105"/>
      <c r="AJ784" s="1"/>
    </row>
    <row r="785" spans="1:36" x14ac:dyDescent="0.3">
      <c r="A785" s="105" t="s">
        <v>37</v>
      </c>
      <c r="B785" s="105" t="s">
        <v>36</v>
      </c>
      <c r="C785" s="105"/>
      <c r="D785" s="105" t="s">
        <v>652</v>
      </c>
      <c r="E785" s="105" t="s">
        <v>652</v>
      </c>
      <c r="F785" s="1"/>
      <c r="G785" s="1"/>
      <c r="H785" s="105" t="s">
        <v>352</v>
      </c>
      <c r="I785" s="1"/>
      <c r="J785" s="1"/>
      <c r="K785" s="105"/>
      <c r="L785" s="106">
        <v>44159</v>
      </c>
      <c r="M785" s="105" t="s">
        <v>120</v>
      </c>
      <c r="N785" s="1">
        <v>1</v>
      </c>
      <c r="O785" s="105" t="s">
        <v>105</v>
      </c>
      <c r="P785" s="1"/>
      <c r="Q785" s="1"/>
      <c r="R785" s="105" t="s">
        <v>83</v>
      </c>
      <c r="S785" s="1" t="s">
        <v>84</v>
      </c>
      <c r="T785" s="105" t="s">
        <v>36</v>
      </c>
      <c r="U785" s="105" t="s">
        <v>352</v>
      </c>
      <c r="V785" s="106">
        <v>44151</v>
      </c>
      <c r="W785" s="106"/>
      <c r="X785" s="1">
        <v>1.3646666666666667</v>
      </c>
      <c r="Y785" s="1">
        <v>32.752000000000002</v>
      </c>
      <c r="Z785" s="105" t="s">
        <v>105</v>
      </c>
      <c r="AA785" s="106">
        <v>44151</v>
      </c>
      <c r="AB785" s="106">
        <v>44165</v>
      </c>
      <c r="AC785" s="1">
        <v>14</v>
      </c>
      <c r="AD785" s="1">
        <v>136.37</v>
      </c>
      <c r="AE785" s="105"/>
      <c r="AF785" s="105"/>
      <c r="AG785" s="105"/>
      <c r="AH785" s="105"/>
      <c r="AI785" s="105"/>
      <c r="AJ785" s="1"/>
    </row>
    <row r="786" spans="1:36" x14ac:dyDescent="0.3">
      <c r="A786" s="105" t="s">
        <v>37</v>
      </c>
      <c r="B786" s="105" t="s">
        <v>36</v>
      </c>
      <c r="C786" s="105"/>
      <c r="D786" s="105" t="s">
        <v>652</v>
      </c>
      <c r="E786" s="105" t="s">
        <v>652</v>
      </c>
      <c r="F786" s="1"/>
      <c r="G786" s="1"/>
      <c r="H786" s="105" t="s">
        <v>352</v>
      </c>
      <c r="I786" s="1"/>
      <c r="J786" s="1"/>
      <c r="K786" s="105"/>
      <c r="L786" s="106">
        <v>44159</v>
      </c>
      <c r="M786" s="105" t="s">
        <v>353</v>
      </c>
      <c r="N786" s="1">
        <v>0.33</v>
      </c>
      <c r="O786" s="105" t="s">
        <v>105</v>
      </c>
      <c r="P786" s="1"/>
      <c r="Q786" s="1"/>
      <c r="R786" s="105" t="s">
        <v>83</v>
      </c>
      <c r="S786" s="1" t="s">
        <v>84</v>
      </c>
      <c r="T786" s="105" t="s">
        <v>36</v>
      </c>
      <c r="U786" s="105" t="s">
        <v>352</v>
      </c>
      <c r="V786" s="106">
        <v>44151</v>
      </c>
      <c r="W786" s="106"/>
      <c r="X786" s="1">
        <v>1.3646666666666667</v>
      </c>
      <c r="Y786" s="1">
        <v>32.752000000000002</v>
      </c>
      <c r="Z786" s="105" t="s">
        <v>105</v>
      </c>
      <c r="AA786" s="106">
        <v>44151</v>
      </c>
      <c r="AB786" s="106">
        <v>44165</v>
      </c>
      <c r="AC786" s="1">
        <v>14</v>
      </c>
      <c r="AD786" s="1">
        <v>136.37</v>
      </c>
      <c r="AE786" s="105"/>
      <c r="AF786" s="105"/>
      <c r="AG786" s="105"/>
      <c r="AH786" s="105"/>
      <c r="AI786" s="105"/>
      <c r="AJ786" s="1"/>
    </row>
    <row r="787" spans="1:36" x14ac:dyDescent="0.3">
      <c r="A787" s="105" t="s">
        <v>37</v>
      </c>
      <c r="B787" s="105" t="s">
        <v>36</v>
      </c>
      <c r="C787" s="105"/>
      <c r="D787" s="105" t="s">
        <v>652</v>
      </c>
      <c r="E787" s="105" t="s">
        <v>652</v>
      </c>
      <c r="F787" s="1"/>
      <c r="G787" s="1"/>
      <c r="H787" s="105" t="s">
        <v>352</v>
      </c>
      <c r="I787" s="1"/>
      <c r="J787" s="1"/>
      <c r="K787" s="105"/>
      <c r="L787" s="106">
        <v>44159</v>
      </c>
      <c r="M787" s="105" t="s">
        <v>354</v>
      </c>
      <c r="N787" s="1">
        <v>0.33</v>
      </c>
      <c r="O787" s="105" t="s">
        <v>105</v>
      </c>
      <c r="P787" s="1"/>
      <c r="Q787" s="1"/>
      <c r="R787" s="105" t="s">
        <v>83</v>
      </c>
      <c r="S787" s="1" t="s">
        <v>84</v>
      </c>
      <c r="T787" s="105" t="s">
        <v>36</v>
      </c>
      <c r="U787" s="105" t="s">
        <v>352</v>
      </c>
      <c r="V787" s="106">
        <v>44151</v>
      </c>
      <c r="W787" s="106"/>
      <c r="X787" s="1">
        <v>1.3646666666666667</v>
      </c>
      <c r="Y787" s="1">
        <v>32.752000000000002</v>
      </c>
      <c r="Z787" s="105" t="s">
        <v>105</v>
      </c>
      <c r="AA787" s="106">
        <v>44151</v>
      </c>
      <c r="AB787" s="106">
        <v>44165</v>
      </c>
      <c r="AC787" s="1">
        <v>14</v>
      </c>
      <c r="AD787" s="1">
        <v>136.37</v>
      </c>
      <c r="AE787" s="105"/>
      <c r="AF787" s="105"/>
      <c r="AG787" s="105"/>
      <c r="AH787" s="105"/>
      <c r="AI787" s="105"/>
      <c r="AJ787" s="1"/>
    </row>
    <row r="788" spans="1:36" x14ac:dyDescent="0.3">
      <c r="A788" s="105" t="s">
        <v>37</v>
      </c>
      <c r="B788" s="105" t="s">
        <v>36</v>
      </c>
      <c r="C788" s="105"/>
      <c r="D788" s="105" t="s">
        <v>652</v>
      </c>
      <c r="E788" s="105" t="s">
        <v>652</v>
      </c>
      <c r="F788" s="1"/>
      <c r="G788" s="1"/>
      <c r="H788" s="105" t="s">
        <v>352</v>
      </c>
      <c r="I788" s="1"/>
      <c r="J788" s="1"/>
      <c r="K788" s="105"/>
      <c r="L788" s="106">
        <v>44160</v>
      </c>
      <c r="M788" s="105" t="s">
        <v>351</v>
      </c>
      <c r="N788" s="1">
        <v>0.67</v>
      </c>
      <c r="O788" s="105" t="s">
        <v>105</v>
      </c>
      <c r="P788" s="1"/>
      <c r="Q788" s="1"/>
      <c r="R788" s="105" t="s">
        <v>83</v>
      </c>
      <c r="S788" s="1" t="s">
        <v>84</v>
      </c>
      <c r="T788" s="105" t="s">
        <v>36</v>
      </c>
      <c r="U788" s="105" t="s">
        <v>352</v>
      </c>
      <c r="V788" s="106">
        <v>44151</v>
      </c>
      <c r="W788" s="106"/>
      <c r="X788" s="1">
        <v>1.3646666666666667</v>
      </c>
      <c r="Y788" s="1">
        <v>32.752000000000002</v>
      </c>
      <c r="Z788" s="105" t="s">
        <v>105</v>
      </c>
      <c r="AA788" s="106">
        <v>44151</v>
      </c>
      <c r="AB788" s="106">
        <v>44165</v>
      </c>
      <c r="AC788" s="1">
        <v>14</v>
      </c>
      <c r="AD788" s="1">
        <v>136.37</v>
      </c>
      <c r="AE788" s="105"/>
      <c r="AF788" s="105"/>
      <c r="AG788" s="105"/>
      <c r="AH788" s="105"/>
      <c r="AI788" s="105"/>
      <c r="AJ788" s="1"/>
    </row>
    <row r="789" spans="1:36" x14ac:dyDescent="0.3">
      <c r="A789" s="105" t="s">
        <v>37</v>
      </c>
      <c r="B789" s="105" t="s">
        <v>36</v>
      </c>
      <c r="C789" s="105"/>
      <c r="D789" s="105" t="s">
        <v>652</v>
      </c>
      <c r="E789" s="105" t="s">
        <v>652</v>
      </c>
      <c r="F789" s="1"/>
      <c r="G789" s="1"/>
      <c r="H789" s="105" t="s">
        <v>278</v>
      </c>
      <c r="I789" s="1"/>
      <c r="J789" s="1"/>
      <c r="K789" s="105"/>
      <c r="L789" s="106">
        <v>44165</v>
      </c>
      <c r="M789" s="105" t="s">
        <v>105</v>
      </c>
      <c r="N789" s="1">
        <v>1.92</v>
      </c>
      <c r="O789" s="105" t="s">
        <v>108</v>
      </c>
      <c r="P789" s="1"/>
      <c r="Q789" s="1"/>
      <c r="R789" s="105" t="s">
        <v>83</v>
      </c>
      <c r="S789" s="1" t="s">
        <v>84</v>
      </c>
      <c r="T789" s="105" t="s">
        <v>36</v>
      </c>
      <c r="U789" s="105" t="s">
        <v>278</v>
      </c>
      <c r="V789" s="106">
        <v>44137</v>
      </c>
      <c r="W789" s="106">
        <v>44204</v>
      </c>
      <c r="X789" s="1">
        <v>67</v>
      </c>
      <c r="Y789" s="1">
        <v>17</v>
      </c>
      <c r="Z789" s="105" t="s">
        <v>108</v>
      </c>
      <c r="AA789" s="106">
        <v>44165</v>
      </c>
      <c r="AB789" s="106">
        <v>44179</v>
      </c>
      <c r="AC789" s="1">
        <v>14</v>
      </c>
      <c r="AD789" s="1">
        <v>112</v>
      </c>
      <c r="AE789" s="105"/>
      <c r="AF789" s="105"/>
      <c r="AG789" s="105"/>
      <c r="AH789" s="105"/>
      <c r="AI789" s="105"/>
      <c r="AJ789" s="1"/>
    </row>
    <row r="790" spans="1:36" x14ac:dyDescent="0.3">
      <c r="A790" s="105" t="s">
        <v>37</v>
      </c>
      <c r="B790" s="105" t="s">
        <v>36</v>
      </c>
      <c r="C790" s="105"/>
      <c r="D790" s="105" t="s">
        <v>652</v>
      </c>
      <c r="E790" s="105" t="s">
        <v>652</v>
      </c>
      <c r="F790" s="1"/>
      <c r="G790" s="1"/>
      <c r="H790" s="105" t="s">
        <v>275</v>
      </c>
      <c r="I790" s="1"/>
      <c r="J790" s="1"/>
      <c r="K790" s="105"/>
      <c r="L790" s="106">
        <v>44169</v>
      </c>
      <c r="M790" s="105" t="s">
        <v>270</v>
      </c>
      <c r="N790" s="1">
        <v>0.83</v>
      </c>
      <c r="O790" s="105" t="s">
        <v>108</v>
      </c>
      <c r="P790" s="1"/>
      <c r="Q790" s="1"/>
      <c r="R790" s="105" t="s">
        <v>83</v>
      </c>
      <c r="S790" s="1" t="s">
        <v>84</v>
      </c>
      <c r="T790" s="105" t="s">
        <v>36</v>
      </c>
      <c r="U790" s="105" t="s">
        <v>275</v>
      </c>
      <c r="V790" s="106">
        <v>44151</v>
      </c>
      <c r="W790" s="106"/>
      <c r="X790" s="1">
        <v>0.68233333333333335</v>
      </c>
      <c r="Y790" s="1">
        <v>16.376000000000001</v>
      </c>
      <c r="Z790" s="105" t="s">
        <v>108</v>
      </c>
      <c r="AA790" s="106">
        <v>44165</v>
      </c>
      <c r="AB790" s="106">
        <v>44179</v>
      </c>
      <c r="AC790" s="1">
        <v>14</v>
      </c>
      <c r="AD790" s="1">
        <v>112</v>
      </c>
      <c r="AE790" s="105"/>
      <c r="AF790" s="105"/>
      <c r="AG790" s="105"/>
      <c r="AH790" s="105"/>
      <c r="AI790" s="105"/>
      <c r="AJ790" s="1"/>
    </row>
    <row r="791" spans="1:36" x14ac:dyDescent="0.3">
      <c r="A791" s="105" t="s">
        <v>37</v>
      </c>
      <c r="B791" s="105" t="s">
        <v>36</v>
      </c>
      <c r="C791" s="105"/>
      <c r="D791" s="105" t="s">
        <v>652</v>
      </c>
      <c r="E791" s="105" t="s">
        <v>652</v>
      </c>
      <c r="F791" s="1"/>
      <c r="G791" s="1"/>
      <c r="H791" s="105" t="s">
        <v>275</v>
      </c>
      <c r="I791" s="1"/>
      <c r="J791" s="1"/>
      <c r="K791" s="105"/>
      <c r="L791" s="106">
        <v>44172</v>
      </c>
      <c r="M791" s="105" t="s">
        <v>356</v>
      </c>
      <c r="N791" s="1">
        <v>1</v>
      </c>
      <c r="O791" s="105" t="s">
        <v>108</v>
      </c>
      <c r="P791" s="1"/>
      <c r="Q791" s="1"/>
      <c r="R791" s="105" t="s">
        <v>83</v>
      </c>
      <c r="S791" s="1" t="s">
        <v>84</v>
      </c>
      <c r="T791" s="105" t="s">
        <v>36</v>
      </c>
      <c r="U791" s="105" t="s">
        <v>275</v>
      </c>
      <c r="V791" s="106">
        <v>44151</v>
      </c>
      <c r="W791" s="106"/>
      <c r="X791" s="1">
        <v>0.68233333333333335</v>
      </c>
      <c r="Y791" s="1">
        <v>16.376000000000001</v>
      </c>
      <c r="Z791" s="105" t="s">
        <v>108</v>
      </c>
      <c r="AA791" s="106">
        <v>44165</v>
      </c>
      <c r="AB791" s="106">
        <v>44179</v>
      </c>
      <c r="AC791" s="1">
        <v>14</v>
      </c>
      <c r="AD791" s="1">
        <v>112</v>
      </c>
      <c r="AE791" s="105"/>
      <c r="AF791" s="105"/>
      <c r="AG791" s="105"/>
      <c r="AH791" s="105"/>
      <c r="AI791" s="105"/>
      <c r="AJ791" s="1"/>
    </row>
    <row r="792" spans="1:36" x14ac:dyDescent="0.3">
      <c r="A792" s="105" t="s">
        <v>37</v>
      </c>
      <c r="B792" s="105" t="s">
        <v>36</v>
      </c>
      <c r="C792" s="105"/>
      <c r="D792" s="105" t="s">
        <v>652</v>
      </c>
      <c r="E792" s="105" t="s">
        <v>652</v>
      </c>
      <c r="F792" s="1"/>
      <c r="G792" s="1"/>
      <c r="H792" s="105" t="s">
        <v>275</v>
      </c>
      <c r="I792" s="1"/>
      <c r="J792" s="1"/>
      <c r="K792" s="105"/>
      <c r="L792" s="106">
        <v>44172</v>
      </c>
      <c r="M792" s="105" t="s">
        <v>166</v>
      </c>
      <c r="N792" s="1">
        <v>0.83</v>
      </c>
      <c r="O792" s="105" t="s">
        <v>108</v>
      </c>
      <c r="P792" s="1"/>
      <c r="Q792" s="1"/>
      <c r="R792" s="105" t="s">
        <v>83</v>
      </c>
      <c r="S792" s="1" t="s">
        <v>84</v>
      </c>
      <c r="T792" s="105" t="s">
        <v>36</v>
      </c>
      <c r="U792" s="105" t="s">
        <v>275</v>
      </c>
      <c r="V792" s="106">
        <v>44151</v>
      </c>
      <c r="W792" s="106"/>
      <c r="X792" s="1">
        <v>0.68233333333333335</v>
      </c>
      <c r="Y792" s="1">
        <v>16.376000000000001</v>
      </c>
      <c r="Z792" s="105" t="s">
        <v>108</v>
      </c>
      <c r="AA792" s="106">
        <v>44165</v>
      </c>
      <c r="AB792" s="106">
        <v>44179</v>
      </c>
      <c r="AC792" s="1">
        <v>14</v>
      </c>
      <c r="AD792" s="1">
        <v>112</v>
      </c>
      <c r="AE792" s="105"/>
      <c r="AF792" s="105"/>
      <c r="AG792" s="105"/>
      <c r="AH792" s="105"/>
      <c r="AI792" s="105"/>
      <c r="AJ792" s="1"/>
    </row>
    <row r="793" spans="1:36" x14ac:dyDescent="0.3">
      <c r="A793" s="105" t="s">
        <v>37</v>
      </c>
      <c r="B793" s="105" t="s">
        <v>36</v>
      </c>
      <c r="C793" s="105"/>
      <c r="D793" s="105" t="s">
        <v>652</v>
      </c>
      <c r="E793" s="105" t="s">
        <v>652</v>
      </c>
      <c r="F793" s="1"/>
      <c r="G793" s="1"/>
      <c r="H793" s="105" t="s">
        <v>275</v>
      </c>
      <c r="I793" s="1"/>
      <c r="J793" s="1"/>
      <c r="K793" s="105"/>
      <c r="L793" s="106">
        <v>44173</v>
      </c>
      <c r="M793" s="105" t="s">
        <v>270</v>
      </c>
      <c r="N793" s="1">
        <v>0.83</v>
      </c>
      <c r="O793" s="105" t="s">
        <v>108</v>
      </c>
      <c r="P793" s="1"/>
      <c r="Q793" s="1"/>
      <c r="R793" s="105" t="s">
        <v>83</v>
      </c>
      <c r="S793" s="1" t="s">
        <v>84</v>
      </c>
      <c r="T793" s="105" t="s">
        <v>36</v>
      </c>
      <c r="U793" s="105" t="s">
        <v>275</v>
      </c>
      <c r="V793" s="106">
        <v>44151</v>
      </c>
      <c r="W793" s="106"/>
      <c r="X793" s="1">
        <v>0.68233333333333335</v>
      </c>
      <c r="Y793" s="1">
        <v>16.376000000000001</v>
      </c>
      <c r="Z793" s="105" t="s">
        <v>108</v>
      </c>
      <c r="AA793" s="106">
        <v>44165</v>
      </c>
      <c r="AB793" s="106">
        <v>44179</v>
      </c>
      <c r="AC793" s="1">
        <v>14</v>
      </c>
      <c r="AD793" s="1">
        <v>112</v>
      </c>
      <c r="AE793" s="105"/>
      <c r="AF793" s="105"/>
      <c r="AG793" s="105"/>
      <c r="AH793" s="105"/>
      <c r="AI793" s="105"/>
      <c r="AJ793" s="1"/>
    </row>
    <row r="794" spans="1:36" x14ac:dyDescent="0.3">
      <c r="A794" s="105" t="s">
        <v>37</v>
      </c>
      <c r="B794" s="105" t="s">
        <v>36</v>
      </c>
      <c r="C794" s="105"/>
      <c r="D794" s="105" t="s">
        <v>652</v>
      </c>
      <c r="E794" s="105" t="s">
        <v>652</v>
      </c>
      <c r="F794" s="1"/>
      <c r="G794" s="1"/>
      <c r="H794" s="105" t="s">
        <v>275</v>
      </c>
      <c r="I794" s="1"/>
      <c r="J794" s="1"/>
      <c r="K794" s="105"/>
      <c r="L794" s="106">
        <v>44173</v>
      </c>
      <c r="M794" s="105" t="s">
        <v>120</v>
      </c>
      <c r="N794" s="1">
        <v>1.75</v>
      </c>
      <c r="O794" s="105" t="s">
        <v>108</v>
      </c>
      <c r="P794" s="1"/>
      <c r="Q794" s="1"/>
      <c r="R794" s="105" t="s">
        <v>83</v>
      </c>
      <c r="S794" s="1" t="s">
        <v>84</v>
      </c>
      <c r="T794" s="105" t="s">
        <v>36</v>
      </c>
      <c r="U794" s="105" t="s">
        <v>275</v>
      </c>
      <c r="V794" s="106">
        <v>44151</v>
      </c>
      <c r="W794" s="106"/>
      <c r="X794" s="1">
        <v>0.68233333333333335</v>
      </c>
      <c r="Y794" s="1">
        <v>16.376000000000001</v>
      </c>
      <c r="Z794" s="105" t="s">
        <v>108</v>
      </c>
      <c r="AA794" s="106">
        <v>44165</v>
      </c>
      <c r="AB794" s="106">
        <v>44179</v>
      </c>
      <c r="AC794" s="1">
        <v>14</v>
      </c>
      <c r="AD794" s="1">
        <v>112</v>
      </c>
      <c r="AE794" s="105"/>
      <c r="AF794" s="105"/>
      <c r="AG794" s="105"/>
      <c r="AH794" s="105"/>
      <c r="AI794" s="105"/>
      <c r="AJ794" s="1"/>
    </row>
    <row r="795" spans="1:36" x14ac:dyDescent="0.3">
      <c r="A795" s="105" t="s">
        <v>37</v>
      </c>
      <c r="B795" s="105" t="s">
        <v>36</v>
      </c>
      <c r="C795" s="105"/>
      <c r="D795" s="105" t="s">
        <v>652</v>
      </c>
      <c r="E795" s="105" t="s">
        <v>652</v>
      </c>
      <c r="F795" s="1"/>
      <c r="G795" s="1"/>
      <c r="H795" s="105" t="s">
        <v>275</v>
      </c>
      <c r="I795" s="1"/>
      <c r="J795" s="1"/>
      <c r="K795" s="105"/>
      <c r="L795" s="106">
        <v>44174</v>
      </c>
      <c r="M795" s="105" t="s">
        <v>270</v>
      </c>
      <c r="N795" s="1">
        <v>0.42</v>
      </c>
      <c r="O795" s="105" t="s">
        <v>108</v>
      </c>
      <c r="P795" s="1"/>
      <c r="Q795" s="1"/>
      <c r="R795" s="105" t="s">
        <v>83</v>
      </c>
      <c r="S795" s="1" t="s">
        <v>84</v>
      </c>
      <c r="T795" s="105" t="s">
        <v>36</v>
      </c>
      <c r="U795" s="105" t="s">
        <v>275</v>
      </c>
      <c r="V795" s="106">
        <v>44151</v>
      </c>
      <c r="W795" s="106"/>
      <c r="X795" s="1">
        <v>0.68233333333333335</v>
      </c>
      <c r="Y795" s="1">
        <v>16.376000000000001</v>
      </c>
      <c r="Z795" s="105" t="s">
        <v>108</v>
      </c>
      <c r="AA795" s="106">
        <v>44165</v>
      </c>
      <c r="AB795" s="106">
        <v>44179</v>
      </c>
      <c r="AC795" s="1">
        <v>14</v>
      </c>
      <c r="AD795" s="1">
        <v>112</v>
      </c>
      <c r="AE795" s="105"/>
      <c r="AF795" s="105"/>
      <c r="AG795" s="105"/>
      <c r="AH795" s="105"/>
      <c r="AI795" s="105"/>
      <c r="AJ795" s="1"/>
    </row>
    <row r="796" spans="1:36" x14ac:dyDescent="0.3">
      <c r="A796" s="105" t="s">
        <v>37</v>
      </c>
      <c r="B796" s="105" t="s">
        <v>36</v>
      </c>
      <c r="C796" s="105"/>
      <c r="D796" s="105" t="s">
        <v>652</v>
      </c>
      <c r="E796" s="105" t="s">
        <v>652</v>
      </c>
      <c r="F796" s="1"/>
      <c r="G796" s="1"/>
      <c r="H796" s="105" t="s">
        <v>275</v>
      </c>
      <c r="I796" s="1"/>
      <c r="J796" s="1"/>
      <c r="K796" s="105"/>
      <c r="L796" s="106">
        <v>44174</v>
      </c>
      <c r="M796" s="105" t="s">
        <v>170</v>
      </c>
      <c r="N796" s="1">
        <v>1.58</v>
      </c>
      <c r="O796" s="105" t="s">
        <v>108</v>
      </c>
      <c r="P796" s="1"/>
      <c r="Q796" s="1"/>
      <c r="R796" s="105" t="s">
        <v>83</v>
      </c>
      <c r="S796" s="1" t="s">
        <v>84</v>
      </c>
      <c r="T796" s="105" t="s">
        <v>36</v>
      </c>
      <c r="U796" s="105" t="s">
        <v>275</v>
      </c>
      <c r="V796" s="106">
        <v>44151</v>
      </c>
      <c r="W796" s="106"/>
      <c r="X796" s="1">
        <v>0.68233333333333335</v>
      </c>
      <c r="Y796" s="1">
        <v>16.376000000000001</v>
      </c>
      <c r="Z796" s="105" t="s">
        <v>108</v>
      </c>
      <c r="AA796" s="106">
        <v>44165</v>
      </c>
      <c r="AB796" s="106">
        <v>44179</v>
      </c>
      <c r="AC796" s="1">
        <v>14</v>
      </c>
      <c r="AD796" s="1">
        <v>112</v>
      </c>
      <c r="AE796" s="105"/>
      <c r="AF796" s="105"/>
      <c r="AG796" s="105"/>
      <c r="AH796" s="105"/>
      <c r="AI796" s="105"/>
      <c r="AJ796" s="1"/>
    </row>
    <row r="797" spans="1:36" x14ac:dyDescent="0.3">
      <c r="A797" s="105" t="s">
        <v>37</v>
      </c>
      <c r="B797" s="105" t="s">
        <v>36</v>
      </c>
      <c r="C797" s="105"/>
      <c r="D797" s="105" t="s">
        <v>652</v>
      </c>
      <c r="E797" s="105" t="s">
        <v>652</v>
      </c>
      <c r="F797" s="1"/>
      <c r="G797" s="1"/>
      <c r="H797" s="105" t="s">
        <v>275</v>
      </c>
      <c r="I797" s="1"/>
      <c r="J797" s="1"/>
      <c r="K797" s="105"/>
      <c r="L797" s="106">
        <v>44174</v>
      </c>
      <c r="M797" s="105" t="s">
        <v>357</v>
      </c>
      <c r="N797" s="1">
        <v>1</v>
      </c>
      <c r="O797" s="105" t="s">
        <v>108</v>
      </c>
      <c r="P797" s="1"/>
      <c r="Q797" s="1"/>
      <c r="R797" s="105" t="s">
        <v>83</v>
      </c>
      <c r="S797" s="1" t="s">
        <v>84</v>
      </c>
      <c r="T797" s="105" t="s">
        <v>36</v>
      </c>
      <c r="U797" s="105" t="s">
        <v>275</v>
      </c>
      <c r="V797" s="106">
        <v>44151</v>
      </c>
      <c r="W797" s="106"/>
      <c r="X797" s="1">
        <v>0.68233333333333335</v>
      </c>
      <c r="Y797" s="1">
        <v>16.376000000000001</v>
      </c>
      <c r="Z797" s="105" t="s">
        <v>108</v>
      </c>
      <c r="AA797" s="106">
        <v>44165</v>
      </c>
      <c r="AB797" s="106">
        <v>44179</v>
      </c>
      <c r="AC797" s="1">
        <v>14</v>
      </c>
      <c r="AD797" s="1">
        <v>112</v>
      </c>
      <c r="AE797" s="105"/>
      <c r="AF797" s="105"/>
      <c r="AG797" s="105"/>
      <c r="AH797" s="105"/>
      <c r="AI797" s="105"/>
      <c r="AJ797" s="1"/>
    </row>
    <row r="798" spans="1:36" x14ac:dyDescent="0.3">
      <c r="A798" s="105" t="s">
        <v>37</v>
      </c>
      <c r="B798" s="105" t="s">
        <v>36</v>
      </c>
      <c r="C798" s="105"/>
      <c r="D798" s="105" t="s">
        <v>652</v>
      </c>
      <c r="E798" s="105" t="s">
        <v>652</v>
      </c>
      <c r="F798" s="1"/>
      <c r="G798" s="1"/>
      <c r="H798" s="105" t="s">
        <v>275</v>
      </c>
      <c r="I798" s="1"/>
      <c r="J798" s="1"/>
      <c r="K798" s="105"/>
      <c r="L798" s="106">
        <v>44175</v>
      </c>
      <c r="M798" s="105" t="s">
        <v>358</v>
      </c>
      <c r="N798" s="1">
        <v>0.62</v>
      </c>
      <c r="O798" s="105" t="s">
        <v>108</v>
      </c>
      <c r="P798" s="1"/>
      <c r="Q798" s="1"/>
      <c r="R798" s="105" t="s">
        <v>83</v>
      </c>
      <c r="S798" s="1" t="s">
        <v>84</v>
      </c>
      <c r="T798" s="105" t="s">
        <v>36</v>
      </c>
      <c r="U798" s="105" t="s">
        <v>275</v>
      </c>
      <c r="V798" s="106">
        <v>44151</v>
      </c>
      <c r="W798" s="106"/>
      <c r="X798" s="1">
        <v>0.68233333333333335</v>
      </c>
      <c r="Y798" s="1">
        <v>16.376000000000001</v>
      </c>
      <c r="Z798" s="105" t="s">
        <v>108</v>
      </c>
      <c r="AA798" s="106">
        <v>44165</v>
      </c>
      <c r="AB798" s="106">
        <v>44179</v>
      </c>
      <c r="AC798" s="1">
        <v>14</v>
      </c>
      <c r="AD798" s="1">
        <v>112</v>
      </c>
      <c r="AE798" s="105"/>
      <c r="AF798" s="105"/>
      <c r="AG798" s="105"/>
      <c r="AH798" s="105"/>
      <c r="AI798" s="105"/>
      <c r="AJ798" s="1"/>
    </row>
    <row r="799" spans="1:36" x14ac:dyDescent="0.3">
      <c r="A799" s="105" t="s">
        <v>37</v>
      </c>
      <c r="B799" s="105" t="s">
        <v>36</v>
      </c>
      <c r="C799" s="105"/>
      <c r="D799" s="105" t="s">
        <v>652</v>
      </c>
      <c r="E799" s="105" t="s">
        <v>652</v>
      </c>
      <c r="F799" s="1"/>
      <c r="G799" s="1"/>
      <c r="H799" s="105" t="s">
        <v>275</v>
      </c>
      <c r="I799" s="1"/>
      <c r="J799" s="1"/>
      <c r="K799" s="105"/>
      <c r="L799" s="106">
        <v>44175</v>
      </c>
      <c r="M799" s="105" t="s">
        <v>359</v>
      </c>
      <c r="N799" s="1">
        <v>0.75</v>
      </c>
      <c r="O799" s="105" t="s">
        <v>108</v>
      </c>
      <c r="P799" s="1"/>
      <c r="Q799" s="1"/>
      <c r="R799" s="105" t="s">
        <v>83</v>
      </c>
      <c r="S799" s="1" t="s">
        <v>84</v>
      </c>
      <c r="T799" s="105" t="s">
        <v>36</v>
      </c>
      <c r="U799" s="105" t="s">
        <v>275</v>
      </c>
      <c r="V799" s="106">
        <v>44151</v>
      </c>
      <c r="W799" s="106"/>
      <c r="X799" s="1">
        <v>0.68233333333333335</v>
      </c>
      <c r="Y799" s="1">
        <v>16.376000000000001</v>
      </c>
      <c r="Z799" s="105" t="s">
        <v>108</v>
      </c>
      <c r="AA799" s="106">
        <v>44165</v>
      </c>
      <c r="AB799" s="106">
        <v>44179</v>
      </c>
      <c r="AC799" s="1">
        <v>14</v>
      </c>
      <c r="AD799" s="1">
        <v>112</v>
      </c>
      <c r="AE799" s="105"/>
      <c r="AF799" s="105"/>
      <c r="AG799" s="105"/>
      <c r="AH799" s="105"/>
      <c r="AI799" s="105"/>
      <c r="AJ799" s="1"/>
    </row>
    <row r="800" spans="1:36" x14ac:dyDescent="0.3">
      <c r="A800" s="105" t="s">
        <v>37</v>
      </c>
      <c r="B800" s="105" t="s">
        <v>36</v>
      </c>
      <c r="C800" s="105"/>
      <c r="D800" s="105" t="s">
        <v>652</v>
      </c>
      <c r="E800" s="105" t="s">
        <v>652</v>
      </c>
      <c r="F800" s="1"/>
      <c r="G800" s="1"/>
      <c r="H800" s="105" t="s">
        <v>298</v>
      </c>
      <c r="I800" s="1"/>
      <c r="J800" s="1"/>
      <c r="K800" s="105"/>
      <c r="L800" s="106">
        <v>44175</v>
      </c>
      <c r="M800" s="105" t="s">
        <v>168</v>
      </c>
      <c r="N800" s="1">
        <v>0.5</v>
      </c>
      <c r="O800" s="105" t="s">
        <v>108</v>
      </c>
      <c r="P800" s="1"/>
      <c r="Q800" s="1"/>
      <c r="R800" s="105" t="s">
        <v>83</v>
      </c>
      <c r="S800" s="1" t="s">
        <v>84</v>
      </c>
      <c r="T800" s="105" t="s">
        <v>36</v>
      </c>
      <c r="U800" s="105" t="s">
        <v>298</v>
      </c>
      <c r="V800" s="106">
        <v>44151</v>
      </c>
      <c r="W800" s="106"/>
      <c r="X800" s="1">
        <v>2.4734583333333338</v>
      </c>
      <c r="Y800" s="1">
        <v>59.363000000000014</v>
      </c>
      <c r="Z800" s="105" t="s">
        <v>108</v>
      </c>
      <c r="AA800" s="106">
        <v>44165</v>
      </c>
      <c r="AB800" s="106">
        <v>44179</v>
      </c>
      <c r="AC800" s="1">
        <v>14</v>
      </c>
      <c r="AD800" s="1">
        <v>112</v>
      </c>
      <c r="AE800" s="105"/>
      <c r="AF800" s="105"/>
      <c r="AG800" s="105"/>
      <c r="AH800" s="105"/>
      <c r="AI800" s="105"/>
      <c r="AJ800" s="1"/>
    </row>
    <row r="801" spans="1:36" x14ac:dyDescent="0.3">
      <c r="A801" s="105" t="s">
        <v>37</v>
      </c>
      <c r="B801" s="105" t="s">
        <v>36</v>
      </c>
      <c r="C801" s="105"/>
      <c r="D801" s="105" t="s">
        <v>652</v>
      </c>
      <c r="E801" s="105" t="s">
        <v>652</v>
      </c>
      <c r="F801" s="1"/>
      <c r="G801" s="1"/>
      <c r="H801" s="105" t="s">
        <v>267</v>
      </c>
      <c r="I801" s="1"/>
      <c r="J801" s="1"/>
      <c r="K801" s="105"/>
      <c r="L801" s="106">
        <v>44152</v>
      </c>
      <c r="M801" s="105" t="s">
        <v>361</v>
      </c>
      <c r="N801" s="1">
        <v>2</v>
      </c>
      <c r="O801" s="105" t="s">
        <v>105</v>
      </c>
      <c r="P801" s="1"/>
      <c r="Q801" s="1"/>
      <c r="R801" s="105" t="s">
        <v>93</v>
      </c>
      <c r="S801" s="1" t="s">
        <v>94</v>
      </c>
      <c r="T801" s="105" t="s">
        <v>36</v>
      </c>
      <c r="U801" s="105" t="s">
        <v>267</v>
      </c>
      <c r="V801" s="106">
        <v>44151</v>
      </c>
      <c r="W801" s="106"/>
      <c r="X801" s="1">
        <v>1.2793750000000002</v>
      </c>
      <c r="Y801" s="1">
        <v>30.705000000000005</v>
      </c>
      <c r="Z801" s="105" t="s">
        <v>105</v>
      </c>
      <c r="AA801" s="106">
        <v>44151</v>
      </c>
      <c r="AB801" s="106">
        <v>44165</v>
      </c>
      <c r="AC801" s="1">
        <v>14</v>
      </c>
      <c r="AD801" s="1">
        <v>136.37</v>
      </c>
      <c r="AE801" s="105"/>
      <c r="AF801" s="105"/>
      <c r="AG801" s="105"/>
      <c r="AH801" s="105"/>
      <c r="AI801" s="105"/>
      <c r="AJ801" s="1"/>
    </row>
    <row r="802" spans="1:36" x14ac:dyDescent="0.3">
      <c r="A802" s="105" t="s">
        <v>37</v>
      </c>
      <c r="B802" s="105" t="s">
        <v>36</v>
      </c>
      <c r="C802" s="105"/>
      <c r="D802" s="105" t="s">
        <v>652</v>
      </c>
      <c r="E802" s="105" t="s">
        <v>652</v>
      </c>
      <c r="F802" s="1"/>
      <c r="G802" s="1"/>
      <c r="H802" s="105" t="s">
        <v>267</v>
      </c>
      <c r="I802" s="1"/>
      <c r="J802" s="1"/>
      <c r="K802" s="105"/>
      <c r="L802" s="106">
        <v>44153</v>
      </c>
      <c r="M802" s="105" t="s">
        <v>269</v>
      </c>
      <c r="N802" s="1">
        <v>2.33</v>
      </c>
      <c r="O802" s="105" t="s">
        <v>105</v>
      </c>
      <c r="P802" s="1"/>
      <c r="Q802" s="1"/>
      <c r="R802" s="105" t="s">
        <v>93</v>
      </c>
      <c r="S802" s="1" t="s">
        <v>94</v>
      </c>
      <c r="T802" s="105" t="s">
        <v>36</v>
      </c>
      <c r="U802" s="105" t="s">
        <v>267</v>
      </c>
      <c r="V802" s="106">
        <v>44151</v>
      </c>
      <c r="W802" s="106"/>
      <c r="X802" s="1">
        <v>1.2793750000000002</v>
      </c>
      <c r="Y802" s="1">
        <v>30.705000000000005</v>
      </c>
      <c r="Z802" s="105" t="s">
        <v>105</v>
      </c>
      <c r="AA802" s="106">
        <v>44151</v>
      </c>
      <c r="AB802" s="106">
        <v>44165</v>
      </c>
      <c r="AC802" s="1">
        <v>14</v>
      </c>
      <c r="AD802" s="1">
        <v>136.37</v>
      </c>
      <c r="AE802" s="105"/>
      <c r="AF802" s="105"/>
      <c r="AG802" s="105"/>
      <c r="AH802" s="105"/>
      <c r="AI802" s="105"/>
      <c r="AJ802" s="1"/>
    </row>
    <row r="803" spans="1:36" x14ac:dyDescent="0.3">
      <c r="A803" s="105" t="s">
        <v>37</v>
      </c>
      <c r="B803" s="105" t="s">
        <v>36</v>
      </c>
      <c r="C803" s="105"/>
      <c r="D803" s="105" t="s">
        <v>652</v>
      </c>
      <c r="E803" s="105" t="s">
        <v>652</v>
      </c>
      <c r="F803" s="1"/>
      <c r="G803" s="1"/>
      <c r="H803" s="105" t="s">
        <v>267</v>
      </c>
      <c r="I803" s="1"/>
      <c r="J803" s="1"/>
      <c r="K803" s="105"/>
      <c r="L803" s="106">
        <v>44153</v>
      </c>
      <c r="M803" s="105" t="s">
        <v>362</v>
      </c>
      <c r="N803" s="1">
        <v>0.25</v>
      </c>
      <c r="O803" s="105" t="s">
        <v>105</v>
      </c>
      <c r="P803" s="1"/>
      <c r="Q803" s="1"/>
      <c r="R803" s="105" t="s">
        <v>93</v>
      </c>
      <c r="S803" s="1" t="s">
        <v>94</v>
      </c>
      <c r="T803" s="105" t="s">
        <v>36</v>
      </c>
      <c r="U803" s="105" t="s">
        <v>267</v>
      </c>
      <c r="V803" s="106">
        <v>44151</v>
      </c>
      <c r="W803" s="106"/>
      <c r="X803" s="1">
        <v>1.2793750000000002</v>
      </c>
      <c r="Y803" s="1">
        <v>30.705000000000005</v>
      </c>
      <c r="Z803" s="105" t="s">
        <v>105</v>
      </c>
      <c r="AA803" s="106">
        <v>44151</v>
      </c>
      <c r="AB803" s="106">
        <v>44165</v>
      </c>
      <c r="AC803" s="1">
        <v>14</v>
      </c>
      <c r="AD803" s="1">
        <v>136.37</v>
      </c>
      <c r="AE803" s="105"/>
      <c r="AF803" s="105"/>
      <c r="AG803" s="105"/>
      <c r="AH803" s="105"/>
      <c r="AI803" s="105"/>
      <c r="AJ803" s="1"/>
    </row>
    <row r="804" spans="1:36" x14ac:dyDescent="0.3">
      <c r="A804" s="105" t="s">
        <v>37</v>
      </c>
      <c r="B804" s="105" t="s">
        <v>36</v>
      </c>
      <c r="C804" s="105"/>
      <c r="D804" s="105" t="s">
        <v>652</v>
      </c>
      <c r="E804" s="105" t="s">
        <v>652</v>
      </c>
      <c r="F804" s="1"/>
      <c r="G804" s="1"/>
      <c r="H804" s="105" t="s">
        <v>267</v>
      </c>
      <c r="I804" s="1"/>
      <c r="J804" s="1"/>
      <c r="K804" s="105"/>
      <c r="L804" s="106">
        <v>44154</v>
      </c>
      <c r="M804" s="105" t="s">
        <v>271</v>
      </c>
      <c r="N804" s="1">
        <v>0.42</v>
      </c>
      <c r="O804" s="105" t="s">
        <v>105</v>
      </c>
      <c r="P804" s="1"/>
      <c r="Q804" s="1"/>
      <c r="R804" s="105" t="s">
        <v>93</v>
      </c>
      <c r="S804" s="1" t="s">
        <v>94</v>
      </c>
      <c r="T804" s="105" t="s">
        <v>36</v>
      </c>
      <c r="U804" s="105" t="s">
        <v>267</v>
      </c>
      <c r="V804" s="106">
        <v>44151</v>
      </c>
      <c r="W804" s="106"/>
      <c r="X804" s="1">
        <v>1.2793750000000002</v>
      </c>
      <c r="Y804" s="1">
        <v>30.705000000000005</v>
      </c>
      <c r="Z804" s="105" t="s">
        <v>105</v>
      </c>
      <c r="AA804" s="106">
        <v>44151</v>
      </c>
      <c r="AB804" s="106">
        <v>44165</v>
      </c>
      <c r="AC804" s="1">
        <v>14</v>
      </c>
      <c r="AD804" s="1">
        <v>136.37</v>
      </c>
      <c r="AE804" s="105"/>
      <c r="AF804" s="105"/>
      <c r="AG804" s="105"/>
      <c r="AH804" s="105"/>
      <c r="AI804" s="105"/>
      <c r="AJ804" s="1"/>
    </row>
    <row r="805" spans="1:36" x14ac:dyDescent="0.3">
      <c r="A805" s="105" t="s">
        <v>37</v>
      </c>
      <c r="B805" s="105" t="s">
        <v>36</v>
      </c>
      <c r="C805" s="105"/>
      <c r="D805" s="105" t="s">
        <v>652</v>
      </c>
      <c r="E805" s="105" t="s">
        <v>652</v>
      </c>
      <c r="F805" s="1"/>
      <c r="G805" s="1"/>
      <c r="H805" s="105" t="s">
        <v>267</v>
      </c>
      <c r="I805" s="1"/>
      <c r="J805" s="1"/>
      <c r="K805" s="105"/>
      <c r="L805" s="106">
        <v>44154</v>
      </c>
      <c r="M805" s="105" t="s">
        <v>270</v>
      </c>
      <c r="N805" s="1">
        <v>0.57999999999999996</v>
      </c>
      <c r="O805" s="105" t="s">
        <v>105</v>
      </c>
      <c r="P805" s="1"/>
      <c r="Q805" s="1"/>
      <c r="R805" s="105" t="s">
        <v>93</v>
      </c>
      <c r="S805" s="1" t="s">
        <v>94</v>
      </c>
      <c r="T805" s="105" t="s">
        <v>36</v>
      </c>
      <c r="U805" s="105" t="s">
        <v>267</v>
      </c>
      <c r="V805" s="106">
        <v>44151</v>
      </c>
      <c r="W805" s="106"/>
      <c r="X805" s="1">
        <v>1.2793750000000002</v>
      </c>
      <c r="Y805" s="1">
        <v>30.705000000000005</v>
      </c>
      <c r="Z805" s="105" t="s">
        <v>105</v>
      </c>
      <c r="AA805" s="106">
        <v>44151</v>
      </c>
      <c r="AB805" s="106">
        <v>44165</v>
      </c>
      <c r="AC805" s="1">
        <v>14</v>
      </c>
      <c r="AD805" s="1">
        <v>136.37</v>
      </c>
      <c r="AE805" s="105"/>
      <c r="AF805" s="105"/>
      <c r="AG805" s="105"/>
      <c r="AH805" s="105"/>
      <c r="AI805" s="105"/>
      <c r="AJ805" s="1"/>
    </row>
    <row r="806" spans="1:36" x14ac:dyDescent="0.3">
      <c r="A806" s="105" t="s">
        <v>37</v>
      </c>
      <c r="B806" s="105" t="s">
        <v>36</v>
      </c>
      <c r="C806" s="105"/>
      <c r="D806" s="105" t="s">
        <v>652</v>
      </c>
      <c r="E806" s="105" t="s">
        <v>652</v>
      </c>
      <c r="F806" s="1"/>
      <c r="G806" s="1"/>
      <c r="H806" s="105" t="s">
        <v>267</v>
      </c>
      <c r="I806" s="1"/>
      <c r="J806" s="1"/>
      <c r="K806" s="105"/>
      <c r="L806" s="106">
        <v>44157</v>
      </c>
      <c r="M806" s="105" t="s">
        <v>120</v>
      </c>
      <c r="N806" s="1">
        <v>0.67</v>
      </c>
      <c r="O806" s="105" t="s">
        <v>105</v>
      </c>
      <c r="P806" s="1"/>
      <c r="Q806" s="1"/>
      <c r="R806" s="105" t="s">
        <v>93</v>
      </c>
      <c r="S806" s="1" t="s">
        <v>94</v>
      </c>
      <c r="T806" s="105" t="s">
        <v>36</v>
      </c>
      <c r="U806" s="105" t="s">
        <v>267</v>
      </c>
      <c r="V806" s="106">
        <v>44151</v>
      </c>
      <c r="W806" s="106"/>
      <c r="X806" s="1">
        <v>1.2793750000000002</v>
      </c>
      <c r="Y806" s="1">
        <v>30.705000000000005</v>
      </c>
      <c r="Z806" s="105" t="s">
        <v>105</v>
      </c>
      <c r="AA806" s="106">
        <v>44151</v>
      </c>
      <c r="AB806" s="106">
        <v>44165</v>
      </c>
      <c r="AC806" s="1">
        <v>14</v>
      </c>
      <c r="AD806" s="1">
        <v>136.37</v>
      </c>
      <c r="AE806" s="105"/>
      <c r="AF806" s="105"/>
      <c r="AG806" s="105"/>
      <c r="AH806" s="105"/>
      <c r="AI806" s="105"/>
      <c r="AJ806" s="1"/>
    </row>
    <row r="807" spans="1:36" x14ac:dyDescent="0.3">
      <c r="A807" s="105" t="s">
        <v>37</v>
      </c>
      <c r="B807" s="105" t="s">
        <v>36</v>
      </c>
      <c r="C807" s="105"/>
      <c r="D807" s="105" t="s">
        <v>652</v>
      </c>
      <c r="E807" s="105" t="s">
        <v>652</v>
      </c>
      <c r="F807" s="1"/>
      <c r="G807" s="1"/>
      <c r="H807" s="105" t="s">
        <v>267</v>
      </c>
      <c r="I807" s="1"/>
      <c r="J807" s="1"/>
      <c r="K807" s="105"/>
      <c r="L807" s="106">
        <v>44158</v>
      </c>
      <c r="M807" s="105" t="s">
        <v>362</v>
      </c>
      <c r="N807" s="1">
        <v>0.5</v>
      </c>
      <c r="O807" s="105" t="s">
        <v>105</v>
      </c>
      <c r="P807" s="1"/>
      <c r="Q807" s="1"/>
      <c r="R807" s="105" t="s">
        <v>93</v>
      </c>
      <c r="S807" s="1" t="s">
        <v>94</v>
      </c>
      <c r="T807" s="105" t="s">
        <v>36</v>
      </c>
      <c r="U807" s="105" t="s">
        <v>267</v>
      </c>
      <c r="V807" s="106">
        <v>44151</v>
      </c>
      <c r="W807" s="106"/>
      <c r="X807" s="1">
        <v>1.2793750000000002</v>
      </c>
      <c r="Y807" s="1">
        <v>30.705000000000005</v>
      </c>
      <c r="Z807" s="105" t="s">
        <v>105</v>
      </c>
      <c r="AA807" s="106">
        <v>44151</v>
      </c>
      <c r="AB807" s="106">
        <v>44165</v>
      </c>
      <c r="AC807" s="1">
        <v>14</v>
      </c>
      <c r="AD807" s="1">
        <v>136.37</v>
      </c>
      <c r="AE807" s="105"/>
      <c r="AF807" s="105"/>
      <c r="AG807" s="105"/>
      <c r="AH807" s="105"/>
      <c r="AI807" s="105"/>
      <c r="AJ807" s="1"/>
    </row>
    <row r="808" spans="1:36" x14ac:dyDescent="0.3">
      <c r="A808" s="105" t="s">
        <v>37</v>
      </c>
      <c r="B808" s="105" t="s">
        <v>36</v>
      </c>
      <c r="C808" s="105"/>
      <c r="D808" s="105" t="s">
        <v>652</v>
      </c>
      <c r="E808" s="105" t="s">
        <v>652</v>
      </c>
      <c r="F808" s="1"/>
      <c r="G808" s="1"/>
      <c r="H808" s="105" t="s">
        <v>267</v>
      </c>
      <c r="I808" s="1"/>
      <c r="J808" s="1"/>
      <c r="K808" s="105"/>
      <c r="L808" s="106">
        <v>44159</v>
      </c>
      <c r="M808" s="105" t="s">
        <v>363</v>
      </c>
      <c r="N808" s="1">
        <v>0.25</v>
      </c>
      <c r="O808" s="105" t="s">
        <v>105</v>
      </c>
      <c r="P808" s="1"/>
      <c r="Q808" s="1"/>
      <c r="R808" s="105" t="s">
        <v>93</v>
      </c>
      <c r="S808" s="1" t="s">
        <v>94</v>
      </c>
      <c r="T808" s="105" t="s">
        <v>36</v>
      </c>
      <c r="U808" s="105" t="s">
        <v>267</v>
      </c>
      <c r="V808" s="106">
        <v>44151</v>
      </c>
      <c r="W808" s="106"/>
      <c r="X808" s="1">
        <v>1.2793750000000002</v>
      </c>
      <c r="Y808" s="1">
        <v>30.705000000000005</v>
      </c>
      <c r="Z808" s="105" t="s">
        <v>105</v>
      </c>
      <c r="AA808" s="106">
        <v>44151</v>
      </c>
      <c r="AB808" s="106">
        <v>44165</v>
      </c>
      <c r="AC808" s="1">
        <v>14</v>
      </c>
      <c r="AD808" s="1">
        <v>136.37</v>
      </c>
      <c r="AE808" s="105"/>
      <c r="AF808" s="105"/>
      <c r="AG808" s="105"/>
      <c r="AH808" s="105"/>
      <c r="AI808" s="105"/>
      <c r="AJ808" s="1"/>
    </row>
    <row r="809" spans="1:36" x14ac:dyDescent="0.3">
      <c r="A809" s="105" t="s">
        <v>37</v>
      </c>
      <c r="B809" s="105" t="s">
        <v>36</v>
      </c>
      <c r="C809" s="105"/>
      <c r="D809" s="105" t="s">
        <v>652</v>
      </c>
      <c r="E809" s="105" t="s">
        <v>652</v>
      </c>
      <c r="F809" s="1"/>
      <c r="G809" s="1"/>
      <c r="H809" s="105" t="s">
        <v>298</v>
      </c>
      <c r="I809" s="1"/>
      <c r="J809" s="1"/>
      <c r="K809" s="105"/>
      <c r="L809" s="106">
        <v>44157</v>
      </c>
      <c r="M809" s="105" t="s">
        <v>364</v>
      </c>
      <c r="N809" s="1">
        <v>1.5</v>
      </c>
      <c r="O809" s="105" t="s">
        <v>105</v>
      </c>
      <c r="P809" s="1"/>
      <c r="Q809" s="1"/>
      <c r="R809" s="105" t="s">
        <v>93</v>
      </c>
      <c r="S809" s="1" t="s">
        <v>94</v>
      </c>
      <c r="T809" s="105" t="s">
        <v>36</v>
      </c>
      <c r="U809" s="105" t="s">
        <v>298</v>
      </c>
      <c r="V809" s="106">
        <v>44151</v>
      </c>
      <c r="W809" s="106"/>
      <c r="X809" s="1">
        <v>2.4734583333333338</v>
      </c>
      <c r="Y809" s="1">
        <v>59.363000000000014</v>
      </c>
      <c r="Z809" s="105" t="s">
        <v>105</v>
      </c>
      <c r="AA809" s="106">
        <v>44151</v>
      </c>
      <c r="AB809" s="106">
        <v>44165</v>
      </c>
      <c r="AC809" s="1">
        <v>14</v>
      </c>
      <c r="AD809" s="1">
        <v>136.37</v>
      </c>
      <c r="AE809" s="105"/>
      <c r="AF809" s="105"/>
      <c r="AG809" s="105"/>
      <c r="AH809" s="105"/>
      <c r="AI809" s="105"/>
      <c r="AJ809" s="1"/>
    </row>
    <row r="810" spans="1:36" x14ac:dyDescent="0.3">
      <c r="A810" s="105" t="s">
        <v>37</v>
      </c>
      <c r="B810" s="105" t="s">
        <v>36</v>
      </c>
      <c r="C810" s="105"/>
      <c r="D810" s="105" t="s">
        <v>652</v>
      </c>
      <c r="E810" s="105" t="s">
        <v>652</v>
      </c>
      <c r="F810" s="1"/>
      <c r="G810" s="1"/>
      <c r="H810" s="105" t="s">
        <v>267</v>
      </c>
      <c r="I810" s="1"/>
      <c r="J810" s="1"/>
      <c r="K810" s="105"/>
      <c r="L810" s="106">
        <v>44160</v>
      </c>
      <c r="M810" s="105" t="s">
        <v>120</v>
      </c>
      <c r="N810" s="1">
        <v>2.83</v>
      </c>
      <c r="O810" s="105" t="s">
        <v>105</v>
      </c>
      <c r="P810" s="1"/>
      <c r="Q810" s="1"/>
      <c r="R810" s="105" t="s">
        <v>93</v>
      </c>
      <c r="S810" s="1" t="s">
        <v>94</v>
      </c>
      <c r="T810" s="105" t="s">
        <v>36</v>
      </c>
      <c r="U810" s="105" t="s">
        <v>267</v>
      </c>
      <c r="V810" s="106">
        <v>44151</v>
      </c>
      <c r="W810" s="106"/>
      <c r="X810" s="1">
        <v>1.2793750000000002</v>
      </c>
      <c r="Y810" s="1">
        <v>30.705000000000005</v>
      </c>
      <c r="Z810" s="105" t="s">
        <v>105</v>
      </c>
      <c r="AA810" s="106">
        <v>44151</v>
      </c>
      <c r="AB810" s="106">
        <v>44165</v>
      </c>
      <c r="AC810" s="1">
        <v>14</v>
      </c>
      <c r="AD810" s="1">
        <v>136.37</v>
      </c>
      <c r="AE810" s="105"/>
      <c r="AF810" s="105"/>
      <c r="AG810" s="105"/>
      <c r="AH810" s="105"/>
      <c r="AI810" s="105"/>
      <c r="AJ810" s="1"/>
    </row>
    <row r="811" spans="1:36" x14ac:dyDescent="0.3">
      <c r="A811" s="105" t="s">
        <v>37</v>
      </c>
      <c r="B811" s="105" t="s">
        <v>36</v>
      </c>
      <c r="C811" s="105"/>
      <c r="D811" s="105" t="s">
        <v>652</v>
      </c>
      <c r="E811" s="105" t="s">
        <v>652</v>
      </c>
      <c r="F811" s="1"/>
      <c r="G811" s="1"/>
      <c r="H811" s="105" t="s">
        <v>267</v>
      </c>
      <c r="I811" s="1"/>
      <c r="J811" s="1"/>
      <c r="K811" s="105"/>
      <c r="L811" s="106">
        <v>44160</v>
      </c>
      <c r="M811" s="105" t="s">
        <v>120</v>
      </c>
      <c r="N811" s="1">
        <v>0.75</v>
      </c>
      <c r="O811" s="105" t="s">
        <v>105</v>
      </c>
      <c r="P811" s="1"/>
      <c r="Q811" s="1"/>
      <c r="R811" s="105" t="s">
        <v>93</v>
      </c>
      <c r="S811" s="1" t="s">
        <v>94</v>
      </c>
      <c r="T811" s="105" t="s">
        <v>36</v>
      </c>
      <c r="U811" s="105" t="s">
        <v>267</v>
      </c>
      <c r="V811" s="106">
        <v>44151</v>
      </c>
      <c r="W811" s="106"/>
      <c r="X811" s="1">
        <v>1.2793750000000002</v>
      </c>
      <c r="Y811" s="1">
        <v>30.705000000000005</v>
      </c>
      <c r="Z811" s="105" t="s">
        <v>105</v>
      </c>
      <c r="AA811" s="106">
        <v>44151</v>
      </c>
      <c r="AB811" s="106">
        <v>44165</v>
      </c>
      <c r="AC811" s="1">
        <v>14</v>
      </c>
      <c r="AD811" s="1">
        <v>136.37</v>
      </c>
      <c r="AE811" s="105"/>
      <c r="AF811" s="105"/>
      <c r="AG811" s="105"/>
      <c r="AH811" s="105"/>
      <c r="AI811" s="105"/>
      <c r="AJ811" s="1"/>
    </row>
    <row r="812" spans="1:36" x14ac:dyDescent="0.3">
      <c r="A812" s="105" t="s">
        <v>37</v>
      </c>
      <c r="B812" s="105" t="s">
        <v>36</v>
      </c>
      <c r="C812" s="105"/>
      <c r="D812" s="105" t="s">
        <v>652</v>
      </c>
      <c r="E812" s="105" t="s">
        <v>652</v>
      </c>
      <c r="F812" s="1"/>
      <c r="G812" s="1"/>
      <c r="H812" s="105" t="s">
        <v>267</v>
      </c>
      <c r="I812" s="1"/>
      <c r="J812" s="1"/>
      <c r="K812" s="105"/>
      <c r="L812" s="106">
        <v>44160</v>
      </c>
      <c r="M812" s="105" t="s">
        <v>120</v>
      </c>
      <c r="N812" s="1">
        <v>1.33</v>
      </c>
      <c r="O812" s="105" t="s">
        <v>105</v>
      </c>
      <c r="P812" s="1"/>
      <c r="Q812" s="1"/>
      <c r="R812" s="105" t="s">
        <v>93</v>
      </c>
      <c r="S812" s="1" t="s">
        <v>94</v>
      </c>
      <c r="T812" s="105" t="s">
        <v>36</v>
      </c>
      <c r="U812" s="105" t="s">
        <v>267</v>
      </c>
      <c r="V812" s="106">
        <v>44151</v>
      </c>
      <c r="W812" s="106"/>
      <c r="X812" s="1">
        <v>1.2793750000000002</v>
      </c>
      <c r="Y812" s="1">
        <v>30.705000000000005</v>
      </c>
      <c r="Z812" s="105" t="s">
        <v>105</v>
      </c>
      <c r="AA812" s="106">
        <v>44151</v>
      </c>
      <c r="AB812" s="106">
        <v>44165</v>
      </c>
      <c r="AC812" s="1">
        <v>14</v>
      </c>
      <c r="AD812" s="1">
        <v>136.37</v>
      </c>
      <c r="AE812" s="105"/>
      <c r="AF812" s="105"/>
      <c r="AG812" s="105"/>
      <c r="AH812" s="105"/>
      <c r="AI812" s="105"/>
      <c r="AJ812" s="1"/>
    </row>
    <row r="813" spans="1:36" x14ac:dyDescent="0.3">
      <c r="A813" s="105" t="s">
        <v>37</v>
      </c>
      <c r="B813" s="105" t="s">
        <v>36</v>
      </c>
      <c r="C813" s="105"/>
      <c r="D813" s="105" t="s">
        <v>652</v>
      </c>
      <c r="E813" s="105" t="s">
        <v>652</v>
      </c>
      <c r="F813" s="1"/>
      <c r="G813" s="1"/>
      <c r="H813" s="105" t="s">
        <v>267</v>
      </c>
      <c r="I813" s="1"/>
      <c r="J813" s="1"/>
      <c r="K813" s="105"/>
      <c r="L813" s="106">
        <v>44160</v>
      </c>
      <c r="M813" s="105" t="s">
        <v>365</v>
      </c>
      <c r="N813" s="1">
        <v>1</v>
      </c>
      <c r="O813" s="105" t="s">
        <v>105</v>
      </c>
      <c r="P813" s="1"/>
      <c r="Q813" s="1"/>
      <c r="R813" s="105" t="s">
        <v>93</v>
      </c>
      <c r="S813" s="1" t="s">
        <v>94</v>
      </c>
      <c r="T813" s="105" t="s">
        <v>36</v>
      </c>
      <c r="U813" s="105" t="s">
        <v>267</v>
      </c>
      <c r="V813" s="106">
        <v>44151</v>
      </c>
      <c r="W813" s="106"/>
      <c r="X813" s="1">
        <v>1.2793750000000002</v>
      </c>
      <c r="Y813" s="1">
        <v>30.705000000000005</v>
      </c>
      <c r="Z813" s="105" t="s">
        <v>105</v>
      </c>
      <c r="AA813" s="106">
        <v>44151</v>
      </c>
      <c r="AB813" s="106">
        <v>44165</v>
      </c>
      <c r="AC813" s="1">
        <v>14</v>
      </c>
      <c r="AD813" s="1">
        <v>136.37</v>
      </c>
      <c r="AE813" s="105"/>
      <c r="AF813" s="105"/>
      <c r="AG813" s="105"/>
      <c r="AH813" s="105"/>
      <c r="AI813" s="105"/>
      <c r="AJ813" s="1"/>
    </row>
    <row r="814" spans="1:36" x14ac:dyDescent="0.3">
      <c r="A814" s="105" t="s">
        <v>37</v>
      </c>
      <c r="B814" s="105" t="s">
        <v>36</v>
      </c>
      <c r="C814" s="105"/>
      <c r="D814" s="105" t="s">
        <v>652</v>
      </c>
      <c r="E814" s="105" t="s">
        <v>652</v>
      </c>
      <c r="F814" s="1"/>
      <c r="G814" s="1"/>
      <c r="H814" s="105" t="s">
        <v>267</v>
      </c>
      <c r="I814" s="1"/>
      <c r="J814" s="1"/>
      <c r="K814" s="105"/>
      <c r="L814" s="106">
        <v>44160</v>
      </c>
      <c r="M814" s="105" t="s">
        <v>120</v>
      </c>
      <c r="N814" s="1">
        <v>1.25</v>
      </c>
      <c r="O814" s="105" t="s">
        <v>105</v>
      </c>
      <c r="P814" s="1"/>
      <c r="Q814" s="1"/>
      <c r="R814" s="105" t="s">
        <v>93</v>
      </c>
      <c r="S814" s="1" t="s">
        <v>94</v>
      </c>
      <c r="T814" s="105" t="s">
        <v>36</v>
      </c>
      <c r="U814" s="105" t="s">
        <v>267</v>
      </c>
      <c r="V814" s="106">
        <v>44151</v>
      </c>
      <c r="W814" s="106"/>
      <c r="X814" s="1">
        <v>1.2793750000000002</v>
      </c>
      <c r="Y814" s="1">
        <v>30.705000000000005</v>
      </c>
      <c r="Z814" s="105" t="s">
        <v>105</v>
      </c>
      <c r="AA814" s="106">
        <v>44151</v>
      </c>
      <c r="AB814" s="106">
        <v>44165</v>
      </c>
      <c r="AC814" s="1">
        <v>14</v>
      </c>
      <c r="AD814" s="1">
        <v>136.37</v>
      </c>
      <c r="AE814" s="105"/>
      <c r="AF814" s="105"/>
      <c r="AG814" s="105"/>
      <c r="AH814" s="105"/>
      <c r="AI814" s="105"/>
      <c r="AJ814" s="1"/>
    </row>
    <row r="815" spans="1:36" x14ac:dyDescent="0.3">
      <c r="A815" s="105" t="s">
        <v>37</v>
      </c>
      <c r="B815" s="105" t="s">
        <v>36</v>
      </c>
      <c r="C815" s="105"/>
      <c r="D815" s="105" t="s">
        <v>652</v>
      </c>
      <c r="E815" s="105" t="s">
        <v>652</v>
      </c>
      <c r="F815" s="1"/>
      <c r="G815" s="1"/>
      <c r="H815" s="105" t="s">
        <v>267</v>
      </c>
      <c r="I815" s="1"/>
      <c r="J815" s="1"/>
      <c r="K815" s="105"/>
      <c r="L815" s="106">
        <v>44162</v>
      </c>
      <c r="M815" s="105" t="s">
        <v>120</v>
      </c>
      <c r="N815" s="1">
        <v>1.25</v>
      </c>
      <c r="O815" s="105" t="s">
        <v>105</v>
      </c>
      <c r="P815" s="1"/>
      <c r="Q815" s="1"/>
      <c r="R815" s="105" t="s">
        <v>93</v>
      </c>
      <c r="S815" s="1" t="s">
        <v>94</v>
      </c>
      <c r="T815" s="105" t="s">
        <v>36</v>
      </c>
      <c r="U815" s="105" t="s">
        <v>267</v>
      </c>
      <c r="V815" s="106">
        <v>44151</v>
      </c>
      <c r="W815" s="106"/>
      <c r="X815" s="1">
        <v>1.2793750000000002</v>
      </c>
      <c r="Y815" s="1">
        <v>30.705000000000005</v>
      </c>
      <c r="Z815" s="105" t="s">
        <v>105</v>
      </c>
      <c r="AA815" s="106">
        <v>44151</v>
      </c>
      <c r="AB815" s="106">
        <v>44165</v>
      </c>
      <c r="AC815" s="1">
        <v>14</v>
      </c>
      <c r="AD815" s="1">
        <v>136.37</v>
      </c>
      <c r="AE815" s="105"/>
      <c r="AF815" s="105"/>
      <c r="AG815" s="105"/>
      <c r="AH815" s="105"/>
      <c r="AI815" s="105"/>
      <c r="AJ815" s="1"/>
    </row>
    <row r="816" spans="1:36" x14ac:dyDescent="0.3">
      <c r="A816" s="105" t="s">
        <v>37</v>
      </c>
      <c r="B816" s="105" t="s">
        <v>36</v>
      </c>
      <c r="C816" s="105"/>
      <c r="D816" s="105" t="s">
        <v>652</v>
      </c>
      <c r="E816" s="105" t="s">
        <v>652</v>
      </c>
      <c r="F816" s="1"/>
      <c r="G816" s="1"/>
      <c r="H816" s="105" t="s">
        <v>267</v>
      </c>
      <c r="I816" s="1"/>
      <c r="J816" s="1"/>
      <c r="K816" s="105"/>
      <c r="L816" s="106">
        <v>44162</v>
      </c>
      <c r="M816" s="105" t="s">
        <v>120</v>
      </c>
      <c r="N816" s="1">
        <v>0.5</v>
      </c>
      <c r="O816" s="105" t="s">
        <v>105</v>
      </c>
      <c r="P816" s="1"/>
      <c r="Q816" s="1"/>
      <c r="R816" s="105" t="s">
        <v>93</v>
      </c>
      <c r="S816" s="1" t="s">
        <v>94</v>
      </c>
      <c r="T816" s="105" t="s">
        <v>36</v>
      </c>
      <c r="U816" s="105" t="s">
        <v>267</v>
      </c>
      <c r="V816" s="106">
        <v>44151</v>
      </c>
      <c r="W816" s="106"/>
      <c r="X816" s="1">
        <v>1.2793750000000002</v>
      </c>
      <c r="Y816" s="1">
        <v>30.705000000000005</v>
      </c>
      <c r="Z816" s="105" t="s">
        <v>105</v>
      </c>
      <c r="AA816" s="106">
        <v>44151</v>
      </c>
      <c r="AB816" s="106">
        <v>44165</v>
      </c>
      <c r="AC816" s="1">
        <v>14</v>
      </c>
      <c r="AD816" s="1">
        <v>136.37</v>
      </c>
      <c r="AE816" s="105"/>
      <c r="AF816" s="105"/>
      <c r="AG816" s="105"/>
      <c r="AH816" s="105"/>
      <c r="AI816" s="105"/>
      <c r="AJ816" s="1"/>
    </row>
    <row r="817" spans="1:36" x14ac:dyDescent="0.3">
      <c r="A817" s="105" t="s">
        <v>37</v>
      </c>
      <c r="B817" s="105" t="s">
        <v>36</v>
      </c>
      <c r="C817" s="105"/>
      <c r="D817" s="105" t="s">
        <v>652</v>
      </c>
      <c r="E817" s="105" t="s">
        <v>652</v>
      </c>
      <c r="F817" s="1"/>
      <c r="G817" s="1"/>
      <c r="H817" s="105" t="s">
        <v>278</v>
      </c>
      <c r="I817" s="1"/>
      <c r="J817" s="1"/>
      <c r="K817" s="105"/>
      <c r="L817" s="106">
        <v>44165</v>
      </c>
      <c r="M817" s="105" t="s">
        <v>279</v>
      </c>
      <c r="N817" s="1">
        <v>2</v>
      </c>
      <c r="O817" s="105" t="s">
        <v>108</v>
      </c>
      <c r="P817" s="1"/>
      <c r="Q817" s="1"/>
      <c r="R817" s="105" t="s">
        <v>93</v>
      </c>
      <c r="S817" s="1" t="s">
        <v>94</v>
      </c>
      <c r="T817" s="105" t="s">
        <v>36</v>
      </c>
      <c r="U817" s="105" t="s">
        <v>278</v>
      </c>
      <c r="V817" s="106">
        <v>44137</v>
      </c>
      <c r="W817" s="106">
        <v>44204</v>
      </c>
      <c r="X817" s="1">
        <v>67</v>
      </c>
      <c r="Y817" s="1">
        <v>17</v>
      </c>
      <c r="Z817" s="105" t="s">
        <v>108</v>
      </c>
      <c r="AA817" s="106">
        <v>44165</v>
      </c>
      <c r="AB817" s="106">
        <v>44179</v>
      </c>
      <c r="AC817" s="1">
        <v>14</v>
      </c>
      <c r="AD817" s="1">
        <v>112</v>
      </c>
      <c r="AE817" s="105"/>
      <c r="AF817" s="105"/>
      <c r="AG817" s="105"/>
      <c r="AH817" s="105"/>
      <c r="AI817" s="105"/>
      <c r="AJ817" s="1"/>
    </row>
    <row r="818" spans="1:36" x14ac:dyDescent="0.3">
      <c r="A818" s="105" t="s">
        <v>37</v>
      </c>
      <c r="B818" s="105" t="s">
        <v>36</v>
      </c>
      <c r="C818" s="105"/>
      <c r="D818" s="105" t="s">
        <v>652</v>
      </c>
      <c r="E818" s="105" t="s">
        <v>652</v>
      </c>
      <c r="F818" s="1"/>
      <c r="G818" s="1"/>
      <c r="H818" s="105" t="s">
        <v>267</v>
      </c>
      <c r="I818" s="1"/>
      <c r="J818" s="1"/>
      <c r="K818" s="105"/>
      <c r="L818" s="106">
        <v>44166</v>
      </c>
      <c r="M818" s="105" t="s">
        <v>170</v>
      </c>
      <c r="N818" s="1">
        <v>1.1000000000000001</v>
      </c>
      <c r="O818" s="105" t="s">
        <v>108</v>
      </c>
      <c r="P818" s="1"/>
      <c r="Q818" s="1"/>
      <c r="R818" s="105" t="s">
        <v>93</v>
      </c>
      <c r="S818" s="1" t="s">
        <v>94</v>
      </c>
      <c r="T818" s="105" t="s">
        <v>36</v>
      </c>
      <c r="U818" s="105" t="s">
        <v>267</v>
      </c>
      <c r="V818" s="106">
        <v>44151</v>
      </c>
      <c r="W818" s="106"/>
      <c r="X818" s="1">
        <v>1.2793750000000002</v>
      </c>
      <c r="Y818" s="1">
        <v>30.705000000000005</v>
      </c>
      <c r="Z818" s="105" t="s">
        <v>108</v>
      </c>
      <c r="AA818" s="106">
        <v>44165</v>
      </c>
      <c r="AB818" s="106">
        <v>44179</v>
      </c>
      <c r="AC818" s="1">
        <v>14</v>
      </c>
      <c r="AD818" s="1">
        <v>112</v>
      </c>
      <c r="AE818" s="105"/>
      <c r="AF818" s="105"/>
      <c r="AG818" s="105"/>
      <c r="AH818" s="105"/>
      <c r="AI818" s="105"/>
      <c r="AJ818" s="1"/>
    </row>
    <row r="819" spans="1:36" x14ac:dyDescent="0.3">
      <c r="A819" s="105" t="s">
        <v>37</v>
      </c>
      <c r="B819" s="105" t="s">
        <v>36</v>
      </c>
      <c r="C819" s="105"/>
      <c r="D819" s="105" t="s">
        <v>652</v>
      </c>
      <c r="E819" s="105" t="s">
        <v>652</v>
      </c>
      <c r="F819" s="1"/>
      <c r="G819" s="1"/>
      <c r="H819" s="105" t="s">
        <v>267</v>
      </c>
      <c r="I819" s="1"/>
      <c r="J819" s="1"/>
      <c r="K819" s="105"/>
      <c r="L819" s="106">
        <v>44167</v>
      </c>
      <c r="M819" s="105" t="s">
        <v>170</v>
      </c>
      <c r="N819" s="1">
        <v>1</v>
      </c>
      <c r="O819" s="105" t="s">
        <v>108</v>
      </c>
      <c r="P819" s="1"/>
      <c r="Q819" s="1"/>
      <c r="R819" s="105" t="s">
        <v>93</v>
      </c>
      <c r="S819" s="1" t="s">
        <v>94</v>
      </c>
      <c r="T819" s="105" t="s">
        <v>36</v>
      </c>
      <c r="U819" s="105" t="s">
        <v>267</v>
      </c>
      <c r="V819" s="106">
        <v>44151</v>
      </c>
      <c r="W819" s="106"/>
      <c r="X819" s="1">
        <v>1.2793750000000002</v>
      </c>
      <c r="Y819" s="1">
        <v>30.705000000000005</v>
      </c>
      <c r="Z819" s="105" t="s">
        <v>108</v>
      </c>
      <c r="AA819" s="106">
        <v>44165</v>
      </c>
      <c r="AB819" s="106">
        <v>44179</v>
      </c>
      <c r="AC819" s="1">
        <v>14</v>
      </c>
      <c r="AD819" s="1">
        <v>112</v>
      </c>
      <c r="AE819" s="105"/>
      <c r="AF819" s="105"/>
      <c r="AG819" s="105"/>
      <c r="AH819" s="105"/>
      <c r="AI819" s="105"/>
      <c r="AJ819" s="1"/>
    </row>
    <row r="820" spans="1:36" x14ac:dyDescent="0.3">
      <c r="A820" s="105" t="s">
        <v>37</v>
      </c>
      <c r="B820" s="105" t="s">
        <v>36</v>
      </c>
      <c r="C820" s="105"/>
      <c r="D820" s="105" t="s">
        <v>652</v>
      </c>
      <c r="E820" s="105" t="s">
        <v>652</v>
      </c>
      <c r="F820" s="1"/>
      <c r="G820" s="1"/>
      <c r="H820" s="105" t="s">
        <v>267</v>
      </c>
      <c r="I820" s="1"/>
      <c r="J820" s="1"/>
      <c r="K820" s="105"/>
      <c r="L820" s="106">
        <v>44168</v>
      </c>
      <c r="M820" s="105" t="s">
        <v>170</v>
      </c>
      <c r="N820" s="1">
        <v>0.57999999999999996</v>
      </c>
      <c r="O820" s="105" t="s">
        <v>108</v>
      </c>
      <c r="P820" s="1"/>
      <c r="Q820" s="1"/>
      <c r="R820" s="105" t="s">
        <v>93</v>
      </c>
      <c r="S820" s="1" t="s">
        <v>94</v>
      </c>
      <c r="T820" s="105" t="s">
        <v>36</v>
      </c>
      <c r="U820" s="105" t="s">
        <v>267</v>
      </c>
      <c r="V820" s="106">
        <v>44151</v>
      </c>
      <c r="W820" s="106"/>
      <c r="X820" s="1">
        <v>1.2793750000000002</v>
      </c>
      <c r="Y820" s="1">
        <v>30.705000000000005</v>
      </c>
      <c r="Z820" s="105" t="s">
        <v>108</v>
      </c>
      <c r="AA820" s="106">
        <v>44165</v>
      </c>
      <c r="AB820" s="106">
        <v>44179</v>
      </c>
      <c r="AC820" s="1">
        <v>14</v>
      </c>
      <c r="AD820" s="1">
        <v>112</v>
      </c>
      <c r="AE820" s="105"/>
      <c r="AF820" s="105"/>
      <c r="AG820" s="105"/>
      <c r="AH820" s="105"/>
      <c r="AI820" s="105"/>
      <c r="AJ820" s="1"/>
    </row>
    <row r="821" spans="1:36" x14ac:dyDescent="0.3">
      <c r="A821" s="105" t="s">
        <v>37</v>
      </c>
      <c r="B821" s="105" t="s">
        <v>36</v>
      </c>
      <c r="C821" s="105"/>
      <c r="D821" s="105" t="s">
        <v>652</v>
      </c>
      <c r="E821" s="105" t="s">
        <v>652</v>
      </c>
      <c r="F821" s="1"/>
      <c r="G821" s="1"/>
      <c r="H821" s="105" t="s">
        <v>324</v>
      </c>
      <c r="I821" s="1"/>
      <c r="J821" s="1"/>
      <c r="K821" s="105"/>
      <c r="L821" s="106">
        <v>44151</v>
      </c>
      <c r="M821" s="105" t="s">
        <v>176</v>
      </c>
      <c r="N821" s="1">
        <v>0.33</v>
      </c>
      <c r="O821" s="105" t="s">
        <v>40</v>
      </c>
      <c r="P821" s="1"/>
      <c r="Q821" s="1"/>
      <c r="R821" s="105" t="s">
        <v>101</v>
      </c>
      <c r="S821" s="1" t="s">
        <v>102</v>
      </c>
      <c r="T821" s="105" t="s">
        <v>36</v>
      </c>
      <c r="U821" s="105" t="s">
        <v>324</v>
      </c>
      <c r="V821" s="106">
        <v>44151</v>
      </c>
      <c r="W821" s="106"/>
      <c r="X821" s="1">
        <v>0.34116666666666667</v>
      </c>
      <c r="Y821" s="1">
        <v>8.1880000000000006</v>
      </c>
      <c r="Z821" s="105" t="s">
        <v>40</v>
      </c>
      <c r="AA821" s="106">
        <v>44137</v>
      </c>
      <c r="AB821" s="106">
        <v>44151</v>
      </c>
      <c r="AC821" s="1">
        <v>14</v>
      </c>
      <c r="AD821" s="1">
        <v>112</v>
      </c>
      <c r="AE821" s="105"/>
      <c r="AF821" s="105"/>
      <c r="AG821" s="105"/>
      <c r="AH821" s="105"/>
      <c r="AI821" s="105"/>
      <c r="AJ821" s="1"/>
    </row>
    <row r="822" spans="1:36" x14ac:dyDescent="0.3">
      <c r="A822" s="105" t="s">
        <v>37</v>
      </c>
      <c r="B822" s="105" t="s">
        <v>36</v>
      </c>
      <c r="C822" s="105"/>
      <c r="D822" s="105" t="s">
        <v>652</v>
      </c>
      <c r="E822" s="105" t="s">
        <v>652</v>
      </c>
      <c r="F822" s="1"/>
      <c r="G822" s="1"/>
      <c r="H822" s="105" t="s">
        <v>324</v>
      </c>
      <c r="I822" s="1"/>
      <c r="J822" s="1"/>
      <c r="K822" s="105"/>
      <c r="L822" s="106">
        <v>44151</v>
      </c>
      <c r="M822" s="105" t="s">
        <v>120</v>
      </c>
      <c r="N822" s="1">
        <v>0.33</v>
      </c>
      <c r="O822" s="105" t="s">
        <v>40</v>
      </c>
      <c r="P822" s="1"/>
      <c r="Q822" s="1"/>
      <c r="R822" s="105" t="s">
        <v>101</v>
      </c>
      <c r="S822" s="1" t="s">
        <v>102</v>
      </c>
      <c r="T822" s="105" t="s">
        <v>36</v>
      </c>
      <c r="U822" s="105" t="s">
        <v>324</v>
      </c>
      <c r="V822" s="106">
        <v>44151</v>
      </c>
      <c r="W822" s="106"/>
      <c r="X822" s="1">
        <v>0.34116666666666667</v>
      </c>
      <c r="Y822" s="1">
        <v>8.1880000000000006</v>
      </c>
      <c r="Z822" s="105" t="s">
        <v>40</v>
      </c>
      <c r="AA822" s="106">
        <v>44137</v>
      </c>
      <c r="AB822" s="106">
        <v>44151</v>
      </c>
      <c r="AC822" s="1">
        <v>14</v>
      </c>
      <c r="AD822" s="1">
        <v>112</v>
      </c>
      <c r="AE822" s="105"/>
      <c r="AF822" s="105"/>
      <c r="AG822" s="105"/>
      <c r="AH822" s="105"/>
      <c r="AI822" s="105"/>
      <c r="AJ822" s="1"/>
    </row>
    <row r="823" spans="1:36" x14ac:dyDescent="0.3">
      <c r="A823" s="105" t="s">
        <v>37</v>
      </c>
      <c r="B823" s="105" t="s">
        <v>36</v>
      </c>
      <c r="C823" s="105"/>
      <c r="D823" s="105" t="s">
        <v>652</v>
      </c>
      <c r="E823" s="105" t="s">
        <v>652</v>
      </c>
      <c r="F823" s="1"/>
      <c r="G823" s="1"/>
      <c r="H823" s="105" t="s">
        <v>324</v>
      </c>
      <c r="I823" s="1"/>
      <c r="J823" s="1"/>
      <c r="K823" s="105"/>
      <c r="L823" s="106">
        <v>44153</v>
      </c>
      <c r="M823" s="105" t="s">
        <v>176</v>
      </c>
      <c r="N823" s="1">
        <v>0.25</v>
      </c>
      <c r="O823" s="105" t="s">
        <v>105</v>
      </c>
      <c r="P823" s="1"/>
      <c r="Q823" s="1"/>
      <c r="R823" s="105" t="s">
        <v>101</v>
      </c>
      <c r="S823" s="1" t="s">
        <v>102</v>
      </c>
      <c r="T823" s="105" t="s">
        <v>36</v>
      </c>
      <c r="U823" s="105" t="s">
        <v>324</v>
      </c>
      <c r="V823" s="106">
        <v>44151</v>
      </c>
      <c r="W823" s="106"/>
      <c r="X823" s="1">
        <v>0.34116666666666667</v>
      </c>
      <c r="Y823" s="1">
        <v>8.1880000000000006</v>
      </c>
      <c r="Z823" s="105" t="s">
        <v>105</v>
      </c>
      <c r="AA823" s="106">
        <v>44151</v>
      </c>
      <c r="AB823" s="106">
        <v>44165</v>
      </c>
      <c r="AC823" s="1">
        <v>14</v>
      </c>
      <c r="AD823" s="1">
        <v>136.37</v>
      </c>
      <c r="AE823" s="105"/>
      <c r="AF823" s="105"/>
      <c r="AG823" s="105"/>
      <c r="AH823" s="105"/>
      <c r="AI823" s="105"/>
      <c r="AJ823" s="1"/>
    </row>
    <row r="824" spans="1:36" x14ac:dyDescent="0.3">
      <c r="A824" s="105" t="s">
        <v>37</v>
      </c>
      <c r="B824" s="105" t="s">
        <v>36</v>
      </c>
      <c r="C824" s="105"/>
      <c r="D824" s="105" t="s">
        <v>652</v>
      </c>
      <c r="E824" s="105" t="s">
        <v>652</v>
      </c>
      <c r="F824" s="1"/>
      <c r="G824" s="1"/>
      <c r="H824" s="105" t="s">
        <v>324</v>
      </c>
      <c r="I824" s="1"/>
      <c r="J824" s="1"/>
      <c r="K824" s="105"/>
      <c r="L824" s="106">
        <v>44153</v>
      </c>
      <c r="M824" s="105" t="s">
        <v>120</v>
      </c>
      <c r="N824" s="1">
        <v>0.75</v>
      </c>
      <c r="O824" s="105" t="s">
        <v>105</v>
      </c>
      <c r="P824" s="1"/>
      <c r="Q824" s="1"/>
      <c r="R824" s="105" t="s">
        <v>101</v>
      </c>
      <c r="S824" s="1" t="s">
        <v>102</v>
      </c>
      <c r="T824" s="105" t="s">
        <v>36</v>
      </c>
      <c r="U824" s="105" t="s">
        <v>324</v>
      </c>
      <c r="V824" s="106">
        <v>44151</v>
      </c>
      <c r="W824" s="106"/>
      <c r="X824" s="1">
        <v>0.34116666666666667</v>
      </c>
      <c r="Y824" s="1">
        <v>8.1880000000000006</v>
      </c>
      <c r="Z824" s="105" t="s">
        <v>105</v>
      </c>
      <c r="AA824" s="106">
        <v>44151</v>
      </c>
      <c r="AB824" s="106">
        <v>44165</v>
      </c>
      <c r="AC824" s="1">
        <v>14</v>
      </c>
      <c r="AD824" s="1">
        <v>136.37</v>
      </c>
      <c r="AE824" s="105"/>
      <c r="AF824" s="105"/>
      <c r="AG824" s="105"/>
      <c r="AH824" s="105"/>
      <c r="AI824" s="105"/>
      <c r="AJ824" s="1"/>
    </row>
    <row r="825" spans="1:36" x14ac:dyDescent="0.3">
      <c r="A825" s="105" t="s">
        <v>37</v>
      </c>
      <c r="B825" s="105" t="s">
        <v>36</v>
      </c>
      <c r="C825" s="105"/>
      <c r="D825" s="105" t="s">
        <v>652</v>
      </c>
      <c r="E825" s="105" t="s">
        <v>652</v>
      </c>
      <c r="F825" s="1"/>
      <c r="G825" s="1"/>
      <c r="H825" s="105" t="s">
        <v>324</v>
      </c>
      <c r="I825" s="1"/>
      <c r="J825" s="1"/>
      <c r="K825" s="105"/>
      <c r="L825" s="106">
        <v>44158</v>
      </c>
      <c r="M825" s="105" t="s">
        <v>120</v>
      </c>
      <c r="N825" s="1">
        <v>0.2</v>
      </c>
      <c r="O825" s="105" t="s">
        <v>105</v>
      </c>
      <c r="P825" s="1"/>
      <c r="Q825" s="1"/>
      <c r="R825" s="105" t="s">
        <v>101</v>
      </c>
      <c r="S825" s="1" t="s">
        <v>102</v>
      </c>
      <c r="T825" s="105" t="s">
        <v>36</v>
      </c>
      <c r="U825" s="105" t="s">
        <v>324</v>
      </c>
      <c r="V825" s="106">
        <v>44151</v>
      </c>
      <c r="W825" s="106"/>
      <c r="X825" s="1">
        <v>0.34116666666666667</v>
      </c>
      <c r="Y825" s="1">
        <v>8.1880000000000006</v>
      </c>
      <c r="Z825" s="105" t="s">
        <v>105</v>
      </c>
      <c r="AA825" s="106">
        <v>44151</v>
      </c>
      <c r="AB825" s="106">
        <v>44165</v>
      </c>
      <c r="AC825" s="1">
        <v>14</v>
      </c>
      <c r="AD825" s="1">
        <v>136.37</v>
      </c>
      <c r="AE825" s="105"/>
      <c r="AF825" s="105"/>
      <c r="AG825" s="105"/>
      <c r="AH825" s="105"/>
      <c r="AI825" s="105"/>
      <c r="AJ825" s="1"/>
    </row>
    <row r="826" spans="1:36" x14ac:dyDescent="0.3">
      <c r="A826" s="105" t="s">
        <v>37</v>
      </c>
      <c r="B826" s="105" t="s">
        <v>36</v>
      </c>
      <c r="C826" s="105"/>
      <c r="D826" s="105" t="s">
        <v>652</v>
      </c>
      <c r="E826" s="105" t="s">
        <v>652</v>
      </c>
      <c r="F826" s="1"/>
      <c r="G826" s="1"/>
      <c r="H826" s="105" t="s">
        <v>278</v>
      </c>
      <c r="I826" s="1"/>
      <c r="J826" s="1"/>
      <c r="K826" s="105"/>
      <c r="L826" s="106">
        <v>44155</v>
      </c>
      <c r="M826" s="105" t="s">
        <v>380</v>
      </c>
      <c r="N826" s="1">
        <v>0.27</v>
      </c>
      <c r="O826" s="105" t="s">
        <v>105</v>
      </c>
      <c r="P826" s="1"/>
      <c r="Q826" s="1"/>
      <c r="R826" s="105" t="s">
        <v>101</v>
      </c>
      <c r="S826" s="1" t="s">
        <v>102</v>
      </c>
      <c r="T826" s="105" t="s">
        <v>36</v>
      </c>
      <c r="U826" s="105" t="s">
        <v>278</v>
      </c>
      <c r="V826" s="106">
        <v>44137</v>
      </c>
      <c r="W826" s="106">
        <v>44204</v>
      </c>
      <c r="X826" s="1">
        <v>67</v>
      </c>
      <c r="Y826" s="1">
        <v>17</v>
      </c>
      <c r="Z826" s="105" t="s">
        <v>105</v>
      </c>
      <c r="AA826" s="106">
        <v>44151</v>
      </c>
      <c r="AB826" s="106">
        <v>44165</v>
      </c>
      <c r="AC826" s="1">
        <v>14</v>
      </c>
      <c r="AD826" s="1">
        <v>136.37</v>
      </c>
      <c r="AE826" s="105"/>
      <c r="AF826" s="105"/>
      <c r="AG826" s="105"/>
      <c r="AH826" s="105"/>
      <c r="AI826" s="105"/>
      <c r="AJ826" s="1"/>
    </row>
    <row r="827" spans="1:36" x14ac:dyDescent="0.3">
      <c r="A827" s="105" t="s">
        <v>37</v>
      </c>
      <c r="B827" s="105" t="s">
        <v>36</v>
      </c>
      <c r="C827" s="105"/>
      <c r="D827" s="105" t="s">
        <v>652</v>
      </c>
      <c r="E827" s="105" t="s">
        <v>652</v>
      </c>
      <c r="F827" s="1"/>
      <c r="G827" s="1"/>
      <c r="H827" s="105" t="s">
        <v>278</v>
      </c>
      <c r="I827" s="1"/>
      <c r="J827" s="1"/>
      <c r="K827" s="105"/>
      <c r="L827" s="106">
        <v>44165</v>
      </c>
      <c r="M827" s="105" t="s">
        <v>384</v>
      </c>
      <c r="N827" s="1">
        <v>1.78</v>
      </c>
      <c r="O827" s="105" t="s">
        <v>108</v>
      </c>
      <c r="P827" s="1"/>
      <c r="Q827" s="1"/>
      <c r="R827" s="105" t="s">
        <v>101</v>
      </c>
      <c r="S827" s="1" t="s">
        <v>102</v>
      </c>
      <c r="T827" s="105" t="s">
        <v>36</v>
      </c>
      <c r="U827" s="105" t="s">
        <v>278</v>
      </c>
      <c r="V827" s="106">
        <v>44137</v>
      </c>
      <c r="W827" s="106">
        <v>44204</v>
      </c>
      <c r="X827" s="1">
        <v>67</v>
      </c>
      <c r="Y827" s="1">
        <v>17</v>
      </c>
      <c r="Z827" s="105" t="s">
        <v>108</v>
      </c>
      <c r="AA827" s="106">
        <v>44165</v>
      </c>
      <c r="AB827" s="106">
        <v>44179</v>
      </c>
      <c r="AC827" s="1">
        <v>14</v>
      </c>
      <c r="AD827" s="1">
        <v>112</v>
      </c>
      <c r="AE827" s="105"/>
      <c r="AF827" s="105"/>
      <c r="AG827" s="105"/>
      <c r="AH827" s="105"/>
      <c r="AI827" s="105"/>
      <c r="AJ827" s="1"/>
    </row>
    <row r="828" spans="1:36" x14ac:dyDescent="0.3">
      <c r="A828" s="105" t="s">
        <v>37</v>
      </c>
      <c r="B828" s="105" t="s">
        <v>36</v>
      </c>
      <c r="C828" s="105"/>
      <c r="D828" s="105" t="s">
        <v>652</v>
      </c>
      <c r="E828" s="105" t="s">
        <v>652</v>
      </c>
      <c r="F828" s="1"/>
      <c r="G828" s="1"/>
      <c r="H828" s="105" t="s">
        <v>275</v>
      </c>
      <c r="I828" s="1"/>
      <c r="J828" s="1"/>
      <c r="K828" s="105"/>
      <c r="L828" s="106">
        <v>44165</v>
      </c>
      <c r="M828" s="105"/>
      <c r="N828" s="1">
        <v>1.02</v>
      </c>
      <c r="O828" s="105" t="s">
        <v>108</v>
      </c>
      <c r="P828" s="1"/>
      <c r="Q828" s="1"/>
      <c r="R828" s="105" t="s">
        <v>101</v>
      </c>
      <c r="S828" s="1" t="s">
        <v>102</v>
      </c>
      <c r="T828" s="105" t="s">
        <v>36</v>
      </c>
      <c r="U828" s="105" t="s">
        <v>275</v>
      </c>
      <c r="V828" s="106">
        <v>44151</v>
      </c>
      <c r="W828" s="106"/>
      <c r="X828" s="1">
        <v>0.68233333333333335</v>
      </c>
      <c r="Y828" s="1">
        <v>16.376000000000001</v>
      </c>
      <c r="Z828" s="105" t="s">
        <v>108</v>
      </c>
      <c r="AA828" s="106">
        <v>44165</v>
      </c>
      <c r="AB828" s="106">
        <v>44179</v>
      </c>
      <c r="AC828" s="1">
        <v>14</v>
      </c>
      <c r="AD828" s="1">
        <v>112</v>
      </c>
      <c r="AE828" s="105"/>
      <c r="AF828" s="105"/>
      <c r="AG828" s="105"/>
      <c r="AH828" s="105"/>
      <c r="AI828" s="105"/>
      <c r="AJ828" s="1"/>
    </row>
    <row r="829" spans="1:36" x14ac:dyDescent="0.3">
      <c r="A829" s="105" t="s">
        <v>37</v>
      </c>
      <c r="B829" s="105" t="s">
        <v>36</v>
      </c>
      <c r="C829" s="105"/>
      <c r="D829" s="105" t="s">
        <v>652</v>
      </c>
      <c r="E829" s="105" t="s">
        <v>652</v>
      </c>
      <c r="F829" s="1"/>
      <c r="G829" s="1"/>
      <c r="H829" s="105" t="s">
        <v>386</v>
      </c>
      <c r="I829" s="1"/>
      <c r="J829" s="1"/>
      <c r="K829" s="105"/>
      <c r="L829" s="106">
        <v>44168</v>
      </c>
      <c r="M829" s="105" t="s">
        <v>387</v>
      </c>
      <c r="N829" s="1">
        <v>0.37</v>
      </c>
      <c r="O829" s="105" t="s">
        <v>108</v>
      </c>
      <c r="P829" s="1"/>
      <c r="Q829" s="1"/>
      <c r="R829" s="105" t="s">
        <v>101</v>
      </c>
      <c r="S829" s="1" t="s">
        <v>102</v>
      </c>
      <c r="T829" s="105" t="s">
        <v>36</v>
      </c>
      <c r="U829" s="105" t="s">
        <v>386</v>
      </c>
      <c r="V829" s="106">
        <v>44137</v>
      </c>
      <c r="W829" s="106">
        <v>44204</v>
      </c>
      <c r="X829" s="1">
        <v>67</v>
      </c>
      <c r="Y829" s="1">
        <v>4</v>
      </c>
      <c r="Z829" s="105" t="s">
        <v>108</v>
      </c>
      <c r="AA829" s="106">
        <v>44165</v>
      </c>
      <c r="AB829" s="106">
        <v>44179</v>
      </c>
      <c r="AC829" s="1">
        <v>14</v>
      </c>
      <c r="AD829" s="1">
        <v>112</v>
      </c>
      <c r="AE829" s="105"/>
      <c r="AF829" s="105"/>
      <c r="AG829" s="105"/>
      <c r="AH829" s="105"/>
      <c r="AI829" s="105"/>
      <c r="AJ829" s="1"/>
    </row>
    <row r="830" spans="1:36" x14ac:dyDescent="0.3">
      <c r="A830" s="105" t="s">
        <v>37</v>
      </c>
      <c r="B830" s="105" t="s">
        <v>36</v>
      </c>
      <c r="C830" s="105"/>
      <c r="D830" s="105" t="s">
        <v>652</v>
      </c>
      <c r="E830" s="105" t="s">
        <v>652</v>
      </c>
      <c r="F830" s="1"/>
      <c r="G830" s="1"/>
      <c r="H830" s="105" t="s">
        <v>267</v>
      </c>
      <c r="I830" s="1"/>
      <c r="J830" s="1"/>
      <c r="K830" s="105"/>
      <c r="L830" s="106">
        <v>44169</v>
      </c>
      <c r="M830" s="105" t="s">
        <v>389</v>
      </c>
      <c r="N830" s="1">
        <v>0.2</v>
      </c>
      <c r="O830" s="105" t="s">
        <v>108</v>
      </c>
      <c r="P830" s="1"/>
      <c r="Q830" s="1"/>
      <c r="R830" s="105" t="s">
        <v>101</v>
      </c>
      <c r="S830" s="1" t="s">
        <v>102</v>
      </c>
      <c r="T830" s="105" t="s">
        <v>36</v>
      </c>
      <c r="U830" s="105" t="s">
        <v>267</v>
      </c>
      <c r="V830" s="106">
        <v>44151</v>
      </c>
      <c r="W830" s="106"/>
      <c r="X830" s="1">
        <v>1.2793750000000002</v>
      </c>
      <c r="Y830" s="1">
        <v>30.705000000000005</v>
      </c>
      <c r="Z830" s="105" t="s">
        <v>108</v>
      </c>
      <c r="AA830" s="106">
        <v>44165</v>
      </c>
      <c r="AB830" s="106">
        <v>44179</v>
      </c>
      <c r="AC830" s="1">
        <v>14</v>
      </c>
      <c r="AD830" s="1">
        <v>112</v>
      </c>
      <c r="AE830" s="105"/>
      <c r="AF830" s="105"/>
      <c r="AG830" s="105"/>
      <c r="AH830" s="105"/>
      <c r="AI830" s="105"/>
      <c r="AJ830" s="1"/>
    </row>
    <row r="831" spans="1:36" x14ac:dyDescent="0.3">
      <c r="A831" s="105" t="s">
        <v>37</v>
      </c>
      <c r="B831" s="105" t="s">
        <v>36</v>
      </c>
      <c r="C831" s="105"/>
      <c r="D831" s="105" t="s">
        <v>652</v>
      </c>
      <c r="E831" s="105" t="s">
        <v>652</v>
      </c>
      <c r="F831" s="1"/>
      <c r="G831" s="1"/>
      <c r="H831" s="105" t="s">
        <v>278</v>
      </c>
      <c r="I831" s="1"/>
      <c r="J831" s="1"/>
      <c r="K831" s="105"/>
      <c r="L831" s="106">
        <v>44173</v>
      </c>
      <c r="M831" s="105" t="s">
        <v>390</v>
      </c>
      <c r="N831" s="1">
        <v>0.18</v>
      </c>
      <c r="O831" s="105" t="s">
        <v>108</v>
      </c>
      <c r="P831" s="1"/>
      <c r="Q831" s="1"/>
      <c r="R831" s="105" t="s">
        <v>101</v>
      </c>
      <c r="S831" s="1" t="s">
        <v>102</v>
      </c>
      <c r="T831" s="105" t="s">
        <v>36</v>
      </c>
      <c r="U831" s="105" t="s">
        <v>278</v>
      </c>
      <c r="V831" s="106">
        <v>44137</v>
      </c>
      <c r="W831" s="106">
        <v>44204</v>
      </c>
      <c r="X831" s="1">
        <v>67</v>
      </c>
      <c r="Y831" s="1">
        <v>17</v>
      </c>
      <c r="Z831" s="105" t="s">
        <v>108</v>
      </c>
      <c r="AA831" s="106">
        <v>44165</v>
      </c>
      <c r="AB831" s="106">
        <v>44179</v>
      </c>
      <c r="AC831" s="1">
        <v>14</v>
      </c>
      <c r="AD831" s="1">
        <v>112</v>
      </c>
      <c r="AE831" s="105"/>
      <c r="AF831" s="105"/>
      <c r="AG831" s="105"/>
      <c r="AH831" s="105"/>
      <c r="AI831" s="105"/>
      <c r="AJ831" s="1"/>
    </row>
    <row r="832" spans="1:36" x14ac:dyDescent="0.3">
      <c r="A832" s="105" t="s">
        <v>37</v>
      </c>
      <c r="B832" s="105" t="s">
        <v>36</v>
      </c>
      <c r="C832" s="105"/>
      <c r="D832" s="105" t="s">
        <v>652</v>
      </c>
      <c r="E832" s="105" t="s">
        <v>652</v>
      </c>
      <c r="F832" s="1"/>
      <c r="G832" s="1"/>
      <c r="H832" s="105" t="s">
        <v>278</v>
      </c>
      <c r="I832" s="1"/>
      <c r="J832" s="1"/>
      <c r="K832" s="105"/>
      <c r="L832" s="106">
        <v>44173</v>
      </c>
      <c r="M832" s="105" t="s">
        <v>391</v>
      </c>
      <c r="N832" s="1">
        <v>2.37</v>
      </c>
      <c r="O832" s="105" t="s">
        <v>108</v>
      </c>
      <c r="P832" s="1"/>
      <c r="Q832" s="1"/>
      <c r="R832" s="105" t="s">
        <v>101</v>
      </c>
      <c r="S832" s="1" t="s">
        <v>102</v>
      </c>
      <c r="T832" s="105" t="s">
        <v>36</v>
      </c>
      <c r="U832" s="105" t="s">
        <v>278</v>
      </c>
      <c r="V832" s="106">
        <v>44137</v>
      </c>
      <c r="W832" s="106">
        <v>44204</v>
      </c>
      <c r="X832" s="1">
        <v>67</v>
      </c>
      <c r="Y832" s="1">
        <v>17</v>
      </c>
      <c r="Z832" s="105" t="s">
        <v>108</v>
      </c>
      <c r="AA832" s="106">
        <v>44165</v>
      </c>
      <c r="AB832" s="106">
        <v>44179</v>
      </c>
      <c r="AC832" s="1">
        <v>14</v>
      </c>
      <c r="AD832" s="1">
        <v>112</v>
      </c>
      <c r="AE832" s="105"/>
      <c r="AF832" s="105"/>
      <c r="AG832" s="105"/>
      <c r="AH832" s="105"/>
      <c r="AI832" s="105"/>
      <c r="AJ83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1344-FF3B-4404-A4D7-E03FC3E97B49}">
  <dimension ref="A1:D12"/>
  <sheetViews>
    <sheetView workbookViewId="0">
      <selection activeCell="B21" sqref="B21"/>
    </sheetView>
  </sheetViews>
  <sheetFormatPr defaultRowHeight="15" x14ac:dyDescent="0.3"/>
  <cols>
    <col min="1" max="1" width="43" bestFit="1" customWidth="1"/>
    <col min="2" max="2" width="45.7109375" bestFit="1" customWidth="1"/>
    <col min="3" max="3" width="13.85546875" customWidth="1"/>
  </cols>
  <sheetData>
    <row r="1" spans="1:4" s="1" customFormat="1" x14ac:dyDescent="0.3">
      <c r="A1" s="180" t="s">
        <v>0</v>
      </c>
      <c r="B1" s="180" t="s">
        <v>13</v>
      </c>
      <c r="C1" s="180" t="s">
        <v>515</v>
      </c>
    </row>
    <row r="2" spans="1:4" x14ac:dyDescent="0.3">
      <c r="A2" s="179" t="s">
        <v>324</v>
      </c>
      <c r="B2" s="179"/>
      <c r="C2" s="1" t="s">
        <v>516</v>
      </c>
      <c r="D2" s="1"/>
    </row>
    <row r="3" spans="1:4" x14ac:dyDescent="0.3">
      <c r="A3" s="179" t="s">
        <v>331</v>
      </c>
      <c r="B3" s="179"/>
      <c r="C3" s="1" t="s">
        <v>516</v>
      </c>
      <c r="D3" s="1"/>
    </row>
    <row r="4" spans="1:4" x14ac:dyDescent="0.3">
      <c r="A4" s="179" t="s">
        <v>275</v>
      </c>
      <c r="B4" s="179"/>
      <c r="C4" s="1"/>
      <c r="D4" s="1"/>
    </row>
    <row r="5" spans="1:4" x14ac:dyDescent="0.3">
      <c r="A5" s="179" t="s">
        <v>267</v>
      </c>
      <c r="B5" s="179"/>
      <c r="C5" s="1"/>
      <c r="D5" s="1"/>
    </row>
    <row r="6" spans="1:4" x14ac:dyDescent="0.3">
      <c r="A6" s="179" t="s">
        <v>158</v>
      </c>
      <c r="B6" s="179"/>
      <c r="C6" s="1"/>
      <c r="D6" s="1"/>
    </row>
    <row r="7" spans="1:4" x14ac:dyDescent="0.3">
      <c r="A7" s="179" t="s">
        <v>352</v>
      </c>
      <c r="B7" s="179"/>
      <c r="C7" s="1"/>
      <c r="D7" s="181"/>
    </row>
    <row r="8" spans="1:4" s="1" customFormat="1" x14ac:dyDescent="0.3">
      <c r="A8" s="179"/>
      <c r="B8" s="179" t="s">
        <v>517</v>
      </c>
      <c r="C8" s="1" t="s">
        <v>516</v>
      </c>
      <c r="D8" s="181"/>
    </row>
    <row r="9" spans="1:4" s="1" customFormat="1" x14ac:dyDescent="0.3">
      <c r="A9" s="179"/>
      <c r="B9" s="179" t="s">
        <v>518</v>
      </c>
      <c r="C9" s="1" t="s">
        <v>516</v>
      </c>
      <c r="D9" s="181"/>
    </row>
    <row r="10" spans="1:4" ht="13.9" customHeight="1" x14ac:dyDescent="0.3">
      <c r="A10" s="179" t="s">
        <v>298</v>
      </c>
      <c r="B10" s="179"/>
      <c r="C10" s="1"/>
      <c r="D10" s="1"/>
    </row>
    <row r="11" spans="1:4" s="1" customFormat="1" ht="13.9" customHeight="1" x14ac:dyDescent="0.3">
      <c r="A11" s="179"/>
      <c r="B11" s="179" t="s">
        <v>519</v>
      </c>
      <c r="C11" s="1" t="s">
        <v>516</v>
      </c>
    </row>
    <row r="12" spans="1:4" x14ac:dyDescent="0.3">
      <c r="A12" s="179" t="s">
        <v>36</v>
      </c>
      <c r="B12" s="179" t="s">
        <v>420</v>
      </c>
      <c r="C12" s="1" t="s">
        <v>516</v>
      </c>
      <c r="D1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14D-AB24-4469-AA0D-E09B8105F315}">
  <dimension ref="A1:L15"/>
  <sheetViews>
    <sheetView topLeftCell="I1" workbookViewId="0">
      <selection activeCell="L10" sqref="L10"/>
    </sheetView>
  </sheetViews>
  <sheetFormatPr defaultRowHeight="15" x14ac:dyDescent="0.3"/>
  <cols>
    <col min="1" max="1" width="15.140625" bestFit="1" customWidth="1"/>
    <col min="2" max="2" width="14.140625" bestFit="1" customWidth="1"/>
    <col min="3" max="3" width="17.85546875" bestFit="1" customWidth="1"/>
    <col min="4" max="4" width="28.28515625" bestFit="1" customWidth="1"/>
    <col min="5" max="5" width="12" bestFit="1" customWidth="1"/>
    <col min="6" max="6" width="11" bestFit="1" customWidth="1"/>
    <col min="7" max="7" width="11.140625" bestFit="1" customWidth="1"/>
    <col min="8" max="8" width="12.28515625" bestFit="1" customWidth="1"/>
    <col min="9" max="9" width="15.140625" style="1" bestFit="1" customWidth="1"/>
    <col min="10" max="10" width="25.140625" style="1" bestFit="1" customWidth="1"/>
    <col min="11" max="11" width="13.5703125" style="1" bestFit="1" customWidth="1"/>
    <col min="12" max="12" width="63.140625" style="1" bestFit="1" customWidth="1"/>
    <col min="13" max="13" width="16.5703125" bestFit="1" customWidth="1"/>
    <col min="14" max="15" width="11.28515625" bestFit="1" customWidth="1"/>
    <col min="16" max="16" width="13" bestFit="1" customWidth="1"/>
    <col min="17" max="17" width="16.28515625" bestFit="1" customWidth="1"/>
  </cols>
  <sheetData>
    <row r="1" spans="1:12" x14ac:dyDescent="0.3">
      <c r="A1" s="1" t="s">
        <v>12</v>
      </c>
      <c r="B1" s="1" t="s">
        <v>478</v>
      </c>
      <c r="C1" s="1" t="s">
        <v>0</v>
      </c>
      <c r="D1" s="1" t="s">
        <v>13</v>
      </c>
      <c r="E1" s="1" t="s">
        <v>2</v>
      </c>
      <c r="F1" s="1" t="s">
        <v>3</v>
      </c>
      <c r="G1" s="1" t="s">
        <v>14</v>
      </c>
      <c r="H1" s="1" t="s">
        <v>15</v>
      </c>
      <c r="I1" s="86" t="s">
        <v>479</v>
      </c>
      <c r="J1" s="1" t="s">
        <v>16</v>
      </c>
      <c r="K1" s="1" t="s">
        <v>520</v>
      </c>
      <c r="L1" s="1" t="s">
        <v>521</v>
      </c>
    </row>
    <row r="2" spans="1:12" x14ac:dyDescent="0.3">
      <c r="A2" s="1" t="s">
        <v>484</v>
      </c>
      <c r="B2" s="1" t="s">
        <v>484</v>
      </c>
      <c r="C2" s="1" t="s">
        <v>36</v>
      </c>
      <c r="D2" s="1" t="s">
        <v>265</v>
      </c>
      <c r="E2" s="84">
        <v>44137</v>
      </c>
      <c r="F2" s="84">
        <v>44204</v>
      </c>
      <c r="G2" s="1">
        <v>67</v>
      </c>
      <c r="H2" s="1">
        <v>0</v>
      </c>
      <c r="I2" s="105">
        <v>3</v>
      </c>
      <c r="J2" s="1" t="s">
        <v>414</v>
      </c>
      <c r="K2" s="1">
        <v>-3</v>
      </c>
      <c r="L2" s="117" t="s">
        <v>522</v>
      </c>
    </row>
    <row r="3" spans="1:12" x14ac:dyDescent="0.3">
      <c r="A3" s="1" t="s">
        <v>93</v>
      </c>
      <c r="B3" s="1" t="s">
        <v>484</v>
      </c>
      <c r="C3" s="1" t="s">
        <v>36</v>
      </c>
      <c r="D3" s="1" t="s">
        <v>498</v>
      </c>
      <c r="E3" s="84">
        <v>44139</v>
      </c>
      <c r="F3" s="84">
        <v>44144</v>
      </c>
      <c r="G3" s="1">
        <v>5</v>
      </c>
      <c r="H3" s="1">
        <v>120</v>
      </c>
      <c r="I3" s="105">
        <v>5</v>
      </c>
      <c r="J3" s="1" t="s">
        <v>414</v>
      </c>
      <c r="K3" s="1">
        <v>-5</v>
      </c>
      <c r="L3" s="117" t="s">
        <v>523</v>
      </c>
    </row>
    <row r="4" spans="1:12" x14ac:dyDescent="0.3">
      <c r="A4" s="1" t="s">
        <v>93</v>
      </c>
      <c r="B4" s="1" t="s">
        <v>484</v>
      </c>
      <c r="C4" s="1" t="s">
        <v>36</v>
      </c>
      <c r="D4" s="1" t="s">
        <v>499</v>
      </c>
      <c r="E4" s="84">
        <v>44139</v>
      </c>
      <c r="F4" s="84">
        <v>44146</v>
      </c>
      <c r="G4" s="1">
        <v>7</v>
      </c>
      <c r="H4" s="1">
        <v>168</v>
      </c>
      <c r="I4" s="105">
        <v>6</v>
      </c>
      <c r="J4" s="1" t="s">
        <v>414</v>
      </c>
      <c r="K4" s="1">
        <v>-6</v>
      </c>
      <c r="L4" s="117" t="s">
        <v>524</v>
      </c>
    </row>
    <row r="5" spans="1:12" x14ac:dyDescent="0.3">
      <c r="A5" s="1" t="s">
        <v>93</v>
      </c>
      <c r="B5" s="1" t="s">
        <v>484</v>
      </c>
      <c r="C5" s="1" t="s">
        <v>36</v>
      </c>
      <c r="D5" s="1" t="s">
        <v>502</v>
      </c>
      <c r="E5" s="84">
        <v>44148</v>
      </c>
      <c r="F5" s="84">
        <v>44148</v>
      </c>
      <c r="G5" s="1">
        <v>1</v>
      </c>
      <c r="H5" s="1">
        <v>24</v>
      </c>
      <c r="I5" s="105">
        <v>7</v>
      </c>
      <c r="J5" s="1" t="s">
        <v>414</v>
      </c>
      <c r="K5" s="1">
        <v>-7</v>
      </c>
      <c r="L5" s="117" t="s">
        <v>525</v>
      </c>
    </row>
    <row r="6" spans="1:12" x14ac:dyDescent="0.3">
      <c r="A6" s="1" t="s">
        <v>93</v>
      </c>
      <c r="B6" s="1" t="s">
        <v>484</v>
      </c>
      <c r="C6" s="1" t="s">
        <v>36</v>
      </c>
      <c r="D6" s="1" t="s">
        <v>506</v>
      </c>
      <c r="E6" s="84">
        <v>44151</v>
      </c>
      <c r="F6" s="84">
        <v>44161</v>
      </c>
      <c r="G6" s="1">
        <v>10</v>
      </c>
      <c r="H6" s="1">
        <v>240</v>
      </c>
      <c r="I6" s="105">
        <v>9</v>
      </c>
      <c r="J6" s="1" t="s">
        <v>414</v>
      </c>
      <c r="K6" s="1">
        <v>-9</v>
      </c>
      <c r="L6" s="117" t="s">
        <v>526</v>
      </c>
    </row>
    <row r="7" spans="1:12" x14ac:dyDescent="0.3">
      <c r="A7" s="1" t="s">
        <v>93</v>
      </c>
      <c r="B7" s="1" t="s">
        <v>484</v>
      </c>
      <c r="C7" s="1" t="s">
        <v>36</v>
      </c>
      <c r="D7" s="116" t="s">
        <v>507</v>
      </c>
      <c r="E7" s="84">
        <v>44157</v>
      </c>
      <c r="F7" s="84">
        <v>44199</v>
      </c>
      <c r="G7" s="1">
        <v>42</v>
      </c>
      <c r="H7" s="1">
        <v>1008</v>
      </c>
      <c r="I7" s="105">
        <v>10</v>
      </c>
      <c r="J7" s="1" t="s">
        <v>414</v>
      </c>
      <c r="K7" s="1">
        <v>-10</v>
      </c>
      <c r="L7" s="117" t="s">
        <v>527</v>
      </c>
    </row>
    <row r="8" spans="1:12" x14ac:dyDescent="0.3">
      <c r="A8" s="1" t="s">
        <v>93</v>
      </c>
      <c r="B8" s="1" t="s">
        <v>484</v>
      </c>
      <c r="C8" s="1" t="s">
        <v>36</v>
      </c>
      <c r="D8" s="1" t="s">
        <v>508</v>
      </c>
      <c r="E8" s="84">
        <v>44162</v>
      </c>
      <c r="F8" s="84">
        <v>44185</v>
      </c>
      <c r="G8" s="1">
        <v>23</v>
      </c>
      <c r="H8" s="1">
        <v>552</v>
      </c>
      <c r="I8" s="105">
        <v>11</v>
      </c>
      <c r="J8" s="1" t="s">
        <v>414</v>
      </c>
      <c r="K8" s="1">
        <v>-11</v>
      </c>
      <c r="L8" s="117" t="s">
        <v>528</v>
      </c>
    </row>
    <row r="9" spans="1:12" x14ac:dyDescent="0.3">
      <c r="A9" s="1" t="s">
        <v>484</v>
      </c>
      <c r="B9" s="1" t="s">
        <v>484</v>
      </c>
      <c r="C9" s="1" t="s">
        <v>36</v>
      </c>
      <c r="D9" s="1" t="s">
        <v>386</v>
      </c>
      <c r="E9" s="84">
        <v>44137</v>
      </c>
      <c r="F9" s="84">
        <v>44204</v>
      </c>
      <c r="G9" s="1">
        <v>67</v>
      </c>
      <c r="H9" s="1">
        <v>4</v>
      </c>
      <c r="I9" s="105">
        <v>16</v>
      </c>
      <c r="J9" s="1" t="s">
        <v>415</v>
      </c>
      <c r="K9" s="1">
        <v>-16</v>
      </c>
      <c r="L9" s="117" t="s">
        <v>529</v>
      </c>
    </row>
    <row r="10" spans="1:12" x14ac:dyDescent="0.3">
      <c r="A10" s="1" t="s">
        <v>93</v>
      </c>
      <c r="B10" s="1" t="s">
        <v>484</v>
      </c>
      <c r="C10" s="1" t="s">
        <v>36</v>
      </c>
      <c r="D10" s="1" t="s">
        <v>338</v>
      </c>
      <c r="E10" s="84">
        <v>44199</v>
      </c>
      <c r="F10" s="84">
        <v>44203</v>
      </c>
      <c r="G10" s="1">
        <v>4</v>
      </c>
      <c r="H10" s="1">
        <v>0</v>
      </c>
      <c r="I10" s="105">
        <v>17</v>
      </c>
      <c r="J10" s="1" t="s">
        <v>414</v>
      </c>
      <c r="K10" s="1">
        <v>-17</v>
      </c>
      <c r="L10" s="117" t="s">
        <v>530</v>
      </c>
    </row>
    <row r="11" spans="1:12" x14ac:dyDescent="0.3">
      <c r="A11" s="1" t="s">
        <v>93</v>
      </c>
      <c r="B11" s="1" t="s">
        <v>484</v>
      </c>
      <c r="C11" s="1" t="s">
        <v>36</v>
      </c>
      <c r="D11" s="1" t="s">
        <v>512</v>
      </c>
      <c r="E11" s="84">
        <v>44197</v>
      </c>
      <c r="F11" s="84">
        <v>44200</v>
      </c>
      <c r="G11" s="1">
        <v>3</v>
      </c>
      <c r="H11" s="1">
        <v>72</v>
      </c>
      <c r="I11" s="105">
        <v>19</v>
      </c>
      <c r="J11" s="1" t="s">
        <v>414</v>
      </c>
      <c r="K11" s="1">
        <v>-19</v>
      </c>
      <c r="L11" s="117" t="s">
        <v>531</v>
      </c>
    </row>
    <row r="12" spans="1:12" x14ac:dyDescent="0.3">
      <c r="A12" s="1" t="s">
        <v>93</v>
      </c>
      <c r="B12" s="1" t="s">
        <v>484</v>
      </c>
      <c r="C12" s="1" t="s">
        <v>36</v>
      </c>
      <c r="D12" s="1" t="s">
        <v>513</v>
      </c>
      <c r="E12" s="84">
        <v>44200</v>
      </c>
      <c r="F12" s="84">
        <v>44203</v>
      </c>
      <c r="G12" s="1">
        <v>3</v>
      </c>
      <c r="H12" s="1">
        <v>72</v>
      </c>
      <c r="I12" s="105">
        <v>20</v>
      </c>
      <c r="J12" s="1" t="s">
        <v>414</v>
      </c>
      <c r="K12" s="1">
        <v>-20</v>
      </c>
      <c r="L12" s="117" t="s">
        <v>532</v>
      </c>
    </row>
    <row r="13" spans="1:12" x14ac:dyDescent="0.3">
      <c r="A13" s="1" t="s">
        <v>93</v>
      </c>
      <c r="B13" s="1" t="s">
        <v>484</v>
      </c>
      <c r="C13" s="1" t="s">
        <v>36</v>
      </c>
      <c r="D13" s="1" t="s">
        <v>514</v>
      </c>
      <c r="E13" s="84">
        <v>44204</v>
      </c>
      <c r="F13" s="84">
        <v>44210</v>
      </c>
      <c r="G13" s="1">
        <v>6</v>
      </c>
      <c r="H13" s="1">
        <v>144</v>
      </c>
      <c r="I13" s="105">
        <v>21</v>
      </c>
      <c r="J13" s="1" t="s">
        <v>414</v>
      </c>
      <c r="K13" s="1">
        <v>-21</v>
      </c>
      <c r="L13" s="117" t="s">
        <v>533</v>
      </c>
    </row>
    <row r="14" spans="1:12" x14ac:dyDescent="0.3">
      <c r="A14" s="1"/>
      <c r="B14" s="1"/>
      <c r="C14" s="1"/>
      <c r="D14" s="1"/>
      <c r="E14" s="1"/>
      <c r="F14" s="1"/>
      <c r="G14" s="1"/>
      <c r="H14" s="1"/>
    </row>
    <row r="15" spans="1:12" x14ac:dyDescent="0.3">
      <c r="A15" s="1"/>
      <c r="B15" s="1"/>
      <c r="C15" s="1"/>
      <c r="D15" s="1"/>
      <c r="E15" s="1"/>
      <c r="F15" s="1"/>
      <c r="G15" s="1"/>
      <c r="H15" s="1"/>
    </row>
  </sheetData>
  <conditionalFormatting sqref="L2:L13">
    <cfRule type="containsText" dxfId="29" priority="1" operator="containsText" text="R: NK">
      <formula>NOT(ISERROR(SEARCH("R: NK",L2)))</formula>
    </cfRule>
    <cfRule type="containsText" dxfId="28" priority="2" operator="containsText" text="R: AL">
      <formula>NOT(ISERROR(SEARCH("R: AL",L2)))</formula>
    </cfRule>
    <cfRule type="containsText" dxfId="27" priority="3" operator="containsText" text="R: KN">
      <formula>NOT(ISERROR(SEARCH("R: KN",L2)))</formula>
    </cfRule>
    <cfRule type="containsText" dxfId="26" priority="4" operator="containsText" text="R: VG">
      <formula>NOT(ISERROR(SEARCH("R: VG",L2)))</formula>
    </cfRule>
    <cfRule type="containsText" dxfId="25" priority="5" operator="containsText" text="R: DA">
      <formula>NOT(ISERROR(SEARCH("R: DA",L2)))</formula>
    </cfRule>
    <cfRule type="containsText" dxfId="24" priority="6" operator="containsText" text="R: JS">
      <formula>NOT(ISERROR(SEARCH("R: JS",L2)))</formula>
    </cfRule>
    <cfRule type="containsText" dxfId="23" priority="7" operator="containsText" text="R: AB">
      <formula>NOT(ISERROR(SEARCH("R: AB",L2)))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476-18ED-41BE-A441-494A0186AA7F}">
  <dimension ref="A1:AD779"/>
  <sheetViews>
    <sheetView topLeftCell="A79" workbookViewId="0">
      <selection activeCell="C109" sqref="C109:C114"/>
    </sheetView>
  </sheetViews>
  <sheetFormatPr defaultRowHeight="15" x14ac:dyDescent="0.3"/>
  <cols>
    <col min="1" max="1" width="10.42578125" bestFit="1" customWidth="1"/>
    <col min="2" max="2" width="17.85546875" bestFit="1" customWidth="1"/>
    <col min="3" max="3" width="43.28515625" bestFit="1" customWidth="1"/>
    <col min="4" max="4" width="61" bestFit="1" customWidth="1"/>
    <col min="5" max="5" width="12.42578125" bestFit="1" customWidth="1"/>
    <col min="6" max="6" width="18.28515625" bestFit="1" customWidth="1"/>
    <col min="7" max="7" width="11.42578125" bestFit="1" customWidth="1"/>
    <col min="8" max="8" width="17.5703125" bestFit="1" customWidth="1"/>
    <col min="9" max="9" width="8.42578125" bestFit="1" customWidth="1"/>
    <col min="10" max="10" width="16.5703125" bestFit="1" customWidth="1"/>
    <col min="11" max="12" width="11.28515625" bestFit="1" customWidth="1"/>
    <col min="13" max="13" width="13" bestFit="1" customWidth="1"/>
    <col min="14" max="14" width="16.28515625" bestFit="1" customWidth="1"/>
    <col min="15" max="15" width="23.42578125" style="1" bestFit="1" customWidth="1"/>
    <col min="16" max="16" width="43.28515625" style="1" bestFit="1" customWidth="1"/>
    <col min="17" max="17" width="23.42578125" style="1" bestFit="1" customWidth="1"/>
    <col min="18" max="18" width="22.42578125" style="1" bestFit="1" customWidth="1"/>
    <col min="19" max="19" width="22.5703125" style="1" bestFit="1" customWidth="1"/>
    <col min="20" max="20" width="23.85546875" style="1" bestFit="1" customWidth="1"/>
    <col min="21" max="21" width="25.28515625" style="1" bestFit="1" customWidth="1"/>
    <col min="22" max="22" width="28.42578125" style="1" bestFit="1" customWidth="1"/>
    <col min="23" max="23" width="22.28515625" style="1" bestFit="1" customWidth="1"/>
    <col min="24" max="24" width="21.28515625" style="1" bestFit="1" customWidth="1"/>
    <col min="25" max="25" width="21.42578125" style="1" bestFit="1" customWidth="1"/>
    <col min="26" max="26" width="22.5703125" style="1" bestFit="1" customWidth="1"/>
    <col min="27" max="27" width="20.28515625" style="1" bestFit="1" customWidth="1"/>
    <col min="28" max="28" width="14.5703125" style="1" bestFit="1" customWidth="1"/>
    <col min="29" max="29" width="18.85546875" style="1" bestFit="1" customWidth="1"/>
    <col min="30" max="30" width="20.7109375" style="1" bestFit="1" customWidth="1"/>
  </cols>
  <sheetData>
    <row r="1" spans="1:30" x14ac:dyDescent="0.3">
      <c r="A1" s="1" t="s">
        <v>17</v>
      </c>
      <c r="B1" s="1" t="s">
        <v>0</v>
      </c>
      <c r="C1" s="1" t="s">
        <v>13</v>
      </c>
      <c r="D1" s="1" t="s">
        <v>18</v>
      </c>
      <c r="E1" s="1" t="s">
        <v>534</v>
      </c>
      <c r="F1" s="1" t="s">
        <v>535</v>
      </c>
      <c r="G1" s="1" t="s">
        <v>536</v>
      </c>
      <c r="H1" s="1" t="s">
        <v>442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537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538</v>
      </c>
      <c r="AB1" s="1" t="s">
        <v>539</v>
      </c>
      <c r="AC1" s="1" t="s">
        <v>540</v>
      </c>
      <c r="AD1" s="1" t="s">
        <v>541</v>
      </c>
    </row>
    <row r="2" spans="1:30" x14ac:dyDescent="0.3">
      <c r="A2" s="84">
        <v>44151</v>
      </c>
      <c r="B2" s="1" t="s">
        <v>36</v>
      </c>
      <c r="C2" s="1" t="s">
        <v>78</v>
      </c>
      <c r="D2" s="1" t="s">
        <v>78</v>
      </c>
      <c r="E2" s="114">
        <v>0.375</v>
      </c>
      <c r="F2" s="115"/>
      <c r="G2" s="114">
        <v>0.38541666666666669</v>
      </c>
      <c r="H2" s="1"/>
      <c r="I2" s="1">
        <v>0.25</v>
      </c>
      <c r="J2" s="1" t="s">
        <v>40</v>
      </c>
      <c r="K2" s="1"/>
      <c r="L2" s="1"/>
      <c r="M2" s="1" t="s">
        <v>41</v>
      </c>
      <c r="N2" s="1" t="s">
        <v>42</v>
      </c>
      <c r="O2" s="105" t="s">
        <v>36</v>
      </c>
      <c r="P2" s="105" t="s">
        <v>78</v>
      </c>
      <c r="Q2" s="106"/>
      <c r="R2" s="106"/>
      <c r="T2" s="1">
        <v>17.5</v>
      </c>
      <c r="U2" s="105"/>
      <c r="V2" s="105" t="s">
        <v>40</v>
      </c>
      <c r="W2" s="106">
        <v>44137</v>
      </c>
      <c r="X2" s="106">
        <v>44151</v>
      </c>
      <c r="Y2" s="1">
        <v>14</v>
      </c>
      <c r="Z2" s="1">
        <v>112</v>
      </c>
      <c r="AA2" s="1">
        <v>11</v>
      </c>
      <c r="AB2" s="1" t="s">
        <v>542</v>
      </c>
      <c r="AC2" s="1" t="s">
        <v>543</v>
      </c>
      <c r="AD2" s="1" t="s">
        <v>544</v>
      </c>
    </row>
    <row r="3" spans="1:30" x14ac:dyDescent="0.3">
      <c r="A3" s="84">
        <v>44152</v>
      </c>
      <c r="B3" s="1" t="s">
        <v>36</v>
      </c>
      <c r="C3" s="1" t="s">
        <v>78</v>
      </c>
      <c r="D3" s="1" t="s">
        <v>78</v>
      </c>
      <c r="E3" s="114">
        <v>0.375</v>
      </c>
      <c r="F3" s="115"/>
      <c r="G3" s="114">
        <v>0.38541666666666669</v>
      </c>
      <c r="H3" s="1"/>
      <c r="I3" s="1">
        <v>0.25</v>
      </c>
      <c r="J3" s="1" t="s">
        <v>105</v>
      </c>
      <c r="K3" s="1"/>
      <c r="L3" s="1"/>
      <c r="M3" s="1" t="s">
        <v>41</v>
      </c>
      <c r="N3" s="1" t="s">
        <v>42</v>
      </c>
      <c r="O3" s="105" t="s">
        <v>36</v>
      </c>
      <c r="P3" s="105" t="s">
        <v>78</v>
      </c>
      <c r="Q3" s="106"/>
      <c r="R3" s="106"/>
      <c r="T3" s="1">
        <v>17.5</v>
      </c>
      <c r="U3" s="105"/>
      <c r="V3" s="105" t="s">
        <v>105</v>
      </c>
      <c r="W3" s="106">
        <v>44151</v>
      </c>
      <c r="X3" s="106">
        <v>44165</v>
      </c>
      <c r="Y3" s="1">
        <v>14</v>
      </c>
      <c r="Z3" s="1">
        <v>136.37</v>
      </c>
      <c r="AA3" s="1">
        <v>11</v>
      </c>
      <c r="AB3" s="1" t="s">
        <v>542</v>
      </c>
      <c r="AC3" s="1" t="s">
        <v>543</v>
      </c>
      <c r="AD3" s="1" t="s">
        <v>544</v>
      </c>
    </row>
    <row r="4" spans="1:30" x14ac:dyDescent="0.3">
      <c r="A4" s="84">
        <v>44154</v>
      </c>
      <c r="B4" s="1" t="s">
        <v>36</v>
      </c>
      <c r="C4" s="1" t="s">
        <v>78</v>
      </c>
      <c r="D4" s="1" t="s">
        <v>78</v>
      </c>
      <c r="E4" s="114">
        <v>0.375</v>
      </c>
      <c r="F4" s="115"/>
      <c r="G4" s="114">
        <v>0.38541666666666669</v>
      </c>
      <c r="H4" s="1"/>
      <c r="I4" s="1">
        <v>0.25</v>
      </c>
      <c r="J4" s="1" t="s">
        <v>105</v>
      </c>
      <c r="K4" s="1"/>
      <c r="L4" s="1"/>
      <c r="M4" s="1" t="s">
        <v>41</v>
      </c>
      <c r="N4" s="1" t="s">
        <v>42</v>
      </c>
      <c r="O4" s="105" t="s">
        <v>36</v>
      </c>
      <c r="P4" s="105" t="s">
        <v>78</v>
      </c>
      <c r="Q4" s="106"/>
      <c r="R4" s="106"/>
      <c r="T4" s="1">
        <v>17.5</v>
      </c>
      <c r="U4" s="105"/>
      <c r="V4" s="105" t="s">
        <v>105</v>
      </c>
      <c r="W4" s="106">
        <v>44151</v>
      </c>
      <c r="X4" s="106">
        <v>44165</v>
      </c>
      <c r="Y4" s="1">
        <v>14</v>
      </c>
      <c r="Z4" s="1">
        <v>136.37</v>
      </c>
      <c r="AA4" s="1">
        <v>11</v>
      </c>
      <c r="AB4" s="1" t="s">
        <v>542</v>
      </c>
      <c r="AC4" s="1" t="s">
        <v>543</v>
      </c>
      <c r="AD4" s="1" t="s">
        <v>544</v>
      </c>
    </row>
    <row r="5" spans="1:30" x14ac:dyDescent="0.3">
      <c r="A5" s="84">
        <v>44155</v>
      </c>
      <c r="B5" s="1" t="s">
        <v>36</v>
      </c>
      <c r="C5" s="1" t="s">
        <v>78</v>
      </c>
      <c r="D5" s="1" t="s">
        <v>78</v>
      </c>
      <c r="E5" s="114">
        <v>0.375</v>
      </c>
      <c r="F5" s="115"/>
      <c r="G5" s="114">
        <v>0.40138888888888891</v>
      </c>
      <c r="H5" s="1"/>
      <c r="I5" s="1">
        <v>0.63</v>
      </c>
      <c r="J5" s="1" t="s">
        <v>105</v>
      </c>
      <c r="K5" s="1"/>
      <c r="L5" s="1"/>
      <c r="M5" s="1" t="s">
        <v>41</v>
      </c>
      <c r="N5" s="1" t="s">
        <v>42</v>
      </c>
      <c r="O5" s="105" t="s">
        <v>36</v>
      </c>
      <c r="P5" s="105" t="s">
        <v>78</v>
      </c>
      <c r="Q5" s="106"/>
      <c r="R5" s="106"/>
      <c r="T5" s="1">
        <v>17.5</v>
      </c>
      <c r="U5" s="105"/>
      <c r="V5" s="105" t="s">
        <v>105</v>
      </c>
      <c r="W5" s="106">
        <v>44151</v>
      </c>
      <c r="X5" s="106">
        <v>44165</v>
      </c>
      <c r="Y5" s="1">
        <v>14</v>
      </c>
      <c r="Z5" s="1">
        <v>136.37</v>
      </c>
      <c r="AA5" s="1">
        <v>11</v>
      </c>
      <c r="AB5" s="1" t="s">
        <v>542</v>
      </c>
      <c r="AC5" s="1" t="s">
        <v>543</v>
      </c>
      <c r="AD5" s="1" t="s">
        <v>544</v>
      </c>
    </row>
    <row r="6" spans="1:30" x14ac:dyDescent="0.3">
      <c r="A6" s="84">
        <v>44159</v>
      </c>
      <c r="B6" s="1" t="s">
        <v>36</v>
      </c>
      <c r="C6" s="1" t="s">
        <v>78</v>
      </c>
      <c r="D6" s="1" t="s">
        <v>78</v>
      </c>
      <c r="E6" s="114">
        <v>0.375</v>
      </c>
      <c r="F6" s="115"/>
      <c r="G6" s="114">
        <v>0.38333333333333336</v>
      </c>
      <c r="H6" s="1"/>
      <c r="I6" s="1">
        <v>0.2</v>
      </c>
      <c r="J6" s="1" t="s">
        <v>105</v>
      </c>
      <c r="K6" s="1"/>
      <c r="L6" s="1"/>
      <c r="M6" s="1" t="s">
        <v>41</v>
      </c>
      <c r="N6" s="1" t="s">
        <v>42</v>
      </c>
      <c r="O6" s="105" t="s">
        <v>36</v>
      </c>
      <c r="P6" s="105" t="s">
        <v>78</v>
      </c>
      <c r="Q6" s="106"/>
      <c r="R6" s="106"/>
      <c r="T6" s="1">
        <v>17.5</v>
      </c>
      <c r="U6" s="105"/>
      <c r="V6" s="105" t="s">
        <v>105</v>
      </c>
      <c r="W6" s="106">
        <v>44151</v>
      </c>
      <c r="X6" s="106">
        <v>44165</v>
      </c>
      <c r="Y6" s="1">
        <v>14</v>
      </c>
      <c r="Z6" s="1">
        <v>136.37</v>
      </c>
      <c r="AA6" s="1">
        <v>11</v>
      </c>
      <c r="AB6" s="1" t="s">
        <v>542</v>
      </c>
      <c r="AC6" s="1" t="s">
        <v>543</v>
      </c>
      <c r="AD6" s="1" t="s">
        <v>544</v>
      </c>
    </row>
    <row r="7" spans="1:30" x14ac:dyDescent="0.3">
      <c r="A7" s="84">
        <v>44160</v>
      </c>
      <c r="B7" s="1" t="s">
        <v>36</v>
      </c>
      <c r="C7" s="1" t="s">
        <v>78</v>
      </c>
      <c r="D7" s="1" t="s">
        <v>78</v>
      </c>
      <c r="E7" s="114">
        <v>0.375</v>
      </c>
      <c r="F7" s="115"/>
      <c r="G7" s="114">
        <v>0.38541666666666669</v>
      </c>
      <c r="H7" s="1"/>
      <c r="I7" s="1">
        <v>0.25</v>
      </c>
      <c r="J7" s="1" t="s">
        <v>105</v>
      </c>
      <c r="K7" s="1"/>
      <c r="L7" s="1"/>
      <c r="M7" s="1" t="s">
        <v>41</v>
      </c>
      <c r="N7" s="1" t="s">
        <v>42</v>
      </c>
      <c r="O7" s="105" t="s">
        <v>36</v>
      </c>
      <c r="P7" s="105" t="s">
        <v>78</v>
      </c>
      <c r="Q7" s="106"/>
      <c r="R7" s="106"/>
      <c r="T7" s="1">
        <v>17.5</v>
      </c>
      <c r="U7" s="105"/>
      <c r="V7" s="105" t="s">
        <v>105</v>
      </c>
      <c r="W7" s="106">
        <v>44151</v>
      </c>
      <c r="X7" s="106">
        <v>44165</v>
      </c>
      <c r="Y7" s="1">
        <v>14</v>
      </c>
      <c r="Z7" s="1">
        <v>136.37</v>
      </c>
      <c r="AA7" s="1">
        <v>11</v>
      </c>
      <c r="AB7" s="1" t="s">
        <v>542</v>
      </c>
      <c r="AC7" s="1" t="s">
        <v>543</v>
      </c>
      <c r="AD7" s="1" t="s">
        <v>544</v>
      </c>
    </row>
    <row r="8" spans="1:30" x14ac:dyDescent="0.3">
      <c r="A8" s="84">
        <v>44161</v>
      </c>
      <c r="B8" s="1" t="s">
        <v>36</v>
      </c>
      <c r="C8" s="1" t="s">
        <v>78</v>
      </c>
      <c r="D8" s="1" t="s">
        <v>78</v>
      </c>
      <c r="E8" s="114">
        <v>0.375</v>
      </c>
      <c r="F8" s="115"/>
      <c r="G8" s="114">
        <v>0.38541666666666669</v>
      </c>
      <c r="H8" s="1"/>
      <c r="I8" s="1">
        <v>0.25</v>
      </c>
      <c r="J8" s="1" t="s">
        <v>105</v>
      </c>
      <c r="K8" s="1"/>
      <c r="L8" s="1"/>
      <c r="M8" s="1" t="s">
        <v>41</v>
      </c>
      <c r="N8" s="1" t="s">
        <v>42</v>
      </c>
      <c r="O8" s="105" t="s">
        <v>36</v>
      </c>
      <c r="P8" s="105" t="s">
        <v>78</v>
      </c>
      <c r="Q8" s="106"/>
      <c r="R8" s="106"/>
      <c r="T8" s="1">
        <v>17.5</v>
      </c>
      <c r="U8" s="105"/>
      <c r="V8" s="105" t="s">
        <v>105</v>
      </c>
      <c r="W8" s="106">
        <v>44151</v>
      </c>
      <c r="X8" s="106">
        <v>44165</v>
      </c>
      <c r="Y8" s="1">
        <v>14</v>
      </c>
      <c r="Z8" s="1">
        <v>136.37</v>
      </c>
      <c r="AA8" s="1">
        <v>11</v>
      </c>
      <c r="AB8" s="1" t="s">
        <v>542</v>
      </c>
      <c r="AC8" s="1" t="s">
        <v>543</v>
      </c>
      <c r="AD8" s="1" t="s">
        <v>544</v>
      </c>
    </row>
    <row r="9" spans="1:30" x14ac:dyDescent="0.3">
      <c r="A9" s="84">
        <v>44162</v>
      </c>
      <c r="B9" s="1" t="s">
        <v>36</v>
      </c>
      <c r="C9" s="1" t="s">
        <v>78</v>
      </c>
      <c r="D9" s="1" t="s">
        <v>78</v>
      </c>
      <c r="E9" s="114">
        <v>0.375</v>
      </c>
      <c r="F9" s="115"/>
      <c r="G9" s="114">
        <v>0.38541666666666669</v>
      </c>
      <c r="H9" s="1"/>
      <c r="I9" s="1">
        <v>0.25</v>
      </c>
      <c r="J9" s="1" t="s">
        <v>105</v>
      </c>
      <c r="K9" s="1"/>
      <c r="L9" s="1"/>
      <c r="M9" s="1" t="s">
        <v>41</v>
      </c>
      <c r="N9" s="1" t="s">
        <v>42</v>
      </c>
      <c r="O9" s="105" t="s">
        <v>36</v>
      </c>
      <c r="P9" s="105" t="s">
        <v>78</v>
      </c>
      <c r="Q9" s="106"/>
      <c r="R9" s="106"/>
      <c r="T9" s="1">
        <v>17.5</v>
      </c>
      <c r="U9" s="105"/>
      <c r="V9" s="105" t="s">
        <v>105</v>
      </c>
      <c r="W9" s="106">
        <v>44151</v>
      </c>
      <c r="X9" s="106">
        <v>44165</v>
      </c>
      <c r="Y9" s="1">
        <v>14</v>
      </c>
      <c r="Z9" s="1">
        <v>136.37</v>
      </c>
      <c r="AA9" s="1">
        <v>11</v>
      </c>
      <c r="AB9" s="1" t="s">
        <v>542</v>
      </c>
      <c r="AC9" s="1" t="s">
        <v>543</v>
      </c>
      <c r="AD9" s="1" t="s">
        <v>544</v>
      </c>
    </row>
    <row r="10" spans="1:30" x14ac:dyDescent="0.3">
      <c r="A10" s="84">
        <v>44168</v>
      </c>
      <c r="B10" s="1" t="s">
        <v>36</v>
      </c>
      <c r="C10" s="1" t="s">
        <v>78</v>
      </c>
      <c r="D10" s="1" t="s">
        <v>78</v>
      </c>
      <c r="E10" s="114">
        <v>0.375</v>
      </c>
      <c r="F10" s="115"/>
      <c r="G10" s="114">
        <v>0.38750000000000001</v>
      </c>
      <c r="H10" s="1"/>
      <c r="I10" s="1">
        <v>0.3</v>
      </c>
      <c r="J10" s="1" t="s">
        <v>108</v>
      </c>
      <c r="K10" s="1"/>
      <c r="L10" s="1"/>
      <c r="M10" s="1" t="s">
        <v>41</v>
      </c>
      <c r="N10" s="1" t="s">
        <v>42</v>
      </c>
      <c r="O10" s="105" t="s">
        <v>36</v>
      </c>
      <c r="P10" s="105" t="s">
        <v>78</v>
      </c>
      <c r="Q10" s="106"/>
      <c r="R10" s="106"/>
      <c r="T10" s="1">
        <v>17.5</v>
      </c>
      <c r="U10" s="105"/>
      <c r="V10" s="105" t="s">
        <v>108</v>
      </c>
      <c r="W10" s="106">
        <v>44165</v>
      </c>
      <c r="X10" s="106">
        <v>44179</v>
      </c>
      <c r="Y10" s="1">
        <v>14</v>
      </c>
      <c r="Z10" s="1">
        <v>112</v>
      </c>
      <c r="AA10" s="1">
        <v>12</v>
      </c>
      <c r="AB10" s="1" t="s">
        <v>545</v>
      </c>
      <c r="AC10" s="1" t="s">
        <v>543</v>
      </c>
      <c r="AD10" s="1" t="s">
        <v>544</v>
      </c>
    </row>
    <row r="11" spans="1:30" x14ac:dyDescent="0.3">
      <c r="A11" s="84">
        <v>44166</v>
      </c>
      <c r="B11" s="1" t="s">
        <v>36</v>
      </c>
      <c r="C11" s="1" t="s">
        <v>78</v>
      </c>
      <c r="D11" s="1" t="s">
        <v>78</v>
      </c>
      <c r="E11" s="114">
        <v>0.375</v>
      </c>
      <c r="F11" s="115"/>
      <c r="G11" s="114">
        <v>0.38541666666666669</v>
      </c>
      <c r="H11" s="1"/>
      <c r="I11" s="1">
        <v>0.25</v>
      </c>
      <c r="J11" s="1" t="s">
        <v>108</v>
      </c>
      <c r="K11" s="1"/>
      <c r="L11" s="1"/>
      <c r="M11" s="1" t="s">
        <v>41</v>
      </c>
      <c r="N11" s="1" t="s">
        <v>42</v>
      </c>
      <c r="O11" s="105" t="s">
        <v>36</v>
      </c>
      <c r="P11" s="105" t="s">
        <v>78</v>
      </c>
      <c r="Q11" s="106"/>
      <c r="R11" s="106"/>
      <c r="T11" s="1">
        <v>17.5</v>
      </c>
      <c r="U11" s="105"/>
      <c r="V11" s="105" t="s">
        <v>108</v>
      </c>
      <c r="W11" s="106">
        <v>44165</v>
      </c>
      <c r="X11" s="106">
        <v>44179</v>
      </c>
      <c r="Y11" s="1">
        <v>14</v>
      </c>
      <c r="Z11" s="1">
        <v>112</v>
      </c>
      <c r="AA11" s="1">
        <v>12</v>
      </c>
      <c r="AB11" s="1" t="s">
        <v>545</v>
      </c>
      <c r="AC11" s="1" t="s">
        <v>543</v>
      </c>
      <c r="AD11" s="1" t="s">
        <v>544</v>
      </c>
    </row>
    <row r="12" spans="1:30" x14ac:dyDescent="0.3">
      <c r="A12" s="84">
        <v>44167</v>
      </c>
      <c r="B12" s="1" t="s">
        <v>36</v>
      </c>
      <c r="C12" s="1" t="s">
        <v>78</v>
      </c>
      <c r="D12" s="1" t="s">
        <v>78</v>
      </c>
      <c r="E12" s="114">
        <v>0.375</v>
      </c>
      <c r="F12" s="115"/>
      <c r="G12" s="114">
        <v>0.38541666666666669</v>
      </c>
      <c r="H12" s="1"/>
      <c r="I12" s="1">
        <v>0.25</v>
      </c>
      <c r="J12" s="1" t="s">
        <v>108</v>
      </c>
      <c r="K12" s="1"/>
      <c r="L12" s="1"/>
      <c r="M12" s="1" t="s">
        <v>41</v>
      </c>
      <c r="N12" s="1" t="s">
        <v>42</v>
      </c>
      <c r="O12" s="105" t="s">
        <v>36</v>
      </c>
      <c r="P12" s="105" t="s">
        <v>78</v>
      </c>
      <c r="Q12" s="106"/>
      <c r="R12" s="106"/>
      <c r="T12" s="1">
        <v>17.5</v>
      </c>
      <c r="U12" s="105"/>
      <c r="V12" s="105" t="s">
        <v>108</v>
      </c>
      <c r="W12" s="106">
        <v>44165</v>
      </c>
      <c r="X12" s="106">
        <v>44179</v>
      </c>
      <c r="Y12" s="1">
        <v>14</v>
      </c>
      <c r="Z12" s="1">
        <v>112</v>
      </c>
      <c r="AA12" s="1">
        <v>12</v>
      </c>
      <c r="AB12" s="1" t="s">
        <v>545</v>
      </c>
      <c r="AC12" s="1" t="s">
        <v>543</v>
      </c>
      <c r="AD12" s="1" t="s">
        <v>544</v>
      </c>
    </row>
    <row r="13" spans="1:30" x14ac:dyDescent="0.3">
      <c r="A13" s="84">
        <v>44169</v>
      </c>
      <c r="B13" s="1" t="s">
        <v>36</v>
      </c>
      <c r="C13" s="1" t="s">
        <v>78</v>
      </c>
      <c r="D13" s="1" t="s">
        <v>78</v>
      </c>
      <c r="E13" s="114">
        <v>0.375</v>
      </c>
      <c r="F13" s="115"/>
      <c r="G13" s="114">
        <v>0.38333333333333336</v>
      </c>
      <c r="H13" s="1"/>
      <c r="I13" s="1">
        <v>0.2</v>
      </c>
      <c r="J13" s="1" t="s">
        <v>108</v>
      </c>
      <c r="K13" s="1"/>
      <c r="L13" s="1"/>
      <c r="M13" s="1" t="s">
        <v>41</v>
      </c>
      <c r="N13" s="1" t="s">
        <v>42</v>
      </c>
      <c r="O13" s="105" t="s">
        <v>36</v>
      </c>
      <c r="P13" s="105" t="s">
        <v>78</v>
      </c>
      <c r="Q13" s="106"/>
      <c r="R13" s="106"/>
      <c r="T13" s="1">
        <v>17.5</v>
      </c>
      <c r="U13" s="105"/>
      <c r="V13" s="105" t="s">
        <v>108</v>
      </c>
      <c r="W13" s="106">
        <v>44165</v>
      </c>
      <c r="X13" s="106">
        <v>44179</v>
      </c>
      <c r="Y13" s="1">
        <v>14</v>
      </c>
      <c r="Z13" s="1">
        <v>112</v>
      </c>
      <c r="AA13" s="1">
        <v>12</v>
      </c>
      <c r="AB13" s="1" t="s">
        <v>545</v>
      </c>
      <c r="AC13" s="1" t="s">
        <v>543</v>
      </c>
      <c r="AD13" s="1" t="s">
        <v>544</v>
      </c>
    </row>
    <row r="14" spans="1:30" x14ac:dyDescent="0.3">
      <c r="A14" s="84">
        <v>44173</v>
      </c>
      <c r="B14" s="1" t="s">
        <v>36</v>
      </c>
      <c r="C14" s="1" t="s">
        <v>78</v>
      </c>
      <c r="D14" s="1" t="s">
        <v>78</v>
      </c>
      <c r="E14" s="114">
        <v>0.375</v>
      </c>
      <c r="F14" s="115"/>
      <c r="G14" s="114">
        <v>0.37847222222222221</v>
      </c>
      <c r="H14" s="1"/>
      <c r="I14" s="1">
        <v>0.08</v>
      </c>
      <c r="J14" s="1" t="s">
        <v>108</v>
      </c>
      <c r="K14" s="1"/>
      <c r="L14" s="1"/>
      <c r="M14" s="1" t="s">
        <v>41</v>
      </c>
      <c r="N14" s="1" t="s">
        <v>42</v>
      </c>
      <c r="O14" s="105" t="s">
        <v>36</v>
      </c>
      <c r="P14" s="105" t="s">
        <v>78</v>
      </c>
      <c r="Q14" s="106"/>
      <c r="R14" s="106"/>
      <c r="T14" s="1">
        <v>17.5</v>
      </c>
      <c r="U14" s="105"/>
      <c r="V14" s="105" t="s">
        <v>108</v>
      </c>
      <c r="W14" s="106">
        <v>44165</v>
      </c>
      <c r="X14" s="106">
        <v>44179</v>
      </c>
      <c r="Y14" s="1">
        <v>14</v>
      </c>
      <c r="Z14" s="1">
        <v>112</v>
      </c>
      <c r="AA14" s="1">
        <v>12</v>
      </c>
      <c r="AB14" s="1" t="s">
        <v>545</v>
      </c>
      <c r="AC14" s="1" t="s">
        <v>543</v>
      </c>
      <c r="AD14" s="1" t="s">
        <v>544</v>
      </c>
    </row>
    <row r="15" spans="1:30" x14ac:dyDescent="0.3">
      <c r="A15" s="84">
        <v>44174</v>
      </c>
      <c r="B15" s="1" t="s">
        <v>36</v>
      </c>
      <c r="C15" s="1" t="s">
        <v>78</v>
      </c>
      <c r="D15" s="1" t="s">
        <v>120</v>
      </c>
      <c r="E15" s="114">
        <v>0.375</v>
      </c>
      <c r="F15" s="115"/>
      <c r="G15" s="114">
        <v>0.38611111111111113</v>
      </c>
      <c r="H15" s="1"/>
      <c r="I15" s="1">
        <v>0.27</v>
      </c>
      <c r="J15" s="1" t="s">
        <v>108</v>
      </c>
      <c r="K15" s="1"/>
      <c r="L15" s="1"/>
      <c r="M15" s="1" t="s">
        <v>41</v>
      </c>
      <c r="N15" s="1" t="s">
        <v>42</v>
      </c>
      <c r="O15" s="105" t="s">
        <v>36</v>
      </c>
      <c r="P15" s="105" t="s">
        <v>78</v>
      </c>
      <c r="Q15" s="106"/>
      <c r="R15" s="106"/>
      <c r="T15" s="1">
        <v>17.5</v>
      </c>
      <c r="U15" s="105"/>
      <c r="V15" s="105" t="s">
        <v>108</v>
      </c>
      <c r="W15" s="106">
        <v>44165</v>
      </c>
      <c r="X15" s="106">
        <v>44179</v>
      </c>
      <c r="Y15" s="1">
        <v>14</v>
      </c>
      <c r="Z15" s="1">
        <v>112</v>
      </c>
      <c r="AA15" s="1">
        <v>12</v>
      </c>
      <c r="AB15" s="1" t="s">
        <v>545</v>
      </c>
      <c r="AC15" s="1" t="s">
        <v>543</v>
      </c>
      <c r="AD15" s="1" t="s">
        <v>544</v>
      </c>
    </row>
    <row r="16" spans="1:30" x14ac:dyDescent="0.3">
      <c r="A16" s="84">
        <v>44175</v>
      </c>
      <c r="B16" s="1" t="s">
        <v>36</v>
      </c>
      <c r="C16" s="1" t="s">
        <v>78</v>
      </c>
      <c r="D16" s="1" t="s">
        <v>78</v>
      </c>
      <c r="E16" s="114">
        <v>0.375</v>
      </c>
      <c r="F16" s="115"/>
      <c r="G16" s="114">
        <v>0.38333333333333336</v>
      </c>
      <c r="H16" s="1"/>
      <c r="I16" s="1">
        <v>0.2</v>
      </c>
      <c r="J16" s="1" t="s">
        <v>108</v>
      </c>
      <c r="K16" s="1"/>
      <c r="L16" s="1"/>
      <c r="M16" s="1" t="s">
        <v>41</v>
      </c>
      <c r="N16" s="1" t="s">
        <v>42</v>
      </c>
      <c r="O16" s="105" t="s">
        <v>36</v>
      </c>
      <c r="P16" s="105" t="s">
        <v>78</v>
      </c>
      <c r="Q16" s="106"/>
      <c r="R16" s="106"/>
      <c r="T16" s="1">
        <v>17.5</v>
      </c>
      <c r="U16" s="105"/>
      <c r="V16" s="105" t="s">
        <v>108</v>
      </c>
      <c r="W16" s="106">
        <v>44165</v>
      </c>
      <c r="X16" s="106">
        <v>44179</v>
      </c>
      <c r="Y16" s="1">
        <v>14</v>
      </c>
      <c r="Z16" s="1">
        <v>112</v>
      </c>
      <c r="AA16" s="1">
        <v>12</v>
      </c>
      <c r="AB16" s="1" t="s">
        <v>545</v>
      </c>
      <c r="AC16" s="1" t="s">
        <v>543</v>
      </c>
      <c r="AD16" s="1" t="s">
        <v>544</v>
      </c>
    </row>
    <row r="17" spans="1:30" x14ac:dyDescent="0.3">
      <c r="A17" s="84">
        <v>44176</v>
      </c>
      <c r="B17" s="1" t="s">
        <v>36</v>
      </c>
      <c r="C17" s="1" t="s">
        <v>78</v>
      </c>
      <c r="D17" s="1" t="s">
        <v>78</v>
      </c>
      <c r="E17" s="114">
        <v>0.375</v>
      </c>
      <c r="F17" s="115"/>
      <c r="G17" s="114">
        <v>0.38055555555555554</v>
      </c>
      <c r="H17" s="1"/>
      <c r="I17" s="1">
        <v>0.13</v>
      </c>
      <c r="J17" s="1" t="s">
        <v>108</v>
      </c>
      <c r="K17" s="1"/>
      <c r="L17" s="1"/>
      <c r="M17" s="1" t="s">
        <v>41</v>
      </c>
      <c r="N17" s="1" t="s">
        <v>42</v>
      </c>
      <c r="O17" s="105" t="s">
        <v>36</v>
      </c>
      <c r="P17" s="105" t="s">
        <v>78</v>
      </c>
      <c r="Q17" s="106"/>
      <c r="R17" s="106"/>
      <c r="T17" s="1">
        <v>17.5</v>
      </c>
      <c r="U17" s="105"/>
      <c r="V17" s="105" t="s">
        <v>108</v>
      </c>
      <c r="W17" s="106">
        <v>44165</v>
      </c>
      <c r="X17" s="106">
        <v>44179</v>
      </c>
      <c r="Y17" s="1">
        <v>14</v>
      </c>
      <c r="Z17" s="1">
        <v>112</v>
      </c>
      <c r="AA17" s="1">
        <v>12</v>
      </c>
      <c r="AB17" s="1" t="s">
        <v>545</v>
      </c>
      <c r="AC17" s="1" t="s">
        <v>543</v>
      </c>
      <c r="AD17" s="1" t="s">
        <v>544</v>
      </c>
    </row>
    <row r="18" spans="1:30" x14ac:dyDescent="0.3">
      <c r="A18" s="84">
        <v>44180</v>
      </c>
      <c r="B18" s="1" t="s">
        <v>36</v>
      </c>
      <c r="C18" s="1" t="s">
        <v>78</v>
      </c>
      <c r="D18" s="1" t="s">
        <v>78</v>
      </c>
      <c r="E18" s="114">
        <v>0.375</v>
      </c>
      <c r="F18" s="115"/>
      <c r="G18" s="114">
        <v>0.37916666666666665</v>
      </c>
      <c r="H18" s="1"/>
      <c r="I18" s="1">
        <v>0.1</v>
      </c>
      <c r="J18" s="1" t="s">
        <v>125</v>
      </c>
      <c r="K18" s="1"/>
      <c r="L18" s="1"/>
      <c r="M18" s="1" t="s">
        <v>41</v>
      </c>
      <c r="N18" s="1" t="s">
        <v>42</v>
      </c>
      <c r="O18" s="105" t="s">
        <v>36</v>
      </c>
      <c r="P18" s="105" t="s">
        <v>78</v>
      </c>
      <c r="Q18" s="106"/>
      <c r="R18" s="106"/>
      <c r="T18" s="1">
        <v>17.5</v>
      </c>
      <c r="U18" s="105"/>
      <c r="V18" s="105" t="s">
        <v>125</v>
      </c>
      <c r="W18" s="106">
        <v>44179</v>
      </c>
      <c r="X18" s="106">
        <v>44193</v>
      </c>
      <c r="Y18" s="1">
        <v>14</v>
      </c>
      <c r="Z18" s="1">
        <v>112</v>
      </c>
      <c r="AA18" s="1">
        <v>12</v>
      </c>
      <c r="AB18" s="1" t="s">
        <v>545</v>
      </c>
      <c r="AC18" s="1" t="s">
        <v>543</v>
      </c>
      <c r="AD18" s="1" t="s">
        <v>544</v>
      </c>
    </row>
    <row r="19" spans="1:30" x14ac:dyDescent="0.3">
      <c r="A19" s="84">
        <v>44181</v>
      </c>
      <c r="B19" s="1" t="s">
        <v>36</v>
      </c>
      <c r="C19" s="1" t="s">
        <v>78</v>
      </c>
      <c r="D19" s="1" t="s">
        <v>78</v>
      </c>
      <c r="E19" s="114">
        <v>0.375</v>
      </c>
      <c r="F19" s="115"/>
      <c r="G19" s="114">
        <v>0.37708333333333333</v>
      </c>
      <c r="H19" s="1"/>
      <c r="I19" s="1">
        <v>0.05</v>
      </c>
      <c r="J19" s="1" t="s">
        <v>125</v>
      </c>
      <c r="K19" s="1"/>
      <c r="L19" s="1"/>
      <c r="M19" s="1" t="s">
        <v>41</v>
      </c>
      <c r="N19" s="1" t="s">
        <v>42</v>
      </c>
      <c r="O19" s="105" t="s">
        <v>36</v>
      </c>
      <c r="P19" s="105" t="s">
        <v>78</v>
      </c>
      <c r="Q19" s="106"/>
      <c r="R19" s="106"/>
      <c r="T19" s="1">
        <v>17.5</v>
      </c>
      <c r="U19" s="105"/>
      <c r="V19" s="105" t="s">
        <v>125</v>
      </c>
      <c r="W19" s="106">
        <v>44179</v>
      </c>
      <c r="X19" s="106">
        <v>44193</v>
      </c>
      <c r="Y19" s="1">
        <v>14</v>
      </c>
      <c r="Z19" s="1">
        <v>112</v>
      </c>
      <c r="AA19" s="1">
        <v>12</v>
      </c>
      <c r="AB19" s="1" t="s">
        <v>545</v>
      </c>
      <c r="AC19" s="1" t="s">
        <v>543</v>
      </c>
      <c r="AD19" s="1" t="s">
        <v>544</v>
      </c>
    </row>
    <row r="20" spans="1:30" x14ac:dyDescent="0.3">
      <c r="A20" s="84">
        <v>44182</v>
      </c>
      <c r="B20" s="1" t="s">
        <v>36</v>
      </c>
      <c r="C20" s="1" t="s">
        <v>78</v>
      </c>
      <c r="D20" s="1" t="s">
        <v>78</v>
      </c>
      <c r="E20" s="114">
        <v>0.375</v>
      </c>
      <c r="F20" s="115"/>
      <c r="G20" s="114">
        <v>0.38819444444444445</v>
      </c>
      <c r="H20" s="1"/>
      <c r="I20" s="1">
        <v>0.32</v>
      </c>
      <c r="J20" s="1" t="s">
        <v>125</v>
      </c>
      <c r="K20" s="1"/>
      <c r="L20" s="1"/>
      <c r="M20" s="1" t="s">
        <v>41</v>
      </c>
      <c r="N20" s="1" t="s">
        <v>42</v>
      </c>
      <c r="O20" s="105" t="s">
        <v>36</v>
      </c>
      <c r="P20" s="105" t="s">
        <v>78</v>
      </c>
      <c r="Q20" s="106"/>
      <c r="R20" s="106"/>
      <c r="T20" s="1">
        <v>17.5</v>
      </c>
      <c r="U20" s="105"/>
      <c r="V20" s="105" t="s">
        <v>125</v>
      </c>
      <c r="W20" s="106">
        <v>44179</v>
      </c>
      <c r="X20" s="106">
        <v>44193</v>
      </c>
      <c r="Y20" s="1">
        <v>14</v>
      </c>
      <c r="Z20" s="1">
        <v>112</v>
      </c>
      <c r="AA20" s="1">
        <v>12</v>
      </c>
      <c r="AB20" s="1" t="s">
        <v>545</v>
      </c>
      <c r="AC20" s="1" t="s">
        <v>543</v>
      </c>
      <c r="AD20" s="1" t="s">
        <v>544</v>
      </c>
    </row>
    <row r="21" spans="1:30" x14ac:dyDescent="0.3">
      <c r="A21" s="84">
        <v>44183</v>
      </c>
      <c r="B21" s="1" t="s">
        <v>36</v>
      </c>
      <c r="C21" s="1" t="s">
        <v>78</v>
      </c>
      <c r="D21" s="1" t="s">
        <v>78</v>
      </c>
      <c r="E21" s="114">
        <v>0.375</v>
      </c>
      <c r="F21" s="115"/>
      <c r="G21" s="114">
        <v>0.39583333333333331</v>
      </c>
      <c r="H21" s="1"/>
      <c r="I21" s="1">
        <v>0.5</v>
      </c>
      <c r="J21" s="1" t="s">
        <v>125</v>
      </c>
      <c r="K21" s="1"/>
      <c r="L21" s="1"/>
      <c r="M21" s="1" t="s">
        <v>41</v>
      </c>
      <c r="N21" s="1" t="s">
        <v>42</v>
      </c>
      <c r="O21" s="105" t="s">
        <v>36</v>
      </c>
      <c r="P21" s="105" t="s">
        <v>78</v>
      </c>
      <c r="Q21" s="106"/>
      <c r="R21" s="106"/>
      <c r="T21" s="1">
        <v>17.5</v>
      </c>
      <c r="U21" s="105"/>
      <c r="V21" s="105" t="s">
        <v>125</v>
      </c>
      <c r="W21" s="106">
        <v>44179</v>
      </c>
      <c r="X21" s="106">
        <v>44193</v>
      </c>
      <c r="Y21" s="1">
        <v>14</v>
      </c>
      <c r="Z21" s="1">
        <v>112</v>
      </c>
      <c r="AA21" s="1">
        <v>12</v>
      </c>
      <c r="AB21" s="1" t="s">
        <v>545</v>
      </c>
      <c r="AC21" s="1" t="s">
        <v>543</v>
      </c>
      <c r="AD21" s="1" t="s">
        <v>544</v>
      </c>
    </row>
    <row r="22" spans="1:30" x14ac:dyDescent="0.3">
      <c r="A22" s="84">
        <v>44186</v>
      </c>
      <c r="B22" s="1" t="s">
        <v>36</v>
      </c>
      <c r="C22" s="1" t="s">
        <v>78</v>
      </c>
      <c r="D22" s="1" t="s">
        <v>78</v>
      </c>
      <c r="E22" s="114">
        <v>0.375</v>
      </c>
      <c r="F22" s="115"/>
      <c r="G22" s="114">
        <v>0.38333333333333336</v>
      </c>
      <c r="H22" s="1"/>
      <c r="I22" s="1">
        <v>0.2</v>
      </c>
      <c r="J22" s="1" t="s">
        <v>125</v>
      </c>
      <c r="K22" s="1"/>
      <c r="L22" s="1"/>
      <c r="M22" s="1" t="s">
        <v>41</v>
      </c>
      <c r="N22" s="1" t="s">
        <v>42</v>
      </c>
      <c r="O22" s="105" t="s">
        <v>36</v>
      </c>
      <c r="P22" s="105" t="s">
        <v>78</v>
      </c>
      <c r="Q22" s="106"/>
      <c r="R22" s="106"/>
      <c r="T22" s="1">
        <v>17.5</v>
      </c>
      <c r="U22" s="105"/>
      <c r="V22" s="105" t="s">
        <v>125</v>
      </c>
      <c r="W22" s="106">
        <v>44179</v>
      </c>
      <c r="X22" s="106">
        <v>44193</v>
      </c>
      <c r="Y22" s="1">
        <v>14</v>
      </c>
      <c r="Z22" s="1">
        <v>112</v>
      </c>
      <c r="AA22" s="1">
        <v>12</v>
      </c>
      <c r="AB22" s="1" t="s">
        <v>545</v>
      </c>
      <c r="AC22" s="1" t="s">
        <v>543</v>
      </c>
      <c r="AD22" s="1" t="s">
        <v>544</v>
      </c>
    </row>
    <row r="23" spans="1:30" x14ac:dyDescent="0.3">
      <c r="A23" s="84">
        <v>44188</v>
      </c>
      <c r="B23" s="1" t="s">
        <v>36</v>
      </c>
      <c r="C23" s="1" t="s">
        <v>78</v>
      </c>
      <c r="D23" s="1" t="s">
        <v>78</v>
      </c>
      <c r="E23" s="114">
        <v>0.375</v>
      </c>
      <c r="F23" s="115"/>
      <c r="G23" s="114">
        <v>0.37847222222222221</v>
      </c>
      <c r="H23" s="1"/>
      <c r="I23" s="1">
        <v>0.08</v>
      </c>
      <c r="J23" s="1" t="s">
        <v>125</v>
      </c>
      <c r="K23" s="1"/>
      <c r="L23" s="1"/>
      <c r="M23" s="1" t="s">
        <v>41</v>
      </c>
      <c r="N23" s="1" t="s">
        <v>42</v>
      </c>
      <c r="O23" s="105" t="s">
        <v>36</v>
      </c>
      <c r="P23" s="105" t="s">
        <v>78</v>
      </c>
      <c r="Q23" s="106"/>
      <c r="R23" s="106"/>
      <c r="T23" s="1">
        <v>17.5</v>
      </c>
      <c r="U23" s="105"/>
      <c r="V23" s="105" t="s">
        <v>125</v>
      </c>
      <c r="W23" s="106">
        <v>44179</v>
      </c>
      <c r="X23" s="106">
        <v>44193</v>
      </c>
      <c r="Y23" s="1">
        <v>14</v>
      </c>
      <c r="Z23" s="1">
        <v>112</v>
      </c>
      <c r="AA23" s="1">
        <v>12</v>
      </c>
      <c r="AB23" s="1" t="s">
        <v>545</v>
      </c>
      <c r="AC23" s="1" t="s">
        <v>543</v>
      </c>
      <c r="AD23" s="1" t="s">
        <v>544</v>
      </c>
    </row>
    <row r="24" spans="1:30" x14ac:dyDescent="0.3">
      <c r="A24" s="84">
        <v>44145</v>
      </c>
      <c r="B24" s="1" t="s">
        <v>36</v>
      </c>
      <c r="C24" s="1" t="s">
        <v>78</v>
      </c>
      <c r="D24" s="1" t="s">
        <v>207</v>
      </c>
      <c r="E24" s="114">
        <v>0.375</v>
      </c>
      <c r="F24" s="115"/>
      <c r="G24" s="114">
        <v>0.3888888888888889</v>
      </c>
      <c r="H24" s="1"/>
      <c r="I24" s="1">
        <v>0.33</v>
      </c>
      <c r="J24" s="1" t="s">
        <v>40</v>
      </c>
      <c r="K24" s="1"/>
      <c r="L24" s="1"/>
      <c r="M24" s="1" t="s">
        <v>60</v>
      </c>
      <c r="N24" s="1" t="s">
        <v>61</v>
      </c>
      <c r="O24" s="105" t="s">
        <v>36</v>
      </c>
      <c r="P24" s="105" t="s">
        <v>78</v>
      </c>
      <c r="Q24" s="106"/>
      <c r="R24" s="106"/>
      <c r="T24" s="1">
        <v>17.5</v>
      </c>
      <c r="U24" s="105"/>
      <c r="V24" s="105" t="s">
        <v>40</v>
      </c>
      <c r="W24" s="106">
        <v>44137</v>
      </c>
      <c r="X24" s="106">
        <v>44151</v>
      </c>
      <c r="Y24" s="1">
        <v>14</v>
      </c>
      <c r="Z24" s="1">
        <v>112</v>
      </c>
      <c r="AA24" s="1">
        <v>11</v>
      </c>
      <c r="AB24" s="1" t="s">
        <v>542</v>
      </c>
      <c r="AC24" s="1" t="s">
        <v>543</v>
      </c>
      <c r="AD24" s="1" t="s">
        <v>544</v>
      </c>
    </row>
    <row r="25" spans="1:30" x14ac:dyDescent="0.3">
      <c r="A25" s="84">
        <v>44145</v>
      </c>
      <c r="B25" s="1" t="s">
        <v>36</v>
      </c>
      <c r="C25" s="1" t="s">
        <v>78</v>
      </c>
      <c r="D25" s="1" t="s">
        <v>208</v>
      </c>
      <c r="E25" s="114">
        <v>0.375</v>
      </c>
      <c r="F25" s="115"/>
      <c r="G25" s="114">
        <v>0.38541666666666669</v>
      </c>
      <c r="H25" s="1"/>
      <c r="I25" s="1">
        <v>0.25</v>
      </c>
      <c r="J25" s="1" t="s">
        <v>40</v>
      </c>
      <c r="K25" s="1"/>
      <c r="L25" s="1"/>
      <c r="M25" s="1" t="s">
        <v>60</v>
      </c>
      <c r="N25" s="1" t="s">
        <v>61</v>
      </c>
      <c r="O25" s="105" t="s">
        <v>36</v>
      </c>
      <c r="P25" s="105" t="s">
        <v>78</v>
      </c>
      <c r="Q25" s="106"/>
      <c r="R25" s="106"/>
      <c r="T25" s="1">
        <v>17.5</v>
      </c>
      <c r="U25" s="105"/>
      <c r="V25" s="105" t="s">
        <v>40</v>
      </c>
      <c r="W25" s="106">
        <v>44137</v>
      </c>
      <c r="X25" s="106">
        <v>44151</v>
      </c>
      <c r="Y25" s="1">
        <v>14</v>
      </c>
      <c r="Z25" s="1">
        <v>112</v>
      </c>
      <c r="AA25" s="1">
        <v>11</v>
      </c>
      <c r="AB25" s="1" t="s">
        <v>542</v>
      </c>
      <c r="AC25" s="1" t="s">
        <v>543</v>
      </c>
      <c r="AD25" s="1" t="s">
        <v>544</v>
      </c>
    </row>
    <row r="26" spans="1:30" x14ac:dyDescent="0.3">
      <c r="A26" s="84">
        <v>44152</v>
      </c>
      <c r="B26" s="1" t="s">
        <v>36</v>
      </c>
      <c r="C26" s="1" t="s">
        <v>78</v>
      </c>
      <c r="D26" s="1" t="s">
        <v>210</v>
      </c>
      <c r="E26" s="114">
        <v>0.375</v>
      </c>
      <c r="F26" s="115"/>
      <c r="G26" s="114">
        <v>0.39930555555555558</v>
      </c>
      <c r="H26" s="1"/>
      <c r="I26" s="1">
        <v>0.57999999999999996</v>
      </c>
      <c r="J26" s="1" t="s">
        <v>105</v>
      </c>
      <c r="K26" s="1"/>
      <c r="L26" s="1"/>
      <c r="M26" s="1" t="s">
        <v>60</v>
      </c>
      <c r="N26" s="1" t="s">
        <v>61</v>
      </c>
      <c r="O26" s="105" t="s">
        <v>36</v>
      </c>
      <c r="P26" s="105" t="s">
        <v>78</v>
      </c>
      <c r="Q26" s="106"/>
      <c r="R26" s="106"/>
      <c r="T26" s="1">
        <v>17.5</v>
      </c>
      <c r="U26" s="105"/>
      <c r="V26" s="105" t="s">
        <v>105</v>
      </c>
      <c r="W26" s="106">
        <v>44151</v>
      </c>
      <c r="X26" s="106">
        <v>44165</v>
      </c>
      <c r="Y26" s="1">
        <v>14</v>
      </c>
      <c r="Z26" s="1">
        <v>136.37</v>
      </c>
      <c r="AA26" s="1">
        <v>11</v>
      </c>
      <c r="AB26" s="1" t="s">
        <v>542</v>
      </c>
      <c r="AC26" s="1" t="s">
        <v>543</v>
      </c>
      <c r="AD26" s="1" t="s">
        <v>544</v>
      </c>
    </row>
    <row r="27" spans="1:30" x14ac:dyDescent="0.3">
      <c r="A27" s="84">
        <v>44153</v>
      </c>
      <c r="B27" s="1" t="s">
        <v>36</v>
      </c>
      <c r="C27" s="1" t="s">
        <v>78</v>
      </c>
      <c r="D27" s="1" t="s">
        <v>211</v>
      </c>
      <c r="E27" s="114">
        <v>0.375</v>
      </c>
      <c r="F27" s="115"/>
      <c r="G27" s="114">
        <v>0.38541666666666669</v>
      </c>
      <c r="H27" s="1"/>
      <c r="I27" s="1">
        <v>0.25</v>
      </c>
      <c r="J27" s="1" t="s">
        <v>105</v>
      </c>
      <c r="K27" s="1"/>
      <c r="L27" s="1"/>
      <c r="M27" s="1" t="s">
        <v>60</v>
      </c>
      <c r="N27" s="1" t="s">
        <v>61</v>
      </c>
      <c r="O27" s="105" t="s">
        <v>36</v>
      </c>
      <c r="P27" s="105" t="s">
        <v>78</v>
      </c>
      <c r="Q27" s="106"/>
      <c r="R27" s="106"/>
      <c r="T27" s="1">
        <v>17.5</v>
      </c>
      <c r="U27" s="105"/>
      <c r="V27" s="105" t="s">
        <v>105</v>
      </c>
      <c r="W27" s="106">
        <v>44151</v>
      </c>
      <c r="X27" s="106">
        <v>44165</v>
      </c>
      <c r="Y27" s="1">
        <v>14</v>
      </c>
      <c r="Z27" s="1">
        <v>136.37</v>
      </c>
      <c r="AA27" s="1">
        <v>11</v>
      </c>
      <c r="AB27" s="1" t="s">
        <v>542</v>
      </c>
      <c r="AC27" s="1" t="s">
        <v>543</v>
      </c>
      <c r="AD27" s="1" t="s">
        <v>544</v>
      </c>
    </row>
    <row r="28" spans="1:30" x14ac:dyDescent="0.3">
      <c r="A28" s="84">
        <v>44154</v>
      </c>
      <c r="B28" s="1" t="s">
        <v>36</v>
      </c>
      <c r="C28" s="1" t="s">
        <v>78</v>
      </c>
      <c r="D28" s="1" t="s">
        <v>212</v>
      </c>
      <c r="E28" s="114">
        <v>0.375</v>
      </c>
      <c r="F28" s="115"/>
      <c r="G28" s="114">
        <v>0.38541666666666669</v>
      </c>
      <c r="H28" s="1"/>
      <c r="I28" s="1">
        <v>0.25</v>
      </c>
      <c r="J28" s="1" t="s">
        <v>105</v>
      </c>
      <c r="K28" s="1"/>
      <c r="L28" s="1"/>
      <c r="M28" s="1" t="s">
        <v>60</v>
      </c>
      <c r="N28" s="1" t="s">
        <v>61</v>
      </c>
      <c r="O28" s="105" t="s">
        <v>36</v>
      </c>
      <c r="P28" s="105" t="s">
        <v>78</v>
      </c>
      <c r="Q28" s="106"/>
      <c r="R28" s="106"/>
      <c r="T28" s="1">
        <v>17.5</v>
      </c>
      <c r="U28" s="105"/>
      <c r="V28" s="105" t="s">
        <v>105</v>
      </c>
      <c r="W28" s="106">
        <v>44151</v>
      </c>
      <c r="X28" s="106">
        <v>44165</v>
      </c>
      <c r="Y28" s="1">
        <v>14</v>
      </c>
      <c r="Z28" s="1">
        <v>136.37</v>
      </c>
      <c r="AA28" s="1">
        <v>11</v>
      </c>
      <c r="AB28" s="1" t="s">
        <v>542</v>
      </c>
      <c r="AC28" s="1" t="s">
        <v>543</v>
      </c>
      <c r="AD28" s="1" t="s">
        <v>544</v>
      </c>
    </row>
    <row r="29" spans="1:30" x14ac:dyDescent="0.3">
      <c r="A29" s="84">
        <v>44155</v>
      </c>
      <c r="B29" s="1" t="s">
        <v>36</v>
      </c>
      <c r="C29" s="1" t="s">
        <v>78</v>
      </c>
      <c r="D29" s="1" t="s">
        <v>212</v>
      </c>
      <c r="E29" s="114">
        <v>0.375</v>
      </c>
      <c r="F29" s="115"/>
      <c r="G29" s="114">
        <v>0.39583333333333331</v>
      </c>
      <c r="H29" s="1"/>
      <c r="I29" s="1">
        <v>0.5</v>
      </c>
      <c r="J29" s="1" t="s">
        <v>105</v>
      </c>
      <c r="K29" s="1"/>
      <c r="L29" s="1"/>
      <c r="M29" s="1" t="s">
        <v>60</v>
      </c>
      <c r="N29" s="1" t="s">
        <v>61</v>
      </c>
      <c r="O29" s="105" t="s">
        <v>36</v>
      </c>
      <c r="P29" s="105" t="s">
        <v>78</v>
      </c>
      <c r="Q29" s="106"/>
      <c r="R29" s="106"/>
      <c r="T29" s="1">
        <v>17.5</v>
      </c>
      <c r="U29" s="105"/>
      <c r="V29" s="105" t="s">
        <v>105</v>
      </c>
      <c r="W29" s="106">
        <v>44151</v>
      </c>
      <c r="X29" s="106">
        <v>44165</v>
      </c>
      <c r="Y29" s="1">
        <v>14</v>
      </c>
      <c r="Z29" s="1">
        <v>136.37</v>
      </c>
      <c r="AA29" s="1">
        <v>11</v>
      </c>
      <c r="AB29" s="1" t="s">
        <v>542</v>
      </c>
      <c r="AC29" s="1" t="s">
        <v>543</v>
      </c>
      <c r="AD29" s="1" t="s">
        <v>544</v>
      </c>
    </row>
    <row r="30" spans="1:30" x14ac:dyDescent="0.3">
      <c r="A30" s="84">
        <v>44159</v>
      </c>
      <c r="B30" s="1" t="s">
        <v>36</v>
      </c>
      <c r="C30" s="1" t="s">
        <v>78</v>
      </c>
      <c r="D30" s="1" t="s">
        <v>212</v>
      </c>
      <c r="E30" s="114">
        <v>0.375</v>
      </c>
      <c r="F30" s="115"/>
      <c r="G30" s="114">
        <v>0.38333333333333336</v>
      </c>
      <c r="H30" s="1"/>
      <c r="I30" s="1">
        <v>0.2</v>
      </c>
      <c r="J30" s="1" t="s">
        <v>105</v>
      </c>
      <c r="K30" s="1"/>
      <c r="L30" s="1"/>
      <c r="M30" s="1" t="s">
        <v>60</v>
      </c>
      <c r="N30" s="1" t="s">
        <v>61</v>
      </c>
      <c r="O30" s="105" t="s">
        <v>36</v>
      </c>
      <c r="P30" s="105" t="s">
        <v>78</v>
      </c>
      <c r="Q30" s="106"/>
      <c r="R30" s="106"/>
      <c r="T30" s="1">
        <v>17.5</v>
      </c>
      <c r="U30" s="105"/>
      <c r="V30" s="105" t="s">
        <v>105</v>
      </c>
      <c r="W30" s="106">
        <v>44151</v>
      </c>
      <c r="X30" s="106">
        <v>44165</v>
      </c>
      <c r="Y30" s="1">
        <v>14</v>
      </c>
      <c r="Z30" s="1">
        <v>136.37</v>
      </c>
      <c r="AA30" s="1">
        <v>11</v>
      </c>
      <c r="AB30" s="1" t="s">
        <v>542</v>
      </c>
      <c r="AC30" s="1" t="s">
        <v>543</v>
      </c>
      <c r="AD30" s="1" t="s">
        <v>544</v>
      </c>
    </row>
    <row r="31" spans="1:30" x14ac:dyDescent="0.3">
      <c r="A31" s="84">
        <v>44160</v>
      </c>
      <c r="B31" s="1" t="s">
        <v>36</v>
      </c>
      <c r="C31" s="1" t="s">
        <v>78</v>
      </c>
      <c r="D31" s="1" t="s">
        <v>212</v>
      </c>
      <c r="E31" s="114">
        <v>0.375</v>
      </c>
      <c r="F31" s="115"/>
      <c r="G31" s="114">
        <v>0.38541666666666669</v>
      </c>
      <c r="H31" s="1"/>
      <c r="I31" s="1">
        <v>0.25</v>
      </c>
      <c r="J31" s="1" t="s">
        <v>105</v>
      </c>
      <c r="K31" s="1"/>
      <c r="L31" s="1"/>
      <c r="M31" s="1" t="s">
        <v>60</v>
      </c>
      <c r="N31" s="1" t="s">
        <v>61</v>
      </c>
      <c r="O31" s="105" t="s">
        <v>36</v>
      </c>
      <c r="P31" s="105" t="s">
        <v>78</v>
      </c>
      <c r="Q31" s="106"/>
      <c r="R31" s="106"/>
      <c r="T31" s="1">
        <v>17.5</v>
      </c>
      <c r="U31" s="105"/>
      <c r="V31" s="105" t="s">
        <v>105</v>
      </c>
      <c r="W31" s="106">
        <v>44151</v>
      </c>
      <c r="X31" s="106">
        <v>44165</v>
      </c>
      <c r="Y31" s="1">
        <v>14</v>
      </c>
      <c r="Z31" s="1">
        <v>136.37</v>
      </c>
      <c r="AA31" s="1">
        <v>11</v>
      </c>
      <c r="AB31" s="1" t="s">
        <v>542</v>
      </c>
      <c r="AC31" s="1" t="s">
        <v>543</v>
      </c>
      <c r="AD31" s="1" t="s">
        <v>544</v>
      </c>
    </row>
    <row r="32" spans="1:30" x14ac:dyDescent="0.3">
      <c r="A32" s="84">
        <v>44162</v>
      </c>
      <c r="B32" s="1" t="s">
        <v>36</v>
      </c>
      <c r="C32" s="1" t="s">
        <v>78</v>
      </c>
      <c r="D32" s="1" t="s">
        <v>223</v>
      </c>
      <c r="E32" s="114">
        <v>0.375</v>
      </c>
      <c r="F32" s="115"/>
      <c r="G32" s="114">
        <v>0.38541666666666669</v>
      </c>
      <c r="H32" s="1"/>
      <c r="I32" s="1">
        <v>0.25</v>
      </c>
      <c r="J32" s="1" t="s">
        <v>105</v>
      </c>
      <c r="K32" s="1"/>
      <c r="L32" s="1"/>
      <c r="M32" s="1" t="s">
        <v>60</v>
      </c>
      <c r="N32" s="1" t="s">
        <v>61</v>
      </c>
      <c r="O32" s="105" t="s">
        <v>36</v>
      </c>
      <c r="P32" s="105" t="s">
        <v>78</v>
      </c>
      <c r="Q32" s="106"/>
      <c r="R32" s="106"/>
      <c r="T32" s="1">
        <v>17.5</v>
      </c>
      <c r="U32" s="105"/>
      <c r="V32" s="105" t="s">
        <v>105</v>
      </c>
      <c r="W32" s="106">
        <v>44151</v>
      </c>
      <c r="X32" s="106">
        <v>44165</v>
      </c>
      <c r="Y32" s="1">
        <v>14</v>
      </c>
      <c r="Z32" s="1">
        <v>136.37</v>
      </c>
      <c r="AA32" s="1">
        <v>11</v>
      </c>
      <c r="AB32" s="1" t="s">
        <v>542</v>
      </c>
      <c r="AC32" s="1" t="s">
        <v>543</v>
      </c>
      <c r="AD32" s="1" t="s">
        <v>544</v>
      </c>
    </row>
    <row r="33" spans="1:30" x14ac:dyDescent="0.3">
      <c r="A33" s="84">
        <v>44168</v>
      </c>
      <c r="B33" s="1" t="s">
        <v>36</v>
      </c>
      <c r="C33" s="1" t="s">
        <v>78</v>
      </c>
      <c r="D33" s="1" t="s">
        <v>229</v>
      </c>
      <c r="E33" s="114">
        <v>0.375</v>
      </c>
      <c r="F33" s="115"/>
      <c r="G33" s="114">
        <v>0.37916666666666665</v>
      </c>
      <c r="H33" s="1"/>
      <c r="I33" s="1">
        <v>0.1</v>
      </c>
      <c r="J33" s="1" t="s">
        <v>108</v>
      </c>
      <c r="K33" s="1"/>
      <c r="L33" s="1"/>
      <c r="M33" s="1" t="s">
        <v>60</v>
      </c>
      <c r="N33" s="1" t="s">
        <v>61</v>
      </c>
      <c r="O33" s="105" t="s">
        <v>36</v>
      </c>
      <c r="P33" s="105" t="s">
        <v>78</v>
      </c>
      <c r="Q33" s="106"/>
      <c r="R33" s="106"/>
      <c r="T33" s="1">
        <v>17.5</v>
      </c>
      <c r="U33" s="105"/>
      <c r="V33" s="105" t="s">
        <v>108</v>
      </c>
      <c r="W33" s="106">
        <v>44165</v>
      </c>
      <c r="X33" s="106">
        <v>44179</v>
      </c>
      <c r="Y33" s="1">
        <v>14</v>
      </c>
      <c r="Z33" s="1">
        <v>112</v>
      </c>
      <c r="AA33" s="1">
        <v>12</v>
      </c>
      <c r="AB33" s="1" t="s">
        <v>545</v>
      </c>
      <c r="AC33" s="1" t="s">
        <v>543</v>
      </c>
      <c r="AD33" s="1" t="s">
        <v>544</v>
      </c>
    </row>
    <row r="34" spans="1:30" x14ac:dyDescent="0.3">
      <c r="A34" s="84">
        <v>44173</v>
      </c>
      <c r="B34" s="1" t="s">
        <v>36</v>
      </c>
      <c r="C34" s="1" t="s">
        <v>78</v>
      </c>
      <c r="D34" s="1" t="s">
        <v>229</v>
      </c>
      <c r="E34" s="114">
        <v>0.375</v>
      </c>
      <c r="F34" s="115"/>
      <c r="G34" s="114">
        <v>0.37847222222222221</v>
      </c>
      <c r="H34" s="1"/>
      <c r="I34" s="1">
        <v>0.08</v>
      </c>
      <c r="J34" s="1" t="s">
        <v>108</v>
      </c>
      <c r="K34" s="1"/>
      <c r="L34" s="1"/>
      <c r="M34" s="1" t="s">
        <v>60</v>
      </c>
      <c r="N34" s="1" t="s">
        <v>61</v>
      </c>
      <c r="O34" s="105" t="s">
        <v>36</v>
      </c>
      <c r="P34" s="105" t="s">
        <v>78</v>
      </c>
      <c r="Q34" s="106"/>
      <c r="R34" s="106"/>
      <c r="T34" s="1">
        <v>17.5</v>
      </c>
      <c r="U34" s="105"/>
      <c r="V34" s="105" t="s">
        <v>108</v>
      </c>
      <c r="W34" s="106">
        <v>44165</v>
      </c>
      <c r="X34" s="106">
        <v>44179</v>
      </c>
      <c r="Y34" s="1">
        <v>14</v>
      </c>
      <c r="Z34" s="1">
        <v>112</v>
      </c>
      <c r="AA34" s="1">
        <v>12</v>
      </c>
      <c r="AB34" s="1" t="s">
        <v>545</v>
      </c>
      <c r="AC34" s="1" t="s">
        <v>543</v>
      </c>
      <c r="AD34" s="1" t="s">
        <v>544</v>
      </c>
    </row>
    <row r="35" spans="1:30" x14ac:dyDescent="0.3">
      <c r="A35" s="84">
        <v>44174</v>
      </c>
      <c r="B35" s="1" t="s">
        <v>36</v>
      </c>
      <c r="C35" s="1" t="s">
        <v>78</v>
      </c>
      <c r="D35" s="1" t="s">
        <v>229</v>
      </c>
      <c r="E35" s="114">
        <v>0.375</v>
      </c>
      <c r="F35" s="115"/>
      <c r="G35" s="114">
        <v>0.38611111111111113</v>
      </c>
      <c r="H35" s="1"/>
      <c r="I35" s="1">
        <v>0.27</v>
      </c>
      <c r="J35" s="1" t="s">
        <v>108</v>
      </c>
      <c r="K35" s="1"/>
      <c r="L35" s="1"/>
      <c r="M35" s="1" t="s">
        <v>60</v>
      </c>
      <c r="N35" s="1" t="s">
        <v>61</v>
      </c>
      <c r="O35" s="105" t="s">
        <v>36</v>
      </c>
      <c r="P35" s="105" t="s">
        <v>78</v>
      </c>
      <c r="Q35" s="106"/>
      <c r="R35" s="106"/>
      <c r="T35" s="1">
        <v>17.5</v>
      </c>
      <c r="U35" s="105"/>
      <c r="V35" s="105" t="s">
        <v>108</v>
      </c>
      <c r="W35" s="106">
        <v>44165</v>
      </c>
      <c r="X35" s="106">
        <v>44179</v>
      </c>
      <c r="Y35" s="1">
        <v>14</v>
      </c>
      <c r="Z35" s="1">
        <v>112</v>
      </c>
      <c r="AA35" s="1">
        <v>12</v>
      </c>
      <c r="AB35" s="1" t="s">
        <v>545</v>
      </c>
      <c r="AC35" s="1" t="s">
        <v>543</v>
      </c>
      <c r="AD35" s="1" t="s">
        <v>544</v>
      </c>
    </row>
    <row r="36" spans="1:30" x14ac:dyDescent="0.3">
      <c r="A36" s="84">
        <v>44175</v>
      </c>
      <c r="B36" s="1" t="s">
        <v>36</v>
      </c>
      <c r="C36" s="1" t="s">
        <v>78</v>
      </c>
      <c r="D36" s="1" t="s">
        <v>229</v>
      </c>
      <c r="E36" s="114">
        <v>0.375</v>
      </c>
      <c r="F36" s="115"/>
      <c r="G36" s="114">
        <v>0.38333333333333336</v>
      </c>
      <c r="H36" s="1"/>
      <c r="I36" s="1">
        <v>0.2</v>
      </c>
      <c r="J36" s="1" t="s">
        <v>108</v>
      </c>
      <c r="K36" s="1"/>
      <c r="L36" s="1"/>
      <c r="M36" s="1" t="s">
        <v>60</v>
      </c>
      <c r="N36" s="1" t="s">
        <v>61</v>
      </c>
      <c r="O36" s="105" t="s">
        <v>36</v>
      </c>
      <c r="P36" s="105" t="s">
        <v>78</v>
      </c>
      <c r="Q36" s="106"/>
      <c r="R36" s="106"/>
      <c r="T36" s="1">
        <v>17.5</v>
      </c>
      <c r="U36" s="105"/>
      <c r="V36" s="105" t="s">
        <v>108</v>
      </c>
      <c r="W36" s="106">
        <v>44165</v>
      </c>
      <c r="X36" s="106">
        <v>44179</v>
      </c>
      <c r="Y36" s="1">
        <v>14</v>
      </c>
      <c r="Z36" s="1">
        <v>112</v>
      </c>
      <c r="AA36" s="1">
        <v>12</v>
      </c>
      <c r="AB36" s="1" t="s">
        <v>545</v>
      </c>
      <c r="AC36" s="1" t="s">
        <v>543</v>
      </c>
      <c r="AD36" s="1" t="s">
        <v>544</v>
      </c>
    </row>
    <row r="37" spans="1:30" x14ac:dyDescent="0.3">
      <c r="A37" s="84">
        <v>44176</v>
      </c>
      <c r="B37" s="1" t="s">
        <v>36</v>
      </c>
      <c r="C37" s="1" t="s">
        <v>78</v>
      </c>
      <c r="D37" s="1" t="s">
        <v>229</v>
      </c>
      <c r="E37" s="114">
        <v>0.375</v>
      </c>
      <c r="F37" s="115"/>
      <c r="G37" s="114">
        <v>0.38055555555555554</v>
      </c>
      <c r="H37" s="1"/>
      <c r="I37" s="1">
        <v>0.13</v>
      </c>
      <c r="J37" s="1" t="s">
        <v>108</v>
      </c>
      <c r="K37" s="1"/>
      <c r="L37" s="1"/>
      <c r="M37" s="1" t="s">
        <v>60</v>
      </c>
      <c r="N37" s="1" t="s">
        <v>61</v>
      </c>
      <c r="O37" s="105" t="s">
        <v>36</v>
      </c>
      <c r="P37" s="105" t="s">
        <v>78</v>
      </c>
      <c r="Q37" s="106"/>
      <c r="R37" s="106"/>
      <c r="T37" s="1">
        <v>17.5</v>
      </c>
      <c r="U37" s="105"/>
      <c r="V37" s="105" t="s">
        <v>108</v>
      </c>
      <c r="W37" s="106">
        <v>44165</v>
      </c>
      <c r="X37" s="106">
        <v>44179</v>
      </c>
      <c r="Y37" s="1">
        <v>14</v>
      </c>
      <c r="Z37" s="1">
        <v>112</v>
      </c>
      <c r="AA37" s="1">
        <v>12</v>
      </c>
      <c r="AB37" s="1" t="s">
        <v>545</v>
      </c>
      <c r="AC37" s="1" t="s">
        <v>543</v>
      </c>
      <c r="AD37" s="1" t="s">
        <v>544</v>
      </c>
    </row>
    <row r="38" spans="1:30" x14ac:dyDescent="0.3">
      <c r="A38" s="84">
        <v>44152</v>
      </c>
      <c r="B38" s="1" t="s">
        <v>36</v>
      </c>
      <c r="C38" s="1" t="s">
        <v>78</v>
      </c>
      <c r="D38" s="1" t="s">
        <v>70</v>
      </c>
      <c r="E38" s="114">
        <v>0.375</v>
      </c>
      <c r="F38" s="115"/>
      <c r="G38" s="114">
        <v>0.39583333333333331</v>
      </c>
      <c r="H38" s="1"/>
      <c r="I38" s="1">
        <v>0.5</v>
      </c>
      <c r="J38" s="1" t="s">
        <v>105</v>
      </c>
      <c r="K38" s="1"/>
      <c r="L38" s="1"/>
      <c r="M38" s="1" t="s">
        <v>68</v>
      </c>
      <c r="N38" s="1" t="s">
        <v>69</v>
      </c>
      <c r="O38" s="105" t="s">
        <v>36</v>
      </c>
      <c r="P38" s="105" t="s">
        <v>78</v>
      </c>
      <c r="Q38" s="106"/>
      <c r="R38" s="106"/>
      <c r="T38" s="1">
        <v>17.5</v>
      </c>
      <c r="U38" s="105"/>
      <c r="V38" s="105" t="s">
        <v>105</v>
      </c>
      <c r="W38" s="106">
        <v>44151</v>
      </c>
      <c r="X38" s="106">
        <v>44165</v>
      </c>
      <c r="Y38" s="1">
        <v>14</v>
      </c>
      <c r="Z38" s="1">
        <v>136.37</v>
      </c>
      <c r="AA38" s="1">
        <v>11</v>
      </c>
      <c r="AB38" s="1" t="s">
        <v>542</v>
      </c>
      <c r="AC38" s="1" t="s">
        <v>543</v>
      </c>
      <c r="AD38" s="1" t="s">
        <v>544</v>
      </c>
    </row>
    <row r="39" spans="1:30" x14ac:dyDescent="0.3">
      <c r="A39" s="84">
        <v>44153</v>
      </c>
      <c r="B39" s="1" t="s">
        <v>36</v>
      </c>
      <c r="C39" s="1" t="s">
        <v>78</v>
      </c>
      <c r="D39" s="1" t="s">
        <v>70</v>
      </c>
      <c r="E39" s="114">
        <v>0.375</v>
      </c>
      <c r="F39" s="115"/>
      <c r="G39" s="114">
        <v>0.38541666666666669</v>
      </c>
      <c r="H39" s="1"/>
      <c r="I39" s="1">
        <v>0.25</v>
      </c>
      <c r="J39" s="1" t="s">
        <v>105</v>
      </c>
      <c r="K39" s="1"/>
      <c r="L39" s="1"/>
      <c r="M39" s="1" t="s">
        <v>68</v>
      </c>
      <c r="N39" s="1" t="s">
        <v>69</v>
      </c>
      <c r="O39" s="105" t="s">
        <v>36</v>
      </c>
      <c r="P39" s="105" t="s">
        <v>78</v>
      </c>
      <c r="Q39" s="106"/>
      <c r="R39" s="106"/>
      <c r="T39" s="1">
        <v>17.5</v>
      </c>
      <c r="U39" s="105"/>
      <c r="V39" s="105" t="s">
        <v>105</v>
      </c>
      <c r="W39" s="106">
        <v>44151</v>
      </c>
      <c r="X39" s="106">
        <v>44165</v>
      </c>
      <c r="Y39" s="1">
        <v>14</v>
      </c>
      <c r="Z39" s="1">
        <v>136.37</v>
      </c>
      <c r="AA39" s="1">
        <v>11</v>
      </c>
      <c r="AB39" s="1" t="s">
        <v>542</v>
      </c>
      <c r="AC39" s="1" t="s">
        <v>543</v>
      </c>
      <c r="AD39" s="1" t="s">
        <v>544</v>
      </c>
    </row>
    <row r="40" spans="1:30" x14ac:dyDescent="0.3">
      <c r="A40" s="84">
        <v>44154</v>
      </c>
      <c r="B40" s="1" t="s">
        <v>36</v>
      </c>
      <c r="C40" s="1" t="s">
        <v>78</v>
      </c>
      <c r="D40" s="1" t="s">
        <v>70</v>
      </c>
      <c r="E40" s="114">
        <v>0.375</v>
      </c>
      <c r="F40" s="115"/>
      <c r="G40" s="114">
        <v>0.38541666666666669</v>
      </c>
      <c r="H40" s="1"/>
      <c r="I40" s="1">
        <v>0.25</v>
      </c>
      <c r="J40" s="1" t="s">
        <v>105</v>
      </c>
      <c r="K40" s="1"/>
      <c r="L40" s="1"/>
      <c r="M40" s="1" t="s">
        <v>68</v>
      </c>
      <c r="N40" s="1" t="s">
        <v>69</v>
      </c>
      <c r="O40" s="105" t="s">
        <v>36</v>
      </c>
      <c r="P40" s="105" t="s">
        <v>78</v>
      </c>
      <c r="Q40" s="106"/>
      <c r="R40" s="106"/>
      <c r="T40" s="1">
        <v>17.5</v>
      </c>
      <c r="U40" s="105"/>
      <c r="V40" s="105" t="s">
        <v>105</v>
      </c>
      <c r="W40" s="106">
        <v>44151</v>
      </c>
      <c r="X40" s="106">
        <v>44165</v>
      </c>
      <c r="Y40" s="1">
        <v>14</v>
      </c>
      <c r="Z40" s="1">
        <v>136.37</v>
      </c>
      <c r="AA40" s="1">
        <v>11</v>
      </c>
      <c r="AB40" s="1" t="s">
        <v>542</v>
      </c>
      <c r="AC40" s="1" t="s">
        <v>543</v>
      </c>
      <c r="AD40" s="1" t="s">
        <v>544</v>
      </c>
    </row>
    <row r="41" spans="1:30" x14ac:dyDescent="0.3">
      <c r="A41" s="84">
        <v>44155</v>
      </c>
      <c r="B41" s="1" t="s">
        <v>36</v>
      </c>
      <c r="C41" s="1" t="s">
        <v>78</v>
      </c>
      <c r="D41" s="1" t="s">
        <v>70</v>
      </c>
      <c r="E41" s="114">
        <v>0.375</v>
      </c>
      <c r="F41" s="115"/>
      <c r="G41" s="114">
        <v>0.38541666666666669</v>
      </c>
      <c r="H41" s="1"/>
      <c r="I41" s="1">
        <v>0.25</v>
      </c>
      <c r="J41" s="1" t="s">
        <v>105</v>
      </c>
      <c r="K41" s="1"/>
      <c r="L41" s="1"/>
      <c r="M41" s="1" t="s">
        <v>68</v>
      </c>
      <c r="N41" s="1" t="s">
        <v>69</v>
      </c>
      <c r="O41" s="105" t="s">
        <v>36</v>
      </c>
      <c r="P41" s="105" t="s">
        <v>78</v>
      </c>
      <c r="Q41" s="106"/>
      <c r="R41" s="106"/>
      <c r="T41" s="1">
        <v>17.5</v>
      </c>
      <c r="U41" s="105"/>
      <c r="V41" s="105" t="s">
        <v>105</v>
      </c>
      <c r="W41" s="106">
        <v>44151</v>
      </c>
      <c r="X41" s="106">
        <v>44165</v>
      </c>
      <c r="Y41" s="1">
        <v>14</v>
      </c>
      <c r="Z41" s="1">
        <v>136.37</v>
      </c>
      <c r="AA41" s="1">
        <v>11</v>
      </c>
      <c r="AB41" s="1" t="s">
        <v>542</v>
      </c>
      <c r="AC41" s="1" t="s">
        <v>543</v>
      </c>
      <c r="AD41" s="1" t="s">
        <v>544</v>
      </c>
    </row>
    <row r="42" spans="1:30" x14ac:dyDescent="0.3">
      <c r="A42" s="84">
        <v>44159</v>
      </c>
      <c r="B42" s="1" t="s">
        <v>36</v>
      </c>
      <c r="C42" s="1" t="s">
        <v>78</v>
      </c>
      <c r="D42" s="1" t="s">
        <v>70</v>
      </c>
      <c r="E42" s="114">
        <v>0.375</v>
      </c>
      <c r="F42" s="115"/>
      <c r="G42" s="114">
        <v>0.38541666666666669</v>
      </c>
      <c r="H42" s="1"/>
      <c r="I42" s="1">
        <v>0.25</v>
      </c>
      <c r="J42" s="1" t="s">
        <v>105</v>
      </c>
      <c r="K42" s="1"/>
      <c r="L42" s="1"/>
      <c r="M42" s="1" t="s">
        <v>68</v>
      </c>
      <c r="N42" s="1" t="s">
        <v>69</v>
      </c>
      <c r="O42" s="105" t="s">
        <v>36</v>
      </c>
      <c r="P42" s="105" t="s">
        <v>78</v>
      </c>
      <c r="Q42" s="106"/>
      <c r="R42" s="106"/>
      <c r="T42" s="1">
        <v>17.5</v>
      </c>
      <c r="U42" s="105"/>
      <c r="V42" s="105" t="s">
        <v>105</v>
      </c>
      <c r="W42" s="106">
        <v>44151</v>
      </c>
      <c r="X42" s="106">
        <v>44165</v>
      </c>
      <c r="Y42" s="1">
        <v>14</v>
      </c>
      <c r="Z42" s="1">
        <v>136.37</v>
      </c>
      <c r="AA42" s="1">
        <v>11</v>
      </c>
      <c r="AB42" s="1" t="s">
        <v>542</v>
      </c>
      <c r="AC42" s="1" t="s">
        <v>543</v>
      </c>
      <c r="AD42" s="1" t="s">
        <v>544</v>
      </c>
    </row>
    <row r="43" spans="1:30" x14ac:dyDescent="0.3">
      <c r="A43" s="84">
        <v>44161</v>
      </c>
      <c r="B43" s="1" t="s">
        <v>36</v>
      </c>
      <c r="C43" s="1" t="s">
        <v>78</v>
      </c>
      <c r="D43" s="1" t="s">
        <v>70</v>
      </c>
      <c r="E43" s="114">
        <v>0.375</v>
      </c>
      <c r="F43" s="115"/>
      <c r="G43" s="114">
        <v>0.38541666666666669</v>
      </c>
      <c r="H43" s="1"/>
      <c r="I43" s="1">
        <v>0.25</v>
      </c>
      <c r="J43" s="1" t="s">
        <v>105</v>
      </c>
      <c r="K43" s="1"/>
      <c r="L43" s="1"/>
      <c r="M43" s="1" t="s">
        <v>68</v>
      </c>
      <c r="N43" s="1" t="s">
        <v>69</v>
      </c>
      <c r="O43" s="105" t="s">
        <v>36</v>
      </c>
      <c r="P43" s="105" t="s">
        <v>78</v>
      </c>
      <c r="Q43" s="106"/>
      <c r="R43" s="106"/>
      <c r="T43" s="1">
        <v>17.5</v>
      </c>
      <c r="U43" s="105"/>
      <c r="V43" s="105" t="s">
        <v>105</v>
      </c>
      <c r="W43" s="106">
        <v>44151</v>
      </c>
      <c r="X43" s="106">
        <v>44165</v>
      </c>
      <c r="Y43" s="1">
        <v>14</v>
      </c>
      <c r="Z43" s="1">
        <v>136.37</v>
      </c>
      <c r="AA43" s="1">
        <v>11</v>
      </c>
      <c r="AB43" s="1" t="s">
        <v>542</v>
      </c>
      <c r="AC43" s="1" t="s">
        <v>543</v>
      </c>
      <c r="AD43" s="1" t="s">
        <v>544</v>
      </c>
    </row>
    <row r="44" spans="1:30" x14ac:dyDescent="0.3">
      <c r="A44" s="84">
        <v>44166</v>
      </c>
      <c r="B44" s="1" t="s">
        <v>36</v>
      </c>
      <c r="C44" s="1" t="s">
        <v>78</v>
      </c>
      <c r="D44" s="1" t="s">
        <v>240</v>
      </c>
      <c r="E44" s="114">
        <v>0.375</v>
      </c>
      <c r="F44" s="115"/>
      <c r="G44" s="114">
        <v>0.38541666666666669</v>
      </c>
      <c r="H44" s="1"/>
      <c r="I44" s="1">
        <v>0.25</v>
      </c>
      <c r="J44" s="1" t="s">
        <v>108</v>
      </c>
      <c r="K44" s="1"/>
      <c r="L44" s="1"/>
      <c r="M44" s="1" t="s">
        <v>68</v>
      </c>
      <c r="N44" s="1" t="s">
        <v>69</v>
      </c>
      <c r="O44" s="105" t="s">
        <v>36</v>
      </c>
      <c r="P44" s="105" t="s">
        <v>78</v>
      </c>
      <c r="Q44" s="106"/>
      <c r="R44" s="106"/>
      <c r="T44" s="1">
        <v>17.5</v>
      </c>
      <c r="U44" s="105"/>
      <c r="V44" s="105" t="s">
        <v>108</v>
      </c>
      <c r="W44" s="106">
        <v>44165</v>
      </c>
      <c r="X44" s="106">
        <v>44179</v>
      </c>
      <c r="Y44" s="1">
        <v>14</v>
      </c>
      <c r="Z44" s="1">
        <v>112</v>
      </c>
      <c r="AA44" s="1">
        <v>12</v>
      </c>
      <c r="AB44" s="1" t="s">
        <v>545</v>
      </c>
      <c r="AC44" s="1" t="s">
        <v>543</v>
      </c>
      <c r="AD44" s="1" t="s">
        <v>544</v>
      </c>
    </row>
    <row r="45" spans="1:30" x14ac:dyDescent="0.3">
      <c r="A45" s="84">
        <v>44167</v>
      </c>
      <c r="B45" s="1" t="s">
        <v>36</v>
      </c>
      <c r="C45" s="1" t="s">
        <v>78</v>
      </c>
      <c r="D45" s="1" t="s">
        <v>70</v>
      </c>
      <c r="E45" s="114">
        <v>0.375</v>
      </c>
      <c r="F45" s="115"/>
      <c r="G45" s="114">
        <v>0.38541666666666669</v>
      </c>
      <c r="H45" s="1"/>
      <c r="I45" s="1">
        <v>0.25</v>
      </c>
      <c r="J45" s="1" t="s">
        <v>108</v>
      </c>
      <c r="K45" s="1"/>
      <c r="L45" s="1"/>
      <c r="M45" s="1" t="s">
        <v>68</v>
      </c>
      <c r="N45" s="1" t="s">
        <v>69</v>
      </c>
      <c r="O45" s="105" t="s">
        <v>36</v>
      </c>
      <c r="P45" s="105" t="s">
        <v>78</v>
      </c>
      <c r="Q45" s="106"/>
      <c r="R45" s="106"/>
      <c r="T45" s="1">
        <v>17.5</v>
      </c>
      <c r="U45" s="105"/>
      <c r="V45" s="105" t="s">
        <v>108</v>
      </c>
      <c r="W45" s="106">
        <v>44165</v>
      </c>
      <c r="X45" s="106">
        <v>44179</v>
      </c>
      <c r="Y45" s="1">
        <v>14</v>
      </c>
      <c r="Z45" s="1">
        <v>112</v>
      </c>
      <c r="AA45" s="1">
        <v>12</v>
      </c>
      <c r="AB45" s="1" t="s">
        <v>545</v>
      </c>
      <c r="AC45" s="1" t="s">
        <v>543</v>
      </c>
      <c r="AD45" s="1" t="s">
        <v>544</v>
      </c>
    </row>
    <row r="46" spans="1:30" x14ac:dyDescent="0.3">
      <c r="A46" s="84">
        <v>44168</v>
      </c>
      <c r="B46" s="1" t="s">
        <v>36</v>
      </c>
      <c r="C46" s="1" t="s">
        <v>78</v>
      </c>
      <c r="D46" s="1" t="s">
        <v>70</v>
      </c>
      <c r="E46" s="114">
        <v>0.375</v>
      </c>
      <c r="F46" s="115"/>
      <c r="G46" s="114">
        <v>0.39305555555555555</v>
      </c>
      <c r="H46" s="1"/>
      <c r="I46" s="1">
        <v>0.43</v>
      </c>
      <c r="J46" s="1" t="s">
        <v>108</v>
      </c>
      <c r="K46" s="1"/>
      <c r="L46" s="1"/>
      <c r="M46" s="1" t="s">
        <v>68</v>
      </c>
      <c r="N46" s="1" t="s">
        <v>69</v>
      </c>
      <c r="O46" s="105" t="s">
        <v>36</v>
      </c>
      <c r="P46" s="105" t="s">
        <v>78</v>
      </c>
      <c r="Q46" s="106"/>
      <c r="R46" s="106"/>
      <c r="T46" s="1">
        <v>17.5</v>
      </c>
      <c r="U46" s="105"/>
      <c r="V46" s="105" t="s">
        <v>108</v>
      </c>
      <c r="W46" s="106">
        <v>44165</v>
      </c>
      <c r="X46" s="106">
        <v>44179</v>
      </c>
      <c r="Y46" s="1">
        <v>14</v>
      </c>
      <c r="Z46" s="1">
        <v>112</v>
      </c>
      <c r="AA46" s="1">
        <v>12</v>
      </c>
      <c r="AB46" s="1" t="s">
        <v>545</v>
      </c>
      <c r="AC46" s="1" t="s">
        <v>543</v>
      </c>
      <c r="AD46" s="1" t="s">
        <v>544</v>
      </c>
    </row>
    <row r="47" spans="1:30" x14ac:dyDescent="0.3">
      <c r="A47" s="84">
        <v>44169</v>
      </c>
      <c r="B47" s="1" t="s">
        <v>36</v>
      </c>
      <c r="C47" s="1" t="s">
        <v>78</v>
      </c>
      <c r="D47" s="1" t="s">
        <v>241</v>
      </c>
      <c r="E47" s="114">
        <v>0.375</v>
      </c>
      <c r="F47" s="115"/>
      <c r="G47" s="114">
        <v>0.38333333333333336</v>
      </c>
      <c r="H47" s="1"/>
      <c r="I47" s="1">
        <v>0.2</v>
      </c>
      <c r="J47" s="1" t="s">
        <v>108</v>
      </c>
      <c r="K47" s="1"/>
      <c r="L47" s="1"/>
      <c r="M47" s="1" t="s">
        <v>68</v>
      </c>
      <c r="N47" s="1" t="s">
        <v>69</v>
      </c>
      <c r="O47" s="105" t="s">
        <v>36</v>
      </c>
      <c r="P47" s="105" t="s">
        <v>78</v>
      </c>
      <c r="Q47" s="106"/>
      <c r="R47" s="106"/>
      <c r="T47" s="1">
        <v>17.5</v>
      </c>
      <c r="U47" s="105"/>
      <c r="V47" s="105" t="s">
        <v>108</v>
      </c>
      <c r="W47" s="106">
        <v>44165</v>
      </c>
      <c r="X47" s="106">
        <v>44179</v>
      </c>
      <c r="Y47" s="1">
        <v>14</v>
      </c>
      <c r="Z47" s="1">
        <v>112</v>
      </c>
      <c r="AA47" s="1">
        <v>12</v>
      </c>
      <c r="AB47" s="1" t="s">
        <v>545</v>
      </c>
      <c r="AC47" s="1" t="s">
        <v>543</v>
      </c>
      <c r="AD47" s="1" t="s">
        <v>544</v>
      </c>
    </row>
    <row r="48" spans="1:30" x14ac:dyDescent="0.3">
      <c r="A48" s="84">
        <v>44152</v>
      </c>
      <c r="B48" s="1" t="s">
        <v>36</v>
      </c>
      <c r="C48" s="1" t="s">
        <v>78</v>
      </c>
      <c r="D48" s="1" t="s">
        <v>133</v>
      </c>
      <c r="E48" s="114">
        <v>0.375</v>
      </c>
      <c r="F48" s="115"/>
      <c r="G48" s="114">
        <v>0.39583333333333331</v>
      </c>
      <c r="H48" s="1"/>
      <c r="I48" s="1">
        <v>0.5</v>
      </c>
      <c r="J48" s="1" t="s">
        <v>105</v>
      </c>
      <c r="K48" s="1"/>
      <c r="L48" s="1"/>
      <c r="M48" s="1" t="s">
        <v>73</v>
      </c>
      <c r="N48" s="1" t="s">
        <v>74</v>
      </c>
      <c r="O48" s="105" t="s">
        <v>36</v>
      </c>
      <c r="P48" s="105" t="s">
        <v>78</v>
      </c>
      <c r="Q48" s="106"/>
      <c r="R48" s="106"/>
      <c r="T48" s="1">
        <v>17.5</v>
      </c>
      <c r="U48" s="105"/>
      <c r="V48" s="105" t="s">
        <v>105</v>
      </c>
      <c r="W48" s="106">
        <v>44151</v>
      </c>
      <c r="X48" s="106">
        <v>44165</v>
      </c>
      <c r="Y48" s="1">
        <v>14</v>
      </c>
      <c r="Z48" s="1">
        <v>136.37</v>
      </c>
      <c r="AA48" s="1">
        <v>11</v>
      </c>
      <c r="AB48" s="1" t="s">
        <v>542</v>
      </c>
      <c r="AC48" s="1" t="s">
        <v>543</v>
      </c>
      <c r="AD48" s="1" t="s">
        <v>544</v>
      </c>
    </row>
    <row r="49" spans="1:30" x14ac:dyDescent="0.3">
      <c r="A49" s="84">
        <v>44153</v>
      </c>
      <c r="B49" s="1" t="s">
        <v>36</v>
      </c>
      <c r="C49" s="1" t="s">
        <v>78</v>
      </c>
      <c r="D49" s="1" t="s">
        <v>78</v>
      </c>
      <c r="E49" s="114">
        <v>0.375</v>
      </c>
      <c r="F49" s="115"/>
      <c r="G49" s="114">
        <v>0.38541666666666669</v>
      </c>
      <c r="H49" s="1"/>
      <c r="I49" s="1">
        <v>0.25</v>
      </c>
      <c r="J49" s="1" t="s">
        <v>105</v>
      </c>
      <c r="K49" s="1"/>
      <c r="L49" s="1"/>
      <c r="M49" s="1" t="s">
        <v>73</v>
      </c>
      <c r="N49" s="1" t="s">
        <v>74</v>
      </c>
      <c r="O49" s="105" t="s">
        <v>36</v>
      </c>
      <c r="P49" s="105" t="s">
        <v>78</v>
      </c>
      <c r="Q49" s="106"/>
      <c r="R49" s="106"/>
      <c r="T49" s="1">
        <v>17.5</v>
      </c>
      <c r="U49" s="105"/>
      <c r="V49" s="105" t="s">
        <v>105</v>
      </c>
      <c r="W49" s="106">
        <v>44151</v>
      </c>
      <c r="X49" s="106">
        <v>44165</v>
      </c>
      <c r="Y49" s="1">
        <v>14</v>
      </c>
      <c r="Z49" s="1">
        <v>136.37</v>
      </c>
      <c r="AA49" s="1">
        <v>11</v>
      </c>
      <c r="AB49" s="1" t="s">
        <v>542</v>
      </c>
      <c r="AC49" s="1" t="s">
        <v>543</v>
      </c>
      <c r="AD49" s="1" t="s">
        <v>544</v>
      </c>
    </row>
    <row r="50" spans="1:30" x14ac:dyDescent="0.3">
      <c r="A50" s="84">
        <v>44155</v>
      </c>
      <c r="B50" s="1" t="s">
        <v>36</v>
      </c>
      <c r="C50" s="1" t="s">
        <v>78</v>
      </c>
      <c r="D50" s="1" t="s">
        <v>78</v>
      </c>
      <c r="E50" s="114">
        <v>0.375</v>
      </c>
      <c r="F50" s="115"/>
      <c r="G50" s="114">
        <v>0.39930555555555558</v>
      </c>
      <c r="H50" s="1"/>
      <c r="I50" s="1">
        <v>0.57999999999999996</v>
      </c>
      <c r="J50" s="1" t="s">
        <v>105</v>
      </c>
      <c r="K50" s="1"/>
      <c r="L50" s="1"/>
      <c r="M50" s="1" t="s">
        <v>73</v>
      </c>
      <c r="N50" s="1" t="s">
        <v>74</v>
      </c>
      <c r="O50" s="105" t="s">
        <v>36</v>
      </c>
      <c r="P50" s="105" t="s">
        <v>78</v>
      </c>
      <c r="Q50" s="106"/>
      <c r="R50" s="106"/>
      <c r="T50" s="1">
        <v>17.5</v>
      </c>
      <c r="U50" s="105"/>
      <c r="V50" s="105" t="s">
        <v>105</v>
      </c>
      <c r="W50" s="106">
        <v>44151</v>
      </c>
      <c r="X50" s="106">
        <v>44165</v>
      </c>
      <c r="Y50" s="1">
        <v>14</v>
      </c>
      <c r="Z50" s="1">
        <v>136.37</v>
      </c>
      <c r="AA50" s="1">
        <v>11</v>
      </c>
      <c r="AB50" s="1" t="s">
        <v>542</v>
      </c>
      <c r="AC50" s="1" t="s">
        <v>543</v>
      </c>
      <c r="AD50" s="1" t="s">
        <v>544</v>
      </c>
    </row>
    <row r="51" spans="1:30" x14ac:dyDescent="0.3">
      <c r="A51" s="84">
        <v>44159</v>
      </c>
      <c r="B51" s="1" t="s">
        <v>36</v>
      </c>
      <c r="C51" s="1" t="s">
        <v>78</v>
      </c>
      <c r="D51" s="1" t="s">
        <v>133</v>
      </c>
      <c r="E51" s="114">
        <v>0.375</v>
      </c>
      <c r="F51" s="115"/>
      <c r="G51" s="114">
        <v>0.38541666666666669</v>
      </c>
      <c r="H51" s="1"/>
      <c r="I51" s="1">
        <v>0.25</v>
      </c>
      <c r="J51" s="1" t="s">
        <v>105</v>
      </c>
      <c r="K51" s="1"/>
      <c r="L51" s="1"/>
      <c r="M51" s="1" t="s">
        <v>73</v>
      </c>
      <c r="N51" s="1" t="s">
        <v>74</v>
      </c>
      <c r="O51" s="105" t="s">
        <v>36</v>
      </c>
      <c r="P51" s="105" t="s">
        <v>78</v>
      </c>
      <c r="Q51" s="106"/>
      <c r="R51" s="106"/>
      <c r="T51" s="1">
        <v>17.5</v>
      </c>
      <c r="U51" s="105"/>
      <c r="V51" s="105" t="s">
        <v>105</v>
      </c>
      <c r="W51" s="106">
        <v>44151</v>
      </c>
      <c r="X51" s="106">
        <v>44165</v>
      </c>
      <c r="Y51" s="1">
        <v>14</v>
      </c>
      <c r="Z51" s="1">
        <v>136.37</v>
      </c>
      <c r="AA51" s="1">
        <v>11</v>
      </c>
      <c r="AB51" s="1" t="s">
        <v>542</v>
      </c>
      <c r="AC51" s="1" t="s">
        <v>543</v>
      </c>
      <c r="AD51" s="1" t="s">
        <v>544</v>
      </c>
    </row>
    <row r="52" spans="1:30" x14ac:dyDescent="0.3">
      <c r="A52" s="84">
        <v>44160</v>
      </c>
      <c r="B52" s="1" t="s">
        <v>36</v>
      </c>
      <c r="C52" s="1" t="s">
        <v>78</v>
      </c>
      <c r="D52" s="1" t="s">
        <v>78</v>
      </c>
      <c r="E52" s="114">
        <v>0.375</v>
      </c>
      <c r="F52" s="115"/>
      <c r="G52" s="114">
        <v>0.38541666666666669</v>
      </c>
      <c r="H52" s="1"/>
      <c r="I52" s="1">
        <v>0.25</v>
      </c>
      <c r="J52" s="1" t="s">
        <v>105</v>
      </c>
      <c r="K52" s="1"/>
      <c r="L52" s="1"/>
      <c r="M52" s="1" t="s">
        <v>73</v>
      </c>
      <c r="N52" s="1" t="s">
        <v>74</v>
      </c>
      <c r="O52" s="105" t="s">
        <v>36</v>
      </c>
      <c r="P52" s="105" t="s">
        <v>78</v>
      </c>
      <c r="Q52" s="106"/>
      <c r="R52" s="106"/>
      <c r="T52" s="1">
        <v>17.5</v>
      </c>
      <c r="U52" s="105"/>
      <c r="V52" s="105" t="s">
        <v>105</v>
      </c>
      <c r="W52" s="106">
        <v>44151</v>
      </c>
      <c r="X52" s="106">
        <v>44165</v>
      </c>
      <c r="Y52" s="1">
        <v>14</v>
      </c>
      <c r="Z52" s="1">
        <v>136.37</v>
      </c>
      <c r="AA52" s="1">
        <v>11</v>
      </c>
      <c r="AB52" s="1" t="s">
        <v>542</v>
      </c>
      <c r="AC52" s="1" t="s">
        <v>543</v>
      </c>
      <c r="AD52" s="1" t="s">
        <v>544</v>
      </c>
    </row>
    <row r="53" spans="1:30" x14ac:dyDescent="0.3">
      <c r="A53" s="84">
        <v>44161</v>
      </c>
      <c r="B53" s="1" t="s">
        <v>36</v>
      </c>
      <c r="C53" s="1" t="s">
        <v>78</v>
      </c>
      <c r="D53" s="1" t="s">
        <v>133</v>
      </c>
      <c r="E53" s="114">
        <v>0.375</v>
      </c>
      <c r="F53" s="115"/>
      <c r="G53" s="114">
        <v>0.38541666666666669</v>
      </c>
      <c r="H53" s="1"/>
      <c r="I53" s="1">
        <v>0.25</v>
      </c>
      <c r="J53" s="1" t="s">
        <v>105</v>
      </c>
      <c r="K53" s="1"/>
      <c r="L53" s="1"/>
      <c r="M53" s="1" t="s">
        <v>73</v>
      </c>
      <c r="N53" s="1" t="s">
        <v>74</v>
      </c>
      <c r="O53" s="105" t="s">
        <v>36</v>
      </c>
      <c r="P53" s="105" t="s">
        <v>78</v>
      </c>
      <c r="Q53" s="106"/>
      <c r="R53" s="106"/>
      <c r="T53" s="1">
        <v>17.5</v>
      </c>
      <c r="U53" s="105"/>
      <c r="V53" s="105" t="s">
        <v>105</v>
      </c>
      <c r="W53" s="106">
        <v>44151</v>
      </c>
      <c r="X53" s="106">
        <v>44165</v>
      </c>
      <c r="Y53" s="1">
        <v>14</v>
      </c>
      <c r="Z53" s="1">
        <v>136.37</v>
      </c>
      <c r="AA53" s="1">
        <v>11</v>
      </c>
      <c r="AB53" s="1" t="s">
        <v>542</v>
      </c>
      <c r="AC53" s="1" t="s">
        <v>543</v>
      </c>
      <c r="AD53" s="1" t="s">
        <v>544</v>
      </c>
    </row>
    <row r="54" spans="1:30" x14ac:dyDescent="0.3">
      <c r="A54" s="84">
        <v>44162</v>
      </c>
      <c r="B54" s="1" t="s">
        <v>36</v>
      </c>
      <c r="C54" s="1" t="s">
        <v>78</v>
      </c>
      <c r="D54" s="1" t="s">
        <v>133</v>
      </c>
      <c r="E54" s="114">
        <v>0.375</v>
      </c>
      <c r="F54" s="115"/>
      <c r="G54" s="114">
        <v>0.38541666666666669</v>
      </c>
      <c r="H54" s="1"/>
      <c r="I54" s="1">
        <v>0.25</v>
      </c>
      <c r="J54" s="1" t="s">
        <v>105</v>
      </c>
      <c r="K54" s="1"/>
      <c r="L54" s="1"/>
      <c r="M54" s="1" t="s">
        <v>73</v>
      </c>
      <c r="N54" s="1" t="s">
        <v>74</v>
      </c>
      <c r="O54" s="105" t="s">
        <v>36</v>
      </c>
      <c r="P54" s="105" t="s">
        <v>78</v>
      </c>
      <c r="Q54" s="106"/>
      <c r="R54" s="106"/>
      <c r="T54" s="1">
        <v>17.5</v>
      </c>
      <c r="U54" s="105"/>
      <c r="V54" s="105" t="s">
        <v>105</v>
      </c>
      <c r="W54" s="106">
        <v>44151</v>
      </c>
      <c r="X54" s="106">
        <v>44165</v>
      </c>
      <c r="Y54" s="1">
        <v>14</v>
      </c>
      <c r="Z54" s="1">
        <v>136.37</v>
      </c>
      <c r="AA54" s="1">
        <v>11</v>
      </c>
      <c r="AB54" s="1" t="s">
        <v>542</v>
      </c>
      <c r="AC54" s="1" t="s">
        <v>543</v>
      </c>
      <c r="AD54" s="1" t="s">
        <v>544</v>
      </c>
    </row>
    <row r="55" spans="1:30" x14ac:dyDescent="0.3">
      <c r="A55" s="84">
        <v>44173</v>
      </c>
      <c r="B55" s="1" t="s">
        <v>36</v>
      </c>
      <c r="C55" s="1" t="s">
        <v>78</v>
      </c>
      <c r="D55" s="1" t="s">
        <v>78</v>
      </c>
      <c r="E55" s="114">
        <v>0.375</v>
      </c>
      <c r="F55" s="115"/>
      <c r="G55" s="114">
        <v>0.38194444444444442</v>
      </c>
      <c r="H55" s="1"/>
      <c r="I55" s="1">
        <v>0.17</v>
      </c>
      <c r="J55" s="1" t="s">
        <v>108</v>
      </c>
      <c r="K55" s="1"/>
      <c r="L55" s="1"/>
      <c r="M55" s="1" t="s">
        <v>73</v>
      </c>
      <c r="N55" s="1" t="s">
        <v>74</v>
      </c>
      <c r="O55" s="105" t="s">
        <v>36</v>
      </c>
      <c r="P55" s="105" t="s">
        <v>78</v>
      </c>
      <c r="Q55" s="106"/>
      <c r="R55" s="106"/>
      <c r="T55" s="1">
        <v>17.5</v>
      </c>
      <c r="U55" s="105"/>
      <c r="V55" s="105" t="s">
        <v>108</v>
      </c>
      <c r="W55" s="106">
        <v>44165</v>
      </c>
      <c r="X55" s="106">
        <v>44179</v>
      </c>
      <c r="Y55" s="1">
        <v>14</v>
      </c>
      <c r="Z55" s="1">
        <v>112</v>
      </c>
      <c r="AA55" s="1">
        <v>12</v>
      </c>
      <c r="AB55" s="1" t="s">
        <v>545</v>
      </c>
      <c r="AC55" s="1" t="s">
        <v>543</v>
      </c>
      <c r="AD55" s="1" t="s">
        <v>544</v>
      </c>
    </row>
    <row r="56" spans="1:30" x14ac:dyDescent="0.3">
      <c r="A56" s="84">
        <v>44174</v>
      </c>
      <c r="B56" s="1" t="s">
        <v>36</v>
      </c>
      <c r="C56" s="1" t="s">
        <v>78</v>
      </c>
      <c r="D56" s="1" t="s">
        <v>78</v>
      </c>
      <c r="E56" s="114">
        <v>0.375</v>
      </c>
      <c r="F56" s="115"/>
      <c r="G56" s="114">
        <v>0.38611111111111113</v>
      </c>
      <c r="H56" s="1"/>
      <c r="I56" s="1">
        <v>0.27</v>
      </c>
      <c r="J56" s="1" t="s">
        <v>108</v>
      </c>
      <c r="K56" s="1"/>
      <c r="L56" s="1"/>
      <c r="M56" s="1" t="s">
        <v>73</v>
      </c>
      <c r="N56" s="1" t="s">
        <v>74</v>
      </c>
      <c r="O56" s="105" t="s">
        <v>36</v>
      </c>
      <c r="P56" s="105" t="s">
        <v>78</v>
      </c>
      <c r="Q56" s="106"/>
      <c r="R56" s="106"/>
      <c r="T56" s="1">
        <v>17.5</v>
      </c>
      <c r="U56" s="105"/>
      <c r="V56" s="105" t="s">
        <v>108</v>
      </c>
      <c r="W56" s="106">
        <v>44165</v>
      </c>
      <c r="X56" s="106">
        <v>44179</v>
      </c>
      <c r="Y56" s="1">
        <v>14</v>
      </c>
      <c r="Z56" s="1">
        <v>112</v>
      </c>
      <c r="AA56" s="1">
        <v>12</v>
      </c>
      <c r="AB56" s="1" t="s">
        <v>545</v>
      </c>
      <c r="AC56" s="1" t="s">
        <v>543</v>
      </c>
      <c r="AD56" s="1" t="s">
        <v>544</v>
      </c>
    </row>
    <row r="57" spans="1:30" x14ac:dyDescent="0.3">
      <c r="A57" s="84">
        <v>44175</v>
      </c>
      <c r="B57" s="1" t="s">
        <v>36</v>
      </c>
      <c r="C57" s="1" t="s">
        <v>78</v>
      </c>
      <c r="D57" s="1" t="s">
        <v>78</v>
      </c>
      <c r="E57" s="114">
        <v>0.375</v>
      </c>
      <c r="F57" s="115"/>
      <c r="G57" s="114">
        <v>0.38194444444444442</v>
      </c>
      <c r="H57" s="1"/>
      <c r="I57" s="1">
        <v>0.17</v>
      </c>
      <c r="J57" s="1" t="s">
        <v>108</v>
      </c>
      <c r="K57" s="1"/>
      <c r="L57" s="1"/>
      <c r="M57" s="1" t="s">
        <v>73</v>
      </c>
      <c r="N57" s="1" t="s">
        <v>74</v>
      </c>
      <c r="O57" s="105" t="s">
        <v>36</v>
      </c>
      <c r="P57" s="105" t="s">
        <v>78</v>
      </c>
      <c r="Q57" s="106"/>
      <c r="R57" s="106"/>
      <c r="T57" s="1">
        <v>17.5</v>
      </c>
      <c r="U57" s="105"/>
      <c r="V57" s="105" t="s">
        <v>108</v>
      </c>
      <c r="W57" s="106">
        <v>44165</v>
      </c>
      <c r="X57" s="106">
        <v>44179</v>
      </c>
      <c r="Y57" s="1">
        <v>14</v>
      </c>
      <c r="Z57" s="1">
        <v>112</v>
      </c>
      <c r="AA57" s="1">
        <v>12</v>
      </c>
      <c r="AB57" s="1" t="s">
        <v>545</v>
      </c>
      <c r="AC57" s="1" t="s">
        <v>543</v>
      </c>
      <c r="AD57" s="1" t="s">
        <v>544</v>
      </c>
    </row>
    <row r="58" spans="1:30" x14ac:dyDescent="0.3">
      <c r="A58" s="84">
        <v>44176</v>
      </c>
      <c r="B58" s="1" t="s">
        <v>36</v>
      </c>
      <c r="C58" s="1" t="s">
        <v>78</v>
      </c>
      <c r="D58" s="1" t="s">
        <v>78</v>
      </c>
      <c r="E58" s="114">
        <v>0.375</v>
      </c>
      <c r="F58" s="115"/>
      <c r="G58" s="114">
        <v>0.38194444444444442</v>
      </c>
      <c r="H58" s="1"/>
      <c r="I58" s="1">
        <v>0.17</v>
      </c>
      <c r="J58" s="1" t="s">
        <v>108</v>
      </c>
      <c r="K58" s="1"/>
      <c r="L58" s="1"/>
      <c r="M58" s="1" t="s">
        <v>73</v>
      </c>
      <c r="N58" s="1" t="s">
        <v>74</v>
      </c>
      <c r="O58" s="105" t="s">
        <v>36</v>
      </c>
      <c r="P58" s="105" t="s">
        <v>78</v>
      </c>
      <c r="Q58" s="106"/>
      <c r="R58" s="106"/>
      <c r="T58" s="1">
        <v>17.5</v>
      </c>
      <c r="U58" s="105"/>
      <c r="V58" s="105" t="s">
        <v>108</v>
      </c>
      <c r="W58" s="106">
        <v>44165</v>
      </c>
      <c r="X58" s="106">
        <v>44179</v>
      </c>
      <c r="Y58" s="1">
        <v>14</v>
      </c>
      <c r="Z58" s="1">
        <v>112</v>
      </c>
      <c r="AA58" s="1">
        <v>12</v>
      </c>
      <c r="AB58" s="1" t="s">
        <v>545</v>
      </c>
      <c r="AC58" s="1" t="s">
        <v>543</v>
      </c>
      <c r="AD58" s="1" t="s">
        <v>544</v>
      </c>
    </row>
    <row r="59" spans="1:30" x14ac:dyDescent="0.3">
      <c r="A59" s="84">
        <v>44180</v>
      </c>
      <c r="B59" s="1" t="s">
        <v>36</v>
      </c>
      <c r="C59" s="1" t="s">
        <v>78</v>
      </c>
      <c r="D59" s="1" t="s">
        <v>78</v>
      </c>
      <c r="E59" s="114">
        <v>0.375</v>
      </c>
      <c r="F59" s="115"/>
      <c r="G59" s="114">
        <v>0.37916666666666665</v>
      </c>
      <c r="H59" s="1"/>
      <c r="I59" s="1">
        <v>0.1</v>
      </c>
      <c r="J59" s="1" t="s">
        <v>125</v>
      </c>
      <c r="K59" s="1"/>
      <c r="L59" s="1"/>
      <c r="M59" s="1" t="s">
        <v>73</v>
      </c>
      <c r="N59" s="1" t="s">
        <v>74</v>
      </c>
      <c r="O59" s="105" t="s">
        <v>36</v>
      </c>
      <c r="P59" s="105" t="s">
        <v>78</v>
      </c>
      <c r="Q59" s="106"/>
      <c r="R59" s="106"/>
      <c r="T59" s="1">
        <v>17.5</v>
      </c>
      <c r="U59" s="105"/>
      <c r="V59" s="105" t="s">
        <v>125</v>
      </c>
      <c r="W59" s="106">
        <v>44179</v>
      </c>
      <c r="X59" s="106">
        <v>44193</v>
      </c>
      <c r="Y59" s="1">
        <v>14</v>
      </c>
      <c r="Z59" s="1">
        <v>112</v>
      </c>
      <c r="AA59" s="1">
        <v>12</v>
      </c>
      <c r="AB59" s="1" t="s">
        <v>545</v>
      </c>
      <c r="AC59" s="1" t="s">
        <v>543</v>
      </c>
      <c r="AD59" s="1" t="s">
        <v>544</v>
      </c>
    </row>
    <row r="60" spans="1:30" x14ac:dyDescent="0.3">
      <c r="A60" s="84">
        <v>44181</v>
      </c>
      <c r="B60" s="1" t="s">
        <v>36</v>
      </c>
      <c r="C60" s="1" t="s">
        <v>78</v>
      </c>
      <c r="D60" s="1" t="s">
        <v>78</v>
      </c>
      <c r="E60" s="114">
        <v>0.375</v>
      </c>
      <c r="F60" s="115"/>
      <c r="G60" s="114">
        <v>0.37986111111111109</v>
      </c>
      <c r="H60" s="1"/>
      <c r="I60" s="1">
        <v>0.12</v>
      </c>
      <c r="J60" s="1" t="s">
        <v>125</v>
      </c>
      <c r="K60" s="1"/>
      <c r="L60" s="1"/>
      <c r="M60" s="1" t="s">
        <v>73</v>
      </c>
      <c r="N60" s="1" t="s">
        <v>74</v>
      </c>
      <c r="O60" s="105" t="s">
        <v>36</v>
      </c>
      <c r="P60" s="105" t="s">
        <v>78</v>
      </c>
      <c r="Q60" s="106"/>
      <c r="R60" s="106"/>
      <c r="T60" s="1">
        <v>17.5</v>
      </c>
      <c r="U60" s="105"/>
      <c r="V60" s="105" t="s">
        <v>125</v>
      </c>
      <c r="W60" s="106">
        <v>44179</v>
      </c>
      <c r="X60" s="106">
        <v>44193</v>
      </c>
      <c r="Y60" s="1">
        <v>14</v>
      </c>
      <c r="Z60" s="1">
        <v>112</v>
      </c>
      <c r="AA60" s="1">
        <v>12</v>
      </c>
      <c r="AB60" s="1" t="s">
        <v>545</v>
      </c>
      <c r="AC60" s="1" t="s">
        <v>543</v>
      </c>
      <c r="AD60" s="1" t="s">
        <v>544</v>
      </c>
    </row>
    <row r="61" spans="1:30" x14ac:dyDescent="0.3">
      <c r="A61" s="84">
        <v>44182</v>
      </c>
      <c r="B61" s="1" t="s">
        <v>36</v>
      </c>
      <c r="C61" s="1" t="s">
        <v>78</v>
      </c>
      <c r="D61" s="1" t="s">
        <v>78</v>
      </c>
      <c r="E61" s="114">
        <v>0.375</v>
      </c>
      <c r="F61" s="115"/>
      <c r="G61" s="114">
        <v>0.3888888888888889</v>
      </c>
      <c r="H61" s="1"/>
      <c r="I61" s="1">
        <v>0.33</v>
      </c>
      <c r="J61" s="1" t="s">
        <v>125</v>
      </c>
      <c r="K61" s="1"/>
      <c r="L61" s="1"/>
      <c r="M61" s="1" t="s">
        <v>73</v>
      </c>
      <c r="N61" s="1" t="s">
        <v>74</v>
      </c>
      <c r="O61" s="105" t="s">
        <v>36</v>
      </c>
      <c r="P61" s="105" t="s">
        <v>78</v>
      </c>
      <c r="Q61" s="106"/>
      <c r="R61" s="106"/>
      <c r="T61" s="1">
        <v>17.5</v>
      </c>
      <c r="U61" s="105"/>
      <c r="V61" s="105" t="s">
        <v>125</v>
      </c>
      <c r="W61" s="106">
        <v>44179</v>
      </c>
      <c r="X61" s="106">
        <v>44193</v>
      </c>
      <c r="Y61" s="1">
        <v>14</v>
      </c>
      <c r="Z61" s="1">
        <v>112</v>
      </c>
      <c r="AA61" s="1">
        <v>12</v>
      </c>
      <c r="AB61" s="1" t="s">
        <v>545</v>
      </c>
      <c r="AC61" s="1" t="s">
        <v>543</v>
      </c>
      <c r="AD61" s="1" t="s">
        <v>544</v>
      </c>
    </row>
    <row r="62" spans="1:30" x14ac:dyDescent="0.3">
      <c r="A62" s="84">
        <v>44183</v>
      </c>
      <c r="B62" s="1" t="s">
        <v>36</v>
      </c>
      <c r="C62" s="1" t="s">
        <v>78</v>
      </c>
      <c r="D62" s="1" t="s">
        <v>78</v>
      </c>
      <c r="E62" s="114">
        <v>0.375</v>
      </c>
      <c r="F62" s="115"/>
      <c r="G62" s="114">
        <v>0.38194444444444442</v>
      </c>
      <c r="H62" s="1"/>
      <c r="I62" s="1">
        <v>0.17</v>
      </c>
      <c r="J62" s="1" t="s">
        <v>125</v>
      </c>
      <c r="K62" s="1"/>
      <c r="L62" s="1"/>
      <c r="M62" s="1" t="s">
        <v>73</v>
      </c>
      <c r="N62" s="1" t="s">
        <v>74</v>
      </c>
      <c r="O62" s="105" t="s">
        <v>36</v>
      </c>
      <c r="P62" s="105" t="s">
        <v>78</v>
      </c>
      <c r="Q62" s="106"/>
      <c r="R62" s="106"/>
      <c r="T62" s="1">
        <v>17.5</v>
      </c>
      <c r="U62" s="105"/>
      <c r="V62" s="105" t="s">
        <v>125</v>
      </c>
      <c r="W62" s="106">
        <v>44179</v>
      </c>
      <c r="X62" s="106">
        <v>44193</v>
      </c>
      <c r="Y62" s="1">
        <v>14</v>
      </c>
      <c r="Z62" s="1">
        <v>112</v>
      </c>
      <c r="AA62" s="1">
        <v>12</v>
      </c>
      <c r="AB62" s="1" t="s">
        <v>545</v>
      </c>
      <c r="AC62" s="1" t="s">
        <v>543</v>
      </c>
      <c r="AD62" s="1" t="s">
        <v>544</v>
      </c>
    </row>
    <row r="63" spans="1:30" x14ac:dyDescent="0.3">
      <c r="A63" s="84">
        <v>44151</v>
      </c>
      <c r="B63" s="1" t="s">
        <v>36</v>
      </c>
      <c r="C63" s="1" t="s">
        <v>78</v>
      </c>
      <c r="D63" s="1" t="s">
        <v>78</v>
      </c>
      <c r="E63" s="114">
        <v>0.375</v>
      </c>
      <c r="F63" s="115"/>
      <c r="G63" s="114">
        <v>0.39583333333333331</v>
      </c>
      <c r="H63" s="1"/>
      <c r="I63" s="1">
        <v>0.5</v>
      </c>
      <c r="J63" s="1" t="s">
        <v>40</v>
      </c>
      <c r="K63" s="1"/>
      <c r="L63" s="1"/>
      <c r="M63" s="1" t="s">
        <v>83</v>
      </c>
      <c r="N63" s="1" t="s">
        <v>84</v>
      </c>
      <c r="O63" s="105" t="s">
        <v>36</v>
      </c>
      <c r="P63" s="105" t="s">
        <v>78</v>
      </c>
      <c r="Q63" s="106"/>
      <c r="R63" s="106"/>
      <c r="T63" s="1">
        <v>17.5</v>
      </c>
      <c r="U63" s="105"/>
      <c r="V63" s="105" t="s">
        <v>40</v>
      </c>
      <c r="W63" s="106">
        <v>44137</v>
      </c>
      <c r="X63" s="106">
        <v>44151</v>
      </c>
      <c r="Y63" s="1">
        <v>14</v>
      </c>
      <c r="Z63" s="1">
        <v>112</v>
      </c>
      <c r="AA63" s="1">
        <v>11</v>
      </c>
      <c r="AB63" s="1" t="s">
        <v>542</v>
      </c>
      <c r="AC63" s="1" t="s">
        <v>543</v>
      </c>
      <c r="AD63" s="1" t="s">
        <v>544</v>
      </c>
    </row>
    <row r="64" spans="1:30" x14ac:dyDescent="0.3">
      <c r="A64" s="84">
        <v>44152</v>
      </c>
      <c r="B64" s="1" t="s">
        <v>36</v>
      </c>
      <c r="C64" s="1" t="s">
        <v>78</v>
      </c>
      <c r="D64" s="1" t="s">
        <v>78</v>
      </c>
      <c r="E64" s="114">
        <v>0.375</v>
      </c>
      <c r="F64" s="115"/>
      <c r="G64" s="114">
        <v>0.39583333333333331</v>
      </c>
      <c r="H64" s="1"/>
      <c r="I64" s="1">
        <v>0.5</v>
      </c>
      <c r="J64" s="1" t="s">
        <v>105</v>
      </c>
      <c r="K64" s="1"/>
      <c r="L64" s="1"/>
      <c r="M64" s="1" t="s">
        <v>83</v>
      </c>
      <c r="N64" s="1" t="s">
        <v>84</v>
      </c>
      <c r="O64" s="105" t="s">
        <v>36</v>
      </c>
      <c r="P64" s="105" t="s">
        <v>78</v>
      </c>
      <c r="Q64" s="106"/>
      <c r="R64" s="106"/>
      <c r="T64" s="1">
        <v>17.5</v>
      </c>
      <c r="U64" s="105"/>
      <c r="V64" s="105" t="s">
        <v>105</v>
      </c>
      <c r="W64" s="106">
        <v>44151</v>
      </c>
      <c r="X64" s="106">
        <v>44165</v>
      </c>
      <c r="Y64" s="1">
        <v>14</v>
      </c>
      <c r="Z64" s="1">
        <v>136.37</v>
      </c>
      <c r="AA64" s="1">
        <v>11</v>
      </c>
      <c r="AB64" s="1" t="s">
        <v>542</v>
      </c>
      <c r="AC64" s="1" t="s">
        <v>543</v>
      </c>
      <c r="AD64" s="1" t="s">
        <v>544</v>
      </c>
    </row>
    <row r="65" spans="1:30" x14ac:dyDescent="0.3">
      <c r="A65" s="84">
        <v>44153</v>
      </c>
      <c r="B65" s="1" t="s">
        <v>36</v>
      </c>
      <c r="C65" s="1" t="s">
        <v>78</v>
      </c>
      <c r="D65" s="1" t="s">
        <v>78</v>
      </c>
      <c r="E65" s="114">
        <v>0.375</v>
      </c>
      <c r="F65" s="115"/>
      <c r="G65" s="114">
        <v>0.38541666666666669</v>
      </c>
      <c r="H65" s="1"/>
      <c r="I65" s="1">
        <v>0.25</v>
      </c>
      <c r="J65" s="1" t="s">
        <v>105</v>
      </c>
      <c r="K65" s="1"/>
      <c r="L65" s="1"/>
      <c r="M65" s="1" t="s">
        <v>83</v>
      </c>
      <c r="N65" s="1" t="s">
        <v>84</v>
      </c>
      <c r="O65" s="105" t="s">
        <v>36</v>
      </c>
      <c r="P65" s="105" t="s">
        <v>78</v>
      </c>
      <c r="Q65" s="106"/>
      <c r="R65" s="106"/>
      <c r="T65" s="1">
        <v>17.5</v>
      </c>
      <c r="U65" s="105"/>
      <c r="V65" s="105" t="s">
        <v>105</v>
      </c>
      <c r="W65" s="106">
        <v>44151</v>
      </c>
      <c r="X65" s="106">
        <v>44165</v>
      </c>
      <c r="Y65" s="1">
        <v>14</v>
      </c>
      <c r="Z65" s="1">
        <v>136.37</v>
      </c>
      <c r="AA65" s="1">
        <v>11</v>
      </c>
      <c r="AB65" s="1" t="s">
        <v>542</v>
      </c>
      <c r="AC65" s="1" t="s">
        <v>543</v>
      </c>
      <c r="AD65" s="1" t="s">
        <v>544</v>
      </c>
    </row>
    <row r="66" spans="1:30" x14ac:dyDescent="0.3">
      <c r="A66" s="84">
        <v>44154</v>
      </c>
      <c r="B66" s="1" t="s">
        <v>36</v>
      </c>
      <c r="C66" s="1" t="s">
        <v>78</v>
      </c>
      <c r="D66" s="1" t="s">
        <v>78</v>
      </c>
      <c r="E66" s="114">
        <v>0.375</v>
      </c>
      <c r="F66" s="115"/>
      <c r="G66" s="114">
        <v>0.38541666666666669</v>
      </c>
      <c r="H66" s="1"/>
      <c r="I66" s="1">
        <v>0.25</v>
      </c>
      <c r="J66" s="1" t="s">
        <v>105</v>
      </c>
      <c r="K66" s="1"/>
      <c r="L66" s="1"/>
      <c r="M66" s="1" t="s">
        <v>83</v>
      </c>
      <c r="N66" s="1" t="s">
        <v>84</v>
      </c>
      <c r="O66" s="105" t="s">
        <v>36</v>
      </c>
      <c r="P66" s="105" t="s">
        <v>78</v>
      </c>
      <c r="Q66" s="106"/>
      <c r="R66" s="106"/>
      <c r="T66" s="1">
        <v>17.5</v>
      </c>
      <c r="U66" s="105"/>
      <c r="V66" s="105" t="s">
        <v>105</v>
      </c>
      <c r="W66" s="106">
        <v>44151</v>
      </c>
      <c r="X66" s="106">
        <v>44165</v>
      </c>
      <c r="Y66" s="1">
        <v>14</v>
      </c>
      <c r="Z66" s="1">
        <v>136.37</v>
      </c>
      <c r="AA66" s="1">
        <v>11</v>
      </c>
      <c r="AB66" s="1" t="s">
        <v>542</v>
      </c>
      <c r="AC66" s="1" t="s">
        <v>543</v>
      </c>
      <c r="AD66" s="1" t="s">
        <v>544</v>
      </c>
    </row>
    <row r="67" spans="1:30" x14ac:dyDescent="0.3">
      <c r="A67" s="84">
        <v>44155</v>
      </c>
      <c r="B67" s="1" t="s">
        <v>36</v>
      </c>
      <c r="C67" s="1" t="s">
        <v>78</v>
      </c>
      <c r="D67" s="1" t="s">
        <v>78</v>
      </c>
      <c r="E67" s="114">
        <v>0.375</v>
      </c>
      <c r="F67" s="115"/>
      <c r="G67" s="114">
        <v>0.40138888888888891</v>
      </c>
      <c r="H67" s="1"/>
      <c r="I67" s="1">
        <v>0.63</v>
      </c>
      <c r="J67" s="1" t="s">
        <v>105</v>
      </c>
      <c r="K67" s="1"/>
      <c r="L67" s="1"/>
      <c r="M67" s="1" t="s">
        <v>83</v>
      </c>
      <c r="N67" s="1" t="s">
        <v>84</v>
      </c>
      <c r="O67" s="105" t="s">
        <v>36</v>
      </c>
      <c r="P67" s="105" t="s">
        <v>78</v>
      </c>
      <c r="Q67" s="106"/>
      <c r="R67" s="106"/>
      <c r="T67" s="1">
        <v>17.5</v>
      </c>
      <c r="U67" s="105"/>
      <c r="V67" s="105" t="s">
        <v>105</v>
      </c>
      <c r="W67" s="106">
        <v>44151</v>
      </c>
      <c r="X67" s="106">
        <v>44165</v>
      </c>
      <c r="Y67" s="1">
        <v>14</v>
      </c>
      <c r="Z67" s="1">
        <v>136.37</v>
      </c>
      <c r="AA67" s="1">
        <v>11</v>
      </c>
      <c r="AB67" s="1" t="s">
        <v>542</v>
      </c>
      <c r="AC67" s="1" t="s">
        <v>543</v>
      </c>
      <c r="AD67" s="1" t="s">
        <v>544</v>
      </c>
    </row>
    <row r="68" spans="1:30" x14ac:dyDescent="0.3">
      <c r="A68" s="84">
        <v>44159</v>
      </c>
      <c r="B68" s="1" t="s">
        <v>36</v>
      </c>
      <c r="C68" s="1" t="s">
        <v>78</v>
      </c>
      <c r="D68" s="1" t="s">
        <v>78</v>
      </c>
      <c r="E68" s="114">
        <v>0.375</v>
      </c>
      <c r="F68" s="115"/>
      <c r="G68" s="114">
        <v>0.38541666666666669</v>
      </c>
      <c r="H68" s="1"/>
      <c r="I68" s="1">
        <v>0.25</v>
      </c>
      <c r="J68" s="1" t="s">
        <v>105</v>
      </c>
      <c r="K68" s="1"/>
      <c r="L68" s="1"/>
      <c r="M68" s="1" t="s">
        <v>83</v>
      </c>
      <c r="N68" s="1" t="s">
        <v>84</v>
      </c>
      <c r="O68" s="105" t="s">
        <v>36</v>
      </c>
      <c r="P68" s="105" t="s">
        <v>78</v>
      </c>
      <c r="Q68" s="106"/>
      <c r="R68" s="106"/>
      <c r="T68" s="1">
        <v>17.5</v>
      </c>
      <c r="U68" s="105"/>
      <c r="V68" s="105" t="s">
        <v>105</v>
      </c>
      <c r="W68" s="106">
        <v>44151</v>
      </c>
      <c r="X68" s="106">
        <v>44165</v>
      </c>
      <c r="Y68" s="1">
        <v>14</v>
      </c>
      <c r="Z68" s="1">
        <v>136.37</v>
      </c>
      <c r="AA68" s="1">
        <v>11</v>
      </c>
      <c r="AB68" s="1" t="s">
        <v>542</v>
      </c>
      <c r="AC68" s="1" t="s">
        <v>543</v>
      </c>
      <c r="AD68" s="1" t="s">
        <v>544</v>
      </c>
    </row>
    <row r="69" spans="1:30" x14ac:dyDescent="0.3">
      <c r="A69" s="84">
        <v>44160</v>
      </c>
      <c r="B69" s="1" t="s">
        <v>36</v>
      </c>
      <c r="C69" s="1" t="s">
        <v>78</v>
      </c>
      <c r="D69" s="1" t="s">
        <v>78</v>
      </c>
      <c r="E69" s="114">
        <v>0.375</v>
      </c>
      <c r="F69" s="115"/>
      <c r="G69" s="114">
        <v>0.38541666666666669</v>
      </c>
      <c r="H69" s="1"/>
      <c r="I69" s="1">
        <v>0.25</v>
      </c>
      <c r="J69" s="1" t="s">
        <v>105</v>
      </c>
      <c r="K69" s="1"/>
      <c r="L69" s="1"/>
      <c r="M69" s="1" t="s">
        <v>83</v>
      </c>
      <c r="N69" s="1" t="s">
        <v>84</v>
      </c>
      <c r="O69" s="105" t="s">
        <v>36</v>
      </c>
      <c r="P69" s="105" t="s">
        <v>78</v>
      </c>
      <c r="Q69" s="106"/>
      <c r="R69" s="106"/>
      <c r="T69" s="1">
        <v>17.5</v>
      </c>
      <c r="U69" s="105"/>
      <c r="V69" s="105" t="s">
        <v>105</v>
      </c>
      <c r="W69" s="106">
        <v>44151</v>
      </c>
      <c r="X69" s="106">
        <v>44165</v>
      </c>
      <c r="Y69" s="1">
        <v>14</v>
      </c>
      <c r="Z69" s="1">
        <v>136.37</v>
      </c>
      <c r="AA69" s="1">
        <v>11</v>
      </c>
      <c r="AB69" s="1" t="s">
        <v>542</v>
      </c>
      <c r="AC69" s="1" t="s">
        <v>543</v>
      </c>
      <c r="AD69" s="1" t="s">
        <v>544</v>
      </c>
    </row>
    <row r="70" spans="1:30" x14ac:dyDescent="0.3">
      <c r="A70" s="84">
        <v>44161</v>
      </c>
      <c r="B70" s="1" t="s">
        <v>36</v>
      </c>
      <c r="C70" s="1" t="s">
        <v>78</v>
      </c>
      <c r="D70" s="1" t="s">
        <v>78</v>
      </c>
      <c r="E70" s="114">
        <v>0.375</v>
      </c>
      <c r="F70" s="115"/>
      <c r="G70" s="114">
        <v>0.39583333333333331</v>
      </c>
      <c r="H70" s="1"/>
      <c r="I70" s="1">
        <v>0.5</v>
      </c>
      <c r="J70" s="1" t="s">
        <v>105</v>
      </c>
      <c r="K70" s="1"/>
      <c r="L70" s="1"/>
      <c r="M70" s="1" t="s">
        <v>83</v>
      </c>
      <c r="N70" s="1" t="s">
        <v>84</v>
      </c>
      <c r="O70" s="105" t="s">
        <v>36</v>
      </c>
      <c r="P70" s="105" t="s">
        <v>78</v>
      </c>
      <c r="Q70" s="106"/>
      <c r="R70" s="106"/>
      <c r="T70" s="1">
        <v>17.5</v>
      </c>
      <c r="U70" s="105"/>
      <c r="V70" s="105" t="s">
        <v>105</v>
      </c>
      <c r="W70" s="106">
        <v>44151</v>
      </c>
      <c r="X70" s="106">
        <v>44165</v>
      </c>
      <c r="Y70" s="1">
        <v>14</v>
      </c>
      <c r="Z70" s="1">
        <v>136.37</v>
      </c>
      <c r="AA70" s="1">
        <v>11</v>
      </c>
      <c r="AB70" s="1" t="s">
        <v>542</v>
      </c>
      <c r="AC70" s="1" t="s">
        <v>543</v>
      </c>
      <c r="AD70" s="1" t="s">
        <v>544</v>
      </c>
    </row>
    <row r="71" spans="1:30" x14ac:dyDescent="0.3">
      <c r="A71" s="84">
        <v>44166</v>
      </c>
      <c r="B71" s="1" t="s">
        <v>36</v>
      </c>
      <c r="C71" s="1" t="s">
        <v>78</v>
      </c>
      <c r="D71" s="1" t="s">
        <v>78</v>
      </c>
      <c r="E71" s="114">
        <v>0.375</v>
      </c>
      <c r="F71" s="115"/>
      <c r="G71" s="114">
        <v>0.38541666666666669</v>
      </c>
      <c r="H71" s="1"/>
      <c r="I71" s="1">
        <v>0.25</v>
      </c>
      <c r="J71" s="1" t="s">
        <v>108</v>
      </c>
      <c r="K71" s="1"/>
      <c r="L71" s="1"/>
      <c r="M71" s="1" t="s">
        <v>83</v>
      </c>
      <c r="N71" s="1" t="s">
        <v>84</v>
      </c>
      <c r="O71" s="105" t="s">
        <v>36</v>
      </c>
      <c r="P71" s="105" t="s">
        <v>78</v>
      </c>
      <c r="Q71" s="106"/>
      <c r="R71" s="106"/>
      <c r="T71" s="1">
        <v>17.5</v>
      </c>
      <c r="U71" s="105"/>
      <c r="V71" s="105" t="s">
        <v>108</v>
      </c>
      <c r="W71" s="106">
        <v>44165</v>
      </c>
      <c r="X71" s="106">
        <v>44179</v>
      </c>
      <c r="Y71" s="1">
        <v>14</v>
      </c>
      <c r="Z71" s="1">
        <v>112</v>
      </c>
      <c r="AA71" s="1">
        <v>12</v>
      </c>
      <c r="AB71" s="1" t="s">
        <v>545</v>
      </c>
      <c r="AC71" s="1" t="s">
        <v>543</v>
      </c>
      <c r="AD71" s="1" t="s">
        <v>544</v>
      </c>
    </row>
    <row r="72" spans="1:30" x14ac:dyDescent="0.3">
      <c r="A72" s="84">
        <v>44168</v>
      </c>
      <c r="B72" s="1" t="s">
        <v>36</v>
      </c>
      <c r="C72" s="1" t="s">
        <v>78</v>
      </c>
      <c r="D72" s="1" t="s">
        <v>78</v>
      </c>
      <c r="E72" s="114">
        <v>0.375</v>
      </c>
      <c r="F72" s="115"/>
      <c r="G72" s="114">
        <v>0.38541666666666669</v>
      </c>
      <c r="H72" s="1"/>
      <c r="I72" s="1">
        <v>0.25</v>
      </c>
      <c r="J72" s="1" t="s">
        <v>108</v>
      </c>
      <c r="K72" s="1"/>
      <c r="L72" s="1"/>
      <c r="M72" s="1" t="s">
        <v>83</v>
      </c>
      <c r="N72" s="1" t="s">
        <v>84</v>
      </c>
      <c r="O72" s="105" t="s">
        <v>36</v>
      </c>
      <c r="P72" s="105" t="s">
        <v>78</v>
      </c>
      <c r="Q72" s="106"/>
      <c r="R72" s="106"/>
      <c r="T72" s="1">
        <v>17.5</v>
      </c>
      <c r="U72" s="105"/>
      <c r="V72" s="105" t="s">
        <v>108</v>
      </c>
      <c r="W72" s="106">
        <v>44165</v>
      </c>
      <c r="X72" s="106">
        <v>44179</v>
      </c>
      <c r="Y72" s="1">
        <v>14</v>
      </c>
      <c r="Z72" s="1">
        <v>112</v>
      </c>
      <c r="AA72" s="1">
        <v>12</v>
      </c>
      <c r="AB72" s="1" t="s">
        <v>545</v>
      </c>
      <c r="AC72" s="1" t="s">
        <v>543</v>
      </c>
      <c r="AD72" s="1" t="s">
        <v>544</v>
      </c>
    </row>
    <row r="73" spans="1:30" x14ac:dyDescent="0.3">
      <c r="A73" s="84">
        <v>44169</v>
      </c>
      <c r="B73" s="1" t="s">
        <v>36</v>
      </c>
      <c r="C73" s="1" t="s">
        <v>78</v>
      </c>
      <c r="D73" s="1" t="s">
        <v>78</v>
      </c>
      <c r="E73" s="114">
        <v>0.375</v>
      </c>
      <c r="F73" s="115"/>
      <c r="G73" s="114">
        <v>0.37916666666666665</v>
      </c>
      <c r="H73" s="1"/>
      <c r="I73" s="1">
        <v>0.1</v>
      </c>
      <c r="J73" s="1" t="s">
        <v>108</v>
      </c>
      <c r="K73" s="1"/>
      <c r="L73" s="1"/>
      <c r="M73" s="1" t="s">
        <v>83</v>
      </c>
      <c r="N73" s="1" t="s">
        <v>84</v>
      </c>
      <c r="O73" s="105" t="s">
        <v>36</v>
      </c>
      <c r="P73" s="105" t="s">
        <v>78</v>
      </c>
      <c r="Q73" s="106"/>
      <c r="R73" s="106"/>
      <c r="T73" s="1">
        <v>17.5</v>
      </c>
      <c r="U73" s="105"/>
      <c r="V73" s="105" t="s">
        <v>108</v>
      </c>
      <c r="W73" s="106">
        <v>44165</v>
      </c>
      <c r="X73" s="106">
        <v>44179</v>
      </c>
      <c r="Y73" s="1">
        <v>14</v>
      </c>
      <c r="Z73" s="1">
        <v>112</v>
      </c>
      <c r="AA73" s="1">
        <v>12</v>
      </c>
      <c r="AB73" s="1" t="s">
        <v>545</v>
      </c>
      <c r="AC73" s="1" t="s">
        <v>543</v>
      </c>
      <c r="AD73" s="1" t="s">
        <v>544</v>
      </c>
    </row>
    <row r="74" spans="1:30" x14ac:dyDescent="0.3">
      <c r="A74" s="84">
        <v>44173</v>
      </c>
      <c r="B74" s="1" t="s">
        <v>36</v>
      </c>
      <c r="C74" s="1" t="s">
        <v>78</v>
      </c>
      <c r="D74" s="1" t="s">
        <v>78</v>
      </c>
      <c r="E74" s="114">
        <v>0.375</v>
      </c>
      <c r="F74" s="115"/>
      <c r="G74" s="114">
        <v>0.37916666666666665</v>
      </c>
      <c r="H74" s="1"/>
      <c r="I74" s="1">
        <v>0.1</v>
      </c>
      <c r="J74" s="1" t="s">
        <v>108</v>
      </c>
      <c r="K74" s="1"/>
      <c r="L74" s="1"/>
      <c r="M74" s="1" t="s">
        <v>83</v>
      </c>
      <c r="N74" s="1" t="s">
        <v>84</v>
      </c>
      <c r="O74" s="105" t="s">
        <v>36</v>
      </c>
      <c r="P74" s="105" t="s">
        <v>78</v>
      </c>
      <c r="Q74" s="106"/>
      <c r="R74" s="106"/>
      <c r="T74" s="1">
        <v>17.5</v>
      </c>
      <c r="U74" s="105"/>
      <c r="V74" s="105" t="s">
        <v>108</v>
      </c>
      <c r="W74" s="106">
        <v>44165</v>
      </c>
      <c r="X74" s="106">
        <v>44179</v>
      </c>
      <c r="Y74" s="1">
        <v>14</v>
      </c>
      <c r="Z74" s="1">
        <v>112</v>
      </c>
      <c r="AA74" s="1">
        <v>12</v>
      </c>
      <c r="AB74" s="1" t="s">
        <v>545</v>
      </c>
      <c r="AC74" s="1" t="s">
        <v>543</v>
      </c>
      <c r="AD74" s="1" t="s">
        <v>544</v>
      </c>
    </row>
    <row r="75" spans="1:30" x14ac:dyDescent="0.3">
      <c r="A75" s="84">
        <v>44174</v>
      </c>
      <c r="B75" s="1" t="s">
        <v>36</v>
      </c>
      <c r="C75" s="1" t="s">
        <v>78</v>
      </c>
      <c r="D75" s="1" t="s">
        <v>78</v>
      </c>
      <c r="E75" s="114">
        <v>0.375</v>
      </c>
      <c r="F75" s="115"/>
      <c r="G75" s="114">
        <v>0.38541666666666669</v>
      </c>
      <c r="H75" s="1"/>
      <c r="I75" s="1">
        <v>0.25</v>
      </c>
      <c r="J75" s="1" t="s">
        <v>108</v>
      </c>
      <c r="K75" s="1"/>
      <c r="L75" s="1"/>
      <c r="M75" s="1" t="s">
        <v>83</v>
      </c>
      <c r="N75" s="1" t="s">
        <v>84</v>
      </c>
      <c r="O75" s="105" t="s">
        <v>36</v>
      </c>
      <c r="P75" s="105" t="s">
        <v>78</v>
      </c>
      <c r="Q75" s="106"/>
      <c r="R75" s="106"/>
      <c r="T75" s="1">
        <v>17.5</v>
      </c>
      <c r="U75" s="105"/>
      <c r="V75" s="105" t="s">
        <v>108</v>
      </c>
      <c r="W75" s="106">
        <v>44165</v>
      </c>
      <c r="X75" s="106">
        <v>44179</v>
      </c>
      <c r="Y75" s="1">
        <v>14</v>
      </c>
      <c r="Z75" s="1">
        <v>112</v>
      </c>
      <c r="AA75" s="1">
        <v>12</v>
      </c>
      <c r="AB75" s="1" t="s">
        <v>545</v>
      </c>
      <c r="AC75" s="1" t="s">
        <v>543</v>
      </c>
      <c r="AD75" s="1" t="s">
        <v>544</v>
      </c>
    </row>
    <row r="76" spans="1:30" x14ac:dyDescent="0.3">
      <c r="A76" s="84">
        <v>44175</v>
      </c>
      <c r="B76" s="1" t="s">
        <v>36</v>
      </c>
      <c r="C76" s="1" t="s">
        <v>78</v>
      </c>
      <c r="D76" s="1" t="s">
        <v>78</v>
      </c>
      <c r="E76" s="114">
        <v>0.375</v>
      </c>
      <c r="F76" s="115"/>
      <c r="G76" s="114">
        <v>0.38541666666666669</v>
      </c>
      <c r="H76" s="1"/>
      <c r="I76" s="1">
        <v>0.25</v>
      </c>
      <c r="J76" s="1" t="s">
        <v>108</v>
      </c>
      <c r="K76" s="1"/>
      <c r="L76" s="1"/>
      <c r="M76" s="1" t="s">
        <v>83</v>
      </c>
      <c r="N76" s="1" t="s">
        <v>84</v>
      </c>
      <c r="O76" s="105" t="s">
        <v>36</v>
      </c>
      <c r="P76" s="105" t="s">
        <v>78</v>
      </c>
      <c r="Q76" s="106"/>
      <c r="R76" s="106"/>
      <c r="T76" s="1">
        <v>17.5</v>
      </c>
      <c r="U76" s="105"/>
      <c r="V76" s="105" t="s">
        <v>108</v>
      </c>
      <c r="W76" s="106">
        <v>44165</v>
      </c>
      <c r="X76" s="106">
        <v>44179</v>
      </c>
      <c r="Y76" s="1">
        <v>14</v>
      </c>
      <c r="Z76" s="1">
        <v>112</v>
      </c>
      <c r="AA76" s="1">
        <v>12</v>
      </c>
      <c r="AB76" s="1" t="s">
        <v>545</v>
      </c>
      <c r="AC76" s="1" t="s">
        <v>543</v>
      </c>
      <c r="AD76" s="1" t="s">
        <v>544</v>
      </c>
    </row>
    <row r="77" spans="1:30" x14ac:dyDescent="0.3">
      <c r="A77" s="84">
        <v>44176</v>
      </c>
      <c r="B77" s="1" t="s">
        <v>36</v>
      </c>
      <c r="C77" s="1" t="s">
        <v>78</v>
      </c>
      <c r="D77" s="1" t="s">
        <v>78</v>
      </c>
      <c r="E77" s="114">
        <v>0.375</v>
      </c>
      <c r="F77" s="115"/>
      <c r="G77" s="114">
        <v>0.38541666666666669</v>
      </c>
      <c r="H77" s="1"/>
      <c r="I77" s="1">
        <v>0.25</v>
      </c>
      <c r="J77" s="1" t="s">
        <v>108</v>
      </c>
      <c r="K77" s="1"/>
      <c r="L77" s="1"/>
      <c r="M77" s="1" t="s">
        <v>83</v>
      </c>
      <c r="N77" s="1" t="s">
        <v>84</v>
      </c>
      <c r="O77" s="105" t="s">
        <v>36</v>
      </c>
      <c r="P77" s="105" t="s">
        <v>78</v>
      </c>
      <c r="Q77" s="106"/>
      <c r="R77" s="106"/>
      <c r="T77" s="1">
        <v>17.5</v>
      </c>
      <c r="U77" s="105"/>
      <c r="V77" s="105" t="s">
        <v>108</v>
      </c>
      <c r="W77" s="106">
        <v>44165</v>
      </c>
      <c r="X77" s="106">
        <v>44179</v>
      </c>
      <c r="Y77" s="1">
        <v>14</v>
      </c>
      <c r="Z77" s="1">
        <v>112</v>
      </c>
      <c r="AA77" s="1">
        <v>12</v>
      </c>
      <c r="AB77" s="1" t="s">
        <v>545</v>
      </c>
      <c r="AC77" s="1" t="s">
        <v>543</v>
      </c>
      <c r="AD77" s="1" t="s">
        <v>544</v>
      </c>
    </row>
    <row r="78" spans="1:30" x14ac:dyDescent="0.3">
      <c r="A78" s="84">
        <v>44138</v>
      </c>
      <c r="B78" s="1" t="s">
        <v>36</v>
      </c>
      <c r="C78" s="1" t="s">
        <v>78</v>
      </c>
      <c r="D78" s="1"/>
      <c r="E78" s="114">
        <v>0.375</v>
      </c>
      <c r="F78" s="115"/>
      <c r="G78" s="114">
        <v>0.43333333333333335</v>
      </c>
      <c r="H78" s="1"/>
      <c r="I78" s="1">
        <v>1.4</v>
      </c>
      <c r="J78" s="1" t="s">
        <v>40</v>
      </c>
      <c r="K78" s="1"/>
      <c r="L78" s="1"/>
      <c r="M78" s="1" t="s">
        <v>93</v>
      </c>
      <c r="N78" s="1" t="s">
        <v>94</v>
      </c>
      <c r="O78" s="105" t="s">
        <v>36</v>
      </c>
      <c r="P78" s="105" t="s">
        <v>78</v>
      </c>
      <c r="Q78" s="106"/>
      <c r="R78" s="106"/>
      <c r="T78" s="1">
        <v>17.5</v>
      </c>
      <c r="U78" s="105"/>
      <c r="V78" s="105" t="s">
        <v>40</v>
      </c>
      <c r="W78" s="106">
        <v>44137</v>
      </c>
      <c r="X78" s="106">
        <v>44151</v>
      </c>
      <c r="Y78" s="1">
        <v>14</v>
      </c>
      <c r="Z78" s="1">
        <v>112</v>
      </c>
      <c r="AA78" s="1">
        <v>11</v>
      </c>
      <c r="AB78" s="1" t="s">
        <v>542</v>
      </c>
      <c r="AC78" s="1" t="s">
        <v>543</v>
      </c>
      <c r="AD78" s="1" t="s">
        <v>544</v>
      </c>
    </row>
    <row r="79" spans="1:30" x14ac:dyDescent="0.3">
      <c r="A79" s="84">
        <v>44140</v>
      </c>
      <c r="B79" s="1" t="s">
        <v>36</v>
      </c>
      <c r="C79" s="1" t="s">
        <v>78</v>
      </c>
      <c r="D79" s="1"/>
      <c r="E79" s="114">
        <v>0.375</v>
      </c>
      <c r="F79" s="115"/>
      <c r="G79" s="114">
        <v>0.41666666666666669</v>
      </c>
      <c r="H79" s="1"/>
      <c r="I79" s="1">
        <v>1</v>
      </c>
      <c r="J79" s="1" t="s">
        <v>40</v>
      </c>
      <c r="K79" s="1"/>
      <c r="L79" s="1"/>
      <c r="M79" s="1" t="s">
        <v>93</v>
      </c>
      <c r="N79" s="1" t="s">
        <v>94</v>
      </c>
      <c r="O79" s="105" t="s">
        <v>36</v>
      </c>
      <c r="P79" s="105" t="s">
        <v>78</v>
      </c>
      <c r="Q79" s="106"/>
      <c r="R79" s="106"/>
      <c r="T79" s="1">
        <v>17.5</v>
      </c>
      <c r="U79" s="105"/>
      <c r="V79" s="105" t="s">
        <v>40</v>
      </c>
      <c r="W79" s="106">
        <v>44137</v>
      </c>
      <c r="X79" s="106">
        <v>44151</v>
      </c>
      <c r="Y79" s="1">
        <v>14</v>
      </c>
      <c r="Z79" s="1">
        <v>112</v>
      </c>
      <c r="AA79" s="1">
        <v>11</v>
      </c>
      <c r="AB79" s="1" t="s">
        <v>542</v>
      </c>
      <c r="AC79" s="1" t="s">
        <v>543</v>
      </c>
      <c r="AD79" s="1" t="s">
        <v>544</v>
      </c>
    </row>
    <row r="80" spans="1:30" x14ac:dyDescent="0.3">
      <c r="A80" s="84">
        <v>44145</v>
      </c>
      <c r="B80" s="1" t="s">
        <v>36</v>
      </c>
      <c r="C80" s="1" t="s">
        <v>78</v>
      </c>
      <c r="D80" s="1" t="s">
        <v>78</v>
      </c>
      <c r="E80" s="114">
        <v>0.375</v>
      </c>
      <c r="F80" s="115"/>
      <c r="G80" s="114">
        <v>0.3888888888888889</v>
      </c>
      <c r="H80" s="1"/>
      <c r="I80" s="1">
        <v>0.33</v>
      </c>
      <c r="J80" s="1" t="s">
        <v>40</v>
      </c>
      <c r="K80" s="1"/>
      <c r="L80" s="1"/>
      <c r="M80" s="1" t="s">
        <v>93</v>
      </c>
      <c r="N80" s="1" t="s">
        <v>94</v>
      </c>
      <c r="O80" s="105" t="s">
        <v>36</v>
      </c>
      <c r="P80" s="105" t="s">
        <v>78</v>
      </c>
      <c r="Q80" s="106"/>
      <c r="R80" s="106"/>
      <c r="T80" s="1">
        <v>17.5</v>
      </c>
      <c r="U80" s="105"/>
      <c r="V80" s="105" t="s">
        <v>40</v>
      </c>
      <c r="W80" s="106">
        <v>44137</v>
      </c>
      <c r="X80" s="106">
        <v>44151</v>
      </c>
      <c r="Y80" s="1">
        <v>14</v>
      </c>
      <c r="Z80" s="1">
        <v>112</v>
      </c>
      <c r="AA80" s="1">
        <v>11</v>
      </c>
      <c r="AB80" s="1" t="s">
        <v>542</v>
      </c>
      <c r="AC80" s="1" t="s">
        <v>543</v>
      </c>
      <c r="AD80" s="1" t="s">
        <v>544</v>
      </c>
    </row>
    <row r="81" spans="1:30" x14ac:dyDescent="0.3">
      <c r="A81" s="84">
        <v>44146</v>
      </c>
      <c r="B81" s="1" t="s">
        <v>36</v>
      </c>
      <c r="C81" s="1" t="s">
        <v>78</v>
      </c>
      <c r="D81" s="1" t="s">
        <v>78</v>
      </c>
      <c r="E81" s="114">
        <v>0.375</v>
      </c>
      <c r="F81" s="115"/>
      <c r="G81" s="114">
        <v>0.38541666666666669</v>
      </c>
      <c r="H81" s="1"/>
      <c r="I81" s="1">
        <v>0.25</v>
      </c>
      <c r="J81" s="1" t="s">
        <v>40</v>
      </c>
      <c r="K81" s="1"/>
      <c r="L81" s="1"/>
      <c r="M81" s="1" t="s">
        <v>93</v>
      </c>
      <c r="N81" s="1" t="s">
        <v>94</v>
      </c>
      <c r="O81" s="105" t="s">
        <v>36</v>
      </c>
      <c r="P81" s="105" t="s">
        <v>78</v>
      </c>
      <c r="Q81" s="106"/>
      <c r="R81" s="106"/>
      <c r="T81" s="1">
        <v>17.5</v>
      </c>
      <c r="U81" s="105"/>
      <c r="V81" s="105" t="s">
        <v>40</v>
      </c>
      <c r="W81" s="106">
        <v>44137</v>
      </c>
      <c r="X81" s="106">
        <v>44151</v>
      </c>
      <c r="Y81" s="1">
        <v>14</v>
      </c>
      <c r="Z81" s="1">
        <v>112</v>
      </c>
      <c r="AA81" s="1">
        <v>11</v>
      </c>
      <c r="AB81" s="1" t="s">
        <v>542</v>
      </c>
      <c r="AC81" s="1" t="s">
        <v>543</v>
      </c>
      <c r="AD81" s="1" t="s">
        <v>544</v>
      </c>
    </row>
    <row r="82" spans="1:30" x14ac:dyDescent="0.3">
      <c r="A82" s="84">
        <v>44148</v>
      </c>
      <c r="B82" s="1" t="s">
        <v>36</v>
      </c>
      <c r="C82" s="1" t="s">
        <v>78</v>
      </c>
      <c r="D82" s="1" t="s">
        <v>53</v>
      </c>
      <c r="E82" s="114">
        <v>0.375</v>
      </c>
      <c r="F82" s="115"/>
      <c r="G82" s="114">
        <v>0.42708333333333331</v>
      </c>
      <c r="H82" s="1"/>
      <c r="I82" s="1">
        <v>1.25</v>
      </c>
      <c r="J82" s="1" t="s">
        <v>40</v>
      </c>
      <c r="K82" s="1"/>
      <c r="L82" s="1"/>
      <c r="M82" s="1" t="s">
        <v>93</v>
      </c>
      <c r="N82" s="1" t="s">
        <v>94</v>
      </c>
      <c r="O82" s="105" t="s">
        <v>36</v>
      </c>
      <c r="P82" s="105" t="s">
        <v>78</v>
      </c>
      <c r="Q82" s="106"/>
      <c r="R82" s="106"/>
      <c r="T82" s="1">
        <v>17.5</v>
      </c>
      <c r="U82" s="105"/>
      <c r="V82" s="105" t="s">
        <v>40</v>
      </c>
      <c r="W82" s="106">
        <v>44137</v>
      </c>
      <c r="X82" s="106">
        <v>44151</v>
      </c>
      <c r="Y82" s="1">
        <v>14</v>
      </c>
      <c r="Z82" s="1">
        <v>112</v>
      </c>
      <c r="AA82" s="1">
        <v>11</v>
      </c>
      <c r="AB82" s="1" t="s">
        <v>542</v>
      </c>
      <c r="AC82" s="1" t="s">
        <v>543</v>
      </c>
      <c r="AD82" s="1" t="s">
        <v>544</v>
      </c>
    </row>
    <row r="83" spans="1:30" x14ac:dyDescent="0.3">
      <c r="A83" s="84">
        <v>44151</v>
      </c>
      <c r="B83" s="1" t="s">
        <v>36</v>
      </c>
      <c r="C83" s="1" t="s">
        <v>78</v>
      </c>
      <c r="D83" s="1" t="s">
        <v>78</v>
      </c>
      <c r="E83" s="114">
        <v>0.375</v>
      </c>
      <c r="F83" s="115"/>
      <c r="G83" s="114">
        <v>0.38541666666666669</v>
      </c>
      <c r="H83" s="1"/>
      <c r="I83" s="1">
        <v>0.25</v>
      </c>
      <c r="J83" s="1" t="s">
        <v>40</v>
      </c>
      <c r="K83" s="1"/>
      <c r="L83" s="1"/>
      <c r="M83" s="1" t="s">
        <v>93</v>
      </c>
      <c r="N83" s="1" t="s">
        <v>94</v>
      </c>
      <c r="O83" s="105" t="s">
        <v>36</v>
      </c>
      <c r="P83" s="105" t="s">
        <v>78</v>
      </c>
      <c r="Q83" s="106"/>
      <c r="R83" s="106"/>
      <c r="T83" s="1">
        <v>17.5</v>
      </c>
      <c r="U83" s="105"/>
      <c r="V83" s="105" t="s">
        <v>40</v>
      </c>
      <c r="W83" s="106">
        <v>44137</v>
      </c>
      <c r="X83" s="106">
        <v>44151</v>
      </c>
      <c r="Y83" s="1">
        <v>14</v>
      </c>
      <c r="Z83" s="1">
        <v>112</v>
      </c>
      <c r="AA83" s="1">
        <v>11</v>
      </c>
      <c r="AB83" s="1" t="s">
        <v>542</v>
      </c>
      <c r="AC83" s="1" t="s">
        <v>543</v>
      </c>
      <c r="AD83" s="1" t="s">
        <v>544</v>
      </c>
    </row>
    <row r="84" spans="1:30" x14ac:dyDescent="0.3">
      <c r="A84" s="84">
        <v>44152</v>
      </c>
      <c r="B84" s="1" t="s">
        <v>36</v>
      </c>
      <c r="C84" s="1" t="s">
        <v>78</v>
      </c>
      <c r="D84" s="1" t="s">
        <v>78</v>
      </c>
      <c r="E84" s="114">
        <v>0.375</v>
      </c>
      <c r="F84" s="115"/>
      <c r="G84" s="114">
        <v>0.39583333333333331</v>
      </c>
      <c r="H84" s="1"/>
      <c r="I84" s="1">
        <v>0.5</v>
      </c>
      <c r="J84" s="1" t="s">
        <v>105</v>
      </c>
      <c r="K84" s="1"/>
      <c r="L84" s="1"/>
      <c r="M84" s="1" t="s">
        <v>93</v>
      </c>
      <c r="N84" s="1" t="s">
        <v>94</v>
      </c>
      <c r="O84" s="105" t="s">
        <v>36</v>
      </c>
      <c r="P84" s="105" t="s">
        <v>78</v>
      </c>
      <c r="Q84" s="106"/>
      <c r="R84" s="106"/>
      <c r="T84" s="1">
        <v>17.5</v>
      </c>
      <c r="U84" s="105"/>
      <c r="V84" s="105" t="s">
        <v>105</v>
      </c>
      <c r="W84" s="106">
        <v>44151</v>
      </c>
      <c r="X84" s="106">
        <v>44165</v>
      </c>
      <c r="Y84" s="1">
        <v>14</v>
      </c>
      <c r="Z84" s="1">
        <v>136.37</v>
      </c>
      <c r="AA84" s="1">
        <v>11</v>
      </c>
      <c r="AB84" s="1" t="s">
        <v>542</v>
      </c>
      <c r="AC84" s="1" t="s">
        <v>543</v>
      </c>
      <c r="AD84" s="1" t="s">
        <v>544</v>
      </c>
    </row>
    <row r="85" spans="1:30" x14ac:dyDescent="0.3">
      <c r="A85" s="84">
        <v>44154</v>
      </c>
      <c r="B85" s="1" t="s">
        <v>36</v>
      </c>
      <c r="C85" s="1" t="s">
        <v>78</v>
      </c>
      <c r="D85" s="1" t="s">
        <v>78</v>
      </c>
      <c r="E85" s="114">
        <v>0.375</v>
      </c>
      <c r="F85" s="115"/>
      <c r="G85" s="114">
        <v>0.38541666666666669</v>
      </c>
      <c r="H85" s="1"/>
      <c r="I85" s="1">
        <v>0.25</v>
      </c>
      <c r="J85" s="1" t="s">
        <v>105</v>
      </c>
      <c r="K85" s="1"/>
      <c r="L85" s="1"/>
      <c r="M85" s="1" t="s">
        <v>93</v>
      </c>
      <c r="N85" s="1" t="s">
        <v>94</v>
      </c>
      <c r="O85" s="105" t="s">
        <v>36</v>
      </c>
      <c r="P85" s="105" t="s">
        <v>78</v>
      </c>
      <c r="Q85" s="106"/>
      <c r="R85" s="106"/>
      <c r="T85" s="1">
        <v>17.5</v>
      </c>
      <c r="U85" s="105"/>
      <c r="V85" s="105" t="s">
        <v>105</v>
      </c>
      <c r="W85" s="106">
        <v>44151</v>
      </c>
      <c r="X85" s="106">
        <v>44165</v>
      </c>
      <c r="Y85" s="1">
        <v>14</v>
      </c>
      <c r="Z85" s="1">
        <v>136.37</v>
      </c>
      <c r="AA85" s="1">
        <v>11</v>
      </c>
      <c r="AB85" s="1" t="s">
        <v>542</v>
      </c>
      <c r="AC85" s="1" t="s">
        <v>543</v>
      </c>
      <c r="AD85" s="1" t="s">
        <v>544</v>
      </c>
    </row>
    <row r="86" spans="1:30" x14ac:dyDescent="0.3">
      <c r="A86" s="84">
        <v>44155</v>
      </c>
      <c r="B86" s="1" t="s">
        <v>36</v>
      </c>
      <c r="C86" s="1" t="s">
        <v>78</v>
      </c>
      <c r="D86" s="1" t="s">
        <v>78</v>
      </c>
      <c r="E86" s="114">
        <v>0.375</v>
      </c>
      <c r="F86" s="115"/>
      <c r="G86" s="114">
        <v>0.40138888888888891</v>
      </c>
      <c r="H86" s="1"/>
      <c r="I86" s="1">
        <v>0.63</v>
      </c>
      <c r="J86" s="1" t="s">
        <v>105</v>
      </c>
      <c r="K86" s="1"/>
      <c r="L86" s="1"/>
      <c r="M86" s="1" t="s">
        <v>93</v>
      </c>
      <c r="N86" s="1" t="s">
        <v>94</v>
      </c>
      <c r="O86" s="105" t="s">
        <v>36</v>
      </c>
      <c r="P86" s="105" t="s">
        <v>78</v>
      </c>
      <c r="Q86" s="106"/>
      <c r="R86" s="106"/>
      <c r="T86" s="1">
        <v>17.5</v>
      </c>
      <c r="U86" s="105"/>
      <c r="V86" s="105" t="s">
        <v>105</v>
      </c>
      <c r="W86" s="106">
        <v>44151</v>
      </c>
      <c r="X86" s="106">
        <v>44165</v>
      </c>
      <c r="Y86" s="1">
        <v>14</v>
      </c>
      <c r="Z86" s="1">
        <v>136.37</v>
      </c>
      <c r="AA86" s="1">
        <v>11</v>
      </c>
      <c r="AB86" s="1" t="s">
        <v>542</v>
      </c>
      <c r="AC86" s="1" t="s">
        <v>543</v>
      </c>
      <c r="AD86" s="1" t="s">
        <v>544</v>
      </c>
    </row>
    <row r="87" spans="1:30" x14ac:dyDescent="0.3">
      <c r="A87" s="84">
        <v>44159</v>
      </c>
      <c r="B87" s="1" t="s">
        <v>36</v>
      </c>
      <c r="C87" s="1" t="s">
        <v>78</v>
      </c>
      <c r="D87" s="1" t="s">
        <v>78</v>
      </c>
      <c r="E87" s="114">
        <v>0.375</v>
      </c>
      <c r="F87" s="115"/>
      <c r="G87" s="114">
        <v>0.38541666666666669</v>
      </c>
      <c r="H87" s="1"/>
      <c r="I87" s="1">
        <v>0.25</v>
      </c>
      <c r="J87" s="1" t="s">
        <v>105</v>
      </c>
      <c r="K87" s="1"/>
      <c r="L87" s="1"/>
      <c r="M87" s="1" t="s">
        <v>93</v>
      </c>
      <c r="N87" s="1" t="s">
        <v>94</v>
      </c>
      <c r="O87" s="105" t="s">
        <v>36</v>
      </c>
      <c r="P87" s="105" t="s">
        <v>78</v>
      </c>
      <c r="Q87" s="106"/>
      <c r="R87" s="106"/>
      <c r="T87" s="1">
        <v>17.5</v>
      </c>
      <c r="U87" s="105"/>
      <c r="V87" s="105" t="s">
        <v>105</v>
      </c>
      <c r="W87" s="106">
        <v>44151</v>
      </c>
      <c r="X87" s="106">
        <v>44165</v>
      </c>
      <c r="Y87" s="1">
        <v>14</v>
      </c>
      <c r="Z87" s="1">
        <v>136.37</v>
      </c>
      <c r="AA87" s="1">
        <v>11</v>
      </c>
      <c r="AB87" s="1" t="s">
        <v>542</v>
      </c>
      <c r="AC87" s="1" t="s">
        <v>543</v>
      </c>
      <c r="AD87" s="1" t="s">
        <v>544</v>
      </c>
    </row>
    <row r="88" spans="1:30" x14ac:dyDescent="0.3">
      <c r="A88" s="84">
        <v>44160</v>
      </c>
      <c r="B88" s="1" t="s">
        <v>36</v>
      </c>
      <c r="C88" s="1" t="s">
        <v>78</v>
      </c>
      <c r="D88" s="1" t="s">
        <v>78</v>
      </c>
      <c r="E88" s="114">
        <v>0.375</v>
      </c>
      <c r="F88" s="115"/>
      <c r="G88" s="114">
        <v>0.38541666666666669</v>
      </c>
      <c r="H88" s="1"/>
      <c r="I88" s="1">
        <v>0.25</v>
      </c>
      <c r="J88" s="1" t="s">
        <v>105</v>
      </c>
      <c r="K88" s="1"/>
      <c r="L88" s="1"/>
      <c r="M88" s="1" t="s">
        <v>93</v>
      </c>
      <c r="N88" s="1" t="s">
        <v>94</v>
      </c>
      <c r="O88" s="105" t="s">
        <v>36</v>
      </c>
      <c r="P88" s="105" t="s">
        <v>78</v>
      </c>
      <c r="Q88" s="106"/>
      <c r="R88" s="106"/>
      <c r="T88" s="1">
        <v>17.5</v>
      </c>
      <c r="U88" s="105"/>
      <c r="V88" s="105" t="s">
        <v>105</v>
      </c>
      <c r="W88" s="106">
        <v>44151</v>
      </c>
      <c r="X88" s="106">
        <v>44165</v>
      </c>
      <c r="Y88" s="1">
        <v>14</v>
      </c>
      <c r="Z88" s="1">
        <v>136.37</v>
      </c>
      <c r="AA88" s="1">
        <v>11</v>
      </c>
      <c r="AB88" s="1" t="s">
        <v>542</v>
      </c>
      <c r="AC88" s="1" t="s">
        <v>543</v>
      </c>
      <c r="AD88" s="1" t="s">
        <v>544</v>
      </c>
    </row>
    <row r="89" spans="1:30" x14ac:dyDescent="0.3">
      <c r="A89" s="84">
        <v>44161</v>
      </c>
      <c r="B89" s="1" t="s">
        <v>36</v>
      </c>
      <c r="C89" s="1" t="s">
        <v>78</v>
      </c>
      <c r="D89" s="1" t="s">
        <v>78</v>
      </c>
      <c r="E89" s="114">
        <v>0.375</v>
      </c>
      <c r="F89" s="115"/>
      <c r="G89" s="114">
        <v>0.39583333333333331</v>
      </c>
      <c r="H89" s="1"/>
      <c r="I89" s="1">
        <v>0.5</v>
      </c>
      <c r="J89" s="1" t="s">
        <v>105</v>
      </c>
      <c r="K89" s="1"/>
      <c r="L89" s="1"/>
      <c r="M89" s="1" t="s">
        <v>93</v>
      </c>
      <c r="N89" s="1" t="s">
        <v>94</v>
      </c>
      <c r="O89" s="105" t="s">
        <v>36</v>
      </c>
      <c r="P89" s="105" t="s">
        <v>78</v>
      </c>
      <c r="Q89" s="106"/>
      <c r="R89" s="106"/>
      <c r="T89" s="1">
        <v>17.5</v>
      </c>
      <c r="U89" s="105"/>
      <c r="V89" s="105" t="s">
        <v>105</v>
      </c>
      <c r="W89" s="106">
        <v>44151</v>
      </c>
      <c r="X89" s="106">
        <v>44165</v>
      </c>
      <c r="Y89" s="1">
        <v>14</v>
      </c>
      <c r="Z89" s="1">
        <v>136.37</v>
      </c>
      <c r="AA89" s="1">
        <v>11</v>
      </c>
      <c r="AB89" s="1" t="s">
        <v>542</v>
      </c>
      <c r="AC89" s="1" t="s">
        <v>543</v>
      </c>
      <c r="AD89" s="1" t="s">
        <v>544</v>
      </c>
    </row>
    <row r="90" spans="1:30" x14ac:dyDescent="0.3">
      <c r="A90" s="84">
        <v>44166</v>
      </c>
      <c r="B90" s="1" t="s">
        <v>36</v>
      </c>
      <c r="C90" s="1" t="s">
        <v>78</v>
      </c>
      <c r="D90" s="1" t="s">
        <v>78</v>
      </c>
      <c r="E90" s="114">
        <v>0.375</v>
      </c>
      <c r="F90" s="115"/>
      <c r="G90" s="114">
        <v>0.38541666666666669</v>
      </c>
      <c r="H90" s="1"/>
      <c r="I90" s="1">
        <v>0.25</v>
      </c>
      <c r="J90" s="1" t="s">
        <v>108</v>
      </c>
      <c r="K90" s="1"/>
      <c r="L90" s="1"/>
      <c r="M90" s="1" t="s">
        <v>93</v>
      </c>
      <c r="N90" s="1" t="s">
        <v>94</v>
      </c>
      <c r="O90" s="105" t="s">
        <v>36</v>
      </c>
      <c r="P90" s="105" t="s">
        <v>78</v>
      </c>
      <c r="Q90" s="106"/>
      <c r="R90" s="106"/>
      <c r="T90" s="1">
        <v>17.5</v>
      </c>
      <c r="U90" s="105"/>
      <c r="V90" s="105" t="s">
        <v>108</v>
      </c>
      <c r="W90" s="106">
        <v>44165</v>
      </c>
      <c r="X90" s="106">
        <v>44179</v>
      </c>
      <c r="Y90" s="1">
        <v>14</v>
      </c>
      <c r="Z90" s="1">
        <v>112</v>
      </c>
      <c r="AA90" s="1">
        <v>12</v>
      </c>
      <c r="AB90" s="1" t="s">
        <v>545</v>
      </c>
      <c r="AC90" s="1" t="s">
        <v>543</v>
      </c>
      <c r="AD90" s="1" t="s">
        <v>544</v>
      </c>
    </row>
    <row r="91" spans="1:30" x14ac:dyDescent="0.3">
      <c r="A91" s="84">
        <v>44167</v>
      </c>
      <c r="B91" s="1" t="s">
        <v>36</v>
      </c>
      <c r="C91" s="1" t="s">
        <v>78</v>
      </c>
      <c r="D91" s="1" t="s">
        <v>78</v>
      </c>
      <c r="E91" s="114">
        <v>0.375</v>
      </c>
      <c r="F91" s="115"/>
      <c r="G91" s="114">
        <v>0.38541666666666669</v>
      </c>
      <c r="H91" s="1"/>
      <c r="I91" s="1">
        <v>0.25</v>
      </c>
      <c r="J91" s="1" t="s">
        <v>108</v>
      </c>
      <c r="K91" s="1"/>
      <c r="L91" s="1"/>
      <c r="M91" s="1" t="s">
        <v>93</v>
      </c>
      <c r="N91" s="1" t="s">
        <v>94</v>
      </c>
      <c r="O91" s="105" t="s">
        <v>36</v>
      </c>
      <c r="P91" s="105" t="s">
        <v>78</v>
      </c>
      <c r="Q91" s="106"/>
      <c r="R91" s="106"/>
      <c r="T91" s="1">
        <v>17.5</v>
      </c>
      <c r="U91" s="105"/>
      <c r="V91" s="105" t="s">
        <v>108</v>
      </c>
      <c r="W91" s="106">
        <v>44165</v>
      </c>
      <c r="X91" s="106">
        <v>44179</v>
      </c>
      <c r="Y91" s="1">
        <v>14</v>
      </c>
      <c r="Z91" s="1">
        <v>112</v>
      </c>
      <c r="AA91" s="1">
        <v>12</v>
      </c>
      <c r="AB91" s="1" t="s">
        <v>545</v>
      </c>
      <c r="AC91" s="1" t="s">
        <v>543</v>
      </c>
      <c r="AD91" s="1" t="s">
        <v>544</v>
      </c>
    </row>
    <row r="92" spans="1:30" x14ac:dyDescent="0.3">
      <c r="A92" s="84">
        <v>44168</v>
      </c>
      <c r="B92" s="1" t="s">
        <v>36</v>
      </c>
      <c r="C92" s="1" t="s">
        <v>78</v>
      </c>
      <c r="D92" s="1" t="s">
        <v>78</v>
      </c>
      <c r="E92" s="114">
        <v>0.375</v>
      </c>
      <c r="F92" s="115"/>
      <c r="G92" s="114">
        <v>0.38750000000000001</v>
      </c>
      <c r="H92" s="1"/>
      <c r="I92" s="1">
        <v>0.3</v>
      </c>
      <c r="J92" s="1" t="s">
        <v>108</v>
      </c>
      <c r="K92" s="1"/>
      <c r="L92" s="1"/>
      <c r="M92" s="1" t="s">
        <v>93</v>
      </c>
      <c r="N92" s="1" t="s">
        <v>94</v>
      </c>
      <c r="O92" s="105" t="s">
        <v>36</v>
      </c>
      <c r="P92" s="105" t="s">
        <v>78</v>
      </c>
      <c r="Q92" s="106"/>
      <c r="R92" s="106"/>
      <c r="T92" s="1">
        <v>17.5</v>
      </c>
      <c r="U92" s="105"/>
      <c r="V92" s="105" t="s">
        <v>108</v>
      </c>
      <c r="W92" s="106">
        <v>44165</v>
      </c>
      <c r="X92" s="106">
        <v>44179</v>
      </c>
      <c r="Y92" s="1">
        <v>14</v>
      </c>
      <c r="Z92" s="1">
        <v>112</v>
      </c>
      <c r="AA92" s="1">
        <v>12</v>
      </c>
      <c r="AB92" s="1" t="s">
        <v>545</v>
      </c>
      <c r="AC92" s="1" t="s">
        <v>543</v>
      </c>
      <c r="AD92" s="1" t="s">
        <v>544</v>
      </c>
    </row>
    <row r="93" spans="1:30" x14ac:dyDescent="0.3">
      <c r="A93" s="84">
        <v>44169</v>
      </c>
      <c r="B93" s="1" t="s">
        <v>36</v>
      </c>
      <c r="C93" s="1" t="s">
        <v>78</v>
      </c>
      <c r="D93" s="1" t="s">
        <v>78</v>
      </c>
      <c r="E93" s="114">
        <v>0.375</v>
      </c>
      <c r="F93" s="115"/>
      <c r="G93" s="114">
        <v>0.39305555555555555</v>
      </c>
      <c r="H93" s="1"/>
      <c r="I93" s="1">
        <v>0.43</v>
      </c>
      <c r="J93" s="1" t="s">
        <v>108</v>
      </c>
      <c r="K93" s="1"/>
      <c r="L93" s="1"/>
      <c r="M93" s="1" t="s">
        <v>93</v>
      </c>
      <c r="N93" s="1" t="s">
        <v>94</v>
      </c>
      <c r="O93" s="105" t="s">
        <v>36</v>
      </c>
      <c r="P93" s="105" t="s">
        <v>78</v>
      </c>
      <c r="Q93" s="106"/>
      <c r="R93" s="106"/>
      <c r="T93" s="1">
        <v>17.5</v>
      </c>
      <c r="U93" s="105"/>
      <c r="V93" s="105" t="s">
        <v>108</v>
      </c>
      <c r="W93" s="106">
        <v>44165</v>
      </c>
      <c r="X93" s="106">
        <v>44179</v>
      </c>
      <c r="Y93" s="1">
        <v>14</v>
      </c>
      <c r="Z93" s="1">
        <v>112</v>
      </c>
      <c r="AA93" s="1">
        <v>12</v>
      </c>
      <c r="AB93" s="1" t="s">
        <v>545</v>
      </c>
      <c r="AC93" s="1" t="s">
        <v>543</v>
      </c>
      <c r="AD93" s="1" t="s">
        <v>544</v>
      </c>
    </row>
    <row r="94" spans="1:30" x14ac:dyDescent="0.3">
      <c r="A94" s="84">
        <v>44173</v>
      </c>
      <c r="B94" s="1" t="s">
        <v>36</v>
      </c>
      <c r="C94" s="1" t="s">
        <v>78</v>
      </c>
      <c r="D94" s="1" t="s">
        <v>229</v>
      </c>
      <c r="E94" s="114">
        <v>0.375</v>
      </c>
      <c r="F94" s="115"/>
      <c r="G94" s="114">
        <v>0.37847222222222221</v>
      </c>
      <c r="H94" s="1"/>
      <c r="I94" s="1">
        <v>0.08</v>
      </c>
      <c r="J94" s="1" t="s">
        <v>108</v>
      </c>
      <c r="K94" s="1"/>
      <c r="L94" s="1"/>
      <c r="M94" s="1" t="s">
        <v>93</v>
      </c>
      <c r="N94" s="1" t="s">
        <v>94</v>
      </c>
      <c r="O94" s="105" t="s">
        <v>36</v>
      </c>
      <c r="P94" s="105" t="s">
        <v>78</v>
      </c>
      <c r="Q94" s="106"/>
      <c r="R94" s="106"/>
      <c r="T94" s="1">
        <v>17.5</v>
      </c>
      <c r="U94" s="105"/>
      <c r="V94" s="105" t="s">
        <v>108</v>
      </c>
      <c r="W94" s="106">
        <v>44165</v>
      </c>
      <c r="X94" s="106">
        <v>44179</v>
      </c>
      <c r="Y94" s="1">
        <v>14</v>
      </c>
      <c r="Z94" s="1">
        <v>112</v>
      </c>
      <c r="AA94" s="1">
        <v>12</v>
      </c>
      <c r="AB94" s="1" t="s">
        <v>545</v>
      </c>
      <c r="AC94" s="1" t="s">
        <v>543</v>
      </c>
      <c r="AD94" s="1" t="s">
        <v>544</v>
      </c>
    </row>
    <row r="95" spans="1:30" x14ac:dyDescent="0.3">
      <c r="A95" s="84">
        <v>44174</v>
      </c>
      <c r="B95" s="1" t="s">
        <v>36</v>
      </c>
      <c r="C95" s="1" t="s">
        <v>78</v>
      </c>
      <c r="D95" s="1" t="s">
        <v>229</v>
      </c>
      <c r="E95" s="114">
        <v>0.375</v>
      </c>
      <c r="F95" s="115"/>
      <c r="G95" s="114">
        <v>0.38611111111111113</v>
      </c>
      <c r="H95" s="1"/>
      <c r="I95" s="1">
        <v>0.27</v>
      </c>
      <c r="J95" s="1" t="s">
        <v>108</v>
      </c>
      <c r="K95" s="1"/>
      <c r="L95" s="1"/>
      <c r="M95" s="1" t="s">
        <v>93</v>
      </c>
      <c r="N95" s="1" t="s">
        <v>94</v>
      </c>
      <c r="O95" s="105" t="s">
        <v>36</v>
      </c>
      <c r="P95" s="105" t="s">
        <v>78</v>
      </c>
      <c r="Q95" s="106"/>
      <c r="R95" s="106"/>
      <c r="T95" s="1">
        <v>17.5</v>
      </c>
      <c r="U95" s="105"/>
      <c r="V95" s="105" t="s">
        <v>108</v>
      </c>
      <c r="W95" s="106">
        <v>44165</v>
      </c>
      <c r="X95" s="106">
        <v>44179</v>
      </c>
      <c r="Y95" s="1">
        <v>14</v>
      </c>
      <c r="Z95" s="1">
        <v>112</v>
      </c>
      <c r="AA95" s="1">
        <v>12</v>
      </c>
      <c r="AB95" s="1" t="s">
        <v>545</v>
      </c>
      <c r="AC95" s="1" t="s">
        <v>543</v>
      </c>
      <c r="AD95" s="1" t="s">
        <v>544</v>
      </c>
    </row>
    <row r="96" spans="1:30" x14ac:dyDescent="0.3">
      <c r="A96" s="84">
        <v>44175</v>
      </c>
      <c r="B96" s="1" t="s">
        <v>36</v>
      </c>
      <c r="C96" s="1" t="s">
        <v>78</v>
      </c>
      <c r="D96" s="1"/>
      <c r="E96" s="114">
        <v>0.375</v>
      </c>
      <c r="F96" s="115"/>
      <c r="G96" s="114">
        <v>0.38194444444444442</v>
      </c>
      <c r="H96" s="1"/>
      <c r="I96" s="1">
        <v>0.08</v>
      </c>
      <c r="J96" s="1" t="s">
        <v>108</v>
      </c>
      <c r="K96" s="1"/>
      <c r="L96" s="1"/>
      <c r="M96" s="1" t="s">
        <v>93</v>
      </c>
      <c r="N96" s="1" t="s">
        <v>94</v>
      </c>
      <c r="O96" s="105" t="s">
        <v>36</v>
      </c>
      <c r="P96" s="105" t="s">
        <v>78</v>
      </c>
      <c r="Q96" s="106"/>
      <c r="R96" s="106"/>
      <c r="T96" s="1">
        <v>17.5</v>
      </c>
      <c r="U96" s="105"/>
      <c r="V96" s="105" t="s">
        <v>108</v>
      </c>
      <c r="W96" s="106">
        <v>44165</v>
      </c>
      <c r="X96" s="106">
        <v>44179</v>
      </c>
      <c r="Y96" s="1">
        <v>14</v>
      </c>
      <c r="Z96" s="1">
        <v>112</v>
      </c>
      <c r="AA96" s="1">
        <v>12</v>
      </c>
      <c r="AB96" s="1" t="s">
        <v>545</v>
      </c>
      <c r="AC96" s="1" t="s">
        <v>543</v>
      </c>
      <c r="AD96" s="1" t="s">
        <v>544</v>
      </c>
    </row>
    <row r="97" spans="1:30" x14ac:dyDescent="0.3">
      <c r="A97" s="84">
        <v>44176</v>
      </c>
      <c r="B97" s="1" t="s">
        <v>36</v>
      </c>
      <c r="C97" s="1" t="s">
        <v>78</v>
      </c>
      <c r="D97" s="1" t="s">
        <v>229</v>
      </c>
      <c r="E97" s="114">
        <v>0.375</v>
      </c>
      <c r="F97" s="115"/>
      <c r="G97" s="114">
        <v>0.38055555555555554</v>
      </c>
      <c r="H97" s="1"/>
      <c r="I97" s="1">
        <v>0.13</v>
      </c>
      <c r="J97" s="1" t="s">
        <v>108</v>
      </c>
      <c r="K97" s="1"/>
      <c r="L97" s="1"/>
      <c r="M97" s="1" t="s">
        <v>93</v>
      </c>
      <c r="N97" s="1" t="s">
        <v>94</v>
      </c>
      <c r="O97" s="105" t="s">
        <v>36</v>
      </c>
      <c r="P97" s="105" t="s">
        <v>78</v>
      </c>
      <c r="Q97" s="106"/>
      <c r="R97" s="106"/>
      <c r="T97" s="1">
        <v>17.5</v>
      </c>
      <c r="U97" s="105"/>
      <c r="V97" s="105" t="s">
        <v>108</v>
      </c>
      <c r="W97" s="106">
        <v>44165</v>
      </c>
      <c r="X97" s="106">
        <v>44179</v>
      </c>
      <c r="Y97" s="1">
        <v>14</v>
      </c>
      <c r="Z97" s="1">
        <v>112</v>
      </c>
      <c r="AA97" s="1">
        <v>12</v>
      </c>
      <c r="AB97" s="1" t="s">
        <v>545</v>
      </c>
      <c r="AC97" s="1" t="s">
        <v>543</v>
      </c>
      <c r="AD97" s="1" t="s">
        <v>544</v>
      </c>
    </row>
    <row r="98" spans="1:30" x14ac:dyDescent="0.3">
      <c r="A98" s="84">
        <v>44180</v>
      </c>
      <c r="B98" s="1" t="s">
        <v>36</v>
      </c>
      <c r="C98" s="1" t="s">
        <v>78</v>
      </c>
      <c r="D98" s="1" t="s">
        <v>78</v>
      </c>
      <c r="E98" s="114">
        <v>0.375</v>
      </c>
      <c r="F98" s="115"/>
      <c r="G98" s="114">
        <v>0.38541666666666669</v>
      </c>
      <c r="H98" s="1"/>
      <c r="I98" s="1">
        <v>0.25</v>
      </c>
      <c r="J98" s="1" t="s">
        <v>125</v>
      </c>
      <c r="K98" s="1"/>
      <c r="L98" s="1"/>
      <c r="M98" s="1" t="s">
        <v>93</v>
      </c>
      <c r="N98" s="1" t="s">
        <v>94</v>
      </c>
      <c r="O98" s="105" t="s">
        <v>36</v>
      </c>
      <c r="P98" s="105" t="s">
        <v>78</v>
      </c>
      <c r="Q98" s="106"/>
      <c r="R98" s="106"/>
      <c r="T98" s="1">
        <v>17.5</v>
      </c>
      <c r="U98" s="105"/>
      <c r="V98" s="105" t="s">
        <v>125</v>
      </c>
      <c r="W98" s="106">
        <v>44179</v>
      </c>
      <c r="X98" s="106">
        <v>44193</v>
      </c>
      <c r="Y98" s="1">
        <v>14</v>
      </c>
      <c r="Z98" s="1">
        <v>112</v>
      </c>
      <c r="AA98" s="1">
        <v>12</v>
      </c>
      <c r="AB98" s="1" t="s">
        <v>545</v>
      </c>
      <c r="AC98" s="1" t="s">
        <v>543</v>
      </c>
      <c r="AD98" s="1" t="s">
        <v>544</v>
      </c>
    </row>
    <row r="99" spans="1:30" x14ac:dyDescent="0.3">
      <c r="A99" s="84">
        <v>44181</v>
      </c>
      <c r="B99" s="1" t="s">
        <v>36</v>
      </c>
      <c r="C99" s="1" t="s">
        <v>78</v>
      </c>
      <c r="D99" s="1" t="s">
        <v>78</v>
      </c>
      <c r="E99" s="114">
        <v>0.375</v>
      </c>
      <c r="F99" s="115"/>
      <c r="G99" s="114">
        <v>0.38541666666666669</v>
      </c>
      <c r="H99" s="1"/>
      <c r="I99" s="1">
        <v>0.25</v>
      </c>
      <c r="J99" s="1" t="s">
        <v>125</v>
      </c>
      <c r="K99" s="1"/>
      <c r="L99" s="1"/>
      <c r="M99" s="1" t="s">
        <v>93</v>
      </c>
      <c r="N99" s="1" t="s">
        <v>94</v>
      </c>
      <c r="O99" s="105" t="s">
        <v>36</v>
      </c>
      <c r="P99" s="105" t="s">
        <v>78</v>
      </c>
      <c r="Q99" s="106"/>
      <c r="R99" s="106"/>
      <c r="T99" s="1">
        <v>17.5</v>
      </c>
      <c r="U99" s="105"/>
      <c r="V99" s="105" t="s">
        <v>125</v>
      </c>
      <c r="W99" s="106">
        <v>44179</v>
      </c>
      <c r="X99" s="106">
        <v>44193</v>
      </c>
      <c r="Y99" s="1">
        <v>14</v>
      </c>
      <c r="Z99" s="1">
        <v>112</v>
      </c>
      <c r="AA99" s="1">
        <v>12</v>
      </c>
      <c r="AB99" s="1" t="s">
        <v>545</v>
      </c>
      <c r="AC99" s="1" t="s">
        <v>543</v>
      </c>
      <c r="AD99" s="1" t="s">
        <v>544</v>
      </c>
    </row>
    <row r="100" spans="1:30" x14ac:dyDescent="0.3">
      <c r="A100" s="84">
        <v>44182</v>
      </c>
      <c r="B100" s="1" t="s">
        <v>36</v>
      </c>
      <c r="C100" s="1" t="s">
        <v>78</v>
      </c>
      <c r="D100" s="1" t="s">
        <v>78</v>
      </c>
      <c r="E100" s="114">
        <v>0.375</v>
      </c>
      <c r="F100" s="115"/>
      <c r="G100" s="114">
        <v>0.38819444444444445</v>
      </c>
      <c r="H100" s="1"/>
      <c r="I100" s="1">
        <v>0.32</v>
      </c>
      <c r="J100" s="1" t="s">
        <v>125</v>
      </c>
      <c r="K100" s="1"/>
      <c r="L100" s="1"/>
      <c r="M100" s="1" t="s">
        <v>93</v>
      </c>
      <c r="N100" s="1" t="s">
        <v>94</v>
      </c>
      <c r="O100" s="105" t="s">
        <v>36</v>
      </c>
      <c r="P100" s="105" t="s">
        <v>78</v>
      </c>
      <c r="Q100" s="106"/>
      <c r="R100" s="106"/>
      <c r="T100" s="1">
        <v>17.5</v>
      </c>
      <c r="U100" s="105"/>
      <c r="V100" s="105" t="s">
        <v>125</v>
      </c>
      <c r="W100" s="106">
        <v>44179</v>
      </c>
      <c r="X100" s="106">
        <v>44193</v>
      </c>
      <c r="Y100" s="1">
        <v>14</v>
      </c>
      <c r="Z100" s="1">
        <v>112</v>
      </c>
      <c r="AA100" s="1">
        <v>12</v>
      </c>
      <c r="AB100" s="1" t="s">
        <v>545</v>
      </c>
      <c r="AC100" s="1" t="s">
        <v>543</v>
      </c>
      <c r="AD100" s="1" t="s">
        <v>544</v>
      </c>
    </row>
    <row r="101" spans="1:30" x14ac:dyDescent="0.3">
      <c r="A101" s="84">
        <v>44183</v>
      </c>
      <c r="B101" s="1" t="s">
        <v>36</v>
      </c>
      <c r="C101" s="1" t="s">
        <v>78</v>
      </c>
      <c r="D101" s="1" t="s">
        <v>78</v>
      </c>
      <c r="E101" s="114">
        <v>0.375</v>
      </c>
      <c r="F101" s="115"/>
      <c r="G101" s="114">
        <v>0.39583333333333331</v>
      </c>
      <c r="H101" s="1"/>
      <c r="I101" s="1">
        <v>0.5</v>
      </c>
      <c r="J101" s="1" t="s">
        <v>125</v>
      </c>
      <c r="K101" s="1"/>
      <c r="L101" s="1"/>
      <c r="M101" s="1" t="s">
        <v>93</v>
      </c>
      <c r="N101" s="1" t="s">
        <v>94</v>
      </c>
      <c r="O101" s="105" t="s">
        <v>36</v>
      </c>
      <c r="P101" s="105" t="s">
        <v>78</v>
      </c>
      <c r="Q101" s="106"/>
      <c r="R101" s="106"/>
      <c r="T101" s="1">
        <v>17.5</v>
      </c>
      <c r="U101" s="105"/>
      <c r="V101" s="105" t="s">
        <v>125</v>
      </c>
      <c r="W101" s="106">
        <v>44179</v>
      </c>
      <c r="X101" s="106">
        <v>44193</v>
      </c>
      <c r="Y101" s="1">
        <v>14</v>
      </c>
      <c r="Z101" s="1">
        <v>112</v>
      </c>
      <c r="AA101" s="1">
        <v>12</v>
      </c>
      <c r="AB101" s="1" t="s">
        <v>545</v>
      </c>
      <c r="AC101" s="1" t="s">
        <v>543</v>
      </c>
      <c r="AD101" s="1" t="s">
        <v>544</v>
      </c>
    </row>
    <row r="102" spans="1:30" x14ac:dyDescent="0.3">
      <c r="A102" s="84">
        <v>44186</v>
      </c>
      <c r="B102" s="1" t="s">
        <v>36</v>
      </c>
      <c r="C102" s="1" t="s">
        <v>78</v>
      </c>
      <c r="D102" s="1" t="s">
        <v>78</v>
      </c>
      <c r="E102" s="114">
        <v>0.375</v>
      </c>
      <c r="F102" s="115"/>
      <c r="G102" s="114">
        <v>0.38333333333333336</v>
      </c>
      <c r="H102" s="1"/>
      <c r="I102" s="1">
        <v>0.2</v>
      </c>
      <c r="J102" s="1" t="s">
        <v>125</v>
      </c>
      <c r="K102" s="1"/>
      <c r="L102" s="1"/>
      <c r="M102" s="1" t="s">
        <v>93</v>
      </c>
      <c r="N102" s="1" t="s">
        <v>94</v>
      </c>
      <c r="O102" s="105" t="s">
        <v>36</v>
      </c>
      <c r="P102" s="105" t="s">
        <v>78</v>
      </c>
      <c r="Q102" s="106"/>
      <c r="R102" s="106"/>
      <c r="T102" s="1">
        <v>17.5</v>
      </c>
      <c r="U102" s="105"/>
      <c r="V102" s="105" t="s">
        <v>125</v>
      </c>
      <c r="W102" s="106">
        <v>44179</v>
      </c>
      <c r="X102" s="106">
        <v>44193</v>
      </c>
      <c r="Y102" s="1">
        <v>14</v>
      </c>
      <c r="Z102" s="1">
        <v>112</v>
      </c>
      <c r="AA102" s="1">
        <v>12</v>
      </c>
      <c r="AB102" s="1" t="s">
        <v>545</v>
      </c>
      <c r="AC102" s="1" t="s">
        <v>543</v>
      </c>
      <c r="AD102" s="1" t="s">
        <v>544</v>
      </c>
    </row>
    <row r="103" spans="1:30" x14ac:dyDescent="0.3">
      <c r="A103" s="84">
        <v>44188</v>
      </c>
      <c r="B103" s="1" t="s">
        <v>36</v>
      </c>
      <c r="C103" s="1" t="s">
        <v>78</v>
      </c>
      <c r="D103" s="1" t="s">
        <v>78</v>
      </c>
      <c r="E103" s="114">
        <v>0.375</v>
      </c>
      <c r="F103" s="115"/>
      <c r="G103" s="114">
        <v>0.37847222222222221</v>
      </c>
      <c r="H103" s="1"/>
      <c r="I103" s="1">
        <v>0.08</v>
      </c>
      <c r="J103" s="1" t="s">
        <v>125</v>
      </c>
      <c r="K103" s="1"/>
      <c r="L103" s="1"/>
      <c r="M103" s="1" t="s">
        <v>93</v>
      </c>
      <c r="N103" s="1" t="s">
        <v>94</v>
      </c>
      <c r="O103" s="105" t="s">
        <v>36</v>
      </c>
      <c r="P103" s="105" t="s">
        <v>78</v>
      </c>
      <c r="Q103" s="106"/>
      <c r="R103" s="106"/>
      <c r="T103" s="1">
        <v>17.5</v>
      </c>
      <c r="U103" s="105"/>
      <c r="V103" s="105" t="s">
        <v>125</v>
      </c>
      <c r="W103" s="106">
        <v>44179</v>
      </c>
      <c r="X103" s="106">
        <v>44193</v>
      </c>
      <c r="Y103" s="1">
        <v>14</v>
      </c>
      <c r="Z103" s="1">
        <v>112</v>
      </c>
      <c r="AA103" s="1">
        <v>12</v>
      </c>
      <c r="AB103" s="1" t="s">
        <v>545</v>
      </c>
      <c r="AC103" s="1" t="s">
        <v>543</v>
      </c>
      <c r="AD103" s="1" t="s">
        <v>544</v>
      </c>
    </row>
    <row r="104" spans="1:30" x14ac:dyDescent="0.3">
      <c r="A104" s="84">
        <v>44153</v>
      </c>
      <c r="B104" s="1" t="s">
        <v>36</v>
      </c>
      <c r="C104" s="1" t="s">
        <v>78</v>
      </c>
      <c r="D104" s="1" t="s">
        <v>70</v>
      </c>
      <c r="E104" s="114">
        <v>0.375</v>
      </c>
      <c r="F104" s="115"/>
      <c r="G104" s="114">
        <v>0.38541666666666669</v>
      </c>
      <c r="H104" s="1"/>
      <c r="I104" s="1">
        <v>0.25</v>
      </c>
      <c r="J104" s="1" t="s">
        <v>105</v>
      </c>
      <c r="K104" s="1"/>
      <c r="L104" s="1"/>
      <c r="M104" s="1" t="s">
        <v>101</v>
      </c>
      <c r="N104" s="1" t="s">
        <v>102</v>
      </c>
      <c r="O104" s="105" t="s">
        <v>36</v>
      </c>
      <c r="P104" s="105" t="s">
        <v>78</v>
      </c>
      <c r="Q104" s="106"/>
      <c r="R104" s="106"/>
      <c r="T104" s="1">
        <v>17.5</v>
      </c>
      <c r="U104" s="105"/>
      <c r="V104" s="105" t="s">
        <v>105</v>
      </c>
      <c r="W104" s="106">
        <v>44151</v>
      </c>
      <c r="X104" s="106">
        <v>44165</v>
      </c>
      <c r="Y104" s="1">
        <v>14</v>
      </c>
      <c r="Z104" s="1">
        <v>136.37</v>
      </c>
      <c r="AA104" s="1">
        <v>11</v>
      </c>
      <c r="AB104" s="1" t="s">
        <v>542</v>
      </c>
      <c r="AC104" s="1" t="s">
        <v>543</v>
      </c>
      <c r="AD104" s="1" t="s">
        <v>544</v>
      </c>
    </row>
    <row r="105" spans="1:30" x14ac:dyDescent="0.3">
      <c r="A105" s="84">
        <v>44154</v>
      </c>
      <c r="B105" s="1" t="s">
        <v>36</v>
      </c>
      <c r="C105" s="1" t="s">
        <v>78</v>
      </c>
      <c r="D105" s="1" t="s">
        <v>70</v>
      </c>
      <c r="E105" s="114">
        <v>0.375</v>
      </c>
      <c r="F105" s="115"/>
      <c r="G105" s="114">
        <v>0.38541666666666669</v>
      </c>
      <c r="H105" s="1"/>
      <c r="I105" s="1">
        <v>0.25</v>
      </c>
      <c r="J105" s="1" t="s">
        <v>105</v>
      </c>
      <c r="K105" s="1"/>
      <c r="L105" s="1"/>
      <c r="M105" s="1" t="s">
        <v>101</v>
      </c>
      <c r="N105" s="1" t="s">
        <v>102</v>
      </c>
      <c r="O105" s="105" t="s">
        <v>36</v>
      </c>
      <c r="P105" s="105" t="s">
        <v>78</v>
      </c>
      <c r="Q105" s="106"/>
      <c r="R105" s="106"/>
      <c r="T105" s="1">
        <v>17.5</v>
      </c>
      <c r="U105" s="105"/>
      <c r="V105" s="105" t="s">
        <v>105</v>
      </c>
      <c r="W105" s="106">
        <v>44151</v>
      </c>
      <c r="X105" s="106">
        <v>44165</v>
      </c>
      <c r="Y105" s="1">
        <v>14</v>
      </c>
      <c r="Z105" s="1">
        <v>136.37</v>
      </c>
      <c r="AA105" s="1">
        <v>11</v>
      </c>
      <c r="AB105" s="1" t="s">
        <v>542</v>
      </c>
      <c r="AC105" s="1" t="s">
        <v>543</v>
      </c>
      <c r="AD105" s="1" t="s">
        <v>544</v>
      </c>
    </row>
    <row r="106" spans="1:30" x14ac:dyDescent="0.3">
      <c r="A106" s="84">
        <v>44154</v>
      </c>
      <c r="B106" s="1" t="s">
        <v>36</v>
      </c>
      <c r="C106" s="1" t="s">
        <v>78</v>
      </c>
      <c r="D106" s="1" t="s">
        <v>70</v>
      </c>
      <c r="E106" s="114">
        <v>0.375</v>
      </c>
      <c r="F106" s="115"/>
      <c r="G106" s="114">
        <v>0.38541666666666669</v>
      </c>
      <c r="H106" s="1"/>
      <c r="I106" s="1">
        <v>0.25</v>
      </c>
      <c r="J106" s="1" t="s">
        <v>105</v>
      </c>
      <c r="K106" s="1"/>
      <c r="L106" s="1"/>
      <c r="M106" s="1" t="s">
        <v>101</v>
      </c>
      <c r="N106" s="1" t="s">
        <v>102</v>
      </c>
      <c r="O106" s="105" t="s">
        <v>36</v>
      </c>
      <c r="P106" s="105" t="s">
        <v>78</v>
      </c>
      <c r="Q106" s="106"/>
      <c r="R106" s="106"/>
      <c r="T106" s="1">
        <v>17.5</v>
      </c>
      <c r="U106" s="105"/>
      <c r="V106" s="105" t="s">
        <v>105</v>
      </c>
      <c r="W106" s="106">
        <v>44151</v>
      </c>
      <c r="X106" s="106">
        <v>44165</v>
      </c>
      <c r="Y106" s="1">
        <v>14</v>
      </c>
      <c r="Z106" s="1">
        <v>136.37</v>
      </c>
      <c r="AA106" s="1">
        <v>11</v>
      </c>
      <c r="AB106" s="1" t="s">
        <v>542</v>
      </c>
      <c r="AC106" s="1" t="s">
        <v>543</v>
      </c>
      <c r="AD106" s="1" t="s">
        <v>544</v>
      </c>
    </row>
    <row r="107" spans="1:30" x14ac:dyDescent="0.3">
      <c r="A107" s="84">
        <v>44159</v>
      </c>
      <c r="B107" s="1" t="s">
        <v>36</v>
      </c>
      <c r="C107" s="1" t="s">
        <v>78</v>
      </c>
      <c r="D107" s="1" t="s">
        <v>70</v>
      </c>
      <c r="E107" s="114">
        <v>0.375</v>
      </c>
      <c r="F107" s="115"/>
      <c r="G107" s="114">
        <v>0.38333333333333336</v>
      </c>
      <c r="H107" s="1"/>
      <c r="I107" s="1">
        <v>0.2</v>
      </c>
      <c r="J107" s="1" t="s">
        <v>105</v>
      </c>
      <c r="K107" s="1"/>
      <c r="L107" s="1"/>
      <c r="M107" s="1" t="s">
        <v>101</v>
      </c>
      <c r="N107" s="1" t="s">
        <v>102</v>
      </c>
      <c r="O107" s="105" t="s">
        <v>36</v>
      </c>
      <c r="P107" s="105" t="s">
        <v>78</v>
      </c>
      <c r="Q107" s="106"/>
      <c r="R107" s="106"/>
      <c r="T107" s="1">
        <v>17.5</v>
      </c>
      <c r="U107" s="105"/>
      <c r="V107" s="105" t="s">
        <v>105</v>
      </c>
      <c r="W107" s="106">
        <v>44151</v>
      </c>
      <c r="X107" s="106">
        <v>44165</v>
      </c>
      <c r="Y107" s="1">
        <v>14</v>
      </c>
      <c r="Z107" s="1">
        <v>136.37</v>
      </c>
      <c r="AA107" s="1">
        <v>11</v>
      </c>
      <c r="AB107" s="1" t="s">
        <v>542</v>
      </c>
      <c r="AC107" s="1" t="s">
        <v>543</v>
      </c>
      <c r="AD107" s="1" t="s">
        <v>544</v>
      </c>
    </row>
    <row r="108" spans="1:30" x14ac:dyDescent="0.3">
      <c r="A108" s="84">
        <v>44161</v>
      </c>
      <c r="B108" s="1" t="s">
        <v>36</v>
      </c>
      <c r="C108" s="1" t="s">
        <v>78</v>
      </c>
      <c r="D108" s="1" t="s">
        <v>70</v>
      </c>
      <c r="E108" s="114">
        <v>0.375</v>
      </c>
      <c r="F108" s="115"/>
      <c r="G108" s="114">
        <v>0.38541666666666669</v>
      </c>
      <c r="H108" s="1"/>
      <c r="I108" s="1">
        <v>0.25</v>
      </c>
      <c r="J108" s="1" t="s">
        <v>105</v>
      </c>
      <c r="K108" s="1"/>
      <c r="L108" s="1"/>
      <c r="M108" s="1" t="s">
        <v>101</v>
      </c>
      <c r="N108" s="1" t="s">
        <v>102</v>
      </c>
      <c r="O108" s="105" t="s">
        <v>36</v>
      </c>
      <c r="P108" s="105" t="s">
        <v>78</v>
      </c>
      <c r="Q108" s="106"/>
      <c r="R108" s="106"/>
      <c r="T108" s="1">
        <v>17.5</v>
      </c>
      <c r="U108" s="105"/>
      <c r="V108" s="105" t="s">
        <v>105</v>
      </c>
      <c r="W108" s="106">
        <v>44151</v>
      </c>
      <c r="X108" s="106">
        <v>44165</v>
      </c>
      <c r="Y108" s="1">
        <v>14</v>
      </c>
      <c r="Z108" s="1">
        <v>136.37</v>
      </c>
      <c r="AA108" s="1">
        <v>11</v>
      </c>
      <c r="AB108" s="1" t="s">
        <v>542</v>
      </c>
      <c r="AC108" s="1" t="s">
        <v>543</v>
      </c>
      <c r="AD108" s="1" t="s">
        <v>544</v>
      </c>
    </row>
    <row r="109" spans="1:30" x14ac:dyDescent="0.3">
      <c r="A109" s="84">
        <v>44166</v>
      </c>
      <c r="B109" s="1" t="s">
        <v>36</v>
      </c>
      <c r="C109" s="1" t="s">
        <v>78</v>
      </c>
      <c r="D109" s="1"/>
      <c r="E109" s="114">
        <v>0.375</v>
      </c>
      <c r="F109" s="115"/>
      <c r="G109" s="114">
        <v>0.38472222222222224</v>
      </c>
      <c r="H109" s="1"/>
      <c r="I109" s="1">
        <v>0.23</v>
      </c>
      <c r="J109" s="1" t="s">
        <v>108</v>
      </c>
      <c r="K109" s="1"/>
      <c r="L109" s="1"/>
      <c r="M109" s="1" t="s">
        <v>101</v>
      </c>
      <c r="N109" s="1" t="s">
        <v>102</v>
      </c>
      <c r="O109" s="105" t="s">
        <v>36</v>
      </c>
      <c r="P109" s="105" t="s">
        <v>78</v>
      </c>
      <c r="Q109" s="106"/>
      <c r="R109" s="106"/>
      <c r="T109" s="1">
        <v>17.5</v>
      </c>
      <c r="U109" s="105"/>
      <c r="V109" s="105" t="s">
        <v>108</v>
      </c>
      <c r="W109" s="106">
        <v>44165</v>
      </c>
      <c r="X109" s="106">
        <v>44179</v>
      </c>
      <c r="Y109" s="1">
        <v>14</v>
      </c>
      <c r="Z109" s="1">
        <v>112</v>
      </c>
      <c r="AA109" s="1">
        <v>12</v>
      </c>
      <c r="AB109" s="1" t="s">
        <v>545</v>
      </c>
      <c r="AC109" s="1" t="s">
        <v>543</v>
      </c>
      <c r="AD109" s="1" t="s">
        <v>544</v>
      </c>
    </row>
    <row r="110" spans="1:30" x14ac:dyDescent="0.3">
      <c r="A110" s="84">
        <v>44167</v>
      </c>
      <c r="B110" s="1" t="s">
        <v>36</v>
      </c>
      <c r="C110" s="1" t="s">
        <v>78</v>
      </c>
      <c r="D110" s="1"/>
      <c r="E110" s="114">
        <v>0.375</v>
      </c>
      <c r="F110" s="115"/>
      <c r="G110" s="114">
        <v>0.38124999999999998</v>
      </c>
      <c r="H110" s="1"/>
      <c r="I110" s="1">
        <v>0.15</v>
      </c>
      <c r="J110" s="1" t="s">
        <v>108</v>
      </c>
      <c r="K110" s="1"/>
      <c r="L110" s="1"/>
      <c r="M110" s="1" t="s">
        <v>101</v>
      </c>
      <c r="N110" s="1" t="s">
        <v>102</v>
      </c>
      <c r="O110" s="105" t="s">
        <v>36</v>
      </c>
      <c r="P110" s="105" t="s">
        <v>78</v>
      </c>
      <c r="Q110" s="106"/>
      <c r="R110" s="106"/>
      <c r="T110" s="1">
        <v>17.5</v>
      </c>
      <c r="U110" s="105"/>
      <c r="V110" s="105" t="s">
        <v>108</v>
      </c>
      <c r="W110" s="106">
        <v>44165</v>
      </c>
      <c r="X110" s="106">
        <v>44179</v>
      </c>
      <c r="Y110" s="1">
        <v>14</v>
      </c>
      <c r="Z110" s="1">
        <v>112</v>
      </c>
      <c r="AA110" s="1">
        <v>12</v>
      </c>
      <c r="AB110" s="1" t="s">
        <v>545</v>
      </c>
      <c r="AC110" s="1" t="s">
        <v>543</v>
      </c>
      <c r="AD110" s="1" t="s">
        <v>544</v>
      </c>
    </row>
    <row r="111" spans="1:30" x14ac:dyDescent="0.3">
      <c r="A111" s="84">
        <v>44168</v>
      </c>
      <c r="B111" s="1" t="s">
        <v>36</v>
      </c>
      <c r="C111" s="1" t="s">
        <v>78</v>
      </c>
      <c r="D111" s="1"/>
      <c r="E111" s="114">
        <v>0.375</v>
      </c>
      <c r="F111" s="115"/>
      <c r="G111" s="114">
        <v>0.37916666666666665</v>
      </c>
      <c r="H111" s="1"/>
      <c r="I111" s="1">
        <v>0.1</v>
      </c>
      <c r="J111" s="1" t="s">
        <v>108</v>
      </c>
      <c r="K111" s="1"/>
      <c r="L111" s="1"/>
      <c r="M111" s="1" t="s">
        <v>101</v>
      </c>
      <c r="N111" s="1" t="s">
        <v>102</v>
      </c>
      <c r="O111" s="105" t="s">
        <v>36</v>
      </c>
      <c r="P111" s="105" t="s">
        <v>78</v>
      </c>
      <c r="Q111" s="106"/>
      <c r="R111" s="106"/>
      <c r="T111" s="1">
        <v>17.5</v>
      </c>
      <c r="U111" s="105"/>
      <c r="V111" s="105" t="s">
        <v>108</v>
      </c>
      <c r="W111" s="106">
        <v>44165</v>
      </c>
      <c r="X111" s="106">
        <v>44179</v>
      </c>
      <c r="Y111" s="1">
        <v>14</v>
      </c>
      <c r="Z111" s="1">
        <v>112</v>
      </c>
      <c r="AA111" s="1">
        <v>12</v>
      </c>
      <c r="AB111" s="1" t="s">
        <v>545</v>
      </c>
      <c r="AC111" s="1" t="s">
        <v>543</v>
      </c>
      <c r="AD111" s="1" t="s">
        <v>544</v>
      </c>
    </row>
    <row r="112" spans="1:30" x14ac:dyDescent="0.3">
      <c r="A112" s="84">
        <v>44169</v>
      </c>
      <c r="B112" s="1" t="s">
        <v>36</v>
      </c>
      <c r="C112" s="1" t="s">
        <v>78</v>
      </c>
      <c r="D112" s="1"/>
      <c r="E112" s="114">
        <v>0.375</v>
      </c>
      <c r="F112" s="115"/>
      <c r="G112" s="114">
        <v>0.38333333333333336</v>
      </c>
      <c r="H112" s="1"/>
      <c r="I112" s="1">
        <v>0.2</v>
      </c>
      <c r="J112" s="1" t="s">
        <v>108</v>
      </c>
      <c r="K112" s="1"/>
      <c r="L112" s="1"/>
      <c r="M112" s="1" t="s">
        <v>101</v>
      </c>
      <c r="N112" s="1" t="s">
        <v>102</v>
      </c>
      <c r="O112" s="105" t="s">
        <v>36</v>
      </c>
      <c r="P112" s="105" t="s">
        <v>78</v>
      </c>
      <c r="Q112" s="106"/>
      <c r="R112" s="106"/>
      <c r="T112" s="1">
        <v>17.5</v>
      </c>
      <c r="U112" s="105"/>
      <c r="V112" s="105" t="s">
        <v>108</v>
      </c>
      <c r="W112" s="106">
        <v>44165</v>
      </c>
      <c r="X112" s="106">
        <v>44179</v>
      </c>
      <c r="Y112" s="1">
        <v>14</v>
      </c>
      <c r="Z112" s="1">
        <v>112</v>
      </c>
      <c r="AA112" s="1">
        <v>12</v>
      </c>
      <c r="AB112" s="1" t="s">
        <v>545</v>
      </c>
      <c r="AC112" s="1" t="s">
        <v>543</v>
      </c>
      <c r="AD112" s="1" t="s">
        <v>544</v>
      </c>
    </row>
    <row r="113" spans="1:30" x14ac:dyDescent="0.3">
      <c r="A113" s="84">
        <v>44173</v>
      </c>
      <c r="B113" s="1" t="s">
        <v>36</v>
      </c>
      <c r="C113" s="1" t="s">
        <v>78</v>
      </c>
      <c r="D113" s="1"/>
      <c r="E113" s="114">
        <v>0.375</v>
      </c>
      <c r="F113" s="115"/>
      <c r="G113" s="114">
        <v>0.37847222222222221</v>
      </c>
      <c r="H113" s="1"/>
      <c r="I113" s="1">
        <v>0.08</v>
      </c>
      <c r="J113" s="1" t="s">
        <v>108</v>
      </c>
      <c r="K113" s="1"/>
      <c r="L113" s="1"/>
      <c r="M113" s="1" t="s">
        <v>101</v>
      </c>
      <c r="N113" s="1" t="s">
        <v>102</v>
      </c>
      <c r="O113" s="105" t="s">
        <v>36</v>
      </c>
      <c r="P113" s="105" t="s">
        <v>78</v>
      </c>
      <c r="Q113" s="106"/>
      <c r="R113" s="106"/>
      <c r="T113" s="1">
        <v>17.5</v>
      </c>
      <c r="U113" s="105"/>
      <c r="V113" s="105" t="s">
        <v>108</v>
      </c>
      <c r="W113" s="106">
        <v>44165</v>
      </c>
      <c r="X113" s="106">
        <v>44179</v>
      </c>
      <c r="Y113" s="1">
        <v>14</v>
      </c>
      <c r="Z113" s="1">
        <v>112</v>
      </c>
      <c r="AA113" s="1">
        <v>12</v>
      </c>
      <c r="AB113" s="1" t="s">
        <v>545</v>
      </c>
      <c r="AC113" s="1" t="s">
        <v>543</v>
      </c>
      <c r="AD113" s="1" t="s">
        <v>544</v>
      </c>
    </row>
    <row r="114" spans="1:30" x14ac:dyDescent="0.3">
      <c r="A114" s="84">
        <v>44174</v>
      </c>
      <c r="B114" s="1" t="s">
        <v>36</v>
      </c>
      <c r="C114" s="1" t="s">
        <v>78</v>
      </c>
      <c r="D114" s="1"/>
      <c r="E114" s="114">
        <v>0.375</v>
      </c>
      <c r="F114" s="115"/>
      <c r="G114" s="114">
        <v>0.37986111111111109</v>
      </c>
      <c r="H114" s="1"/>
      <c r="I114" s="1">
        <v>0.12</v>
      </c>
      <c r="J114" s="1" t="s">
        <v>108</v>
      </c>
      <c r="K114" s="1"/>
      <c r="L114" s="1"/>
      <c r="M114" s="1" t="s">
        <v>101</v>
      </c>
      <c r="N114" s="1" t="s">
        <v>102</v>
      </c>
      <c r="O114" s="105" t="s">
        <v>36</v>
      </c>
      <c r="P114" s="105" t="s">
        <v>78</v>
      </c>
      <c r="Q114" s="106"/>
      <c r="R114" s="106"/>
      <c r="T114" s="1">
        <v>17.5</v>
      </c>
      <c r="U114" s="105"/>
      <c r="V114" s="105" t="s">
        <v>108</v>
      </c>
      <c r="W114" s="106">
        <v>44165</v>
      </c>
      <c r="X114" s="106">
        <v>44179</v>
      </c>
      <c r="Y114" s="1">
        <v>14</v>
      </c>
      <c r="Z114" s="1">
        <v>112</v>
      </c>
      <c r="AA114" s="1">
        <v>12</v>
      </c>
      <c r="AB114" s="1" t="s">
        <v>545</v>
      </c>
      <c r="AC114" s="1" t="s">
        <v>543</v>
      </c>
      <c r="AD114" s="1" t="s">
        <v>544</v>
      </c>
    </row>
    <row r="115" spans="1:30" x14ac:dyDescent="0.3">
      <c r="A115" s="84">
        <v>44175</v>
      </c>
      <c r="B115" s="1" t="s">
        <v>36</v>
      </c>
      <c r="C115" s="1" t="s">
        <v>78</v>
      </c>
      <c r="D115" s="1"/>
      <c r="E115" s="114">
        <v>0.375</v>
      </c>
      <c r="F115" s="115"/>
      <c r="G115" s="114">
        <v>0.38194444444444442</v>
      </c>
      <c r="H115" s="1"/>
      <c r="I115" s="1">
        <v>0.17</v>
      </c>
      <c r="J115" s="1" t="s">
        <v>108</v>
      </c>
      <c r="K115" s="1"/>
      <c r="L115" s="1"/>
      <c r="M115" s="1" t="s">
        <v>101</v>
      </c>
      <c r="N115" s="1" t="s">
        <v>102</v>
      </c>
      <c r="O115" s="105" t="s">
        <v>36</v>
      </c>
      <c r="P115" s="105" t="s">
        <v>78</v>
      </c>
      <c r="Q115" s="106"/>
      <c r="R115" s="106"/>
      <c r="T115" s="1">
        <v>17.5</v>
      </c>
      <c r="U115" s="105"/>
      <c r="V115" s="105" t="s">
        <v>108</v>
      </c>
      <c r="W115" s="106">
        <v>44165</v>
      </c>
      <c r="X115" s="106">
        <v>44179</v>
      </c>
      <c r="Y115" s="1">
        <v>14</v>
      </c>
      <c r="Z115" s="1">
        <v>112</v>
      </c>
      <c r="AA115" s="1">
        <v>12</v>
      </c>
      <c r="AB115" s="1" t="s">
        <v>545</v>
      </c>
      <c r="AC115" s="1" t="s">
        <v>543</v>
      </c>
      <c r="AD115" s="1" t="s">
        <v>544</v>
      </c>
    </row>
    <row r="116" spans="1:30" x14ac:dyDescent="0.3">
      <c r="A116" s="84">
        <v>44176</v>
      </c>
      <c r="B116" s="1" t="s">
        <v>36</v>
      </c>
      <c r="C116" s="1" t="s">
        <v>78</v>
      </c>
      <c r="D116" s="1"/>
      <c r="E116" s="114">
        <v>0.375</v>
      </c>
      <c r="F116" s="115"/>
      <c r="G116" s="114">
        <v>0.38055555555555554</v>
      </c>
      <c r="H116" s="1"/>
      <c r="I116" s="1">
        <v>0.13</v>
      </c>
      <c r="J116" s="1" t="s">
        <v>108</v>
      </c>
      <c r="K116" s="1"/>
      <c r="L116" s="1"/>
      <c r="M116" s="1" t="s">
        <v>101</v>
      </c>
      <c r="N116" s="1" t="s">
        <v>102</v>
      </c>
      <c r="O116" s="105" t="s">
        <v>36</v>
      </c>
      <c r="P116" s="105" t="s">
        <v>78</v>
      </c>
      <c r="Q116" s="106"/>
      <c r="R116" s="106"/>
      <c r="T116" s="1">
        <v>17.5</v>
      </c>
      <c r="U116" s="105"/>
      <c r="V116" s="105" t="s">
        <v>108</v>
      </c>
      <c r="W116" s="106">
        <v>44165</v>
      </c>
      <c r="X116" s="106">
        <v>44179</v>
      </c>
      <c r="Y116" s="1">
        <v>14</v>
      </c>
      <c r="Z116" s="1">
        <v>112</v>
      </c>
      <c r="AA116" s="1">
        <v>12</v>
      </c>
      <c r="AB116" s="1" t="s">
        <v>545</v>
      </c>
      <c r="AC116" s="1" t="s">
        <v>543</v>
      </c>
      <c r="AD116" s="1" t="s">
        <v>544</v>
      </c>
    </row>
    <row r="117" spans="1:30" x14ac:dyDescent="0.3">
      <c r="A117" s="84">
        <v>44180</v>
      </c>
      <c r="B117" s="1" t="s">
        <v>36</v>
      </c>
      <c r="C117" s="1" t="s">
        <v>78</v>
      </c>
      <c r="D117" s="1"/>
      <c r="E117" s="114">
        <v>0.375</v>
      </c>
      <c r="F117" s="115"/>
      <c r="G117" s="114">
        <v>0.37847222222222221</v>
      </c>
      <c r="H117" s="1"/>
      <c r="I117" s="1">
        <v>0.08</v>
      </c>
      <c r="J117" s="1" t="s">
        <v>125</v>
      </c>
      <c r="K117" s="1"/>
      <c r="L117" s="1"/>
      <c r="M117" s="1" t="s">
        <v>101</v>
      </c>
      <c r="N117" s="1" t="s">
        <v>102</v>
      </c>
      <c r="O117" s="105" t="s">
        <v>36</v>
      </c>
      <c r="P117" s="105" t="s">
        <v>78</v>
      </c>
      <c r="Q117" s="106"/>
      <c r="R117" s="106"/>
      <c r="T117" s="1">
        <v>17.5</v>
      </c>
      <c r="U117" s="105"/>
      <c r="V117" s="105" t="s">
        <v>125</v>
      </c>
      <c r="W117" s="106">
        <v>44179</v>
      </c>
      <c r="X117" s="106">
        <v>44193</v>
      </c>
      <c r="Y117" s="1">
        <v>14</v>
      </c>
      <c r="Z117" s="1">
        <v>112</v>
      </c>
      <c r="AA117" s="1">
        <v>12</v>
      </c>
      <c r="AB117" s="1" t="s">
        <v>545</v>
      </c>
      <c r="AC117" s="1" t="s">
        <v>543</v>
      </c>
      <c r="AD117" s="1" t="s">
        <v>544</v>
      </c>
    </row>
    <row r="118" spans="1:30" x14ac:dyDescent="0.3">
      <c r="A118" s="84">
        <v>44181</v>
      </c>
      <c r="B118" s="1" t="s">
        <v>36</v>
      </c>
      <c r="C118" s="1" t="s">
        <v>78</v>
      </c>
      <c r="D118" s="1"/>
      <c r="E118" s="114">
        <v>0.375</v>
      </c>
      <c r="F118" s="115"/>
      <c r="G118" s="114">
        <v>0.37847222222222221</v>
      </c>
      <c r="H118" s="1"/>
      <c r="I118" s="1">
        <v>0.08</v>
      </c>
      <c r="J118" s="1" t="s">
        <v>125</v>
      </c>
      <c r="K118" s="1"/>
      <c r="L118" s="1"/>
      <c r="M118" s="1" t="s">
        <v>101</v>
      </c>
      <c r="N118" s="1" t="s">
        <v>102</v>
      </c>
      <c r="O118" s="105" t="s">
        <v>36</v>
      </c>
      <c r="P118" s="105" t="s">
        <v>78</v>
      </c>
      <c r="Q118" s="106"/>
      <c r="R118" s="106"/>
      <c r="T118" s="1">
        <v>17.5</v>
      </c>
      <c r="U118" s="105"/>
      <c r="V118" s="105" t="s">
        <v>125</v>
      </c>
      <c r="W118" s="106">
        <v>44179</v>
      </c>
      <c r="X118" s="106">
        <v>44193</v>
      </c>
      <c r="Y118" s="1">
        <v>14</v>
      </c>
      <c r="Z118" s="1">
        <v>112</v>
      </c>
      <c r="AA118" s="1">
        <v>12</v>
      </c>
      <c r="AB118" s="1" t="s">
        <v>545</v>
      </c>
      <c r="AC118" s="1" t="s">
        <v>543</v>
      </c>
      <c r="AD118" s="1" t="s">
        <v>544</v>
      </c>
    </row>
    <row r="119" spans="1:30" x14ac:dyDescent="0.3">
      <c r="A119" s="84">
        <v>44182</v>
      </c>
      <c r="B119" s="1" t="s">
        <v>36</v>
      </c>
      <c r="C119" s="1" t="s">
        <v>78</v>
      </c>
      <c r="D119" s="1"/>
      <c r="E119" s="114">
        <v>0.375</v>
      </c>
      <c r="F119" s="115"/>
      <c r="G119" s="114">
        <v>0.38958333333333334</v>
      </c>
      <c r="H119" s="1"/>
      <c r="I119" s="1">
        <v>0.35</v>
      </c>
      <c r="J119" s="1" t="s">
        <v>125</v>
      </c>
      <c r="K119" s="1"/>
      <c r="L119" s="1"/>
      <c r="M119" s="1" t="s">
        <v>101</v>
      </c>
      <c r="N119" s="1" t="s">
        <v>102</v>
      </c>
      <c r="O119" s="105" t="s">
        <v>36</v>
      </c>
      <c r="P119" s="105" t="s">
        <v>78</v>
      </c>
      <c r="Q119" s="106"/>
      <c r="R119" s="106"/>
      <c r="T119" s="1">
        <v>17.5</v>
      </c>
      <c r="U119" s="105"/>
      <c r="V119" s="105" t="s">
        <v>125</v>
      </c>
      <c r="W119" s="106">
        <v>44179</v>
      </c>
      <c r="X119" s="106">
        <v>44193</v>
      </c>
      <c r="Y119" s="1">
        <v>14</v>
      </c>
      <c r="Z119" s="1">
        <v>112</v>
      </c>
      <c r="AA119" s="1">
        <v>12</v>
      </c>
      <c r="AB119" s="1" t="s">
        <v>545</v>
      </c>
      <c r="AC119" s="1" t="s">
        <v>543</v>
      </c>
      <c r="AD119" s="1" t="s">
        <v>544</v>
      </c>
    </row>
    <row r="120" spans="1:30" x14ac:dyDescent="0.3">
      <c r="A120" s="84">
        <v>44183</v>
      </c>
      <c r="B120" s="1" t="s">
        <v>36</v>
      </c>
      <c r="C120" s="1" t="s">
        <v>78</v>
      </c>
      <c r="D120" s="1"/>
      <c r="E120" s="114">
        <v>0.375</v>
      </c>
      <c r="F120" s="115"/>
      <c r="G120" s="114">
        <v>0.37986111111111109</v>
      </c>
      <c r="H120" s="1"/>
      <c r="I120" s="1">
        <v>0.12</v>
      </c>
      <c r="J120" s="1" t="s">
        <v>125</v>
      </c>
      <c r="K120" s="1"/>
      <c r="L120" s="1"/>
      <c r="M120" s="1" t="s">
        <v>101</v>
      </c>
      <c r="N120" s="1" t="s">
        <v>102</v>
      </c>
      <c r="O120" s="105" t="s">
        <v>36</v>
      </c>
      <c r="P120" s="105" t="s">
        <v>78</v>
      </c>
      <c r="Q120" s="106"/>
      <c r="R120" s="106"/>
      <c r="T120" s="1">
        <v>17.5</v>
      </c>
      <c r="U120" s="105"/>
      <c r="V120" s="105" t="s">
        <v>125</v>
      </c>
      <c r="W120" s="106">
        <v>44179</v>
      </c>
      <c r="X120" s="106">
        <v>44193</v>
      </c>
      <c r="Y120" s="1">
        <v>14</v>
      </c>
      <c r="Z120" s="1">
        <v>112</v>
      </c>
      <c r="AA120" s="1">
        <v>12</v>
      </c>
      <c r="AB120" s="1" t="s">
        <v>545</v>
      </c>
      <c r="AC120" s="1" t="s">
        <v>543</v>
      </c>
      <c r="AD120" s="1" t="s">
        <v>544</v>
      </c>
    </row>
    <row r="121" spans="1:30" x14ac:dyDescent="0.3">
      <c r="A121" s="84">
        <v>44187</v>
      </c>
      <c r="B121" s="1" t="s">
        <v>36</v>
      </c>
      <c r="C121" s="1" t="s">
        <v>78</v>
      </c>
      <c r="D121" s="1"/>
      <c r="E121" s="114">
        <v>0.375</v>
      </c>
      <c r="F121" s="115"/>
      <c r="G121" s="114">
        <v>0.37847222222222221</v>
      </c>
      <c r="H121" s="1"/>
      <c r="I121" s="1">
        <v>0.08</v>
      </c>
      <c r="J121" s="1" t="s">
        <v>125</v>
      </c>
      <c r="K121" s="1"/>
      <c r="L121" s="1"/>
      <c r="M121" s="1" t="s">
        <v>101</v>
      </c>
      <c r="N121" s="1" t="s">
        <v>102</v>
      </c>
      <c r="O121" s="105" t="s">
        <v>36</v>
      </c>
      <c r="P121" s="105" t="s">
        <v>78</v>
      </c>
      <c r="Q121" s="106"/>
      <c r="R121" s="106"/>
      <c r="T121" s="1">
        <v>17.5</v>
      </c>
      <c r="U121" s="105"/>
      <c r="V121" s="105" t="s">
        <v>125</v>
      </c>
      <c r="W121" s="106">
        <v>44179</v>
      </c>
      <c r="X121" s="106">
        <v>44193</v>
      </c>
      <c r="Y121" s="1">
        <v>14</v>
      </c>
      <c r="Z121" s="1">
        <v>112</v>
      </c>
      <c r="AA121" s="1">
        <v>12</v>
      </c>
      <c r="AB121" s="1" t="s">
        <v>545</v>
      </c>
      <c r="AC121" s="1" t="s">
        <v>543</v>
      </c>
      <c r="AD121" s="1" t="s">
        <v>544</v>
      </c>
    </row>
    <row r="122" spans="1:30" x14ac:dyDescent="0.3">
      <c r="A122" s="84">
        <v>44188</v>
      </c>
      <c r="B122" s="1" t="s">
        <v>36</v>
      </c>
      <c r="C122" s="1" t="s">
        <v>78</v>
      </c>
      <c r="D122" s="1"/>
      <c r="E122" s="114">
        <v>0.375</v>
      </c>
      <c r="F122" s="115"/>
      <c r="G122" s="114">
        <v>0.37847222222222221</v>
      </c>
      <c r="H122" s="1"/>
      <c r="I122" s="1">
        <v>0.08</v>
      </c>
      <c r="J122" s="1" t="s">
        <v>125</v>
      </c>
      <c r="K122" s="1"/>
      <c r="L122" s="1"/>
      <c r="M122" s="1" t="s">
        <v>101</v>
      </c>
      <c r="N122" s="1" t="s">
        <v>102</v>
      </c>
      <c r="O122" s="105" t="s">
        <v>36</v>
      </c>
      <c r="P122" s="105" t="s">
        <v>78</v>
      </c>
      <c r="Q122" s="106"/>
      <c r="R122" s="106"/>
      <c r="T122" s="1">
        <v>17.5</v>
      </c>
      <c r="U122" s="105"/>
      <c r="V122" s="105" t="s">
        <v>125</v>
      </c>
      <c r="W122" s="106">
        <v>44179</v>
      </c>
      <c r="X122" s="106">
        <v>44193</v>
      </c>
      <c r="Y122" s="1">
        <v>14</v>
      </c>
      <c r="Z122" s="1">
        <v>112</v>
      </c>
      <c r="AA122" s="1">
        <v>12</v>
      </c>
      <c r="AB122" s="1" t="s">
        <v>545</v>
      </c>
      <c r="AC122" s="1" t="s">
        <v>543</v>
      </c>
      <c r="AD122" s="1" t="s">
        <v>544</v>
      </c>
    </row>
    <row r="123" spans="1:30" x14ac:dyDescent="0.3">
      <c r="A123" s="84">
        <v>44138</v>
      </c>
      <c r="B123" s="1" t="s">
        <v>36</v>
      </c>
      <c r="C123" s="1" t="s">
        <v>47</v>
      </c>
      <c r="D123" s="1"/>
      <c r="E123" s="114">
        <v>0.375</v>
      </c>
      <c r="F123" s="115"/>
      <c r="G123" s="114">
        <v>0.43333333333333335</v>
      </c>
      <c r="H123" s="1"/>
      <c r="I123" s="1">
        <v>1.4</v>
      </c>
      <c r="J123" s="1" t="s">
        <v>40</v>
      </c>
      <c r="K123" s="1"/>
      <c r="L123" s="1" t="s">
        <v>104</v>
      </c>
      <c r="M123" s="1" t="s">
        <v>41</v>
      </c>
      <c r="N123" s="1" t="s">
        <v>42</v>
      </c>
      <c r="O123" s="105" t="s">
        <v>36</v>
      </c>
      <c r="P123" s="105" t="s">
        <v>47</v>
      </c>
      <c r="Q123" s="106"/>
      <c r="R123" s="106"/>
      <c r="S123" s="1">
        <v>1</v>
      </c>
      <c r="T123" s="1">
        <v>24</v>
      </c>
      <c r="U123" s="105"/>
      <c r="V123" s="105" t="s">
        <v>40</v>
      </c>
      <c r="W123" s="106">
        <v>44137</v>
      </c>
      <c r="X123" s="106">
        <v>44151</v>
      </c>
      <c r="Y123" s="1">
        <v>14</v>
      </c>
      <c r="Z123" s="1">
        <v>112</v>
      </c>
      <c r="AA123" s="1">
        <v>11</v>
      </c>
      <c r="AB123" s="1" t="s">
        <v>542</v>
      </c>
      <c r="AC123" s="1" t="s">
        <v>543</v>
      </c>
      <c r="AD123" s="1" t="s">
        <v>544</v>
      </c>
    </row>
    <row r="124" spans="1:30" x14ac:dyDescent="0.3">
      <c r="A124" s="84">
        <v>44141</v>
      </c>
      <c r="B124" s="1" t="s">
        <v>36</v>
      </c>
      <c r="C124" s="1" t="s">
        <v>47</v>
      </c>
      <c r="D124" s="1" t="s">
        <v>48</v>
      </c>
      <c r="E124" s="114">
        <v>0.375</v>
      </c>
      <c r="F124" s="115"/>
      <c r="G124" s="114">
        <v>0.41805555555555557</v>
      </c>
      <c r="H124" s="1"/>
      <c r="I124" s="1">
        <v>1.03</v>
      </c>
      <c r="J124" s="1" t="s">
        <v>40</v>
      </c>
      <c r="K124" s="1"/>
      <c r="L124" s="1"/>
      <c r="M124" s="1" t="s">
        <v>41</v>
      </c>
      <c r="N124" s="1" t="s">
        <v>42</v>
      </c>
      <c r="O124" s="105" t="s">
        <v>36</v>
      </c>
      <c r="P124" s="105" t="s">
        <v>47</v>
      </c>
      <c r="Q124" s="106"/>
      <c r="R124" s="106"/>
      <c r="S124" s="1">
        <v>1</v>
      </c>
      <c r="T124" s="1">
        <v>24</v>
      </c>
      <c r="U124" s="105"/>
      <c r="V124" s="105" t="s">
        <v>40</v>
      </c>
      <c r="W124" s="106">
        <v>44137</v>
      </c>
      <c r="X124" s="106">
        <v>44151</v>
      </c>
      <c r="Y124" s="1">
        <v>14</v>
      </c>
      <c r="Z124" s="1">
        <v>112</v>
      </c>
      <c r="AA124" s="1">
        <v>11</v>
      </c>
      <c r="AB124" s="1" t="s">
        <v>542</v>
      </c>
      <c r="AC124" s="1" t="s">
        <v>543</v>
      </c>
      <c r="AD124" s="1" t="s">
        <v>544</v>
      </c>
    </row>
    <row r="125" spans="1:30" x14ac:dyDescent="0.3">
      <c r="A125" s="84">
        <v>44145</v>
      </c>
      <c r="B125" s="1" t="s">
        <v>36</v>
      </c>
      <c r="C125" s="1" t="s">
        <v>47</v>
      </c>
      <c r="D125" s="1" t="s">
        <v>51</v>
      </c>
      <c r="E125" s="114">
        <v>0.375</v>
      </c>
      <c r="F125" s="115"/>
      <c r="G125" s="114">
        <v>0.3888888888888889</v>
      </c>
      <c r="H125" s="1"/>
      <c r="I125" s="1">
        <v>0.33</v>
      </c>
      <c r="J125" s="1" t="s">
        <v>40</v>
      </c>
      <c r="K125" s="1"/>
      <c r="L125" s="1"/>
      <c r="M125" s="1" t="s">
        <v>41</v>
      </c>
      <c r="N125" s="1" t="s">
        <v>42</v>
      </c>
      <c r="O125" s="105" t="s">
        <v>36</v>
      </c>
      <c r="P125" s="105" t="s">
        <v>47</v>
      </c>
      <c r="Q125" s="106"/>
      <c r="R125" s="106"/>
      <c r="S125" s="1">
        <v>1</v>
      </c>
      <c r="T125" s="1">
        <v>24</v>
      </c>
      <c r="U125" s="105"/>
      <c r="V125" s="105" t="s">
        <v>40</v>
      </c>
      <c r="W125" s="106">
        <v>44137</v>
      </c>
      <c r="X125" s="106">
        <v>44151</v>
      </c>
      <c r="Y125" s="1">
        <v>14</v>
      </c>
      <c r="Z125" s="1">
        <v>112</v>
      </c>
      <c r="AA125" s="1">
        <v>11</v>
      </c>
      <c r="AB125" s="1" t="s">
        <v>542</v>
      </c>
      <c r="AC125" s="1" t="s">
        <v>543</v>
      </c>
      <c r="AD125" s="1" t="s">
        <v>544</v>
      </c>
    </row>
    <row r="126" spans="1:30" x14ac:dyDescent="0.3">
      <c r="A126" s="84">
        <v>44146</v>
      </c>
      <c r="B126" s="1" t="s">
        <v>36</v>
      </c>
      <c r="C126" s="1" t="s">
        <v>47</v>
      </c>
      <c r="D126" s="1" t="s">
        <v>51</v>
      </c>
      <c r="E126" s="114">
        <v>0.375</v>
      </c>
      <c r="F126" s="115"/>
      <c r="G126" s="114">
        <v>0.38541666666666669</v>
      </c>
      <c r="H126" s="1"/>
      <c r="I126" s="1">
        <v>0.25</v>
      </c>
      <c r="J126" s="1" t="s">
        <v>40</v>
      </c>
      <c r="K126" s="1"/>
      <c r="L126" s="1"/>
      <c r="M126" s="1" t="s">
        <v>41</v>
      </c>
      <c r="N126" s="1" t="s">
        <v>42</v>
      </c>
      <c r="O126" s="105" t="s">
        <v>36</v>
      </c>
      <c r="P126" s="105" t="s">
        <v>47</v>
      </c>
      <c r="Q126" s="106"/>
      <c r="R126" s="106"/>
      <c r="S126" s="1">
        <v>1</v>
      </c>
      <c r="T126" s="1">
        <v>24</v>
      </c>
      <c r="U126" s="105"/>
      <c r="V126" s="105" t="s">
        <v>40</v>
      </c>
      <c r="W126" s="106">
        <v>44137</v>
      </c>
      <c r="X126" s="106">
        <v>44151</v>
      </c>
      <c r="Y126" s="1">
        <v>14</v>
      </c>
      <c r="Z126" s="1">
        <v>112</v>
      </c>
      <c r="AA126" s="1">
        <v>11</v>
      </c>
      <c r="AB126" s="1" t="s">
        <v>542</v>
      </c>
      <c r="AC126" s="1" t="s">
        <v>543</v>
      </c>
      <c r="AD126" s="1" t="s">
        <v>544</v>
      </c>
    </row>
    <row r="127" spans="1:30" x14ac:dyDescent="0.3">
      <c r="A127" s="84">
        <v>44148</v>
      </c>
      <c r="B127" s="1" t="s">
        <v>36</v>
      </c>
      <c r="C127" s="1" t="s">
        <v>47</v>
      </c>
      <c r="D127" s="1" t="s">
        <v>53</v>
      </c>
      <c r="E127" s="114">
        <v>0.375</v>
      </c>
      <c r="F127" s="115"/>
      <c r="G127" s="114">
        <v>0.42708333333333331</v>
      </c>
      <c r="H127" s="1"/>
      <c r="I127" s="1">
        <v>1.25</v>
      </c>
      <c r="J127" s="1" t="s">
        <v>40</v>
      </c>
      <c r="K127" s="1"/>
      <c r="L127" s="1"/>
      <c r="M127" s="1" t="s">
        <v>41</v>
      </c>
      <c r="N127" s="1" t="s">
        <v>42</v>
      </c>
      <c r="O127" s="105" t="s">
        <v>36</v>
      </c>
      <c r="P127" s="105" t="s">
        <v>47</v>
      </c>
      <c r="Q127" s="106"/>
      <c r="R127" s="106"/>
      <c r="S127" s="1">
        <v>1</v>
      </c>
      <c r="T127" s="1">
        <v>24</v>
      </c>
      <c r="U127" s="105"/>
      <c r="V127" s="105" t="s">
        <v>40</v>
      </c>
      <c r="W127" s="106">
        <v>44137</v>
      </c>
      <c r="X127" s="106">
        <v>44151</v>
      </c>
      <c r="Y127" s="1">
        <v>14</v>
      </c>
      <c r="Z127" s="1">
        <v>112</v>
      </c>
      <c r="AA127" s="1">
        <v>11</v>
      </c>
      <c r="AB127" s="1" t="s">
        <v>542</v>
      </c>
      <c r="AC127" s="1" t="s">
        <v>543</v>
      </c>
      <c r="AD127" s="1" t="s">
        <v>544</v>
      </c>
    </row>
    <row r="128" spans="1:30" x14ac:dyDescent="0.3">
      <c r="A128" s="84">
        <v>44153</v>
      </c>
      <c r="B128" s="1" t="s">
        <v>36</v>
      </c>
      <c r="C128" s="1" t="s">
        <v>192</v>
      </c>
      <c r="D128" s="1" t="s">
        <v>194</v>
      </c>
      <c r="E128" s="114">
        <v>0.375</v>
      </c>
      <c r="F128" s="115"/>
      <c r="G128" s="114">
        <v>0.4375</v>
      </c>
      <c r="H128" s="1"/>
      <c r="I128" s="1">
        <v>1.5</v>
      </c>
      <c r="J128" s="1" t="s">
        <v>105</v>
      </c>
      <c r="K128" s="1"/>
      <c r="L128" s="1"/>
      <c r="M128" s="1" t="s">
        <v>41</v>
      </c>
      <c r="N128" s="1" t="s">
        <v>42</v>
      </c>
      <c r="O128" s="105" t="s">
        <v>36</v>
      </c>
      <c r="P128" s="105" t="s">
        <v>192</v>
      </c>
      <c r="Q128" s="106"/>
      <c r="R128" s="106"/>
      <c r="T128" s="1">
        <v>14</v>
      </c>
      <c r="U128" s="105"/>
      <c r="V128" s="105" t="s">
        <v>105</v>
      </c>
      <c r="W128" s="106">
        <v>44151</v>
      </c>
      <c r="X128" s="106">
        <v>44165</v>
      </c>
      <c r="Y128" s="1">
        <v>14</v>
      </c>
      <c r="Z128" s="1">
        <v>136.37</v>
      </c>
      <c r="AA128" s="1">
        <v>11</v>
      </c>
      <c r="AB128" s="1" t="s">
        <v>542</v>
      </c>
      <c r="AC128" s="1" t="s">
        <v>543</v>
      </c>
      <c r="AD128" s="1" t="s">
        <v>544</v>
      </c>
    </row>
    <row r="129" spans="1:30" x14ac:dyDescent="0.3">
      <c r="A129" s="84">
        <v>44193</v>
      </c>
      <c r="B129" s="1" t="s">
        <v>36</v>
      </c>
      <c r="C129" s="1" t="s">
        <v>153</v>
      </c>
      <c r="D129" s="1" t="s">
        <v>120</v>
      </c>
      <c r="E129" s="114">
        <v>0.375</v>
      </c>
      <c r="F129" s="115"/>
      <c r="G129" s="114">
        <v>0.38541666666666669</v>
      </c>
      <c r="H129" s="1"/>
      <c r="I129" s="1">
        <v>0.25</v>
      </c>
      <c r="J129" s="1" t="s">
        <v>429</v>
      </c>
      <c r="K129" s="1"/>
      <c r="L129" s="1"/>
      <c r="M129" s="1" t="s">
        <v>41</v>
      </c>
      <c r="N129" s="1" t="s">
        <v>42</v>
      </c>
      <c r="O129" s="105" t="s">
        <v>36</v>
      </c>
      <c r="P129" s="105" t="s">
        <v>153</v>
      </c>
      <c r="Q129" s="106"/>
      <c r="R129" s="106"/>
      <c r="S129" s="1">
        <v>2.2175833333333332</v>
      </c>
      <c r="T129" s="1">
        <v>53.221999999999994</v>
      </c>
      <c r="U129" s="105"/>
      <c r="V129" s="105" t="s">
        <v>429</v>
      </c>
      <c r="W129" s="106">
        <v>44193</v>
      </c>
      <c r="X129" s="106">
        <v>44207</v>
      </c>
      <c r="Y129" s="1">
        <v>14</v>
      </c>
      <c r="Z129" s="1">
        <v>112</v>
      </c>
      <c r="AA129" s="1">
        <v>12</v>
      </c>
      <c r="AB129" s="1" t="s">
        <v>545</v>
      </c>
      <c r="AC129" s="1" t="s">
        <v>543</v>
      </c>
      <c r="AD129" s="1" t="s">
        <v>544</v>
      </c>
    </row>
    <row r="130" spans="1:30" x14ac:dyDescent="0.3">
      <c r="A130" s="84">
        <v>44140</v>
      </c>
      <c r="B130" s="1" t="s">
        <v>36</v>
      </c>
      <c r="C130" s="1" t="s">
        <v>47</v>
      </c>
      <c r="D130" s="1"/>
      <c r="E130" s="114">
        <v>0.375</v>
      </c>
      <c r="F130" s="115"/>
      <c r="G130" s="114">
        <v>0.41666666666666669</v>
      </c>
      <c r="H130" s="1"/>
      <c r="I130" s="1">
        <v>1</v>
      </c>
      <c r="J130" s="1" t="s">
        <v>40</v>
      </c>
      <c r="K130" s="1"/>
      <c r="L130" s="1"/>
      <c r="M130" s="1" t="s">
        <v>68</v>
      </c>
      <c r="N130" s="1" t="s">
        <v>69</v>
      </c>
      <c r="O130" s="105" t="s">
        <v>36</v>
      </c>
      <c r="P130" s="105" t="s">
        <v>47</v>
      </c>
      <c r="Q130" s="106"/>
      <c r="R130" s="106"/>
      <c r="S130" s="1">
        <v>1</v>
      </c>
      <c r="T130" s="1">
        <v>24</v>
      </c>
      <c r="U130" s="105"/>
      <c r="V130" s="105" t="s">
        <v>40</v>
      </c>
      <c r="W130" s="106">
        <v>44137</v>
      </c>
      <c r="X130" s="106">
        <v>44151</v>
      </c>
      <c r="Y130" s="1">
        <v>14</v>
      </c>
      <c r="Z130" s="1">
        <v>112</v>
      </c>
      <c r="AA130" s="1">
        <v>11</v>
      </c>
      <c r="AB130" s="1" t="s">
        <v>542</v>
      </c>
      <c r="AC130" s="1" t="s">
        <v>543</v>
      </c>
      <c r="AD130" s="1" t="s">
        <v>544</v>
      </c>
    </row>
    <row r="131" spans="1:30" x14ac:dyDescent="0.3">
      <c r="A131" s="84">
        <v>44138</v>
      </c>
      <c r="B131" s="1" t="s">
        <v>36</v>
      </c>
      <c r="C131" s="1" t="s">
        <v>47</v>
      </c>
      <c r="D131" s="1"/>
      <c r="E131" s="114">
        <v>0.375</v>
      </c>
      <c r="F131" s="115"/>
      <c r="G131" s="114">
        <v>0.43333333333333335</v>
      </c>
      <c r="H131" s="1"/>
      <c r="I131" s="1">
        <v>1.4</v>
      </c>
      <c r="J131" s="1" t="s">
        <v>40</v>
      </c>
      <c r="K131" s="1"/>
      <c r="L131" s="1"/>
      <c r="M131" s="1" t="s">
        <v>68</v>
      </c>
      <c r="N131" s="1" t="s">
        <v>69</v>
      </c>
      <c r="O131" s="105" t="s">
        <v>36</v>
      </c>
      <c r="P131" s="105" t="s">
        <v>47</v>
      </c>
      <c r="Q131" s="106"/>
      <c r="R131" s="106"/>
      <c r="S131" s="1">
        <v>1</v>
      </c>
      <c r="T131" s="1">
        <v>24</v>
      </c>
      <c r="U131" s="105"/>
      <c r="V131" s="105" t="s">
        <v>40</v>
      </c>
      <c r="W131" s="106">
        <v>44137</v>
      </c>
      <c r="X131" s="106">
        <v>44151</v>
      </c>
      <c r="Y131" s="1">
        <v>14</v>
      </c>
      <c r="Z131" s="1">
        <v>112</v>
      </c>
      <c r="AA131" s="1">
        <v>11</v>
      </c>
      <c r="AB131" s="1" t="s">
        <v>542</v>
      </c>
      <c r="AC131" s="1" t="s">
        <v>543</v>
      </c>
      <c r="AD131" s="1" t="s">
        <v>544</v>
      </c>
    </row>
    <row r="132" spans="1:30" x14ac:dyDescent="0.3">
      <c r="A132" s="84">
        <v>44145</v>
      </c>
      <c r="B132" s="1" t="s">
        <v>36</v>
      </c>
      <c r="C132" s="1" t="s">
        <v>47</v>
      </c>
      <c r="D132" s="1" t="s">
        <v>70</v>
      </c>
      <c r="E132" s="114">
        <v>0.375</v>
      </c>
      <c r="F132" s="115"/>
      <c r="G132" s="114">
        <v>0.3888888888888889</v>
      </c>
      <c r="H132" s="1"/>
      <c r="I132" s="1">
        <v>0.33</v>
      </c>
      <c r="J132" s="1" t="s">
        <v>40</v>
      </c>
      <c r="K132" s="1"/>
      <c r="L132" s="1"/>
      <c r="M132" s="1" t="s">
        <v>68</v>
      </c>
      <c r="N132" s="1" t="s">
        <v>69</v>
      </c>
      <c r="O132" s="105" t="s">
        <v>36</v>
      </c>
      <c r="P132" s="105" t="s">
        <v>47</v>
      </c>
      <c r="Q132" s="106"/>
      <c r="R132" s="106"/>
      <c r="S132" s="1">
        <v>1</v>
      </c>
      <c r="T132" s="1">
        <v>24</v>
      </c>
      <c r="U132" s="105"/>
      <c r="V132" s="105" t="s">
        <v>40</v>
      </c>
      <c r="W132" s="106">
        <v>44137</v>
      </c>
      <c r="X132" s="106">
        <v>44151</v>
      </c>
      <c r="Y132" s="1">
        <v>14</v>
      </c>
      <c r="Z132" s="1">
        <v>112</v>
      </c>
      <c r="AA132" s="1">
        <v>11</v>
      </c>
      <c r="AB132" s="1" t="s">
        <v>542</v>
      </c>
      <c r="AC132" s="1" t="s">
        <v>543</v>
      </c>
      <c r="AD132" s="1" t="s">
        <v>544</v>
      </c>
    </row>
    <row r="133" spans="1:30" x14ac:dyDescent="0.3">
      <c r="A133" s="84">
        <v>44146</v>
      </c>
      <c r="B133" s="1" t="s">
        <v>36</v>
      </c>
      <c r="C133" s="1" t="s">
        <v>47</v>
      </c>
      <c r="D133" s="1" t="s">
        <v>70</v>
      </c>
      <c r="E133" s="114">
        <v>0.375</v>
      </c>
      <c r="F133" s="115"/>
      <c r="G133" s="114">
        <v>0.38541666666666669</v>
      </c>
      <c r="H133" s="1"/>
      <c r="I133" s="1">
        <v>0.25</v>
      </c>
      <c r="J133" s="1" t="s">
        <v>40</v>
      </c>
      <c r="K133" s="1"/>
      <c r="L133" s="1"/>
      <c r="M133" s="1" t="s">
        <v>68</v>
      </c>
      <c r="N133" s="1" t="s">
        <v>69</v>
      </c>
      <c r="O133" s="105" t="s">
        <v>36</v>
      </c>
      <c r="P133" s="105" t="s">
        <v>47</v>
      </c>
      <c r="Q133" s="106"/>
      <c r="R133" s="106"/>
      <c r="S133" s="1">
        <v>1</v>
      </c>
      <c r="T133" s="1">
        <v>24</v>
      </c>
      <c r="U133" s="105"/>
      <c r="V133" s="105" t="s">
        <v>40</v>
      </c>
      <c r="W133" s="106">
        <v>44137</v>
      </c>
      <c r="X133" s="106">
        <v>44151</v>
      </c>
      <c r="Y133" s="1">
        <v>14</v>
      </c>
      <c r="Z133" s="1">
        <v>112</v>
      </c>
      <c r="AA133" s="1">
        <v>11</v>
      </c>
      <c r="AB133" s="1" t="s">
        <v>542</v>
      </c>
      <c r="AC133" s="1" t="s">
        <v>543</v>
      </c>
      <c r="AD133" s="1" t="s">
        <v>544</v>
      </c>
    </row>
    <row r="134" spans="1:30" x14ac:dyDescent="0.3">
      <c r="A134" s="84">
        <v>44148</v>
      </c>
      <c r="B134" s="1" t="s">
        <v>36</v>
      </c>
      <c r="C134" s="1" t="s">
        <v>47</v>
      </c>
      <c r="D134" s="1"/>
      <c r="E134" s="114">
        <v>0.375</v>
      </c>
      <c r="F134" s="115"/>
      <c r="G134" s="114">
        <v>0.41666666666666669</v>
      </c>
      <c r="H134" s="1"/>
      <c r="I134" s="1">
        <v>1</v>
      </c>
      <c r="J134" s="1" t="s">
        <v>40</v>
      </c>
      <c r="K134" s="1"/>
      <c r="L134" s="1"/>
      <c r="M134" s="1" t="s">
        <v>68</v>
      </c>
      <c r="N134" s="1" t="s">
        <v>69</v>
      </c>
      <c r="O134" s="105" t="s">
        <v>36</v>
      </c>
      <c r="P134" s="105" t="s">
        <v>47</v>
      </c>
      <c r="Q134" s="106"/>
      <c r="R134" s="106"/>
      <c r="S134" s="1">
        <v>1</v>
      </c>
      <c r="T134" s="1">
        <v>24</v>
      </c>
      <c r="U134" s="105"/>
      <c r="V134" s="105" t="s">
        <v>40</v>
      </c>
      <c r="W134" s="106">
        <v>44137</v>
      </c>
      <c r="X134" s="106">
        <v>44151</v>
      </c>
      <c r="Y134" s="1">
        <v>14</v>
      </c>
      <c r="Z134" s="1">
        <v>112</v>
      </c>
      <c r="AA134" s="1">
        <v>11</v>
      </c>
      <c r="AB134" s="1" t="s">
        <v>542</v>
      </c>
      <c r="AC134" s="1" t="s">
        <v>543</v>
      </c>
      <c r="AD134" s="1" t="s">
        <v>544</v>
      </c>
    </row>
    <row r="135" spans="1:30" x14ac:dyDescent="0.3">
      <c r="A135" s="84">
        <v>44151</v>
      </c>
      <c r="B135" s="1" t="s">
        <v>36</v>
      </c>
      <c r="C135" s="1" t="s">
        <v>47</v>
      </c>
      <c r="D135" s="1" t="s">
        <v>70</v>
      </c>
      <c r="E135" s="114">
        <v>0.375</v>
      </c>
      <c r="F135" s="115"/>
      <c r="G135" s="114">
        <v>0.39583333333333331</v>
      </c>
      <c r="H135" s="1"/>
      <c r="I135" s="1">
        <v>0.5</v>
      </c>
      <c r="J135" s="1" t="s">
        <v>40</v>
      </c>
      <c r="K135" s="1"/>
      <c r="L135" s="1"/>
      <c r="M135" s="1" t="s">
        <v>68</v>
      </c>
      <c r="N135" s="1" t="s">
        <v>69</v>
      </c>
      <c r="O135" s="105" t="s">
        <v>36</v>
      </c>
      <c r="P135" s="105" t="s">
        <v>47</v>
      </c>
      <c r="Q135" s="106"/>
      <c r="R135" s="106"/>
      <c r="S135" s="1">
        <v>1</v>
      </c>
      <c r="T135" s="1">
        <v>24</v>
      </c>
      <c r="U135" s="105"/>
      <c r="V135" s="105" t="s">
        <v>40</v>
      </c>
      <c r="W135" s="106">
        <v>44137</v>
      </c>
      <c r="X135" s="106">
        <v>44151</v>
      </c>
      <c r="Y135" s="1">
        <v>14</v>
      </c>
      <c r="Z135" s="1">
        <v>112</v>
      </c>
      <c r="AA135" s="1">
        <v>11</v>
      </c>
      <c r="AB135" s="1" t="s">
        <v>542</v>
      </c>
      <c r="AC135" s="1" t="s">
        <v>543</v>
      </c>
      <c r="AD135" s="1" t="s">
        <v>544</v>
      </c>
    </row>
    <row r="136" spans="1:30" x14ac:dyDescent="0.3">
      <c r="A136" s="84">
        <v>44141</v>
      </c>
      <c r="B136" s="1" t="s">
        <v>36</v>
      </c>
      <c r="C136" s="1" t="s">
        <v>44</v>
      </c>
      <c r="D136" s="1" t="s">
        <v>48</v>
      </c>
      <c r="E136" s="114">
        <v>0.375</v>
      </c>
      <c r="F136" s="115"/>
      <c r="G136" s="114">
        <v>0.41666666666666669</v>
      </c>
      <c r="H136" s="1"/>
      <c r="I136" s="1">
        <v>1</v>
      </c>
      <c r="J136" s="1" t="s">
        <v>40</v>
      </c>
      <c r="K136" s="1"/>
      <c r="L136" s="1"/>
      <c r="M136" s="1" t="s">
        <v>68</v>
      </c>
      <c r="N136" s="1" t="s">
        <v>69</v>
      </c>
      <c r="O136" s="105" t="s">
        <v>36</v>
      </c>
      <c r="P136" s="105" t="s">
        <v>44</v>
      </c>
      <c r="Q136" s="106"/>
      <c r="R136" s="106"/>
      <c r="S136" s="1">
        <v>1</v>
      </c>
      <c r="T136" s="1">
        <v>24</v>
      </c>
      <c r="U136" s="105"/>
      <c r="V136" s="105" t="s">
        <v>40</v>
      </c>
      <c r="W136" s="106">
        <v>44137</v>
      </c>
      <c r="X136" s="106">
        <v>44151</v>
      </c>
      <c r="Y136" s="1">
        <v>14</v>
      </c>
      <c r="Z136" s="1">
        <v>112</v>
      </c>
      <c r="AA136" s="1">
        <v>11</v>
      </c>
      <c r="AB136" s="1" t="s">
        <v>542</v>
      </c>
      <c r="AC136" s="1" t="s">
        <v>543</v>
      </c>
      <c r="AD136" s="1" t="s">
        <v>544</v>
      </c>
    </row>
    <row r="137" spans="1:30" x14ac:dyDescent="0.3">
      <c r="A137" s="84">
        <v>44172</v>
      </c>
      <c r="B137" s="1" t="s">
        <v>36</v>
      </c>
      <c r="C137" s="1" t="s">
        <v>47</v>
      </c>
      <c r="D137" s="1" t="s">
        <v>122</v>
      </c>
      <c r="E137" s="114">
        <v>0.375</v>
      </c>
      <c r="F137" s="115"/>
      <c r="G137" s="114">
        <v>0.38541666666666669</v>
      </c>
      <c r="H137" s="1"/>
      <c r="I137" s="1">
        <v>0.25</v>
      </c>
      <c r="J137" s="1" t="s">
        <v>108</v>
      </c>
      <c r="K137" s="1"/>
      <c r="L137" s="1"/>
      <c r="M137" s="1" t="s">
        <v>68</v>
      </c>
      <c r="N137" s="1" t="s">
        <v>69</v>
      </c>
      <c r="O137" s="105" t="s">
        <v>36</v>
      </c>
      <c r="P137" s="105" t="s">
        <v>47</v>
      </c>
      <c r="Q137" s="106"/>
      <c r="R137" s="106"/>
      <c r="S137" s="1">
        <v>1</v>
      </c>
      <c r="T137" s="1">
        <v>24</v>
      </c>
      <c r="U137" s="105"/>
      <c r="V137" s="105" t="s">
        <v>108</v>
      </c>
      <c r="W137" s="106">
        <v>44165</v>
      </c>
      <c r="X137" s="106">
        <v>44179</v>
      </c>
      <c r="Y137" s="1">
        <v>14</v>
      </c>
      <c r="Z137" s="1">
        <v>112</v>
      </c>
      <c r="AA137" s="1">
        <v>12</v>
      </c>
      <c r="AB137" s="1" t="s">
        <v>545</v>
      </c>
      <c r="AC137" s="1" t="s">
        <v>543</v>
      </c>
      <c r="AD137" s="1" t="s">
        <v>544</v>
      </c>
    </row>
    <row r="138" spans="1:30" x14ac:dyDescent="0.3">
      <c r="A138" s="84">
        <v>44174</v>
      </c>
      <c r="B138" s="1" t="s">
        <v>36</v>
      </c>
      <c r="C138" s="1" t="s">
        <v>47</v>
      </c>
      <c r="D138" s="1" t="s">
        <v>122</v>
      </c>
      <c r="E138" s="114">
        <v>0.375</v>
      </c>
      <c r="F138" s="115"/>
      <c r="G138" s="114">
        <v>0.38541666666666669</v>
      </c>
      <c r="H138" s="1"/>
      <c r="I138" s="1">
        <v>0.25</v>
      </c>
      <c r="J138" s="1" t="s">
        <v>108</v>
      </c>
      <c r="K138" s="1"/>
      <c r="L138" s="1"/>
      <c r="M138" s="1" t="s">
        <v>68</v>
      </c>
      <c r="N138" s="1" t="s">
        <v>69</v>
      </c>
      <c r="O138" s="105" t="s">
        <v>36</v>
      </c>
      <c r="P138" s="105" t="s">
        <v>47</v>
      </c>
      <c r="Q138" s="106"/>
      <c r="R138" s="106"/>
      <c r="S138" s="1">
        <v>1</v>
      </c>
      <c r="T138" s="1">
        <v>24</v>
      </c>
      <c r="U138" s="105"/>
      <c r="V138" s="105" t="s">
        <v>108</v>
      </c>
      <c r="W138" s="106">
        <v>44165</v>
      </c>
      <c r="X138" s="106">
        <v>44179</v>
      </c>
      <c r="Y138" s="1">
        <v>14</v>
      </c>
      <c r="Z138" s="1">
        <v>112</v>
      </c>
      <c r="AA138" s="1">
        <v>12</v>
      </c>
      <c r="AB138" s="1" t="s">
        <v>545</v>
      </c>
      <c r="AC138" s="1" t="s">
        <v>543</v>
      </c>
      <c r="AD138" s="1" t="s">
        <v>544</v>
      </c>
    </row>
    <row r="139" spans="1:30" x14ac:dyDescent="0.3">
      <c r="A139" s="84">
        <v>44175</v>
      </c>
      <c r="B139" s="1" t="s">
        <v>36</v>
      </c>
      <c r="C139" s="1" t="s">
        <v>47</v>
      </c>
      <c r="D139" s="1" t="s">
        <v>122</v>
      </c>
      <c r="E139" s="114">
        <v>0.375</v>
      </c>
      <c r="F139" s="115"/>
      <c r="G139" s="114">
        <v>0.38541666666666669</v>
      </c>
      <c r="H139" s="1"/>
      <c r="I139" s="1">
        <v>0.25</v>
      </c>
      <c r="J139" s="1" t="s">
        <v>108</v>
      </c>
      <c r="K139" s="1"/>
      <c r="L139" s="1"/>
      <c r="M139" s="1" t="s">
        <v>68</v>
      </c>
      <c r="N139" s="1" t="s">
        <v>69</v>
      </c>
      <c r="O139" s="105" t="s">
        <v>36</v>
      </c>
      <c r="P139" s="105" t="s">
        <v>47</v>
      </c>
      <c r="Q139" s="106"/>
      <c r="R139" s="106"/>
      <c r="S139" s="1">
        <v>1</v>
      </c>
      <c r="T139" s="1">
        <v>24</v>
      </c>
      <c r="U139" s="105"/>
      <c r="V139" s="105" t="s">
        <v>108</v>
      </c>
      <c r="W139" s="106">
        <v>44165</v>
      </c>
      <c r="X139" s="106">
        <v>44179</v>
      </c>
      <c r="Y139" s="1">
        <v>14</v>
      </c>
      <c r="Z139" s="1">
        <v>112</v>
      </c>
      <c r="AA139" s="1">
        <v>12</v>
      </c>
      <c r="AB139" s="1" t="s">
        <v>545</v>
      </c>
      <c r="AC139" s="1" t="s">
        <v>543</v>
      </c>
      <c r="AD139" s="1" t="s">
        <v>544</v>
      </c>
    </row>
    <row r="140" spans="1:30" x14ac:dyDescent="0.3">
      <c r="A140" s="84">
        <v>44175</v>
      </c>
      <c r="B140" s="1" t="s">
        <v>36</v>
      </c>
      <c r="C140" s="1" t="s">
        <v>47</v>
      </c>
      <c r="D140" s="1" t="s">
        <v>122</v>
      </c>
      <c r="E140" s="114">
        <v>0.375</v>
      </c>
      <c r="F140" s="115"/>
      <c r="G140" s="114">
        <v>0.38541666666666669</v>
      </c>
      <c r="H140" s="1"/>
      <c r="I140" s="1">
        <v>0.25</v>
      </c>
      <c r="J140" s="1" t="s">
        <v>108</v>
      </c>
      <c r="K140" s="1"/>
      <c r="L140" s="1"/>
      <c r="M140" s="1" t="s">
        <v>68</v>
      </c>
      <c r="N140" s="1" t="s">
        <v>69</v>
      </c>
      <c r="O140" s="105" t="s">
        <v>36</v>
      </c>
      <c r="P140" s="105" t="s">
        <v>47</v>
      </c>
      <c r="Q140" s="106"/>
      <c r="R140" s="106"/>
      <c r="S140" s="1">
        <v>1</v>
      </c>
      <c r="T140" s="1">
        <v>24</v>
      </c>
      <c r="U140" s="105"/>
      <c r="V140" s="105" t="s">
        <v>108</v>
      </c>
      <c r="W140" s="106">
        <v>44165</v>
      </c>
      <c r="X140" s="106">
        <v>44179</v>
      </c>
      <c r="Y140" s="1">
        <v>14</v>
      </c>
      <c r="Z140" s="1">
        <v>112</v>
      </c>
      <c r="AA140" s="1">
        <v>12</v>
      </c>
      <c r="AB140" s="1" t="s">
        <v>545</v>
      </c>
      <c r="AC140" s="1" t="s">
        <v>543</v>
      </c>
      <c r="AD140" s="1" t="s">
        <v>544</v>
      </c>
    </row>
    <row r="141" spans="1:30" x14ac:dyDescent="0.3">
      <c r="A141" s="84">
        <v>44180</v>
      </c>
      <c r="B141" s="1" t="s">
        <v>36</v>
      </c>
      <c r="C141" s="1" t="s">
        <v>47</v>
      </c>
      <c r="D141" s="1" t="s">
        <v>122</v>
      </c>
      <c r="E141" s="114">
        <v>0.375</v>
      </c>
      <c r="F141" s="115"/>
      <c r="G141" s="114">
        <v>0.38541666666666669</v>
      </c>
      <c r="H141" s="1"/>
      <c r="I141" s="1">
        <v>0.25</v>
      </c>
      <c r="J141" s="1" t="s">
        <v>125</v>
      </c>
      <c r="K141" s="1"/>
      <c r="L141" s="1"/>
      <c r="M141" s="1" t="s">
        <v>68</v>
      </c>
      <c r="N141" s="1" t="s">
        <v>69</v>
      </c>
      <c r="O141" s="105" t="s">
        <v>36</v>
      </c>
      <c r="P141" s="105" t="s">
        <v>47</v>
      </c>
      <c r="Q141" s="106"/>
      <c r="R141" s="106"/>
      <c r="S141" s="1">
        <v>1</v>
      </c>
      <c r="T141" s="1">
        <v>24</v>
      </c>
      <c r="U141" s="105"/>
      <c r="V141" s="105" t="s">
        <v>125</v>
      </c>
      <c r="W141" s="106">
        <v>44179</v>
      </c>
      <c r="X141" s="106">
        <v>44193</v>
      </c>
      <c r="Y141" s="1">
        <v>14</v>
      </c>
      <c r="Z141" s="1">
        <v>112</v>
      </c>
      <c r="AA141" s="1">
        <v>12</v>
      </c>
      <c r="AB141" s="1" t="s">
        <v>545</v>
      </c>
      <c r="AC141" s="1" t="s">
        <v>543</v>
      </c>
      <c r="AD141" s="1" t="s">
        <v>544</v>
      </c>
    </row>
    <row r="142" spans="1:30" x14ac:dyDescent="0.3">
      <c r="A142" s="84">
        <v>44181</v>
      </c>
      <c r="B142" s="1" t="s">
        <v>36</v>
      </c>
      <c r="C142" s="1" t="s">
        <v>47</v>
      </c>
      <c r="D142" s="1" t="s">
        <v>122</v>
      </c>
      <c r="E142" s="114">
        <v>0.375</v>
      </c>
      <c r="F142" s="115"/>
      <c r="G142" s="114">
        <v>0.38541666666666669</v>
      </c>
      <c r="H142" s="1"/>
      <c r="I142" s="1">
        <v>0.25</v>
      </c>
      <c r="J142" s="1" t="s">
        <v>125</v>
      </c>
      <c r="K142" s="1"/>
      <c r="L142" s="1"/>
      <c r="M142" s="1" t="s">
        <v>68</v>
      </c>
      <c r="N142" s="1" t="s">
        <v>69</v>
      </c>
      <c r="O142" s="105" t="s">
        <v>36</v>
      </c>
      <c r="P142" s="105" t="s">
        <v>47</v>
      </c>
      <c r="Q142" s="106"/>
      <c r="R142" s="106"/>
      <c r="S142" s="1">
        <v>1</v>
      </c>
      <c r="T142" s="1">
        <v>24</v>
      </c>
      <c r="U142" s="105"/>
      <c r="V142" s="105" t="s">
        <v>125</v>
      </c>
      <c r="W142" s="106">
        <v>44179</v>
      </c>
      <c r="X142" s="106">
        <v>44193</v>
      </c>
      <c r="Y142" s="1">
        <v>14</v>
      </c>
      <c r="Z142" s="1">
        <v>112</v>
      </c>
      <c r="AA142" s="1">
        <v>12</v>
      </c>
      <c r="AB142" s="1" t="s">
        <v>545</v>
      </c>
      <c r="AC142" s="1" t="s">
        <v>543</v>
      </c>
      <c r="AD142" s="1" t="s">
        <v>544</v>
      </c>
    </row>
    <row r="143" spans="1:30" x14ac:dyDescent="0.3">
      <c r="A143" s="84">
        <v>44182</v>
      </c>
      <c r="B143" s="1" t="s">
        <v>36</v>
      </c>
      <c r="C143" s="1" t="s">
        <v>47</v>
      </c>
      <c r="D143" s="1" t="s">
        <v>122</v>
      </c>
      <c r="E143" s="114">
        <v>0.375</v>
      </c>
      <c r="F143" s="115"/>
      <c r="G143" s="114">
        <v>0.38541666666666669</v>
      </c>
      <c r="H143" s="1"/>
      <c r="I143" s="1">
        <v>0.25</v>
      </c>
      <c r="J143" s="1" t="s">
        <v>125</v>
      </c>
      <c r="K143" s="1"/>
      <c r="L143" s="1"/>
      <c r="M143" s="1" t="s">
        <v>68</v>
      </c>
      <c r="N143" s="1" t="s">
        <v>69</v>
      </c>
      <c r="O143" s="105" t="s">
        <v>36</v>
      </c>
      <c r="P143" s="105" t="s">
        <v>47</v>
      </c>
      <c r="Q143" s="106"/>
      <c r="R143" s="106"/>
      <c r="S143" s="1">
        <v>1</v>
      </c>
      <c r="T143" s="1">
        <v>24</v>
      </c>
      <c r="U143" s="105"/>
      <c r="V143" s="105" t="s">
        <v>125</v>
      </c>
      <c r="W143" s="106">
        <v>44179</v>
      </c>
      <c r="X143" s="106">
        <v>44193</v>
      </c>
      <c r="Y143" s="1">
        <v>14</v>
      </c>
      <c r="Z143" s="1">
        <v>112</v>
      </c>
      <c r="AA143" s="1">
        <v>12</v>
      </c>
      <c r="AB143" s="1" t="s">
        <v>545</v>
      </c>
      <c r="AC143" s="1" t="s">
        <v>543</v>
      </c>
      <c r="AD143" s="1" t="s">
        <v>544</v>
      </c>
    </row>
    <row r="144" spans="1:30" x14ac:dyDescent="0.3">
      <c r="A144" s="84">
        <v>44183</v>
      </c>
      <c r="B144" s="1" t="s">
        <v>36</v>
      </c>
      <c r="C144" s="1" t="s">
        <v>47</v>
      </c>
      <c r="D144" s="1" t="s">
        <v>122</v>
      </c>
      <c r="E144" s="114">
        <v>0.375</v>
      </c>
      <c r="F144" s="115"/>
      <c r="G144" s="114">
        <v>0.38541666666666669</v>
      </c>
      <c r="H144" s="1"/>
      <c r="I144" s="1">
        <v>0.25</v>
      </c>
      <c r="J144" s="1" t="s">
        <v>125</v>
      </c>
      <c r="K144" s="1"/>
      <c r="L144" s="1"/>
      <c r="M144" s="1" t="s">
        <v>68</v>
      </c>
      <c r="N144" s="1" t="s">
        <v>69</v>
      </c>
      <c r="O144" s="105" t="s">
        <v>36</v>
      </c>
      <c r="P144" s="105" t="s">
        <v>47</v>
      </c>
      <c r="Q144" s="106"/>
      <c r="R144" s="106"/>
      <c r="S144" s="1">
        <v>1</v>
      </c>
      <c r="T144" s="1">
        <v>24</v>
      </c>
      <c r="U144" s="105"/>
      <c r="V144" s="105" t="s">
        <v>125</v>
      </c>
      <c r="W144" s="106">
        <v>44179</v>
      </c>
      <c r="X144" s="106">
        <v>44193</v>
      </c>
      <c r="Y144" s="1">
        <v>14</v>
      </c>
      <c r="Z144" s="1">
        <v>112</v>
      </c>
      <c r="AA144" s="1">
        <v>12</v>
      </c>
      <c r="AB144" s="1" t="s">
        <v>545</v>
      </c>
      <c r="AC144" s="1" t="s">
        <v>543</v>
      </c>
      <c r="AD144" s="1" t="s">
        <v>544</v>
      </c>
    </row>
    <row r="145" spans="1:30" x14ac:dyDescent="0.3">
      <c r="A145" s="84">
        <v>44187</v>
      </c>
      <c r="B145" s="1" t="s">
        <v>36</v>
      </c>
      <c r="C145" s="1" t="s">
        <v>47</v>
      </c>
      <c r="D145" s="1" t="s">
        <v>122</v>
      </c>
      <c r="E145" s="114">
        <v>0.375</v>
      </c>
      <c r="F145" s="115"/>
      <c r="G145" s="114">
        <v>0.38541666666666669</v>
      </c>
      <c r="H145" s="1"/>
      <c r="I145" s="1">
        <v>0.25</v>
      </c>
      <c r="J145" s="1" t="s">
        <v>125</v>
      </c>
      <c r="K145" s="1"/>
      <c r="L145" s="1"/>
      <c r="M145" s="1" t="s">
        <v>68</v>
      </c>
      <c r="N145" s="1" t="s">
        <v>69</v>
      </c>
      <c r="O145" s="105" t="s">
        <v>36</v>
      </c>
      <c r="P145" s="105" t="s">
        <v>47</v>
      </c>
      <c r="Q145" s="106"/>
      <c r="R145" s="106"/>
      <c r="S145" s="1">
        <v>1</v>
      </c>
      <c r="T145" s="1">
        <v>24</v>
      </c>
      <c r="U145" s="105"/>
      <c r="V145" s="105" t="s">
        <v>125</v>
      </c>
      <c r="W145" s="106">
        <v>44179</v>
      </c>
      <c r="X145" s="106">
        <v>44193</v>
      </c>
      <c r="Y145" s="1">
        <v>14</v>
      </c>
      <c r="Z145" s="1">
        <v>112</v>
      </c>
      <c r="AA145" s="1">
        <v>12</v>
      </c>
      <c r="AB145" s="1" t="s">
        <v>545</v>
      </c>
      <c r="AC145" s="1" t="s">
        <v>543</v>
      </c>
      <c r="AD145" s="1" t="s">
        <v>544</v>
      </c>
    </row>
    <row r="146" spans="1:30" x14ac:dyDescent="0.3">
      <c r="A146" s="84">
        <v>44138</v>
      </c>
      <c r="B146" s="1" t="s">
        <v>36</v>
      </c>
      <c r="C146" s="1" t="s">
        <v>47</v>
      </c>
      <c r="D146" s="1"/>
      <c r="E146" s="114">
        <v>0.375</v>
      </c>
      <c r="F146" s="115"/>
      <c r="G146" s="114">
        <v>0.43333333333333335</v>
      </c>
      <c r="H146" s="1"/>
      <c r="I146" s="1">
        <v>1.4</v>
      </c>
      <c r="J146" s="1" t="s">
        <v>40</v>
      </c>
      <c r="K146" s="1"/>
      <c r="L146" s="1"/>
      <c r="M146" s="1" t="s">
        <v>73</v>
      </c>
      <c r="N146" s="1" t="s">
        <v>74</v>
      </c>
      <c r="O146" s="105" t="s">
        <v>36</v>
      </c>
      <c r="P146" s="105" t="s">
        <v>47</v>
      </c>
      <c r="Q146" s="106"/>
      <c r="R146" s="106"/>
      <c r="S146" s="1">
        <v>1</v>
      </c>
      <c r="T146" s="1">
        <v>24</v>
      </c>
      <c r="U146" s="105"/>
      <c r="V146" s="105" t="s">
        <v>40</v>
      </c>
      <c r="W146" s="106">
        <v>44137</v>
      </c>
      <c r="X146" s="106">
        <v>44151</v>
      </c>
      <c r="Y146" s="1">
        <v>14</v>
      </c>
      <c r="Z146" s="1">
        <v>112</v>
      </c>
      <c r="AA146" s="1">
        <v>11</v>
      </c>
      <c r="AB146" s="1" t="s">
        <v>542</v>
      </c>
      <c r="AC146" s="1" t="s">
        <v>543</v>
      </c>
      <c r="AD146" s="1" t="s">
        <v>544</v>
      </c>
    </row>
    <row r="147" spans="1:30" x14ac:dyDescent="0.3">
      <c r="A147" s="84">
        <v>44140</v>
      </c>
      <c r="B147" s="1" t="s">
        <v>36</v>
      </c>
      <c r="C147" s="1" t="s">
        <v>47</v>
      </c>
      <c r="D147" s="1"/>
      <c r="E147" s="114">
        <v>0.375</v>
      </c>
      <c r="F147" s="115"/>
      <c r="G147" s="114">
        <v>0.41666666666666669</v>
      </c>
      <c r="H147" s="1"/>
      <c r="I147" s="1">
        <v>1</v>
      </c>
      <c r="J147" s="1" t="s">
        <v>40</v>
      </c>
      <c r="K147" s="1"/>
      <c r="L147" s="1"/>
      <c r="M147" s="1" t="s">
        <v>73</v>
      </c>
      <c r="N147" s="1" t="s">
        <v>74</v>
      </c>
      <c r="O147" s="105" t="s">
        <v>36</v>
      </c>
      <c r="P147" s="105" t="s">
        <v>47</v>
      </c>
      <c r="Q147" s="106"/>
      <c r="R147" s="106"/>
      <c r="S147" s="1">
        <v>1</v>
      </c>
      <c r="T147" s="1">
        <v>24</v>
      </c>
      <c r="U147" s="105"/>
      <c r="V147" s="105" t="s">
        <v>40</v>
      </c>
      <c r="W147" s="106">
        <v>44137</v>
      </c>
      <c r="X147" s="106">
        <v>44151</v>
      </c>
      <c r="Y147" s="1">
        <v>14</v>
      </c>
      <c r="Z147" s="1">
        <v>112</v>
      </c>
      <c r="AA147" s="1">
        <v>11</v>
      </c>
      <c r="AB147" s="1" t="s">
        <v>542</v>
      </c>
      <c r="AC147" s="1" t="s">
        <v>543</v>
      </c>
      <c r="AD147" s="1" t="s">
        <v>544</v>
      </c>
    </row>
    <row r="148" spans="1:30" x14ac:dyDescent="0.3">
      <c r="A148" s="84">
        <v>44141</v>
      </c>
      <c r="B148" s="1" t="s">
        <v>36</v>
      </c>
      <c r="C148" s="1" t="s">
        <v>47</v>
      </c>
      <c r="D148" s="1"/>
      <c r="E148" s="114">
        <v>0.375</v>
      </c>
      <c r="F148" s="115"/>
      <c r="G148" s="114">
        <v>0.41666666666666669</v>
      </c>
      <c r="H148" s="1"/>
      <c r="I148" s="1">
        <v>1</v>
      </c>
      <c r="J148" s="1" t="s">
        <v>40</v>
      </c>
      <c r="K148" s="1"/>
      <c r="L148" s="1"/>
      <c r="M148" s="1" t="s">
        <v>73</v>
      </c>
      <c r="N148" s="1" t="s">
        <v>74</v>
      </c>
      <c r="O148" s="105" t="s">
        <v>36</v>
      </c>
      <c r="P148" s="105" t="s">
        <v>47</v>
      </c>
      <c r="Q148" s="106"/>
      <c r="R148" s="106"/>
      <c r="S148" s="1">
        <v>1</v>
      </c>
      <c r="T148" s="1">
        <v>24</v>
      </c>
      <c r="U148" s="105"/>
      <c r="V148" s="105" t="s">
        <v>40</v>
      </c>
      <c r="W148" s="106">
        <v>44137</v>
      </c>
      <c r="X148" s="106">
        <v>44151</v>
      </c>
      <c r="Y148" s="1">
        <v>14</v>
      </c>
      <c r="Z148" s="1">
        <v>112</v>
      </c>
      <c r="AA148" s="1">
        <v>11</v>
      </c>
      <c r="AB148" s="1" t="s">
        <v>542</v>
      </c>
      <c r="AC148" s="1" t="s">
        <v>543</v>
      </c>
      <c r="AD148" s="1" t="s">
        <v>544</v>
      </c>
    </row>
    <row r="149" spans="1:30" x14ac:dyDescent="0.3">
      <c r="A149" s="84">
        <v>44145</v>
      </c>
      <c r="B149" s="1" t="s">
        <v>36</v>
      </c>
      <c r="C149" s="1" t="s">
        <v>47</v>
      </c>
      <c r="D149" s="1" t="s">
        <v>78</v>
      </c>
      <c r="E149" s="114">
        <v>0.375</v>
      </c>
      <c r="F149" s="115"/>
      <c r="G149" s="114">
        <v>0.3888888888888889</v>
      </c>
      <c r="H149" s="1"/>
      <c r="I149" s="1">
        <v>0.33</v>
      </c>
      <c r="J149" s="1" t="s">
        <v>40</v>
      </c>
      <c r="K149" s="1"/>
      <c r="L149" s="1"/>
      <c r="M149" s="1" t="s">
        <v>73</v>
      </c>
      <c r="N149" s="1" t="s">
        <v>74</v>
      </c>
      <c r="O149" s="105" t="s">
        <v>36</v>
      </c>
      <c r="P149" s="105" t="s">
        <v>47</v>
      </c>
      <c r="Q149" s="106"/>
      <c r="R149" s="106"/>
      <c r="S149" s="1">
        <v>1</v>
      </c>
      <c r="T149" s="1">
        <v>24</v>
      </c>
      <c r="U149" s="105"/>
      <c r="V149" s="105" t="s">
        <v>40</v>
      </c>
      <c r="W149" s="106">
        <v>44137</v>
      </c>
      <c r="X149" s="106">
        <v>44151</v>
      </c>
      <c r="Y149" s="1">
        <v>14</v>
      </c>
      <c r="Z149" s="1">
        <v>112</v>
      </c>
      <c r="AA149" s="1">
        <v>11</v>
      </c>
      <c r="AB149" s="1" t="s">
        <v>542</v>
      </c>
      <c r="AC149" s="1" t="s">
        <v>543</v>
      </c>
      <c r="AD149" s="1" t="s">
        <v>544</v>
      </c>
    </row>
    <row r="150" spans="1:30" x14ac:dyDescent="0.3">
      <c r="A150" s="84">
        <v>44148</v>
      </c>
      <c r="B150" s="1" t="s">
        <v>36</v>
      </c>
      <c r="C150" s="1" t="s">
        <v>47</v>
      </c>
      <c r="D150" s="1" t="s">
        <v>79</v>
      </c>
      <c r="E150" s="114">
        <v>0.375</v>
      </c>
      <c r="F150" s="115"/>
      <c r="G150" s="114">
        <v>0.41666666666666669</v>
      </c>
      <c r="H150" s="1"/>
      <c r="I150" s="1">
        <v>1</v>
      </c>
      <c r="J150" s="1" t="s">
        <v>40</v>
      </c>
      <c r="K150" s="1"/>
      <c r="L150" s="1"/>
      <c r="M150" s="1" t="s">
        <v>73</v>
      </c>
      <c r="N150" s="1" t="s">
        <v>74</v>
      </c>
      <c r="O150" s="105" t="s">
        <v>36</v>
      </c>
      <c r="P150" s="105" t="s">
        <v>47</v>
      </c>
      <c r="Q150" s="106"/>
      <c r="R150" s="106"/>
      <c r="S150" s="1">
        <v>1</v>
      </c>
      <c r="T150" s="1">
        <v>24</v>
      </c>
      <c r="U150" s="105"/>
      <c r="V150" s="105" t="s">
        <v>40</v>
      </c>
      <c r="W150" s="106">
        <v>44137</v>
      </c>
      <c r="X150" s="106">
        <v>44151</v>
      </c>
      <c r="Y150" s="1">
        <v>14</v>
      </c>
      <c r="Z150" s="1">
        <v>112</v>
      </c>
      <c r="AA150" s="1">
        <v>11</v>
      </c>
      <c r="AB150" s="1" t="s">
        <v>542</v>
      </c>
      <c r="AC150" s="1" t="s">
        <v>543</v>
      </c>
      <c r="AD150" s="1" t="s">
        <v>544</v>
      </c>
    </row>
    <row r="151" spans="1:30" x14ac:dyDescent="0.3">
      <c r="A151" s="84">
        <v>44154</v>
      </c>
      <c r="B151" s="1" t="s">
        <v>36</v>
      </c>
      <c r="C151" s="1" t="s">
        <v>192</v>
      </c>
      <c r="D151" s="1" t="s">
        <v>244</v>
      </c>
      <c r="E151" s="114">
        <v>0.375</v>
      </c>
      <c r="F151" s="115"/>
      <c r="G151" s="114">
        <v>0.4375</v>
      </c>
      <c r="H151" s="1"/>
      <c r="I151" s="1">
        <v>1.5</v>
      </c>
      <c r="J151" s="1" t="s">
        <v>105</v>
      </c>
      <c r="K151" s="1"/>
      <c r="L151" s="1"/>
      <c r="M151" s="1" t="s">
        <v>73</v>
      </c>
      <c r="N151" s="1" t="s">
        <v>74</v>
      </c>
      <c r="O151" s="105" t="s">
        <v>36</v>
      </c>
      <c r="P151" s="105" t="s">
        <v>192</v>
      </c>
      <c r="Q151" s="106"/>
      <c r="R151" s="106"/>
      <c r="T151" s="1">
        <v>14</v>
      </c>
      <c r="U151" s="105"/>
      <c r="V151" s="105" t="s">
        <v>105</v>
      </c>
      <c r="W151" s="106">
        <v>44151</v>
      </c>
      <c r="X151" s="106">
        <v>44165</v>
      </c>
      <c r="Y151" s="1">
        <v>14</v>
      </c>
      <c r="Z151" s="1">
        <v>136.37</v>
      </c>
      <c r="AA151" s="1">
        <v>11</v>
      </c>
      <c r="AB151" s="1" t="s">
        <v>542</v>
      </c>
      <c r="AC151" s="1" t="s">
        <v>543</v>
      </c>
      <c r="AD151" s="1" t="s">
        <v>544</v>
      </c>
    </row>
    <row r="152" spans="1:30" x14ac:dyDescent="0.3">
      <c r="A152" s="84">
        <v>44166</v>
      </c>
      <c r="B152" s="1" t="s">
        <v>36</v>
      </c>
      <c r="C152" s="1" t="s">
        <v>47</v>
      </c>
      <c r="D152" s="1" t="s">
        <v>133</v>
      </c>
      <c r="E152" s="114">
        <v>0.375</v>
      </c>
      <c r="F152" s="115"/>
      <c r="G152" s="114">
        <v>0.38541666666666669</v>
      </c>
      <c r="H152" s="1"/>
      <c r="I152" s="1">
        <v>0.25</v>
      </c>
      <c r="J152" s="1" t="s">
        <v>108</v>
      </c>
      <c r="K152" s="1"/>
      <c r="L152" s="1"/>
      <c r="M152" s="1" t="s">
        <v>73</v>
      </c>
      <c r="N152" s="1" t="s">
        <v>74</v>
      </c>
      <c r="O152" s="105" t="s">
        <v>36</v>
      </c>
      <c r="P152" s="105" t="s">
        <v>47</v>
      </c>
      <c r="Q152" s="106"/>
      <c r="R152" s="106"/>
      <c r="S152" s="1">
        <v>1</v>
      </c>
      <c r="T152" s="1">
        <v>24</v>
      </c>
      <c r="U152" s="105"/>
      <c r="V152" s="105" t="s">
        <v>108</v>
      </c>
      <c r="W152" s="106">
        <v>44165</v>
      </c>
      <c r="X152" s="106">
        <v>44179</v>
      </c>
      <c r="Y152" s="1">
        <v>14</v>
      </c>
      <c r="Z152" s="1">
        <v>112</v>
      </c>
      <c r="AA152" s="1">
        <v>12</v>
      </c>
      <c r="AB152" s="1" t="s">
        <v>545</v>
      </c>
      <c r="AC152" s="1" t="s">
        <v>543</v>
      </c>
      <c r="AD152" s="1" t="s">
        <v>544</v>
      </c>
    </row>
    <row r="153" spans="1:30" x14ac:dyDescent="0.3">
      <c r="A153" s="84">
        <v>44167</v>
      </c>
      <c r="B153" s="1" t="s">
        <v>36</v>
      </c>
      <c r="C153" s="1" t="s">
        <v>47</v>
      </c>
      <c r="D153" s="1" t="s">
        <v>133</v>
      </c>
      <c r="E153" s="114">
        <v>0.375</v>
      </c>
      <c r="F153" s="115"/>
      <c r="G153" s="114">
        <v>0.38541666666666669</v>
      </c>
      <c r="H153" s="1"/>
      <c r="I153" s="1">
        <v>0.25</v>
      </c>
      <c r="J153" s="1" t="s">
        <v>108</v>
      </c>
      <c r="K153" s="1"/>
      <c r="L153" s="1"/>
      <c r="M153" s="1" t="s">
        <v>73</v>
      </c>
      <c r="N153" s="1" t="s">
        <v>74</v>
      </c>
      <c r="O153" s="105" t="s">
        <v>36</v>
      </c>
      <c r="P153" s="105" t="s">
        <v>47</v>
      </c>
      <c r="Q153" s="106"/>
      <c r="R153" s="106"/>
      <c r="S153" s="1">
        <v>1</v>
      </c>
      <c r="T153" s="1">
        <v>24</v>
      </c>
      <c r="U153" s="105"/>
      <c r="V153" s="105" t="s">
        <v>108</v>
      </c>
      <c r="W153" s="106">
        <v>44165</v>
      </c>
      <c r="X153" s="106">
        <v>44179</v>
      </c>
      <c r="Y153" s="1">
        <v>14</v>
      </c>
      <c r="Z153" s="1">
        <v>112</v>
      </c>
      <c r="AA153" s="1">
        <v>12</v>
      </c>
      <c r="AB153" s="1" t="s">
        <v>545</v>
      </c>
      <c r="AC153" s="1" t="s">
        <v>543</v>
      </c>
      <c r="AD153" s="1" t="s">
        <v>544</v>
      </c>
    </row>
    <row r="154" spans="1:30" x14ac:dyDescent="0.3">
      <c r="A154" s="84">
        <v>44169</v>
      </c>
      <c r="B154" s="1" t="s">
        <v>36</v>
      </c>
      <c r="C154" s="1" t="s">
        <v>47</v>
      </c>
      <c r="D154" s="1" t="s">
        <v>136</v>
      </c>
      <c r="E154" s="114">
        <v>0.375</v>
      </c>
      <c r="F154" s="115"/>
      <c r="G154" s="114">
        <v>0.47361111111111109</v>
      </c>
      <c r="H154" s="1"/>
      <c r="I154" s="1">
        <v>2.37</v>
      </c>
      <c r="J154" s="1" t="s">
        <v>108</v>
      </c>
      <c r="K154" s="1"/>
      <c r="L154" s="1"/>
      <c r="M154" s="1" t="s">
        <v>73</v>
      </c>
      <c r="N154" s="1" t="s">
        <v>74</v>
      </c>
      <c r="O154" s="105" t="s">
        <v>36</v>
      </c>
      <c r="P154" s="105" t="s">
        <v>47</v>
      </c>
      <c r="Q154" s="106"/>
      <c r="R154" s="106"/>
      <c r="S154" s="1">
        <v>1</v>
      </c>
      <c r="T154" s="1">
        <v>24</v>
      </c>
      <c r="U154" s="105"/>
      <c r="V154" s="105" t="s">
        <v>108</v>
      </c>
      <c r="W154" s="106">
        <v>44165</v>
      </c>
      <c r="X154" s="106">
        <v>44179</v>
      </c>
      <c r="Y154" s="1">
        <v>14</v>
      </c>
      <c r="Z154" s="1">
        <v>112</v>
      </c>
      <c r="AA154" s="1">
        <v>12</v>
      </c>
      <c r="AB154" s="1" t="s">
        <v>545</v>
      </c>
      <c r="AC154" s="1" t="s">
        <v>543</v>
      </c>
      <c r="AD154" s="1" t="s">
        <v>544</v>
      </c>
    </row>
    <row r="155" spans="1:30" x14ac:dyDescent="0.3">
      <c r="A155" s="84">
        <v>44138</v>
      </c>
      <c r="B155" s="1" t="s">
        <v>36</v>
      </c>
      <c r="C155" s="1" t="s">
        <v>47</v>
      </c>
      <c r="D155" s="1" t="s">
        <v>87</v>
      </c>
      <c r="E155" s="114">
        <v>0.375</v>
      </c>
      <c r="F155" s="115"/>
      <c r="G155" s="114">
        <v>0.43333333333333335</v>
      </c>
      <c r="H155" s="1"/>
      <c r="I155" s="1">
        <v>1.4</v>
      </c>
      <c r="J155" s="1" t="s">
        <v>40</v>
      </c>
      <c r="K155" s="1"/>
      <c r="L155" s="1"/>
      <c r="M155" s="1" t="s">
        <v>83</v>
      </c>
      <c r="N155" s="1" t="s">
        <v>84</v>
      </c>
      <c r="O155" s="105" t="s">
        <v>36</v>
      </c>
      <c r="P155" s="105" t="s">
        <v>47</v>
      </c>
      <c r="Q155" s="106"/>
      <c r="R155" s="106"/>
      <c r="S155" s="1">
        <v>1</v>
      </c>
      <c r="T155" s="1">
        <v>24</v>
      </c>
      <c r="U155" s="105"/>
      <c r="V155" s="105" t="s">
        <v>40</v>
      </c>
      <c r="W155" s="106">
        <v>44137</v>
      </c>
      <c r="X155" s="106">
        <v>44151</v>
      </c>
      <c r="Y155" s="1">
        <v>14</v>
      </c>
      <c r="Z155" s="1">
        <v>112</v>
      </c>
      <c r="AA155" s="1">
        <v>11</v>
      </c>
      <c r="AB155" s="1" t="s">
        <v>542</v>
      </c>
      <c r="AC155" s="1" t="s">
        <v>543</v>
      </c>
      <c r="AD155" s="1" t="s">
        <v>544</v>
      </c>
    </row>
    <row r="156" spans="1:30" x14ac:dyDescent="0.3">
      <c r="A156" s="84">
        <v>44140</v>
      </c>
      <c r="B156" s="1" t="s">
        <v>36</v>
      </c>
      <c r="C156" s="1" t="s">
        <v>47</v>
      </c>
      <c r="D156" s="1"/>
      <c r="E156" s="114">
        <v>0.375</v>
      </c>
      <c r="F156" s="115"/>
      <c r="G156" s="114">
        <v>0.41666666666666669</v>
      </c>
      <c r="H156" s="1"/>
      <c r="I156" s="1">
        <v>1</v>
      </c>
      <c r="J156" s="1" t="s">
        <v>40</v>
      </c>
      <c r="K156" s="1"/>
      <c r="L156" s="1"/>
      <c r="M156" s="1" t="s">
        <v>83</v>
      </c>
      <c r="N156" s="1" t="s">
        <v>84</v>
      </c>
      <c r="O156" s="105" t="s">
        <v>36</v>
      </c>
      <c r="P156" s="105" t="s">
        <v>47</v>
      </c>
      <c r="Q156" s="106"/>
      <c r="R156" s="106"/>
      <c r="S156" s="1">
        <v>1</v>
      </c>
      <c r="T156" s="1">
        <v>24</v>
      </c>
      <c r="U156" s="105"/>
      <c r="V156" s="105" t="s">
        <v>40</v>
      </c>
      <c r="W156" s="106">
        <v>44137</v>
      </c>
      <c r="X156" s="106">
        <v>44151</v>
      </c>
      <c r="Y156" s="1">
        <v>14</v>
      </c>
      <c r="Z156" s="1">
        <v>112</v>
      </c>
      <c r="AA156" s="1">
        <v>11</v>
      </c>
      <c r="AB156" s="1" t="s">
        <v>542</v>
      </c>
      <c r="AC156" s="1" t="s">
        <v>543</v>
      </c>
      <c r="AD156" s="1" t="s">
        <v>544</v>
      </c>
    </row>
    <row r="157" spans="1:30" x14ac:dyDescent="0.3">
      <c r="A157" s="84">
        <v>44145</v>
      </c>
      <c r="B157" s="1" t="s">
        <v>36</v>
      </c>
      <c r="C157" s="1" t="s">
        <v>47</v>
      </c>
      <c r="D157" s="1" t="s">
        <v>78</v>
      </c>
      <c r="E157" s="114">
        <v>0.375</v>
      </c>
      <c r="F157" s="115"/>
      <c r="G157" s="114">
        <v>0.38541666666666669</v>
      </c>
      <c r="H157" s="1"/>
      <c r="I157" s="1">
        <v>0.25</v>
      </c>
      <c r="J157" s="1" t="s">
        <v>40</v>
      </c>
      <c r="K157" s="1"/>
      <c r="L157" s="1"/>
      <c r="M157" s="1" t="s">
        <v>83</v>
      </c>
      <c r="N157" s="1" t="s">
        <v>84</v>
      </c>
      <c r="O157" s="105" t="s">
        <v>36</v>
      </c>
      <c r="P157" s="105" t="s">
        <v>47</v>
      </c>
      <c r="Q157" s="106"/>
      <c r="R157" s="106"/>
      <c r="S157" s="1">
        <v>1</v>
      </c>
      <c r="T157" s="1">
        <v>24</v>
      </c>
      <c r="U157" s="105"/>
      <c r="V157" s="105" t="s">
        <v>40</v>
      </c>
      <c r="W157" s="106">
        <v>44137</v>
      </c>
      <c r="X157" s="106">
        <v>44151</v>
      </c>
      <c r="Y157" s="1">
        <v>14</v>
      </c>
      <c r="Z157" s="1">
        <v>112</v>
      </c>
      <c r="AA157" s="1">
        <v>11</v>
      </c>
      <c r="AB157" s="1" t="s">
        <v>542</v>
      </c>
      <c r="AC157" s="1" t="s">
        <v>543</v>
      </c>
      <c r="AD157" s="1" t="s">
        <v>544</v>
      </c>
    </row>
    <row r="158" spans="1:30" x14ac:dyDescent="0.3">
      <c r="A158" s="84">
        <v>44146</v>
      </c>
      <c r="B158" s="1" t="s">
        <v>36</v>
      </c>
      <c r="C158" s="1" t="s">
        <v>47</v>
      </c>
      <c r="D158" s="1" t="s">
        <v>78</v>
      </c>
      <c r="E158" s="114">
        <v>0.375</v>
      </c>
      <c r="F158" s="115"/>
      <c r="G158" s="114">
        <v>0.38541666666666669</v>
      </c>
      <c r="H158" s="1"/>
      <c r="I158" s="1">
        <v>0.25</v>
      </c>
      <c r="J158" s="1" t="s">
        <v>40</v>
      </c>
      <c r="K158" s="1"/>
      <c r="L158" s="1"/>
      <c r="M158" s="1" t="s">
        <v>83</v>
      </c>
      <c r="N158" s="1" t="s">
        <v>84</v>
      </c>
      <c r="O158" s="105" t="s">
        <v>36</v>
      </c>
      <c r="P158" s="105" t="s">
        <v>47</v>
      </c>
      <c r="Q158" s="106"/>
      <c r="R158" s="106"/>
      <c r="S158" s="1">
        <v>1</v>
      </c>
      <c r="T158" s="1">
        <v>24</v>
      </c>
      <c r="U158" s="105"/>
      <c r="V158" s="105" t="s">
        <v>40</v>
      </c>
      <c r="W158" s="106">
        <v>44137</v>
      </c>
      <c r="X158" s="106">
        <v>44151</v>
      </c>
      <c r="Y158" s="1">
        <v>14</v>
      </c>
      <c r="Z158" s="1">
        <v>112</v>
      </c>
      <c r="AA158" s="1">
        <v>11</v>
      </c>
      <c r="AB158" s="1" t="s">
        <v>542</v>
      </c>
      <c r="AC158" s="1" t="s">
        <v>543</v>
      </c>
      <c r="AD158" s="1" t="s">
        <v>544</v>
      </c>
    </row>
    <row r="159" spans="1:30" x14ac:dyDescent="0.3">
      <c r="A159" s="84">
        <v>44147</v>
      </c>
      <c r="B159" s="1" t="s">
        <v>36</v>
      </c>
      <c r="C159" s="1" t="s">
        <v>47</v>
      </c>
      <c r="D159" s="1" t="s">
        <v>78</v>
      </c>
      <c r="E159" s="114">
        <v>0.375</v>
      </c>
      <c r="F159" s="115"/>
      <c r="G159" s="114">
        <v>0.3888888888888889</v>
      </c>
      <c r="H159" s="1"/>
      <c r="I159" s="1">
        <v>0.33</v>
      </c>
      <c r="J159" s="1" t="s">
        <v>40</v>
      </c>
      <c r="K159" s="1"/>
      <c r="L159" s="1"/>
      <c r="M159" s="1" t="s">
        <v>83</v>
      </c>
      <c r="N159" s="1" t="s">
        <v>84</v>
      </c>
      <c r="O159" s="105" t="s">
        <v>36</v>
      </c>
      <c r="P159" s="105" t="s">
        <v>47</v>
      </c>
      <c r="Q159" s="106"/>
      <c r="R159" s="106"/>
      <c r="S159" s="1">
        <v>1</v>
      </c>
      <c r="T159" s="1">
        <v>24</v>
      </c>
      <c r="U159" s="105"/>
      <c r="V159" s="105" t="s">
        <v>40</v>
      </c>
      <c r="W159" s="106">
        <v>44137</v>
      </c>
      <c r="X159" s="106">
        <v>44151</v>
      </c>
      <c r="Y159" s="1">
        <v>14</v>
      </c>
      <c r="Z159" s="1">
        <v>112</v>
      </c>
      <c r="AA159" s="1">
        <v>11</v>
      </c>
      <c r="AB159" s="1" t="s">
        <v>542</v>
      </c>
      <c r="AC159" s="1" t="s">
        <v>543</v>
      </c>
      <c r="AD159" s="1" t="s">
        <v>544</v>
      </c>
    </row>
    <row r="160" spans="1:30" x14ac:dyDescent="0.3">
      <c r="A160" s="84">
        <v>44148</v>
      </c>
      <c r="B160" s="1" t="s">
        <v>36</v>
      </c>
      <c r="C160" s="1" t="s">
        <v>47</v>
      </c>
      <c r="D160" s="1" t="s">
        <v>78</v>
      </c>
      <c r="E160" s="114">
        <v>0.375</v>
      </c>
      <c r="F160" s="115"/>
      <c r="G160" s="114">
        <v>0.41666666666666669</v>
      </c>
      <c r="H160" s="1"/>
      <c r="I160" s="1">
        <v>1</v>
      </c>
      <c r="J160" s="1" t="s">
        <v>40</v>
      </c>
      <c r="K160" s="1"/>
      <c r="L160" s="1"/>
      <c r="M160" s="1" t="s">
        <v>83</v>
      </c>
      <c r="N160" s="1" t="s">
        <v>84</v>
      </c>
      <c r="O160" s="105" t="s">
        <v>36</v>
      </c>
      <c r="P160" s="105" t="s">
        <v>47</v>
      </c>
      <c r="Q160" s="106"/>
      <c r="R160" s="106"/>
      <c r="S160" s="1">
        <v>1</v>
      </c>
      <c r="T160" s="1">
        <v>24</v>
      </c>
      <c r="U160" s="105"/>
      <c r="V160" s="105" t="s">
        <v>40</v>
      </c>
      <c r="W160" s="106">
        <v>44137</v>
      </c>
      <c r="X160" s="106">
        <v>44151</v>
      </c>
      <c r="Y160" s="1">
        <v>14</v>
      </c>
      <c r="Z160" s="1">
        <v>112</v>
      </c>
      <c r="AA160" s="1">
        <v>11</v>
      </c>
      <c r="AB160" s="1" t="s">
        <v>542</v>
      </c>
      <c r="AC160" s="1" t="s">
        <v>543</v>
      </c>
      <c r="AD160" s="1" t="s">
        <v>544</v>
      </c>
    </row>
    <row r="161" spans="1:30" x14ac:dyDescent="0.3">
      <c r="A161" s="84">
        <v>44162</v>
      </c>
      <c r="B161" s="1" t="s">
        <v>36</v>
      </c>
      <c r="C161" s="1" t="s">
        <v>54</v>
      </c>
      <c r="D161" s="1" t="s">
        <v>143</v>
      </c>
      <c r="E161" s="114">
        <v>0.375</v>
      </c>
      <c r="F161" s="115"/>
      <c r="G161" s="114">
        <v>0.41666666666666669</v>
      </c>
      <c r="H161" s="1"/>
      <c r="I161" s="1">
        <v>1</v>
      </c>
      <c r="J161" s="1" t="s">
        <v>105</v>
      </c>
      <c r="K161" s="1"/>
      <c r="L161" s="1"/>
      <c r="M161" s="1" t="s">
        <v>83</v>
      </c>
      <c r="N161" s="1" t="s">
        <v>84</v>
      </c>
      <c r="O161" s="105" t="s">
        <v>36</v>
      </c>
      <c r="P161" s="105" t="s">
        <v>54</v>
      </c>
      <c r="Q161" s="106"/>
      <c r="R161" s="106"/>
      <c r="S161" s="1">
        <v>1</v>
      </c>
      <c r="T161" s="1">
        <v>24</v>
      </c>
      <c r="U161" s="105"/>
      <c r="V161" s="105" t="s">
        <v>105</v>
      </c>
      <c r="W161" s="106">
        <v>44151</v>
      </c>
      <c r="X161" s="106">
        <v>44165</v>
      </c>
      <c r="Y161" s="1">
        <v>14</v>
      </c>
      <c r="Z161" s="1">
        <v>136.37</v>
      </c>
      <c r="AA161" s="1">
        <v>11</v>
      </c>
      <c r="AB161" s="1" t="s">
        <v>542</v>
      </c>
      <c r="AC161" s="1" t="s">
        <v>543</v>
      </c>
      <c r="AD161" s="1" t="s">
        <v>544</v>
      </c>
    </row>
    <row r="162" spans="1:30" x14ac:dyDescent="0.3">
      <c r="A162" s="84">
        <v>44141</v>
      </c>
      <c r="B162" s="1" t="s">
        <v>36</v>
      </c>
      <c r="C162" s="1" t="s">
        <v>47</v>
      </c>
      <c r="D162" s="1" t="s">
        <v>48</v>
      </c>
      <c r="E162" s="114">
        <v>0.375</v>
      </c>
      <c r="F162" s="115"/>
      <c r="G162" s="114">
        <v>0.41805555555555557</v>
      </c>
      <c r="H162" s="1"/>
      <c r="I162" s="1">
        <v>1.03</v>
      </c>
      <c r="J162" s="1" t="s">
        <v>40</v>
      </c>
      <c r="K162" s="1"/>
      <c r="L162" s="1"/>
      <c r="M162" s="1" t="s">
        <v>93</v>
      </c>
      <c r="N162" s="1" t="s">
        <v>94</v>
      </c>
      <c r="O162" s="105" t="s">
        <v>36</v>
      </c>
      <c r="P162" s="105" t="s">
        <v>47</v>
      </c>
      <c r="Q162" s="106"/>
      <c r="R162" s="106"/>
      <c r="S162" s="1">
        <v>1</v>
      </c>
      <c r="T162" s="1">
        <v>24</v>
      </c>
      <c r="U162" s="105"/>
      <c r="V162" s="105" t="s">
        <v>40</v>
      </c>
      <c r="W162" s="106">
        <v>44137</v>
      </c>
      <c r="X162" s="106">
        <v>44151</v>
      </c>
      <c r="Y162" s="1">
        <v>14</v>
      </c>
      <c r="Z162" s="1">
        <v>112</v>
      </c>
      <c r="AA162" s="1">
        <v>11</v>
      </c>
      <c r="AB162" s="1" t="s">
        <v>542</v>
      </c>
      <c r="AC162" s="1" t="s">
        <v>543</v>
      </c>
      <c r="AD162" s="1" t="s">
        <v>544</v>
      </c>
    </row>
    <row r="163" spans="1:30" x14ac:dyDescent="0.3">
      <c r="A163" s="84">
        <v>44138</v>
      </c>
      <c r="B163" s="1" t="s">
        <v>36</v>
      </c>
      <c r="C163" s="1" t="s">
        <v>47</v>
      </c>
      <c r="D163" s="1"/>
      <c r="E163" s="114">
        <v>0.375</v>
      </c>
      <c r="F163" s="115"/>
      <c r="G163" s="114">
        <v>0.43333333333333335</v>
      </c>
      <c r="H163" s="1"/>
      <c r="I163" s="1">
        <v>1.4</v>
      </c>
      <c r="J163" s="1" t="s">
        <v>40</v>
      </c>
      <c r="K163" s="1"/>
      <c r="L163" s="1"/>
      <c r="M163" s="1" t="s">
        <v>101</v>
      </c>
      <c r="N163" s="1" t="s">
        <v>102</v>
      </c>
      <c r="O163" s="105" t="s">
        <v>36</v>
      </c>
      <c r="P163" s="105" t="s">
        <v>47</v>
      </c>
      <c r="Q163" s="106"/>
      <c r="R163" s="106"/>
      <c r="S163" s="1">
        <v>1</v>
      </c>
      <c r="T163" s="1">
        <v>24</v>
      </c>
      <c r="U163" s="105"/>
      <c r="V163" s="105" t="s">
        <v>40</v>
      </c>
      <c r="W163" s="106">
        <v>44137</v>
      </c>
      <c r="X163" s="106">
        <v>44151</v>
      </c>
      <c r="Y163" s="1">
        <v>14</v>
      </c>
      <c r="Z163" s="1">
        <v>112</v>
      </c>
      <c r="AA163" s="1">
        <v>11</v>
      </c>
      <c r="AB163" s="1" t="s">
        <v>542</v>
      </c>
      <c r="AC163" s="1" t="s">
        <v>543</v>
      </c>
      <c r="AD163" s="1" t="s">
        <v>544</v>
      </c>
    </row>
    <row r="164" spans="1:30" x14ac:dyDescent="0.3">
      <c r="A164" s="84">
        <v>44141</v>
      </c>
      <c r="B164" s="1" t="s">
        <v>36</v>
      </c>
      <c r="C164" s="1" t="s">
        <v>47</v>
      </c>
      <c r="D164" s="1" t="s">
        <v>48</v>
      </c>
      <c r="E164" s="114">
        <v>0.375</v>
      </c>
      <c r="F164" s="115"/>
      <c r="G164" s="114">
        <v>0.41805555555555557</v>
      </c>
      <c r="H164" s="1"/>
      <c r="I164" s="1">
        <v>1.03</v>
      </c>
      <c r="J164" s="1" t="s">
        <v>40</v>
      </c>
      <c r="K164" s="1"/>
      <c r="L164" s="1"/>
      <c r="M164" s="1" t="s">
        <v>101</v>
      </c>
      <c r="N164" s="1" t="s">
        <v>102</v>
      </c>
      <c r="O164" s="105" t="s">
        <v>36</v>
      </c>
      <c r="P164" s="105" t="s">
        <v>47</v>
      </c>
      <c r="Q164" s="106"/>
      <c r="R164" s="106"/>
      <c r="S164" s="1">
        <v>1</v>
      </c>
      <c r="T164" s="1">
        <v>24</v>
      </c>
      <c r="U164" s="105"/>
      <c r="V164" s="105" t="s">
        <v>40</v>
      </c>
      <c r="W164" s="106">
        <v>44137</v>
      </c>
      <c r="X164" s="106">
        <v>44151</v>
      </c>
      <c r="Y164" s="1">
        <v>14</v>
      </c>
      <c r="Z164" s="1">
        <v>112</v>
      </c>
      <c r="AA164" s="1">
        <v>11</v>
      </c>
      <c r="AB164" s="1" t="s">
        <v>542</v>
      </c>
      <c r="AC164" s="1" t="s">
        <v>543</v>
      </c>
      <c r="AD164" s="1" t="s">
        <v>544</v>
      </c>
    </row>
    <row r="165" spans="1:30" x14ac:dyDescent="0.3">
      <c r="A165" s="84">
        <v>44145</v>
      </c>
      <c r="B165" s="1" t="s">
        <v>36</v>
      </c>
      <c r="C165" s="1" t="s">
        <v>47</v>
      </c>
      <c r="D165" s="1" t="s">
        <v>51</v>
      </c>
      <c r="E165" s="114">
        <v>0.375</v>
      </c>
      <c r="F165" s="115"/>
      <c r="G165" s="114">
        <v>0.3888888888888889</v>
      </c>
      <c r="H165" s="1"/>
      <c r="I165" s="1">
        <v>0.33</v>
      </c>
      <c r="J165" s="1" t="s">
        <v>40</v>
      </c>
      <c r="K165" s="1"/>
      <c r="L165" s="1"/>
      <c r="M165" s="1" t="s">
        <v>101</v>
      </c>
      <c r="N165" s="1" t="s">
        <v>102</v>
      </c>
      <c r="O165" s="105" t="s">
        <v>36</v>
      </c>
      <c r="P165" s="105" t="s">
        <v>47</v>
      </c>
      <c r="Q165" s="106"/>
      <c r="R165" s="106"/>
      <c r="S165" s="1">
        <v>1</v>
      </c>
      <c r="T165" s="1">
        <v>24</v>
      </c>
      <c r="U165" s="105"/>
      <c r="V165" s="105" t="s">
        <v>40</v>
      </c>
      <c r="W165" s="106">
        <v>44137</v>
      </c>
      <c r="X165" s="106">
        <v>44151</v>
      </c>
      <c r="Y165" s="1">
        <v>14</v>
      </c>
      <c r="Z165" s="1">
        <v>112</v>
      </c>
      <c r="AA165" s="1">
        <v>11</v>
      </c>
      <c r="AB165" s="1" t="s">
        <v>542</v>
      </c>
      <c r="AC165" s="1" t="s">
        <v>543</v>
      </c>
      <c r="AD165" s="1" t="s">
        <v>544</v>
      </c>
    </row>
    <row r="166" spans="1:30" x14ac:dyDescent="0.3">
      <c r="A166" s="84">
        <v>44148</v>
      </c>
      <c r="B166" s="1" t="s">
        <v>36</v>
      </c>
      <c r="C166" s="1" t="s">
        <v>47</v>
      </c>
      <c r="D166" s="1" t="s">
        <v>53</v>
      </c>
      <c r="E166" s="114">
        <v>0.375</v>
      </c>
      <c r="F166" s="115"/>
      <c r="G166" s="114">
        <v>0.42708333333333331</v>
      </c>
      <c r="H166" s="1"/>
      <c r="I166" s="1">
        <v>1.25</v>
      </c>
      <c r="J166" s="1" t="s">
        <v>40</v>
      </c>
      <c r="K166" s="1"/>
      <c r="L166" s="1"/>
      <c r="M166" s="1" t="s">
        <v>101</v>
      </c>
      <c r="N166" s="1" t="s">
        <v>102</v>
      </c>
      <c r="O166" s="105" t="s">
        <v>36</v>
      </c>
      <c r="P166" s="105" t="s">
        <v>47</v>
      </c>
      <c r="Q166" s="106"/>
      <c r="R166" s="106"/>
      <c r="S166" s="1">
        <v>1</v>
      </c>
      <c r="T166" s="1">
        <v>24</v>
      </c>
      <c r="U166" s="105"/>
      <c r="V166" s="105" t="s">
        <v>40</v>
      </c>
      <c r="W166" s="106">
        <v>44137</v>
      </c>
      <c r="X166" s="106">
        <v>44151</v>
      </c>
      <c r="Y166" s="1">
        <v>14</v>
      </c>
      <c r="Z166" s="1">
        <v>112</v>
      </c>
      <c r="AA166" s="1">
        <v>11</v>
      </c>
      <c r="AB166" s="1" t="s">
        <v>542</v>
      </c>
      <c r="AC166" s="1" t="s">
        <v>543</v>
      </c>
      <c r="AD166" s="1" t="s">
        <v>544</v>
      </c>
    </row>
    <row r="167" spans="1:30" x14ac:dyDescent="0.3">
      <c r="A167" s="84">
        <v>44151</v>
      </c>
      <c r="B167" s="1" t="s">
        <v>36</v>
      </c>
      <c r="C167" s="1" t="s">
        <v>47</v>
      </c>
      <c r="D167" s="1" t="s">
        <v>70</v>
      </c>
      <c r="E167" s="114">
        <v>0.375</v>
      </c>
      <c r="F167" s="115"/>
      <c r="G167" s="114">
        <v>0.39583333333333331</v>
      </c>
      <c r="H167" s="1"/>
      <c r="I167" s="1">
        <v>0.5</v>
      </c>
      <c r="J167" s="1" t="s">
        <v>40</v>
      </c>
      <c r="K167" s="1"/>
      <c r="L167" s="1"/>
      <c r="M167" s="1" t="s">
        <v>101</v>
      </c>
      <c r="N167" s="1" t="s">
        <v>102</v>
      </c>
      <c r="O167" s="105" t="s">
        <v>36</v>
      </c>
      <c r="P167" s="105" t="s">
        <v>47</v>
      </c>
      <c r="Q167" s="106"/>
      <c r="R167" s="106"/>
      <c r="S167" s="1">
        <v>1</v>
      </c>
      <c r="T167" s="1">
        <v>24</v>
      </c>
      <c r="U167" s="105"/>
      <c r="V167" s="105" t="s">
        <v>40</v>
      </c>
      <c r="W167" s="106">
        <v>44137</v>
      </c>
      <c r="X167" s="106">
        <v>44151</v>
      </c>
      <c r="Y167" s="1">
        <v>14</v>
      </c>
      <c r="Z167" s="1">
        <v>112</v>
      </c>
      <c r="AA167" s="1">
        <v>11</v>
      </c>
      <c r="AB167" s="1" t="s">
        <v>542</v>
      </c>
      <c r="AC167" s="1" t="s">
        <v>543</v>
      </c>
      <c r="AD167" s="1" t="s">
        <v>544</v>
      </c>
    </row>
    <row r="168" spans="1:30" x14ac:dyDescent="0.3">
      <c r="A168" s="84">
        <v>44175</v>
      </c>
      <c r="B168" s="1" t="s">
        <v>36</v>
      </c>
      <c r="C168" s="1" t="s">
        <v>153</v>
      </c>
      <c r="D168" s="1" t="s">
        <v>120</v>
      </c>
      <c r="E168" s="114">
        <v>0.40625</v>
      </c>
      <c r="F168" s="115"/>
      <c r="G168" s="114">
        <v>0.50347222222222221</v>
      </c>
      <c r="H168" s="1"/>
      <c r="I168" s="1">
        <v>2.33</v>
      </c>
      <c r="J168" s="1" t="s">
        <v>108</v>
      </c>
      <c r="K168" s="1"/>
      <c r="L168" s="1"/>
      <c r="M168" s="1" t="s">
        <v>41</v>
      </c>
      <c r="N168" s="1" t="s">
        <v>42</v>
      </c>
      <c r="O168" s="105" t="s">
        <v>36</v>
      </c>
      <c r="P168" s="105" t="s">
        <v>153</v>
      </c>
      <c r="Q168" s="106"/>
      <c r="R168" s="106"/>
      <c r="S168" s="1">
        <v>2.2175833333333332</v>
      </c>
      <c r="T168" s="1">
        <v>53.221999999999994</v>
      </c>
      <c r="U168" s="105"/>
      <c r="V168" s="105" t="s">
        <v>108</v>
      </c>
      <c r="W168" s="106">
        <v>44165</v>
      </c>
      <c r="X168" s="106">
        <v>44179</v>
      </c>
      <c r="Y168" s="1">
        <v>14</v>
      </c>
      <c r="Z168" s="1">
        <v>112</v>
      </c>
      <c r="AA168" s="1">
        <v>12</v>
      </c>
      <c r="AB168" s="1" t="s">
        <v>545</v>
      </c>
      <c r="AC168" s="1" t="s">
        <v>543</v>
      </c>
      <c r="AD168" s="1" t="s">
        <v>544</v>
      </c>
    </row>
    <row r="169" spans="1:30" x14ac:dyDescent="0.3">
      <c r="A169" s="84">
        <v>44175</v>
      </c>
      <c r="B169" s="1" t="s">
        <v>36</v>
      </c>
      <c r="C169" s="1" t="s">
        <v>153</v>
      </c>
      <c r="D169" s="1" t="s">
        <v>120</v>
      </c>
      <c r="E169" s="114">
        <v>0.57291666666666663</v>
      </c>
      <c r="F169" s="115"/>
      <c r="G169" s="114">
        <v>0.69444444444444442</v>
      </c>
      <c r="H169" s="1"/>
      <c r="I169" s="1">
        <v>2.92</v>
      </c>
      <c r="J169" s="1" t="s">
        <v>108</v>
      </c>
      <c r="K169" s="1"/>
      <c r="L169" s="1"/>
      <c r="M169" s="1" t="s">
        <v>41</v>
      </c>
      <c r="N169" s="1" t="s">
        <v>42</v>
      </c>
      <c r="O169" s="105" t="s">
        <v>36</v>
      </c>
      <c r="P169" s="105" t="s">
        <v>153</v>
      </c>
      <c r="Q169" s="106"/>
      <c r="R169" s="106"/>
      <c r="S169" s="1">
        <v>2.2175833333333332</v>
      </c>
      <c r="T169" s="1">
        <v>53.221999999999994</v>
      </c>
      <c r="U169" s="105"/>
      <c r="V169" s="105" t="s">
        <v>108</v>
      </c>
      <c r="W169" s="106">
        <v>44165</v>
      </c>
      <c r="X169" s="106">
        <v>44179</v>
      </c>
      <c r="Y169" s="1">
        <v>14</v>
      </c>
      <c r="Z169" s="1">
        <v>112</v>
      </c>
      <c r="AA169" s="1">
        <v>12</v>
      </c>
      <c r="AB169" s="1" t="s">
        <v>545</v>
      </c>
      <c r="AC169" s="1" t="s">
        <v>546</v>
      </c>
      <c r="AD169" s="1" t="s">
        <v>544</v>
      </c>
    </row>
    <row r="170" spans="1:30" x14ac:dyDescent="0.3">
      <c r="A170" s="84">
        <v>44181</v>
      </c>
      <c r="B170" s="1" t="s">
        <v>36</v>
      </c>
      <c r="C170" s="1" t="s">
        <v>153</v>
      </c>
      <c r="D170" s="1" t="s">
        <v>120</v>
      </c>
      <c r="E170" s="114">
        <v>0.40625</v>
      </c>
      <c r="F170" s="115"/>
      <c r="G170" s="114">
        <v>0.5</v>
      </c>
      <c r="H170" s="1"/>
      <c r="I170" s="1">
        <v>2.25</v>
      </c>
      <c r="J170" s="1" t="s">
        <v>125</v>
      </c>
      <c r="K170" s="1"/>
      <c r="L170" s="1"/>
      <c r="M170" s="1" t="s">
        <v>41</v>
      </c>
      <c r="N170" s="1" t="s">
        <v>42</v>
      </c>
      <c r="O170" s="105" t="s">
        <v>36</v>
      </c>
      <c r="P170" s="105" t="s">
        <v>153</v>
      </c>
      <c r="Q170" s="106"/>
      <c r="R170" s="106"/>
      <c r="S170" s="1">
        <v>2.2175833333333332</v>
      </c>
      <c r="T170" s="1">
        <v>53.221999999999994</v>
      </c>
      <c r="U170" s="105"/>
      <c r="V170" s="105" t="s">
        <v>125</v>
      </c>
      <c r="W170" s="106">
        <v>44179</v>
      </c>
      <c r="X170" s="106">
        <v>44193</v>
      </c>
      <c r="Y170" s="1">
        <v>14</v>
      </c>
      <c r="Z170" s="1">
        <v>112</v>
      </c>
      <c r="AA170" s="1">
        <v>12</v>
      </c>
      <c r="AB170" s="1" t="s">
        <v>545</v>
      </c>
      <c r="AC170" s="1" t="s">
        <v>543</v>
      </c>
      <c r="AD170" s="1" t="s">
        <v>544</v>
      </c>
    </row>
    <row r="171" spans="1:30" x14ac:dyDescent="0.3">
      <c r="A171" s="84">
        <v>44181</v>
      </c>
      <c r="B171" s="1" t="s">
        <v>36</v>
      </c>
      <c r="C171" s="1" t="s">
        <v>153</v>
      </c>
      <c r="D171" s="1" t="s">
        <v>120</v>
      </c>
      <c r="E171" s="114">
        <v>0.70486111111111116</v>
      </c>
      <c r="F171" s="115"/>
      <c r="G171" s="114">
        <v>0.7416666666666667</v>
      </c>
      <c r="H171" s="1"/>
      <c r="I171" s="1">
        <v>0.88</v>
      </c>
      <c r="J171" s="1" t="s">
        <v>125</v>
      </c>
      <c r="K171" s="1"/>
      <c r="L171" s="1"/>
      <c r="M171" s="1" t="s">
        <v>41</v>
      </c>
      <c r="N171" s="1" t="s">
        <v>42</v>
      </c>
      <c r="O171" s="105" t="s">
        <v>36</v>
      </c>
      <c r="P171" s="105" t="s">
        <v>153</v>
      </c>
      <c r="Q171" s="106"/>
      <c r="R171" s="106"/>
      <c r="S171" s="1">
        <v>2.2175833333333332</v>
      </c>
      <c r="T171" s="1">
        <v>53.221999999999994</v>
      </c>
      <c r="U171" s="105"/>
      <c r="V171" s="105" t="s">
        <v>125</v>
      </c>
      <c r="W171" s="106">
        <v>44179</v>
      </c>
      <c r="X171" s="106">
        <v>44193</v>
      </c>
      <c r="Y171" s="1">
        <v>14</v>
      </c>
      <c r="Z171" s="1">
        <v>112</v>
      </c>
      <c r="AA171" s="1">
        <v>12</v>
      </c>
      <c r="AB171" s="1" t="s">
        <v>545</v>
      </c>
      <c r="AC171" s="1" t="s">
        <v>547</v>
      </c>
      <c r="AD171" s="1" t="s">
        <v>544</v>
      </c>
    </row>
    <row r="172" spans="1:30" x14ac:dyDescent="0.3">
      <c r="A172" s="84">
        <v>44182</v>
      </c>
      <c r="B172" s="1" t="s">
        <v>36</v>
      </c>
      <c r="C172" s="1" t="s">
        <v>153</v>
      </c>
      <c r="D172" s="1" t="s">
        <v>120</v>
      </c>
      <c r="E172" s="114">
        <v>0.38819444444444445</v>
      </c>
      <c r="F172" s="115"/>
      <c r="G172" s="114">
        <v>0.42499999999999999</v>
      </c>
      <c r="H172" s="1"/>
      <c r="I172" s="1">
        <v>0.88</v>
      </c>
      <c r="J172" s="1" t="s">
        <v>125</v>
      </c>
      <c r="K172" s="1"/>
      <c r="L172" s="1"/>
      <c r="M172" s="1" t="s">
        <v>41</v>
      </c>
      <c r="N172" s="1" t="s">
        <v>42</v>
      </c>
      <c r="O172" s="105" t="s">
        <v>36</v>
      </c>
      <c r="P172" s="105" t="s">
        <v>153</v>
      </c>
      <c r="Q172" s="106"/>
      <c r="R172" s="106"/>
      <c r="S172" s="1">
        <v>2.2175833333333332</v>
      </c>
      <c r="T172" s="1">
        <v>53.221999999999994</v>
      </c>
      <c r="U172" s="105"/>
      <c r="V172" s="105" t="s">
        <v>125</v>
      </c>
      <c r="W172" s="106">
        <v>44179</v>
      </c>
      <c r="X172" s="106">
        <v>44193</v>
      </c>
      <c r="Y172" s="1">
        <v>14</v>
      </c>
      <c r="Z172" s="1">
        <v>112</v>
      </c>
      <c r="AA172" s="1">
        <v>12</v>
      </c>
      <c r="AB172" s="1" t="s">
        <v>545</v>
      </c>
      <c r="AC172" s="1" t="s">
        <v>543</v>
      </c>
      <c r="AD172" s="1" t="s">
        <v>544</v>
      </c>
    </row>
    <row r="173" spans="1:30" x14ac:dyDescent="0.3">
      <c r="A173" s="84">
        <v>44183</v>
      </c>
      <c r="B173" s="1" t="s">
        <v>36</v>
      </c>
      <c r="C173" s="1" t="s">
        <v>153</v>
      </c>
      <c r="D173" s="1" t="s">
        <v>120</v>
      </c>
      <c r="E173" s="114">
        <v>0.53819444444444442</v>
      </c>
      <c r="F173" s="115"/>
      <c r="G173" s="114">
        <v>0.66666666666666663</v>
      </c>
      <c r="H173" s="1"/>
      <c r="I173" s="1">
        <v>3.08</v>
      </c>
      <c r="J173" s="1" t="s">
        <v>125</v>
      </c>
      <c r="K173" s="1"/>
      <c r="L173" s="1"/>
      <c r="M173" s="1" t="s">
        <v>41</v>
      </c>
      <c r="N173" s="1" t="s">
        <v>42</v>
      </c>
      <c r="O173" s="105" t="s">
        <v>36</v>
      </c>
      <c r="P173" s="105" t="s">
        <v>153</v>
      </c>
      <c r="Q173" s="106"/>
      <c r="R173" s="106"/>
      <c r="S173" s="1">
        <v>2.2175833333333332</v>
      </c>
      <c r="T173" s="1">
        <v>53.221999999999994</v>
      </c>
      <c r="U173" s="105"/>
      <c r="V173" s="105" t="s">
        <v>125</v>
      </c>
      <c r="W173" s="106">
        <v>44179</v>
      </c>
      <c r="X173" s="106">
        <v>44193</v>
      </c>
      <c r="Y173" s="1">
        <v>14</v>
      </c>
      <c r="Z173" s="1">
        <v>112</v>
      </c>
      <c r="AA173" s="1">
        <v>12</v>
      </c>
      <c r="AB173" s="1" t="s">
        <v>545</v>
      </c>
      <c r="AC173" s="1" t="s">
        <v>544</v>
      </c>
      <c r="AD173" s="1" t="s">
        <v>544</v>
      </c>
    </row>
    <row r="174" spans="1:30" x14ac:dyDescent="0.3">
      <c r="A174" s="84">
        <v>44186</v>
      </c>
      <c r="B174" s="1" t="s">
        <v>36</v>
      </c>
      <c r="C174" s="1" t="s">
        <v>153</v>
      </c>
      <c r="D174" s="1" t="s">
        <v>120</v>
      </c>
      <c r="E174" s="114">
        <v>0.36805555555555558</v>
      </c>
      <c r="F174" s="115"/>
      <c r="G174" s="114">
        <v>0.5</v>
      </c>
      <c r="H174" s="1"/>
      <c r="I174" s="1">
        <v>3.17</v>
      </c>
      <c r="J174" s="1" t="s">
        <v>125</v>
      </c>
      <c r="K174" s="1"/>
      <c r="L174" s="1"/>
      <c r="M174" s="1" t="s">
        <v>41</v>
      </c>
      <c r="N174" s="1" t="s">
        <v>42</v>
      </c>
      <c r="O174" s="105" t="s">
        <v>36</v>
      </c>
      <c r="P174" s="105" t="s">
        <v>153</v>
      </c>
      <c r="Q174" s="106"/>
      <c r="R174" s="106"/>
      <c r="S174" s="1">
        <v>2.2175833333333332</v>
      </c>
      <c r="T174" s="1">
        <v>53.221999999999994</v>
      </c>
      <c r="U174" s="105"/>
      <c r="V174" s="105" t="s">
        <v>125</v>
      </c>
      <c r="W174" s="106">
        <v>44179</v>
      </c>
      <c r="X174" s="106">
        <v>44193</v>
      </c>
      <c r="Y174" s="1">
        <v>14</v>
      </c>
      <c r="Z174" s="1">
        <v>112</v>
      </c>
      <c r="AA174" s="1">
        <v>12</v>
      </c>
      <c r="AB174" s="1" t="s">
        <v>545</v>
      </c>
      <c r="AC174" s="1" t="s">
        <v>549</v>
      </c>
      <c r="AD174" s="1" t="s">
        <v>544</v>
      </c>
    </row>
    <row r="175" spans="1:30" x14ac:dyDescent="0.3">
      <c r="A175" s="84">
        <v>44186</v>
      </c>
      <c r="B175" s="1" t="s">
        <v>36</v>
      </c>
      <c r="C175" s="1" t="s">
        <v>153</v>
      </c>
      <c r="D175" s="1" t="s">
        <v>120</v>
      </c>
      <c r="E175" s="114">
        <v>0.5625</v>
      </c>
      <c r="F175" s="115"/>
      <c r="G175" s="114">
        <v>0.64583333333333337</v>
      </c>
      <c r="H175" s="1"/>
      <c r="I175" s="1">
        <v>2</v>
      </c>
      <c r="J175" s="1" t="s">
        <v>125</v>
      </c>
      <c r="K175" s="1"/>
      <c r="L175" s="1"/>
      <c r="M175" s="1" t="s">
        <v>41</v>
      </c>
      <c r="N175" s="1" t="s">
        <v>42</v>
      </c>
      <c r="O175" s="105" t="s">
        <v>36</v>
      </c>
      <c r="P175" s="105" t="s">
        <v>153</v>
      </c>
      <c r="Q175" s="106"/>
      <c r="R175" s="106"/>
      <c r="S175" s="1">
        <v>2.2175833333333332</v>
      </c>
      <c r="T175" s="1">
        <v>53.221999999999994</v>
      </c>
      <c r="U175" s="105"/>
      <c r="V175" s="105" t="s">
        <v>125</v>
      </c>
      <c r="W175" s="106">
        <v>44179</v>
      </c>
      <c r="X175" s="106">
        <v>44193</v>
      </c>
      <c r="Y175" s="1">
        <v>14</v>
      </c>
      <c r="Z175" s="1">
        <v>112</v>
      </c>
      <c r="AA175" s="1">
        <v>12</v>
      </c>
      <c r="AB175" s="1" t="s">
        <v>545</v>
      </c>
      <c r="AC175" s="1" t="s">
        <v>546</v>
      </c>
      <c r="AD175" s="1" t="s">
        <v>544</v>
      </c>
    </row>
    <row r="176" spans="1:30" x14ac:dyDescent="0.3">
      <c r="A176" s="84">
        <v>44186</v>
      </c>
      <c r="B176" s="1" t="s">
        <v>36</v>
      </c>
      <c r="C176" s="1" t="s">
        <v>153</v>
      </c>
      <c r="D176" s="1" t="s">
        <v>120</v>
      </c>
      <c r="E176" s="114">
        <v>0.66666666666666663</v>
      </c>
      <c r="F176" s="115"/>
      <c r="G176" s="114">
        <v>0.72916666666666663</v>
      </c>
      <c r="H176" s="1"/>
      <c r="I176" s="1">
        <v>1.5</v>
      </c>
      <c r="J176" s="1" t="s">
        <v>125</v>
      </c>
      <c r="K176" s="1"/>
      <c r="L176" s="1"/>
      <c r="M176" s="1" t="s">
        <v>41</v>
      </c>
      <c r="N176" s="1" t="s">
        <v>42</v>
      </c>
      <c r="O176" s="105" t="s">
        <v>36</v>
      </c>
      <c r="P176" s="105" t="s">
        <v>153</v>
      </c>
      <c r="Q176" s="106"/>
      <c r="R176" s="106"/>
      <c r="S176" s="1">
        <v>2.2175833333333332</v>
      </c>
      <c r="T176" s="1">
        <v>53.221999999999994</v>
      </c>
      <c r="U176" s="105"/>
      <c r="V176" s="105" t="s">
        <v>125</v>
      </c>
      <c r="W176" s="106">
        <v>44179</v>
      </c>
      <c r="X176" s="106">
        <v>44193</v>
      </c>
      <c r="Y176" s="1">
        <v>14</v>
      </c>
      <c r="Z176" s="1">
        <v>112</v>
      </c>
      <c r="AA176" s="1">
        <v>12</v>
      </c>
      <c r="AB176" s="1" t="s">
        <v>545</v>
      </c>
      <c r="AC176" s="1" t="s">
        <v>547</v>
      </c>
      <c r="AD176" s="1" t="s">
        <v>544</v>
      </c>
    </row>
    <row r="177" spans="1:30" x14ac:dyDescent="0.3">
      <c r="A177" s="84">
        <v>44193</v>
      </c>
      <c r="B177" s="1" t="s">
        <v>36</v>
      </c>
      <c r="C177" s="1" t="s">
        <v>153</v>
      </c>
      <c r="D177" s="1" t="s">
        <v>120</v>
      </c>
      <c r="E177" s="114">
        <v>0.55277777777777781</v>
      </c>
      <c r="F177" s="115"/>
      <c r="G177" s="114">
        <v>0.61319444444444449</v>
      </c>
      <c r="H177" s="1"/>
      <c r="I177" s="1">
        <v>1.45</v>
      </c>
      <c r="J177" s="1" t="s">
        <v>429</v>
      </c>
      <c r="K177" s="1"/>
      <c r="L177" s="1"/>
      <c r="M177" s="1" t="s">
        <v>41</v>
      </c>
      <c r="N177" s="1" t="s">
        <v>42</v>
      </c>
      <c r="O177" s="105" t="s">
        <v>36</v>
      </c>
      <c r="P177" s="105" t="s">
        <v>153</v>
      </c>
      <c r="Q177" s="106"/>
      <c r="R177" s="106"/>
      <c r="S177" s="1">
        <v>2.2175833333333332</v>
      </c>
      <c r="T177" s="1">
        <v>53.221999999999994</v>
      </c>
      <c r="U177" s="105"/>
      <c r="V177" s="105" t="s">
        <v>429</v>
      </c>
      <c r="W177" s="106">
        <v>44193</v>
      </c>
      <c r="X177" s="106">
        <v>44207</v>
      </c>
      <c r="Y177" s="1">
        <v>14</v>
      </c>
      <c r="Z177" s="1">
        <v>112</v>
      </c>
      <c r="AA177" s="1">
        <v>12</v>
      </c>
      <c r="AB177" s="1" t="s">
        <v>545</v>
      </c>
      <c r="AC177" s="1" t="s">
        <v>546</v>
      </c>
      <c r="AD177" s="1" t="s">
        <v>544</v>
      </c>
    </row>
    <row r="178" spans="1:30" x14ac:dyDescent="0.3">
      <c r="A178" s="84">
        <v>44154</v>
      </c>
      <c r="B178" s="1" t="s">
        <v>36</v>
      </c>
      <c r="C178" s="1" t="s">
        <v>154</v>
      </c>
      <c r="D178" s="1" t="s">
        <v>155</v>
      </c>
      <c r="E178" s="114">
        <v>0.83333333333333337</v>
      </c>
      <c r="F178" s="115"/>
      <c r="G178" s="114">
        <v>0.875</v>
      </c>
      <c r="H178" s="1"/>
      <c r="I178" s="1">
        <v>1</v>
      </c>
      <c r="J178" s="1" t="s">
        <v>105</v>
      </c>
      <c r="K178" s="1"/>
      <c r="L178" s="1"/>
      <c r="M178" s="1" t="s">
        <v>68</v>
      </c>
      <c r="N178" s="1" t="s">
        <v>69</v>
      </c>
      <c r="O178" s="105" t="s">
        <v>36</v>
      </c>
      <c r="P178" s="105" t="s">
        <v>154</v>
      </c>
      <c r="Q178" s="106"/>
      <c r="R178" s="106"/>
      <c r="S178" s="1">
        <v>0.25</v>
      </c>
      <c r="T178" s="1">
        <v>6</v>
      </c>
      <c r="U178" s="105"/>
      <c r="V178" s="105" t="s">
        <v>105</v>
      </c>
      <c r="W178" s="106">
        <v>44151</v>
      </c>
      <c r="X178" s="106">
        <v>44165</v>
      </c>
      <c r="Y178" s="1">
        <v>14</v>
      </c>
      <c r="Z178" s="1">
        <v>136.37</v>
      </c>
      <c r="AA178" s="1">
        <v>11</v>
      </c>
      <c r="AB178" s="1" t="s">
        <v>542</v>
      </c>
      <c r="AC178" s="1" t="s">
        <v>548</v>
      </c>
      <c r="AD178" s="1" t="s">
        <v>544</v>
      </c>
    </row>
    <row r="179" spans="1:30" x14ac:dyDescent="0.3">
      <c r="A179" s="84">
        <v>44155</v>
      </c>
      <c r="B179" s="1" t="s">
        <v>36</v>
      </c>
      <c r="C179" s="1" t="s">
        <v>154</v>
      </c>
      <c r="D179" s="1" t="s">
        <v>156</v>
      </c>
      <c r="E179" s="114">
        <v>0.33333333333333331</v>
      </c>
      <c r="F179" s="115"/>
      <c r="G179" s="114">
        <v>0.375</v>
      </c>
      <c r="H179" s="1"/>
      <c r="I179" s="1">
        <v>1</v>
      </c>
      <c r="J179" s="1" t="s">
        <v>105</v>
      </c>
      <c r="K179" s="1"/>
      <c r="L179" s="1"/>
      <c r="M179" s="1" t="s">
        <v>68</v>
      </c>
      <c r="N179" s="1" t="s">
        <v>69</v>
      </c>
      <c r="O179" s="105" t="s">
        <v>36</v>
      </c>
      <c r="P179" s="105" t="s">
        <v>154</v>
      </c>
      <c r="Q179" s="106"/>
      <c r="R179" s="106"/>
      <c r="S179" s="1">
        <v>0.25</v>
      </c>
      <c r="T179" s="1">
        <v>6</v>
      </c>
      <c r="U179" s="105"/>
      <c r="V179" s="105" t="s">
        <v>105</v>
      </c>
      <c r="W179" s="106">
        <v>44151</v>
      </c>
      <c r="X179" s="106">
        <v>44165</v>
      </c>
      <c r="Y179" s="1">
        <v>14</v>
      </c>
      <c r="Z179" s="1">
        <v>136.37</v>
      </c>
      <c r="AA179" s="1">
        <v>11</v>
      </c>
      <c r="AB179" s="1" t="s">
        <v>542</v>
      </c>
      <c r="AC179" s="1" t="s">
        <v>549</v>
      </c>
      <c r="AD179" s="1" t="s">
        <v>544</v>
      </c>
    </row>
    <row r="180" spans="1:30" x14ac:dyDescent="0.3">
      <c r="A180" s="84">
        <v>44165</v>
      </c>
      <c r="B180" s="1" t="s">
        <v>36</v>
      </c>
      <c r="C180" s="1" t="s">
        <v>157</v>
      </c>
      <c r="D180" s="1" t="s">
        <v>120</v>
      </c>
      <c r="E180" s="114">
        <v>0.64930555555555558</v>
      </c>
      <c r="F180" s="115"/>
      <c r="G180" s="114">
        <v>0.75208333333333333</v>
      </c>
      <c r="H180" s="1"/>
      <c r="I180" s="1">
        <v>2.4700000000000002</v>
      </c>
      <c r="J180" s="1" t="s">
        <v>108</v>
      </c>
      <c r="K180" s="1"/>
      <c r="L180" s="1"/>
      <c r="M180" s="1" t="s">
        <v>68</v>
      </c>
      <c r="N180" s="1" t="s">
        <v>69</v>
      </c>
      <c r="O180" s="105" t="s">
        <v>36</v>
      </c>
      <c r="P180" s="105" t="s">
        <v>157</v>
      </c>
      <c r="Q180" s="106"/>
      <c r="R180" s="106"/>
      <c r="S180" s="1">
        <v>2.2175833333333332</v>
      </c>
      <c r="T180" s="1">
        <v>53.221999999999994</v>
      </c>
      <c r="U180" s="105"/>
      <c r="V180" s="105" t="s">
        <v>108</v>
      </c>
      <c r="W180" s="106">
        <v>44165</v>
      </c>
      <c r="X180" s="106">
        <v>44179</v>
      </c>
      <c r="Y180" s="1">
        <v>14</v>
      </c>
      <c r="Z180" s="1">
        <v>112</v>
      </c>
      <c r="AA180" s="1">
        <v>11</v>
      </c>
      <c r="AB180" s="1" t="s">
        <v>542</v>
      </c>
      <c r="AC180" s="1" t="s">
        <v>550</v>
      </c>
      <c r="AD180" s="1" t="s">
        <v>544</v>
      </c>
    </row>
    <row r="181" spans="1:30" x14ac:dyDescent="0.3">
      <c r="A181" s="84">
        <v>44172</v>
      </c>
      <c r="B181" s="1" t="s">
        <v>36</v>
      </c>
      <c r="C181" s="1" t="s">
        <v>158</v>
      </c>
      <c r="D181" s="1" t="s">
        <v>159</v>
      </c>
      <c r="E181" s="114">
        <v>0.60416666666666663</v>
      </c>
      <c r="F181" s="115"/>
      <c r="G181" s="114">
        <v>0.6875</v>
      </c>
      <c r="H181" s="1"/>
      <c r="I181" s="1">
        <v>2</v>
      </c>
      <c r="J181" s="1" t="s">
        <v>108</v>
      </c>
      <c r="K181" s="1"/>
      <c r="L181" s="1"/>
      <c r="M181" s="1" t="s">
        <v>68</v>
      </c>
      <c r="N181" s="1" t="s">
        <v>69</v>
      </c>
      <c r="O181" s="105" t="s">
        <v>36</v>
      </c>
      <c r="P181" s="105" t="s">
        <v>158</v>
      </c>
      <c r="Q181" s="106"/>
      <c r="R181" s="106"/>
      <c r="S181" s="1">
        <v>2.2175833333333332</v>
      </c>
      <c r="T181" s="1">
        <v>53.221999999999994</v>
      </c>
      <c r="U181" s="105"/>
      <c r="V181" s="105" t="s">
        <v>108</v>
      </c>
      <c r="W181" s="106">
        <v>44165</v>
      </c>
      <c r="X181" s="106">
        <v>44179</v>
      </c>
      <c r="Y181" s="1">
        <v>14</v>
      </c>
      <c r="Z181" s="1">
        <v>112</v>
      </c>
      <c r="AA181" s="1">
        <v>12</v>
      </c>
      <c r="AB181" s="1" t="s">
        <v>545</v>
      </c>
      <c r="AC181" s="1" t="s">
        <v>551</v>
      </c>
      <c r="AD181" s="1" t="s">
        <v>544</v>
      </c>
    </row>
    <row r="182" spans="1:30" x14ac:dyDescent="0.3">
      <c r="A182" s="84">
        <v>44174</v>
      </c>
      <c r="B182" s="1" t="s">
        <v>36</v>
      </c>
      <c r="C182" s="1" t="s">
        <v>160</v>
      </c>
      <c r="D182" s="1" t="s">
        <v>120</v>
      </c>
      <c r="E182" s="114">
        <v>0.80555555555555558</v>
      </c>
      <c r="F182" s="115"/>
      <c r="G182" s="114">
        <v>0.90138888888888891</v>
      </c>
      <c r="H182" s="1"/>
      <c r="I182" s="1">
        <v>2.2999999999999998</v>
      </c>
      <c r="J182" s="1" t="s">
        <v>108</v>
      </c>
      <c r="K182" s="1"/>
      <c r="L182" s="1"/>
      <c r="M182" s="1" t="s">
        <v>68</v>
      </c>
      <c r="N182" s="1" t="s">
        <v>69</v>
      </c>
      <c r="O182" s="105" t="s">
        <v>36</v>
      </c>
      <c r="P182" s="105" t="s">
        <v>160</v>
      </c>
      <c r="Q182" s="106"/>
      <c r="R182" s="106"/>
      <c r="S182" s="1">
        <v>2.2175833333333332</v>
      </c>
      <c r="T182" s="1">
        <v>53.221999999999994</v>
      </c>
      <c r="U182" s="105"/>
      <c r="V182" s="105" t="s">
        <v>108</v>
      </c>
      <c r="W182" s="106">
        <v>44165</v>
      </c>
      <c r="X182" s="106">
        <v>44179</v>
      </c>
      <c r="Y182" s="1">
        <v>14</v>
      </c>
      <c r="Z182" s="1">
        <v>112</v>
      </c>
      <c r="AA182" s="1">
        <v>12</v>
      </c>
      <c r="AB182" s="1" t="s">
        <v>545</v>
      </c>
      <c r="AC182" s="1" t="s">
        <v>552</v>
      </c>
      <c r="AD182" s="1" t="s">
        <v>544</v>
      </c>
    </row>
    <row r="183" spans="1:30" x14ac:dyDescent="0.3">
      <c r="A183" s="84">
        <v>44178</v>
      </c>
      <c r="B183" s="1" t="s">
        <v>36</v>
      </c>
      <c r="C183" s="1" t="s">
        <v>160</v>
      </c>
      <c r="D183" s="1" t="s">
        <v>120</v>
      </c>
      <c r="E183" s="114">
        <v>0.79166666666666663</v>
      </c>
      <c r="F183" s="115"/>
      <c r="G183" s="114">
        <v>0.83333333333333337</v>
      </c>
      <c r="H183" s="1"/>
      <c r="I183" s="1">
        <v>1</v>
      </c>
      <c r="J183" s="1" t="s">
        <v>108</v>
      </c>
      <c r="K183" s="1"/>
      <c r="L183" s="1"/>
      <c r="M183" s="1" t="s">
        <v>68</v>
      </c>
      <c r="N183" s="1" t="s">
        <v>69</v>
      </c>
      <c r="O183" s="105" t="s">
        <v>36</v>
      </c>
      <c r="P183" s="105" t="s">
        <v>160</v>
      </c>
      <c r="Q183" s="106"/>
      <c r="R183" s="106"/>
      <c r="S183" s="1">
        <v>2.2175833333333332</v>
      </c>
      <c r="T183" s="1">
        <v>53.221999999999994</v>
      </c>
      <c r="U183" s="105"/>
      <c r="V183" s="105" t="s">
        <v>108</v>
      </c>
      <c r="W183" s="106">
        <v>44165</v>
      </c>
      <c r="X183" s="106">
        <v>44179</v>
      </c>
      <c r="Y183" s="1">
        <v>14</v>
      </c>
      <c r="Z183" s="1">
        <v>112</v>
      </c>
      <c r="AA183" s="1">
        <v>12</v>
      </c>
      <c r="AB183" s="1" t="s">
        <v>545</v>
      </c>
      <c r="AC183" s="1" t="s">
        <v>552</v>
      </c>
      <c r="AD183" s="1" t="s">
        <v>544</v>
      </c>
    </row>
    <row r="184" spans="1:30" x14ac:dyDescent="0.3">
      <c r="A184" s="84">
        <v>44186</v>
      </c>
      <c r="B184" s="1" t="s">
        <v>36</v>
      </c>
      <c r="C184" s="1" t="s">
        <v>418</v>
      </c>
      <c r="D184" s="1" t="s">
        <v>120</v>
      </c>
      <c r="E184" s="114">
        <v>0.67152777777777772</v>
      </c>
      <c r="F184" s="115"/>
      <c r="G184" s="114">
        <v>0.71111111111111114</v>
      </c>
      <c r="H184" s="1"/>
      <c r="I184" s="1">
        <v>0.95</v>
      </c>
      <c r="J184" s="1" t="s">
        <v>125</v>
      </c>
      <c r="K184" s="1"/>
      <c r="L184" s="1"/>
      <c r="M184" s="1" t="s">
        <v>68</v>
      </c>
      <c r="N184" s="1" t="s">
        <v>69</v>
      </c>
      <c r="O184" s="105" t="s">
        <v>36</v>
      </c>
      <c r="P184" s="105" t="s">
        <v>418</v>
      </c>
      <c r="Q184" s="106"/>
      <c r="R184" s="106"/>
      <c r="S184" s="1">
        <v>0.68233333333333335</v>
      </c>
      <c r="T184" s="1">
        <v>16.376000000000001</v>
      </c>
      <c r="U184" s="105"/>
      <c r="V184" s="105" t="s">
        <v>125</v>
      </c>
      <c r="W184" s="106">
        <v>44179</v>
      </c>
      <c r="X184" s="106">
        <v>44193</v>
      </c>
      <c r="Y184" s="1">
        <v>14</v>
      </c>
      <c r="Z184" s="1">
        <v>112</v>
      </c>
      <c r="AA184" s="1">
        <v>12</v>
      </c>
      <c r="AB184" s="1" t="s">
        <v>545</v>
      </c>
      <c r="AC184" s="1" t="s">
        <v>547</v>
      </c>
      <c r="AD184" s="1" t="s">
        <v>544</v>
      </c>
    </row>
    <row r="185" spans="1:30" x14ac:dyDescent="0.3">
      <c r="A185" s="84">
        <v>44165</v>
      </c>
      <c r="B185" s="1" t="s">
        <v>36</v>
      </c>
      <c r="C185" s="1" t="s">
        <v>157</v>
      </c>
      <c r="D185" s="1" t="s">
        <v>120</v>
      </c>
      <c r="E185" s="114">
        <v>0.64930555555555558</v>
      </c>
      <c r="F185" s="115"/>
      <c r="G185" s="114">
        <v>0.75</v>
      </c>
      <c r="H185" s="1"/>
      <c r="I185" s="1">
        <v>2.42</v>
      </c>
      <c r="J185" s="1" t="s">
        <v>108</v>
      </c>
      <c r="K185" s="1"/>
      <c r="L185" s="1"/>
      <c r="M185" s="1" t="s">
        <v>73</v>
      </c>
      <c r="N185" s="1" t="s">
        <v>74</v>
      </c>
      <c r="O185" s="105" t="s">
        <v>36</v>
      </c>
      <c r="P185" s="105" t="s">
        <v>157</v>
      </c>
      <c r="Q185" s="106"/>
      <c r="R185" s="106"/>
      <c r="S185" s="1">
        <v>2.2175833333333332</v>
      </c>
      <c r="T185" s="1">
        <v>53.221999999999994</v>
      </c>
      <c r="U185" s="105"/>
      <c r="V185" s="105" t="s">
        <v>108</v>
      </c>
      <c r="W185" s="106">
        <v>44165</v>
      </c>
      <c r="X185" s="106">
        <v>44179</v>
      </c>
      <c r="Y185" s="1">
        <v>14</v>
      </c>
      <c r="Z185" s="1">
        <v>112</v>
      </c>
      <c r="AA185" s="1">
        <v>11</v>
      </c>
      <c r="AB185" s="1" t="s">
        <v>542</v>
      </c>
      <c r="AC185" s="1" t="s">
        <v>550</v>
      </c>
      <c r="AD185" s="1" t="s">
        <v>544</v>
      </c>
    </row>
    <row r="186" spans="1:30" x14ac:dyDescent="0.3">
      <c r="A186" s="84">
        <v>44169</v>
      </c>
      <c r="B186" s="1" t="s">
        <v>36</v>
      </c>
      <c r="C186" s="1" t="s">
        <v>157</v>
      </c>
      <c r="D186" s="1" t="s">
        <v>161</v>
      </c>
      <c r="E186" s="114">
        <v>0.71527777777777779</v>
      </c>
      <c r="F186" s="115"/>
      <c r="G186" s="114">
        <v>0.81944444444444442</v>
      </c>
      <c r="H186" s="1"/>
      <c r="I186" s="1">
        <v>2.5</v>
      </c>
      <c r="J186" s="1" t="s">
        <v>108</v>
      </c>
      <c r="K186" s="1"/>
      <c r="L186" s="1"/>
      <c r="M186" s="1" t="s">
        <v>73</v>
      </c>
      <c r="N186" s="1" t="s">
        <v>74</v>
      </c>
      <c r="O186" s="105" t="s">
        <v>36</v>
      </c>
      <c r="P186" s="105" t="s">
        <v>157</v>
      </c>
      <c r="Q186" s="106"/>
      <c r="R186" s="106"/>
      <c r="S186" s="1">
        <v>2.2175833333333332</v>
      </c>
      <c r="T186" s="1">
        <v>53.221999999999994</v>
      </c>
      <c r="U186" s="105"/>
      <c r="V186" s="105" t="s">
        <v>108</v>
      </c>
      <c r="W186" s="106">
        <v>44165</v>
      </c>
      <c r="X186" s="106">
        <v>44179</v>
      </c>
      <c r="Y186" s="1">
        <v>14</v>
      </c>
      <c r="Z186" s="1">
        <v>112</v>
      </c>
      <c r="AA186" s="1">
        <v>12</v>
      </c>
      <c r="AB186" s="1" t="s">
        <v>545</v>
      </c>
      <c r="AC186" s="1" t="s">
        <v>553</v>
      </c>
      <c r="AD186" s="1" t="s">
        <v>544</v>
      </c>
    </row>
    <row r="187" spans="1:30" x14ac:dyDescent="0.3">
      <c r="A187" s="84">
        <v>44174</v>
      </c>
      <c r="B187" s="1" t="s">
        <v>36</v>
      </c>
      <c r="C187" s="1" t="s">
        <v>160</v>
      </c>
      <c r="D187" s="1" t="s">
        <v>162</v>
      </c>
      <c r="E187" s="114">
        <v>0.80555555555555558</v>
      </c>
      <c r="F187" s="115"/>
      <c r="G187" s="114">
        <v>0.88055555555555554</v>
      </c>
      <c r="H187" s="1"/>
      <c r="I187" s="1">
        <v>1.8</v>
      </c>
      <c r="J187" s="1" t="s">
        <v>108</v>
      </c>
      <c r="K187" s="1"/>
      <c r="L187" s="1"/>
      <c r="M187" s="1" t="s">
        <v>73</v>
      </c>
      <c r="N187" s="1" t="s">
        <v>74</v>
      </c>
      <c r="O187" s="105" t="s">
        <v>36</v>
      </c>
      <c r="P187" s="105" t="s">
        <v>160</v>
      </c>
      <c r="Q187" s="106"/>
      <c r="R187" s="106"/>
      <c r="S187" s="1">
        <v>2.2175833333333332</v>
      </c>
      <c r="T187" s="1">
        <v>53.221999999999994</v>
      </c>
      <c r="U187" s="105"/>
      <c r="V187" s="105" t="s">
        <v>108</v>
      </c>
      <c r="W187" s="106">
        <v>44165</v>
      </c>
      <c r="X187" s="106">
        <v>44179</v>
      </c>
      <c r="Y187" s="1">
        <v>14</v>
      </c>
      <c r="Z187" s="1">
        <v>112</v>
      </c>
      <c r="AA187" s="1">
        <v>12</v>
      </c>
      <c r="AB187" s="1" t="s">
        <v>545</v>
      </c>
      <c r="AC187" s="1" t="s">
        <v>552</v>
      </c>
      <c r="AD187" s="1" t="s">
        <v>544</v>
      </c>
    </row>
    <row r="188" spans="1:30" x14ac:dyDescent="0.3">
      <c r="A188" s="84">
        <v>44178</v>
      </c>
      <c r="B188" s="1" t="s">
        <v>36</v>
      </c>
      <c r="C188" s="1" t="s">
        <v>160</v>
      </c>
      <c r="D188" s="1" t="s">
        <v>162</v>
      </c>
      <c r="E188" s="114">
        <v>0.79166666666666663</v>
      </c>
      <c r="F188" s="115"/>
      <c r="G188" s="114">
        <v>0.84375</v>
      </c>
      <c r="H188" s="1"/>
      <c r="I188" s="1">
        <v>1.25</v>
      </c>
      <c r="J188" s="1" t="s">
        <v>108</v>
      </c>
      <c r="K188" s="1"/>
      <c r="L188" s="1"/>
      <c r="M188" s="1" t="s">
        <v>73</v>
      </c>
      <c r="N188" s="1" t="s">
        <v>74</v>
      </c>
      <c r="O188" s="105" t="s">
        <v>36</v>
      </c>
      <c r="P188" s="105" t="s">
        <v>160</v>
      </c>
      <c r="Q188" s="106"/>
      <c r="R188" s="106"/>
      <c r="S188" s="1">
        <v>2.2175833333333332</v>
      </c>
      <c r="T188" s="1">
        <v>53.221999999999994</v>
      </c>
      <c r="U188" s="105"/>
      <c r="V188" s="105" t="s">
        <v>108</v>
      </c>
      <c r="W188" s="106">
        <v>44165</v>
      </c>
      <c r="X188" s="106">
        <v>44179</v>
      </c>
      <c r="Y188" s="1">
        <v>14</v>
      </c>
      <c r="Z188" s="1">
        <v>112</v>
      </c>
      <c r="AA188" s="1">
        <v>12</v>
      </c>
      <c r="AB188" s="1" t="s">
        <v>545</v>
      </c>
      <c r="AC188" s="1" t="s">
        <v>552</v>
      </c>
      <c r="AD188" s="1" t="s">
        <v>544</v>
      </c>
    </row>
    <row r="189" spans="1:30" x14ac:dyDescent="0.3">
      <c r="A189" s="84">
        <v>44183</v>
      </c>
      <c r="B189" s="1" t="s">
        <v>36</v>
      </c>
      <c r="C189" s="1" t="s">
        <v>416</v>
      </c>
      <c r="D189" s="1" t="s">
        <v>161</v>
      </c>
      <c r="E189" s="114">
        <v>0.75694444444444442</v>
      </c>
      <c r="F189" s="115"/>
      <c r="G189" s="114">
        <v>0.90277777777777779</v>
      </c>
      <c r="H189" s="1"/>
      <c r="I189" s="1">
        <v>3.5</v>
      </c>
      <c r="J189" s="1" t="s">
        <v>125</v>
      </c>
      <c r="K189" s="1"/>
      <c r="L189" s="1"/>
      <c r="M189" s="1" t="s">
        <v>73</v>
      </c>
      <c r="N189" s="1" t="s">
        <v>74</v>
      </c>
      <c r="O189" s="105" t="s">
        <v>36</v>
      </c>
      <c r="P189" s="105" t="s">
        <v>416</v>
      </c>
      <c r="Q189" s="106"/>
      <c r="R189" s="106"/>
      <c r="S189" s="1">
        <v>0.85291666666666677</v>
      </c>
      <c r="T189" s="1">
        <v>20.470000000000002</v>
      </c>
      <c r="U189" s="105"/>
      <c r="V189" s="105" t="s">
        <v>125</v>
      </c>
      <c r="W189" s="106">
        <v>44179</v>
      </c>
      <c r="X189" s="106">
        <v>44193</v>
      </c>
      <c r="Y189" s="1">
        <v>14</v>
      </c>
      <c r="Z189" s="1">
        <v>112</v>
      </c>
      <c r="AA189" s="1">
        <v>12</v>
      </c>
      <c r="AB189" s="1" t="s">
        <v>545</v>
      </c>
      <c r="AC189" s="1" t="s">
        <v>557</v>
      </c>
      <c r="AD189" s="1" t="s">
        <v>544</v>
      </c>
    </row>
    <row r="190" spans="1:30" x14ac:dyDescent="0.3">
      <c r="A190" s="84">
        <v>44154</v>
      </c>
      <c r="B190" s="1" t="s">
        <v>36</v>
      </c>
      <c r="C190" s="1" t="s">
        <v>154</v>
      </c>
      <c r="D190" s="1" t="s">
        <v>163</v>
      </c>
      <c r="E190" s="114">
        <v>0.83333333333333337</v>
      </c>
      <c r="F190" s="115"/>
      <c r="G190" s="114">
        <v>0.875</v>
      </c>
      <c r="H190" s="1"/>
      <c r="I190" s="1">
        <v>1</v>
      </c>
      <c r="J190" s="1" t="s">
        <v>105</v>
      </c>
      <c r="K190" s="1"/>
      <c r="L190" s="1"/>
      <c r="M190" s="1" t="s">
        <v>83</v>
      </c>
      <c r="N190" s="1" t="s">
        <v>84</v>
      </c>
      <c r="O190" s="105" t="s">
        <v>36</v>
      </c>
      <c r="P190" s="105" t="s">
        <v>154</v>
      </c>
      <c r="Q190" s="106"/>
      <c r="R190" s="106"/>
      <c r="S190" s="1">
        <v>0.25</v>
      </c>
      <c r="T190" s="1">
        <v>6</v>
      </c>
      <c r="U190" s="105"/>
      <c r="V190" s="105" t="s">
        <v>105</v>
      </c>
      <c r="W190" s="106">
        <v>44151</v>
      </c>
      <c r="X190" s="106">
        <v>44165</v>
      </c>
      <c r="Y190" s="1">
        <v>14</v>
      </c>
      <c r="Z190" s="1">
        <v>136.37</v>
      </c>
      <c r="AA190" s="1">
        <v>11</v>
      </c>
      <c r="AB190" s="1" t="s">
        <v>542</v>
      </c>
      <c r="AC190" s="1" t="s">
        <v>548</v>
      </c>
      <c r="AD190" s="1" t="s">
        <v>544</v>
      </c>
    </row>
    <row r="191" spans="1:30" x14ac:dyDescent="0.3">
      <c r="A191" s="84">
        <v>44165</v>
      </c>
      <c r="B191" s="1" t="s">
        <v>36</v>
      </c>
      <c r="C191" s="1" t="s">
        <v>164</v>
      </c>
      <c r="D191" s="1" t="s">
        <v>165</v>
      </c>
      <c r="E191" s="114">
        <v>0.66666666666666663</v>
      </c>
      <c r="F191" s="115"/>
      <c r="G191" s="114">
        <v>0.70138888888888884</v>
      </c>
      <c r="H191" s="1"/>
      <c r="I191" s="1">
        <v>0.83</v>
      </c>
      <c r="J191" s="1" t="s">
        <v>108</v>
      </c>
      <c r="K191" s="1"/>
      <c r="L191" s="1"/>
      <c r="M191" s="1" t="s">
        <v>83</v>
      </c>
      <c r="N191" s="1" t="s">
        <v>84</v>
      </c>
      <c r="O191" s="105" t="s">
        <v>36</v>
      </c>
      <c r="P191" s="105" t="s">
        <v>164</v>
      </c>
      <c r="Q191" s="106"/>
      <c r="R191" s="106"/>
      <c r="S191" s="1">
        <v>0.85291666666666677</v>
      </c>
      <c r="T191" s="1">
        <v>20.470000000000002</v>
      </c>
      <c r="U191" s="105"/>
      <c r="V191" s="105" t="s">
        <v>108</v>
      </c>
      <c r="W191" s="106">
        <v>44165</v>
      </c>
      <c r="X191" s="106">
        <v>44179</v>
      </c>
      <c r="Y191" s="1">
        <v>14</v>
      </c>
      <c r="Z191" s="1">
        <v>112</v>
      </c>
      <c r="AA191" s="1">
        <v>11</v>
      </c>
      <c r="AB191" s="1" t="s">
        <v>542</v>
      </c>
      <c r="AC191" s="1" t="s">
        <v>547</v>
      </c>
      <c r="AD191" s="1" t="s">
        <v>544</v>
      </c>
    </row>
    <row r="192" spans="1:30" x14ac:dyDescent="0.3">
      <c r="A192" s="84">
        <v>44165</v>
      </c>
      <c r="B192" s="1" t="s">
        <v>36</v>
      </c>
      <c r="C192" s="1" t="s">
        <v>164</v>
      </c>
      <c r="D192" s="1" t="s">
        <v>166</v>
      </c>
      <c r="E192" s="114">
        <v>0.79166666666666663</v>
      </c>
      <c r="F192" s="115"/>
      <c r="G192" s="114">
        <v>0.85416666666666663</v>
      </c>
      <c r="H192" s="1"/>
      <c r="I192" s="1">
        <v>1.5</v>
      </c>
      <c r="J192" s="1" t="s">
        <v>108</v>
      </c>
      <c r="K192" s="1"/>
      <c r="L192" s="1"/>
      <c r="M192" s="1" t="s">
        <v>83</v>
      </c>
      <c r="N192" s="1" t="s">
        <v>84</v>
      </c>
      <c r="O192" s="105" t="s">
        <v>36</v>
      </c>
      <c r="P192" s="105" t="s">
        <v>164</v>
      </c>
      <c r="Q192" s="106"/>
      <c r="R192" s="106"/>
      <c r="S192" s="1">
        <v>0.85291666666666677</v>
      </c>
      <c r="T192" s="1">
        <v>20.470000000000002</v>
      </c>
      <c r="U192" s="105"/>
      <c r="V192" s="105" t="s">
        <v>108</v>
      </c>
      <c r="W192" s="106">
        <v>44165</v>
      </c>
      <c r="X192" s="106">
        <v>44179</v>
      </c>
      <c r="Y192" s="1">
        <v>14</v>
      </c>
      <c r="Z192" s="1">
        <v>112</v>
      </c>
      <c r="AA192" s="1">
        <v>11</v>
      </c>
      <c r="AB192" s="1" t="s">
        <v>542</v>
      </c>
      <c r="AC192" s="1" t="s">
        <v>552</v>
      </c>
      <c r="AD192" s="1" t="s">
        <v>544</v>
      </c>
    </row>
    <row r="193" spans="1:30" x14ac:dyDescent="0.3">
      <c r="A193" s="84">
        <v>44167</v>
      </c>
      <c r="B193" s="1" t="s">
        <v>36</v>
      </c>
      <c r="C193" s="1" t="s">
        <v>164</v>
      </c>
      <c r="D193" s="1" t="s">
        <v>167</v>
      </c>
      <c r="E193" s="114">
        <v>0.55555555555555558</v>
      </c>
      <c r="F193" s="115"/>
      <c r="G193" s="114">
        <v>0.59375</v>
      </c>
      <c r="H193" s="1"/>
      <c r="I193" s="1">
        <v>0.92</v>
      </c>
      <c r="J193" s="1" t="s">
        <v>108</v>
      </c>
      <c r="K193" s="1"/>
      <c r="L193" s="1"/>
      <c r="M193" s="1" t="s">
        <v>83</v>
      </c>
      <c r="N193" s="1" t="s">
        <v>84</v>
      </c>
      <c r="O193" s="105" t="s">
        <v>36</v>
      </c>
      <c r="P193" s="105" t="s">
        <v>164</v>
      </c>
      <c r="Q193" s="106"/>
      <c r="R193" s="106"/>
      <c r="S193" s="1">
        <v>0.85291666666666677</v>
      </c>
      <c r="T193" s="1">
        <v>20.470000000000002</v>
      </c>
      <c r="U193" s="105"/>
      <c r="V193" s="105" t="s">
        <v>108</v>
      </c>
      <c r="W193" s="106">
        <v>44165</v>
      </c>
      <c r="X193" s="106">
        <v>44179</v>
      </c>
      <c r="Y193" s="1">
        <v>14</v>
      </c>
      <c r="Z193" s="1">
        <v>112</v>
      </c>
      <c r="AA193" s="1">
        <v>12</v>
      </c>
      <c r="AB193" s="1" t="s">
        <v>545</v>
      </c>
      <c r="AC193" s="1" t="s">
        <v>546</v>
      </c>
      <c r="AD193" s="1" t="s">
        <v>544</v>
      </c>
    </row>
    <row r="194" spans="1:30" x14ac:dyDescent="0.3">
      <c r="A194" s="84">
        <v>44175</v>
      </c>
      <c r="B194" s="1" t="s">
        <v>36</v>
      </c>
      <c r="C194" s="1" t="s">
        <v>164</v>
      </c>
      <c r="D194" s="1" t="s">
        <v>168</v>
      </c>
      <c r="E194" s="114">
        <v>0.60763888888888884</v>
      </c>
      <c r="F194" s="115"/>
      <c r="G194" s="114">
        <v>0.61805555555555558</v>
      </c>
      <c r="H194" s="1"/>
      <c r="I194" s="1">
        <v>0.25</v>
      </c>
      <c r="J194" s="1" t="s">
        <v>108</v>
      </c>
      <c r="K194" s="1"/>
      <c r="L194" s="1"/>
      <c r="M194" s="1" t="s">
        <v>83</v>
      </c>
      <c r="N194" s="1" t="s">
        <v>84</v>
      </c>
      <c r="O194" s="105" t="s">
        <v>36</v>
      </c>
      <c r="P194" s="105" t="s">
        <v>164</v>
      </c>
      <c r="Q194" s="106"/>
      <c r="R194" s="106"/>
      <c r="S194" s="1">
        <v>0.85291666666666677</v>
      </c>
      <c r="T194" s="1">
        <v>20.470000000000002</v>
      </c>
      <c r="U194" s="105"/>
      <c r="V194" s="105" t="s">
        <v>108</v>
      </c>
      <c r="W194" s="106">
        <v>44165</v>
      </c>
      <c r="X194" s="106">
        <v>44179</v>
      </c>
      <c r="Y194" s="1">
        <v>14</v>
      </c>
      <c r="Z194" s="1">
        <v>112</v>
      </c>
      <c r="AA194" s="1">
        <v>12</v>
      </c>
      <c r="AB194" s="1" t="s">
        <v>545</v>
      </c>
      <c r="AC194" s="1" t="s">
        <v>551</v>
      </c>
      <c r="AD194" s="1" t="s">
        <v>544</v>
      </c>
    </row>
    <row r="195" spans="1:30" x14ac:dyDescent="0.3">
      <c r="A195" s="84">
        <v>44169</v>
      </c>
      <c r="B195" s="1" t="s">
        <v>36</v>
      </c>
      <c r="C195" s="1" t="s">
        <v>157</v>
      </c>
      <c r="D195" s="1" t="s">
        <v>169</v>
      </c>
      <c r="E195" s="114">
        <v>0.70833333333333337</v>
      </c>
      <c r="F195" s="115"/>
      <c r="G195" s="114">
        <v>0.81944444444444442</v>
      </c>
      <c r="H195" s="1"/>
      <c r="I195" s="1">
        <v>2.67</v>
      </c>
      <c r="J195" s="1" t="s">
        <v>108</v>
      </c>
      <c r="K195" s="1"/>
      <c r="L195" s="1"/>
      <c r="M195" s="1" t="s">
        <v>93</v>
      </c>
      <c r="N195" s="1" t="s">
        <v>94</v>
      </c>
      <c r="O195" s="105" t="s">
        <v>36</v>
      </c>
      <c r="P195" s="105" t="s">
        <v>157</v>
      </c>
      <c r="Q195" s="106"/>
      <c r="R195" s="106"/>
      <c r="S195" s="1">
        <v>2.2175833333333332</v>
      </c>
      <c r="T195" s="1">
        <v>53.221999999999994</v>
      </c>
      <c r="U195" s="105"/>
      <c r="V195" s="105" t="s">
        <v>108</v>
      </c>
      <c r="W195" s="106">
        <v>44165</v>
      </c>
      <c r="X195" s="106">
        <v>44179</v>
      </c>
      <c r="Y195" s="1">
        <v>14</v>
      </c>
      <c r="Z195" s="1">
        <v>112</v>
      </c>
      <c r="AA195" s="1">
        <v>12</v>
      </c>
      <c r="AB195" s="1" t="s">
        <v>545</v>
      </c>
      <c r="AC195" s="1" t="s">
        <v>553</v>
      </c>
      <c r="AD195" s="1" t="s">
        <v>544</v>
      </c>
    </row>
    <row r="196" spans="1:30" x14ac:dyDescent="0.3">
      <c r="A196" s="84">
        <v>44169</v>
      </c>
      <c r="B196" s="1" t="s">
        <v>36</v>
      </c>
      <c r="C196" s="1" t="s">
        <v>157</v>
      </c>
      <c r="D196" s="1" t="s">
        <v>170</v>
      </c>
      <c r="E196" s="114">
        <v>0.875</v>
      </c>
      <c r="F196" s="115"/>
      <c r="G196" s="114">
        <v>0.9</v>
      </c>
      <c r="H196" s="1"/>
      <c r="I196" s="1">
        <v>0.6</v>
      </c>
      <c r="J196" s="1" t="s">
        <v>108</v>
      </c>
      <c r="K196" s="1"/>
      <c r="L196" s="1"/>
      <c r="M196" s="1" t="s">
        <v>93</v>
      </c>
      <c r="N196" s="1" t="s">
        <v>94</v>
      </c>
      <c r="O196" s="105" t="s">
        <v>36</v>
      </c>
      <c r="P196" s="105" t="s">
        <v>157</v>
      </c>
      <c r="Q196" s="106"/>
      <c r="R196" s="106"/>
      <c r="S196" s="1">
        <v>2.2175833333333332</v>
      </c>
      <c r="T196" s="1">
        <v>53.221999999999994</v>
      </c>
      <c r="U196" s="105"/>
      <c r="V196" s="105" t="s">
        <v>108</v>
      </c>
      <c r="W196" s="106">
        <v>44165</v>
      </c>
      <c r="X196" s="106">
        <v>44179</v>
      </c>
      <c r="Y196" s="1">
        <v>14</v>
      </c>
      <c r="Z196" s="1">
        <v>112</v>
      </c>
      <c r="AA196" s="1">
        <v>12</v>
      </c>
      <c r="AB196" s="1" t="s">
        <v>545</v>
      </c>
      <c r="AC196" s="1" t="s">
        <v>554</v>
      </c>
      <c r="AD196" s="1" t="s">
        <v>544</v>
      </c>
    </row>
    <row r="197" spans="1:30" x14ac:dyDescent="0.3">
      <c r="A197" s="84">
        <v>44174</v>
      </c>
      <c r="B197" s="1" t="s">
        <v>36</v>
      </c>
      <c r="C197" s="1" t="s">
        <v>160</v>
      </c>
      <c r="D197" s="1" t="s">
        <v>120</v>
      </c>
      <c r="E197" s="114">
        <v>0.60416666666666663</v>
      </c>
      <c r="F197" s="115"/>
      <c r="G197" s="114">
        <v>0.64583333333333337</v>
      </c>
      <c r="H197" s="1"/>
      <c r="I197" s="1">
        <v>1</v>
      </c>
      <c r="J197" s="1" t="s">
        <v>108</v>
      </c>
      <c r="K197" s="1"/>
      <c r="L197" s="1"/>
      <c r="M197" s="1" t="s">
        <v>93</v>
      </c>
      <c r="N197" s="1" t="s">
        <v>94</v>
      </c>
      <c r="O197" s="105" t="s">
        <v>36</v>
      </c>
      <c r="P197" s="105" t="s">
        <v>160</v>
      </c>
      <c r="Q197" s="106"/>
      <c r="R197" s="106"/>
      <c r="S197" s="1">
        <v>2.2175833333333332</v>
      </c>
      <c r="T197" s="1">
        <v>53.221999999999994</v>
      </c>
      <c r="U197" s="105"/>
      <c r="V197" s="105" t="s">
        <v>108</v>
      </c>
      <c r="W197" s="106">
        <v>44165</v>
      </c>
      <c r="X197" s="106">
        <v>44179</v>
      </c>
      <c r="Y197" s="1">
        <v>14</v>
      </c>
      <c r="Z197" s="1">
        <v>112</v>
      </c>
      <c r="AA197" s="1">
        <v>12</v>
      </c>
      <c r="AB197" s="1" t="s">
        <v>545</v>
      </c>
      <c r="AC197" s="1" t="s">
        <v>551</v>
      </c>
      <c r="AD197" s="1" t="s">
        <v>544</v>
      </c>
    </row>
    <row r="198" spans="1:30" x14ac:dyDescent="0.3">
      <c r="A198" s="84">
        <v>44174</v>
      </c>
      <c r="B198" s="1" t="s">
        <v>36</v>
      </c>
      <c r="C198" s="1" t="s">
        <v>160</v>
      </c>
      <c r="D198" s="1" t="s">
        <v>171</v>
      </c>
      <c r="E198" s="114">
        <v>0.8125</v>
      </c>
      <c r="F198" s="115"/>
      <c r="G198" s="114">
        <v>0.88194444444444442</v>
      </c>
      <c r="H198" s="1"/>
      <c r="I198" s="1">
        <v>1.67</v>
      </c>
      <c r="J198" s="1" t="s">
        <v>108</v>
      </c>
      <c r="K198" s="1"/>
      <c r="L198" s="1"/>
      <c r="M198" s="1" t="s">
        <v>93</v>
      </c>
      <c r="N198" s="1" t="s">
        <v>94</v>
      </c>
      <c r="O198" s="105" t="s">
        <v>36</v>
      </c>
      <c r="P198" s="105" t="s">
        <v>160</v>
      </c>
      <c r="Q198" s="106"/>
      <c r="R198" s="106"/>
      <c r="S198" s="1">
        <v>2.2175833333333332</v>
      </c>
      <c r="T198" s="1">
        <v>53.221999999999994</v>
      </c>
      <c r="U198" s="105"/>
      <c r="V198" s="105" t="s">
        <v>108</v>
      </c>
      <c r="W198" s="106">
        <v>44165</v>
      </c>
      <c r="X198" s="106">
        <v>44179</v>
      </c>
      <c r="Y198" s="1">
        <v>14</v>
      </c>
      <c r="Z198" s="1">
        <v>112</v>
      </c>
      <c r="AA198" s="1">
        <v>12</v>
      </c>
      <c r="AB198" s="1" t="s">
        <v>545</v>
      </c>
      <c r="AC198" s="1" t="s">
        <v>552</v>
      </c>
      <c r="AD198" s="1" t="s">
        <v>544</v>
      </c>
    </row>
    <row r="199" spans="1:30" x14ac:dyDescent="0.3">
      <c r="A199" s="84">
        <v>44175</v>
      </c>
      <c r="B199" s="1" t="s">
        <v>36</v>
      </c>
      <c r="C199" s="1" t="s">
        <v>160</v>
      </c>
      <c r="D199" s="1" t="s">
        <v>120</v>
      </c>
      <c r="E199" s="114">
        <v>0.43055555555555558</v>
      </c>
      <c r="F199" s="115"/>
      <c r="G199" s="114">
        <v>0.45833333333333331</v>
      </c>
      <c r="H199" s="1"/>
      <c r="I199" s="1">
        <v>0.67</v>
      </c>
      <c r="J199" s="1" t="s">
        <v>108</v>
      </c>
      <c r="K199" s="1"/>
      <c r="L199" s="1"/>
      <c r="M199" s="1" t="s">
        <v>93</v>
      </c>
      <c r="N199" s="1" t="s">
        <v>94</v>
      </c>
      <c r="O199" s="105" t="s">
        <v>36</v>
      </c>
      <c r="P199" s="105" t="s">
        <v>160</v>
      </c>
      <c r="Q199" s="106"/>
      <c r="R199" s="106"/>
      <c r="S199" s="1">
        <v>2.2175833333333332</v>
      </c>
      <c r="T199" s="1">
        <v>53.221999999999994</v>
      </c>
      <c r="U199" s="105"/>
      <c r="V199" s="105" t="s">
        <v>108</v>
      </c>
      <c r="W199" s="106">
        <v>44165</v>
      </c>
      <c r="X199" s="106">
        <v>44179</v>
      </c>
      <c r="Y199" s="1">
        <v>14</v>
      </c>
      <c r="Z199" s="1">
        <v>112</v>
      </c>
      <c r="AA199" s="1">
        <v>12</v>
      </c>
      <c r="AB199" s="1" t="s">
        <v>545</v>
      </c>
      <c r="AC199" s="1" t="s">
        <v>555</v>
      </c>
      <c r="AD199" s="1" t="s">
        <v>544</v>
      </c>
    </row>
    <row r="200" spans="1:30" x14ac:dyDescent="0.3">
      <c r="A200" s="84">
        <v>44175</v>
      </c>
      <c r="B200" s="1" t="s">
        <v>36</v>
      </c>
      <c r="C200" s="1" t="s">
        <v>160</v>
      </c>
      <c r="D200" s="1" t="s">
        <v>120</v>
      </c>
      <c r="E200" s="114">
        <v>0.92708333333333337</v>
      </c>
      <c r="F200" s="115"/>
      <c r="G200" s="114">
        <v>4.1666666666666664E-2</v>
      </c>
      <c r="H200" s="1"/>
      <c r="I200" s="1">
        <v>2.75</v>
      </c>
      <c r="J200" s="1" t="s">
        <v>108</v>
      </c>
      <c r="K200" s="1"/>
      <c r="L200" s="1"/>
      <c r="M200" s="1" t="s">
        <v>93</v>
      </c>
      <c r="N200" s="1" t="s">
        <v>94</v>
      </c>
      <c r="O200" s="105" t="s">
        <v>36</v>
      </c>
      <c r="P200" s="105" t="s">
        <v>160</v>
      </c>
      <c r="Q200" s="106"/>
      <c r="R200" s="106"/>
      <c r="S200" s="1">
        <v>2.2175833333333332</v>
      </c>
      <c r="T200" s="1">
        <v>53.221999999999994</v>
      </c>
      <c r="U200" s="105"/>
      <c r="V200" s="105" t="s">
        <v>108</v>
      </c>
      <c r="W200" s="106">
        <v>44165</v>
      </c>
      <c r="X200" s="106">
        <v>44179</v>
      </c>
      <c r="Y200" s="1">
        <v>14</v>
      </c>
      <c r="Z200" s="1">
        <v>112</v>
      </c>
      <c r="AA200" s="1">
        <v>12</v>
      </c>
      <c r="AB200" s="1" t="s">
        <v>545</v>
      </c>
      <c r="AC200" s="1" t="s">
        <v>556</v>
      </c>
      <c r="AD200" s="1" t="s">
        <v>544</v>
      </c>
    </row>
    <row r="201" spans="1:30" x14ac:dyDescent="0.3">
      <c r="A201" s="84">
        <v>44178</v>
      </c>
      <c r="B201" s="1" t="s">
        <v>36</v>
      </c>
      <c r="C201" s="1" t="s">
        <v>160</v>
      </c>
      <c r="D201" s="1" t="s">
        <v>120</v>
      </c>
      <c r="E201" s="114">
        <v>0.79166666666666663</v>
      </c>
      <c r="F201" s="115"/>
      <c r="G201" s="114">
        <v>0.84375</v>
      </c>
      <c r="H201" s="1"/>
      <c r="I201" s="1">
        <v>1.25</v>
      </c>
      <c r="J201" s="1" t="s">
        <v>108</v>
      </c>
      <c r="K201" s="1"/>
      <c r="L201" s="1"/>
      <c r="M201" s="1" t="s">
        <v>93</v>
      </c>
      <c r="N201" s="1" t="s">
        <v>94</v>
      </c>
      <c r="O201" s="105" t="s">
        <v>36</v>
      </c>
      <c r="P201" s="105" t="s">
        <v>160</v>
      </c>
      <c r="Q201" s="106"/>
      <c r="R201" s="106"/>
      <c r="S201" s="1">
        <v>2.2175833333333332</v>
      </c>
      <c r="T201" s="1">
        <v>53.221999999999994</v>
      </c>
      <c r="U201" s="105"/>
      <c r="V201" s="105" t="s">
        <v>108</v>
      </c>
      <c r="W201" s="106">
        <v>44165</v>
      </c>
      <c r="X201" s="106">
        <v>44179</v>
      </c>
      <c r="Y201" s="1">
        <v>14</v>
      </c>
      <c r="Z201" s="1">
        <v>112</v>
      </c>
      <c r="AA201" s="1">
        <v>12</v>
      </c>
      <c r="AB201" s="1" t="s">
        <v>545</v>
      </c>
      <c r="AC201" s="1" t="s">
        <v>552</v>
      </c>
      <c r="AD201" s="1" t="s">
        <v>544</v>
      </c>
    </row>
    <row r="202" spans="1:30" x14ac:dyDescent="0.3">
      <c r="A202" s="84">
        <v>44183</v>
      </c>
      <c r="B202" s="1" t="s">
        <v>36</v>
      </c>
      <c r="C202" s="1" t="s">
        <v>416</v>
      </c>
      <c r="D202" s="1" t="s">
        <v>161</v>
      </c>
      <c r="E202" s="114">
        <v>0.75694444444444442</v>
      </c>
      <c r="F202" s="115"/>
      <c r="G202" s="114">
        <v>0.90277777777777779</v>
      </c>
      <c r="H202" s="1"/>
      <c r="I202" s="1">
        <v>3.5</v>
      </c>
      <c r="J202" s="1" t="s">
        <v>125</v>
      </c>
      <c r="K202" s="1"/>
      <c r="L202" s="1"/>
      <c r="M202" s="1" t="s">
        <v>93</v>
      </c>
      <c r="N202" s="1" t="s">
        <v>94</v>
      </c>
      <c r="O202" s="105" t="s">
        <v>36</v>
      </c>
      <c r="P202" s="105" t="s">
        <v>416</v>
      </c>
      <c r="Q202" s="106"/>
      <c r="R202" s="106"/>
      <c r="S202" s="1">
        <v>0.85291666666666677</v>
      </c>
      <c r="T202" s="1">
        <v>20.470000000000002</v>
      </c>
      <c r="U202" s="105"/>
      <c r="V202" s="105" t="s">
        <v>125</v>
      </c>
      <c r="W202" s="106">
        <v>44179</v>
      </c>
      <c r="X202" s="106">
        <v>44193</v>
      </c>
      <c r="Y202" s="1">
        <v>14</v>
      </c>
      <c r="Z202" s="1">
        <v>112</v>
      </c>
      <c r="AA202" s="1">
        <v>12</v>
      </c>
      <c r="AB202" s="1" t="s">
        <v>545</v>
      </c>
      <c r="AC202" s="1" t="s">
        <v>557</v>
      </c>
      <c r="AD202" s="1" t="s">
        <v>544</v>
      </c>
    </row>
    <row r="203" spans="1:30" x14ac:dyDescent="0.3">
      <c r="A203" s="84">
        <v>44186</v>
      </c>
      <c r="B203" s="1" t="s">
        <v>36</v>
      </c>
      <c r="C203" s="1" t="s">
        <v>153</v>
      </c>
      <c r="D203" s="1" t="s">
        <v>120</v>
      </c>
      <c r="E203" s="114">
        <v>0.5625</v>
      </c>
      <c r="F203" s="115"/>
      <c r="G203" s="114">
        <v>0.64583333333333337</v>
      </c>
      <c r="H203" s="1"/>
      <c r="I203" s="1">
        <v>2</v>
      </c>
      <c r="J203" s="1" t="s">
        <v>125</v>
      </c>
      <c r="K203" s="1"/>
      <c r="L203" s="1"/>
      <c r="M203" s="1" t="s">
        <v>93</v>
      </c>
      <c r="N203" s="1" t="s">
        <v>94</v>
      </c>
      <c r="O203" s="105" t="s">
        <v>36</v>
      </c>
      <c r="P203" s="105" t="s">
        <v>153</v>
      </c>
      <c r="Q203" s="106"/>
      <c r="R203" s="106"/>
      <c r="S203" s="1">
        <v>2.2175833333333332</v>
      </c>
      <c r="T203" s="1">
        <v>53.221999999999994</v>
      </c>
      <c r="U203" s="105"/>
      <c r="V203" s="105" t="s">
        <v>125</v>
      </c>
      <c r="W203" s="106">
        <v>44179</v>
      </c>
      <c r="X203" s="106">
        <v>44193</v>
      </c>
      <c r="Y203" s="1">
        <v>14</v>
      </c>
      <c r="Z203" s="1">
        <v>112</v>
      </c>
      <c r="AA203" s="1">
        <v>12</v>
      </c>
      <c r="AB203" s="1" t="s">
        <v>545</v>
      </c>
      <c r="AC203" s="1" t="s">
        <v>546</v>
      </c>
      <c r="AD203" s="1" t="s">
        <v>544</v>
      </c>
    </row>
    <row r="204" spans="1:30" x14ac:dyDescent="0.3">
      <c r="A204" s="84">
        <v>44186</v>
      </c>
      <c r="B204" s="1" t="s">
        <v>36</v>
      </c>
      <c r="C204" s="1" t="s">
        <v>153</v>
      </c>
      <c r="D204" s="1" t="s">
        <v>120</v>
      </c>
      <c r="E204" s="114">
        <v>0.66666666666666663</v>
      </c>
      <c r="F204" s="115"/>
      <c r="G204" s="114">
        <v>0.72916666666666663</v>
      </c>
      <c r="H204" s="1"/>
      <c r="I204" s="1">
        <v>1.5</v>
      </c>
      <c r="J204" s="1" t="s">
        <v>125</v>
      </c>
      <c r="K204" s="1"/>
      <c r="L204" s="1"/>
      <c r="M204" s="1" t="s">
        <v>93</v>
      </c>
      <c r="N204" s="1" t="s">
        <v>94</v>
      </c>
      <c r="O204" s="105" t="s">
        <v>36</v>
      </c>
      <c r="P204" s="105" t="s">
        <v>153</v>
      </c>
      <c r="Q204" s="106"/>
      <c r="R204" s="106"/>
      <c r="S204" s="1">
        <v>2.2175833333333332</v>
      </c>
      <c r="T204" s="1">
        <v>53.221999999999994</v>
      </c>
      <c r="U204" s="105"/>
      <c r="V204" s="105" t="s">
        <v>125</v>
      </c>
      <c r="W204" s="106">
        <v>44179</v>
      </c>
      <c r="X204" s="106">
        <v>44193</v>
      </c>
      <c r="Y204" s="1">
        <v>14</v>
      </c>
      <c r="Z204" s="1">
        <v>112</v>
      </c>
      <c r="AA204" s="1">
        <v>12</v>
      </c>
      <c r="AB204" s="1" t="s">
        <v>545</v>
      </c>
      <c r="AC204" s="1" t="s">
        <v>547</v>
      </c>
      <c r="AD204" s="1" t="s">
        <v>544</v>
      </c>
    </row>
    <row r="205" spans="1:30" x14ac:dyDescent="0.3">
      <c r="A205" s="84">
        <v>44165</v>
      </c>
      <c r="B205" s="1" t="s">
        <v>36</v>
      </c>
      <c r="C205" s="1" t="s">
        <v>157</v>
      </c>
      <c r="D205" s="1" t="s">
        <v>172</v>
      </c>
      <c r="E205" s="114">
        <v>0.55347222222222225</v>
      </c>
      <c r="F205" s="115"/>
      <c r="G205" s="114">
        <v>0.56111111111111112</v>
      </c>
      <c r="H205" s="1"/>
      <c r="I205" s="1">
        <v>0.18</v>
      </c>
      <c r="J205" s="1" t="s">
        <v>108</v>
      </c>
      <c r="K205" s="1"/>
      <c r="L205" s="1"/>
      <c r="M205" s="1" t="s">
        <v>101</v>
      </c>
      <c r="N205" s="1" t="s">
        <v>102</v>
      </c>
      <c r="O205" s="105" t="s">
        <v>36</v>
      </c>
      <c r="P205" s="105" t="s">
        <v>157</v>
      </c>
      <c r="Q205" s="106"/>
      <c r="R205" s="106"/>
      <c r="S205" s="1">
        <v>2.2175833333333332</v>
      </c>
      <c r="T205" s="1">
        <v>53.221999999999994</v>
      </c>
      <c r="U205" s="105"/>
      <c r="V205" s="105" t="s">
        <v>108</v>
      </c>
      <c r="W205" s="106">
        <v>44165</v>
      </c>
      <c r="X205" s="106">
        <v>44179</v>
      </c>
      <c r="Y205" s="1">
        <v>14</v>
      </c>
      <c r="Z205" s="1">
        <v>112</v>
      </c>
      <c r="AA205" s="1">
        <v>11</v>
      </c>
      <c r="AB205" s="1" t="s">
        <v>542</v>
      </c>
      <c r="AC205" s="1" t="s">
        <v>546</v>
      </c>
      <c r="AD205" s="1" t="s">
        <v>544</v>
      </c>
    </row>
    <row r="206" spans="1:30" x14ac:dyDescent="0.3">
      <c r="A206" s="84">
        <v>44165</v>
      </c>
      <c r="B206" s="1" t="s">
        <v>36</v>
      </c>
      <c r="C206" s="1" t="s">
        <v>157</v>
      </c>
      <c r="D206" s="1"/>
      <c r="E206" s="114">
        <v>0.63194444444444442</v>
      </c>
      <c r="F206" s="115"/>
      <c r="G206" s="114">
        <v>0.64583333333333337</v>
      </c>
      <c r="H206" s="1"/>
      <c r="I206" s="1">
        <v>0.33</v>
      </c>
      <c r="J206" s="1" t="s">
        <v>108</v>
      </c>
      <c r="K206" s="1"/>
      <c r="L206" s="1"/>
      <c r="M206" s="1" t="s">
        <v>101</v>
      </c>
      <c r="N206" s="1" t="s">
        <v>102</v>
      </c>
      <c r="O206" s="105" t="s">
        <v>36</v>
      </c>
      <c r="P206" s="105" t="s">
        <v>157</v>
      </c>
      <c r="Q206" s="106"/>
      <c r="R206" s="106"/>
      <c r="S206" s="1">
        <v>2.2175833333333332</v>
      </c>
      <c r="T206" s="1">
        <v>53.221999999999994</v>
      </c>
      <c r="U206" s="105"/>
      <c r="V206" s="105" t="s">
        <v>108</v>
      </c>
      <c r="W206" s="106">
        <v>44165</v>
      </c>
      <c r="X206" s="106">
        <v>44179</v>
      </c>
      <c r="Y206" s="1">
        <v>14</v>
      </c>
      <c r="Z206" s="1">
        <v>112</v>
      </c>
      <c r="AA206" s="1">
        <v>11</v>
      </c>
      <c r="AB206" s="1" t="s">
        <v>542</v>
      </c>
      <c r="AC206" s="1" t="s">
        <v>550</v>
      </c>
      <c r="AD206" s="1" t="s">
        <v>544</v>
      </c>
    </row>
    <row r="207" spans="1:30" x14ac:dyDescent="0.3">
      <c r="A207" s="84">
        <v>44172</v>
      </c>
      <c r="B207" s="1" t="s">
        <v>36</v>
      </c>
      <c r="C207" s="1" t="s">
        <v>157</v>
      </c>
      <c r="D207" s="1" t="s">
        <v>173</v>
      </c>
      <c r="E207" s="114">
        <v>0.6875</v>
      </c>
      <c r="F207" s="115"/>
      <c r="G207" s="114">
        <v>0.70833333333333337</v>
      </c>
      <c r="H207" s="1"/>
      <c r="I207" s="1">
        <v>0.5</v>
      </c>
      <c r="J207" s="1" t="s">
        <v>108</v>
      </c>
      <c r="K207" s="1"/>
      <c r="L207" s="1"/>
      <c r="M207" s="1" t="s">
        <v>101</v>
      </c>
      <c r="N207" s="1" t="s">
        <v>102</v>
      </c>
      <c r="O207" s="105" t="s">
        <v>36</v>
      </c>
      <c r="P207" s="105" t="s">
        <v>157</v>
      </c>
      <c r="Q207" s="106"/>
      <c r="R207" s="106"/>
      <c r="S207" s="1">
        <v>2.2175833333333332</v>
      </c>
      <c r="T207" s="1">
        <v>53.221999999999994</v>
      </c>
      <c r="U207" s="105"/>
      <c r="V207" s="105" t="s">
        <v>108</v>
      </c>
      <c r="W207" s="106">
        <v>44165</v>
      </c>
      <c r="X207" s="106">
        <v>44179</v>
      </c>
      <c r="Y207" s="1">
        <v>14</v>
      </c>
      <c r="Z207" s="1">
        <v>112</v>
      </c>
      <c r="AA207" s="1">
        <v>12</v>
      </c>
      <c r="AB207" s="1" t="s">
        <v>545</v>
      </c>
      <c r="AC207" s="1" t="s">
        <v>547</v>
      </c>
      <c r="AD207" s="1" t="s">
        <v>544</v>
      </c>
    </row>
    <row r="208" spans="1:30" x14ac:dyDescent="0.3">
      <c r="A208" s="84">
        <v>44172</v>
      </c>
      <c r="B208" s="1" t="s">
        <v>36</v>
      </c>
      <c r="C208" s="1" t="s">
        <v>157</v>
      </c>
      <c r="D208" s="1" t="s">
        <v>174</v>
      </c>
      <c r="E208" s="114">
        <v>0.75</v>
      </c>
      <c r="F208" s="115"/>
      <c r="G208" s="114">
        <v>0.76527777777777772</v>
      </c>
      <c r="H208" s="1"/>
      <c r="I208" s="1">
        <v>0.37</v>
      </c>
      <c r="J208" s="1" t="s">
        <v>108</v>
      </c>
      <c r="K208" s="1"/>
      <c r="L208" s="1"/>
      <c r="M208" s="1" t="s">
        <v>101</v>
      </c>
      <c r="N208" s="1" t="s">
        <v>102</v>
      </c>
      <c r="O208" s="105" t="s">
        <v>36</v>
      </c>
      <c r="P208" s="105" t="s">
        <v>157</v>
      </c>
      <c r="Q208" s="106"/>
      <c r="R208" s="106"/>
      <c r="S208" s="1">
        <v>2.2175833333333332</v>
      </c>
      <c r="T208" s="1">
        <v>53.221999999999994</v>
      </c>
      <c r="U208" s="105"/>
      <c r="V208" s="105" t="s">
        <v>108</v>
      </c>
      <c r="W208" s="106">
        <v>44165</v>
      </c>
      <c r="X208" s="106">
        <v>44179</v>
      </c>
      <c r="Y208" s="1">
        <v>14</v>
      </c>
      <c r="Z208" s="1">
        <v>112</v>
      </c>
      <c r="AA208" s="1">
        <v>12</v>
      </c>
      <c r="AB208" s="1" t="s">
        <v>545</v>
      </c>
      <c r="AC208" s="1" t="s">
        <v>557</v>
      </c>
      <c r="AD208" s="1" t="s">
        <v>544</v>
      </c>
    </row>
    <row r="209" spans="1:30" x14ac:dyDescent="0.3">
      <c r="A209" s="84">
        <v>44173</v>
      </c>
      <c r="B209" s="1" t="s">
        <v>36</v>
      </c>
      <c r="C209" s="1" t="s">
        <v>157</v>
      </c>
      <c r="D209" s="1" t="s">
        <v>175</v>
      </c>
      <c r="E209" s="114">
        <v>0.37847222222222221</v>
      </c>
      <c r="F209" s="115"/>
      <c r="G209" s="114">
        <v>0.38541666666666669</v>
      </c>
      <c r="H209" s="1"/>
      <c r="I209" s="1">
        <v>0.17</v>
      </c>
      <c r="J209" s="1" t="s">
        <v>108</v>
      </c>
      <c r="K209" s="1"/>
      <c r="L209" s="1"/>
      <c r="M209" s="1" t="s">
        <v>101</v>
      </c>
      <c r="N209" s="1" t="s">
        <v>102</v>
      </c>
      <c r="O209" s="105" t="s">
        <v>36</v>
      </c>
      <c r="P209" s="105" t="s">
        <v>157</v>
      </c>
      <c r="Q209" s="106"/>
      <c r="R209" s="106"/>
      <c r="S209" s="1">
        <v>2.2175833333333332</v>
      </c>
      <c r="T209" s="1">
        <v>53.221999999999994</v>
      </c>
      <c r="U209" s="105"/>
      <c r="V209" s="105" t="s">
        <v>108</v>
      </c>
      <c r="W209" s="106">
        <v>44165</v>
      </c>
      <c r="X209" s="106">
        <v>44179</v>
      </c>
      <c r="Y209" s="1">
        <v>14</v>
      </c>
      <c r="Z209" s="1">
        <v>112</v>
      </c>
      <c r="AA209" s="1">
        <v>12</v>
      </c>
      <c r="AB209" s="1" t="s">
        <v>545</v>
      </c>
      <c r="AC209" s="1" t="s">
        <v>543</v>
      </c>
      <c r="AD209" s="1" t="s">
        <v>544</v>
      </c>
    </row>
    <row r="210" spans="1:30" x14ac:dyDescent="0.3">
      <c r="A210" s="84">
        <v>44174</v>
      </c>
      <c r="B210" s="1" t="s">
        <v>36</v>
      </c>
      <c r="C210" s="1" t="s">
        <v>153</v>
      </c>
      <c r="D210" s="1" t="s">
        <v>163</v>
      </c>
      <c r="E210" s="114">
        <v>0.54861111111111116</v>
      </c>
      <c r="F210" s="115"/>
      <c r="G210" s="114">
        <v>0.70833333333333337</v>
      </c>
      <c r="H210" s="1"/>
      <c r="I210" s="1">
        <v>3.83</v>
      </c>
      <c r="J210" s="1" t="s">
        <v>108</v>
      </c>
      <c r="K210" s="1"/>
      <c r="L210" s="1"/>
      <c r="M210" s="1" t="s">
        <v>101</v>
      </c>
      <c r="N210" s="1" t="s">
        <v>102</v>
      </c>
      <c r="O210" s="105" t="s">
        <v>36</v>
      </c>
      <c r="P210" s="105" t="s">
        <v>153</v>
      </c>
      <c r="Q210" s="106"/>
      <c r="R210" s="106"/>
      <c r="S210" s="1">
        <v>2.2175833333333332</v>
      </c>
      <c r="T210" s="1">
        <v>53.221999999999994</v>
      </c>
      <c r="U210" s="105"/>
      <c r="V210" s="105" t="s">
        <v>108</v>
      </c>
      <c r="W210" s="106">
        <v>44165</v>
      </c>
      <c r="X210" s="106">
        <v>44179</v>
      </c>
      <c r="Y210" s="1">
        <v>14</v>
      </c>
      <c r="Z210" s="1">
        <v>112</v>
      </c>
      <c r="AA210" s="1">
        <v>12</v>
      </c>
      <c r="AB210" s="1" t="s">
        <v>545</v>
      </c>
      <c r="AC210" s="1" t="s">
        <v>546</v>
      </c>
      <c r="AD210" s="1" t="s">
        <v>544</v>
      </c>
    </row>
    <row r="211" spans="1:30" x14ac:dyDescent="0.3">
      <c r="A211" s="84">
        <v>44175</v>
      </c>
      <c r="B211" s="1" t="s">
        <v>36</v>
      </c>
      <c r="C211" s="1" t="s">
        <v>153</v>
      </c>
      <c r="D211" s="1"/>
      <c r="E211" s="114">
        <v>0.35416666666666669</v>
      </c>
      <c r="F211" s="115"/>
      <c r="G211" s="114">
        <v>0.36458333333333331</v>
      </c>
      <c r="H211" s="1"/>
      <c r="I211" s="1">
        <v>0.25</v>
      </c>
      <c r="J211" s="1" t="s">
        <v>108</v>
      </c>
      <c r="K211" s="1"/>
      <c r="L211" s="1"/>
      <c r="M211" s="1" t="s">
        <v>101</v>
      </c>
      <c r="N211" s="1" t="s">
        <v>102</v>
      </c>
      <c r="O211" s="105" t="s">
        <v>36</v>
      </c>
      <c r="P211" s="105" t="s">
        <v>153</v>
      </c>
      <c r="Q211" s="106"/>
      <c r="R211" s="106"/>
      <c r="S211" s="1">
        <v>2.2175833333333332</v>
      </c>
      <c r="T211" s="1">
        <v>53.221999999999994</v>
      </c>
      <c r="U211" s="105"/>
      <c r="V211" s="105" t="s">
        <v>108</v>
      </c>
      <c r="W211" s="106">
        <v>44165</v>
      </c>
      <c r="X211" s="106">
        <v>44179</v>
      </c>
      <c r="Y211" s="1">
        <v>14</v>
      </c>
      <c r="Z211" s="1">
        <v>112</v>
      </c>
      <c r="AA211" s="1">
        <v>12</v>
      </c>
      <c r="AB211" s="1" t="s">
        <v>545</v>
      </c>
      <c r="AC211" s="1" t="s">
        <v>549</v>
      </c>
      <c r="AD211" s="1" t="s">
        <v>544</v>
      </c>
    </row>
    <row r="212" spans="1:30" x14ac:dyDescent="0.3">
      <c r="A212" s="84">
        <v>44175</v>
      </c>
      <c r="B212" s="1" t="s">
        <v>36</v>
      </c>
      <c r="C212" s="1" t="s">
        <v>153</v>
      </c>
      <c r="D212" s="1" t="s">
        <v>176</v>
      </c>
      <c r="E212" s="114">
        <v>0.3888888888888889</v>
      </c>
      <c r="F212" s="115"/>
      <c r="G212" s="114">
        <v>0.40625</v>
      </c>
      <c r="H212" s="1"/>
      <c r="I212" s="1">
        <v>0.42</v>
      </c>
      <c r="J212" s="1" t="s">
        <v>108</v>
      </c>
      <c r="K212" s="1"/>
      <c r="L212" s="1"/>
      <c r="M212" s="1" t="s">
        <v>101</v>
      </c>
      <c r="N212" s="1" t="s">
        <v>102</v>
      </c>
      <c r="O212" s="105" t="s">
        <v>36</v>
      </c>
      <c r="P212" s="105" t="s">
        <v>153</v>
      </c>
      <c r="Q212" s="106"/>
      <c r="R212" s="106"/>
      <c r="S212" s="1">
        <v>2.2175833333333332</v>
      </c>
      <c r="T212" s="1">
        <v>53.221999999999994</v>
      </c>
      <c r="U212" s="105"/>
      <c r="V212" s="105" t="s">
        <v>108</v>
      </c>
      <c r="W212" s="106">
        <v>44165</v>
      </c>
      <c r="X212" s="106">
        <v>44179</v>
      </c>
      <c r="Y212" s="1">
        <v>14</v>
      </c>
      <c r="Z212" s="1">
        <v>112</v>
      </c>
      <c r="AA212" s="1">
        <v>12</v>
      </c>
      <c r="AB212" s="1" t="s">
        <v>545</v>
      </c>
      <c r="AC212" s="1" t="s">
        <v>543</v>
      </c>
      <c r="AD212" s="1" t="s">
        <v>544</v>
      </c>
    </row>
    <row r="213" spans="1:30" x14ac:dyDescent="0.3">
      <c r="A213" s="84">
        <v>44175</v>
      </c>
      <c r="B213" s="1" t="s">
        <v>36</v>
      </c>
      <c r="C213" s="1" t="s">
        <v>153</v>
      </c>
      <c r="D213" s="1"/>
      <c r="E213" s="114">
        <v>0.41666666666666669</v>
      </c>
      <c r="F213" s="115"/>
      <c r="G213" s="114">
        <v>0.50277777777777777</v>
      </c>
      <c r="H213" s="1"/>
      <c r="I213" s="1">
        <v>2.0699999999999998</v>
      </c>
      <c r="J213" s="1" t="s">
        <v>108</v>
      </c>
      <c r="K213" s="1"/>
      <c r="L213" s="1"/>
      <c r="M213" s="1" t="s">
        <v>101</v>
      </c>
      <c r="N213" s="1" t="s">
        <v>102</v>
      </c>
      <c r="O213" s="105" t="s">
        <v>36</v>
      </c>
      <c r="P213" s="105" t="s">
        <v>153</v>
      </c>
      <c r="Q213" s="106"/>
      <c r="R213" s="106"/>
      <c r="S213" s="1">
        <v>2.2175833333333332</v>
      </c>
      <c r="T213" s="1">
        <v>53.221999999999994</v>
      </c>
      <c r="U213" s="105"/>
      <c r="V213" s="105" t="s">
        <v>108</v>
      </c>
      <c r="W213" s="106">
        <v>44165</v>
      </c>
      <c r="X213" s="106">
        <v>44179</v>
      </c>
      <c r="Y213" s="1">
        <v>14</v>
      </c>
      <c r="Z213" s="1">
        <v>112</v>
      </c>
      <c r="AA213" s="1">
        <v>12</v>
      </c>
      <c r="AB213" s="1" t="s">
        <v>545</v>
      </c>
      <c r="AC213" s="1" t="s">
        <v>555</v>
      </c>
      <c r="AD213" s="1" t="s">
        <v>544</v>
      </c>
    </row>
    <row r="214" spans="1:30" x14ac:dyDescent="0.3">
      <c r="A214" s="84">
        <v>44175</v>
      </c>
      <c r="B214" s="1" t="s">
        <v>36</v>
      </c>
      <c r="C214" s="1" t="s">
        <v>153</v>
      </c>
      <c r="D214" s="1"/>
      <c r="E214" s="114">
        <v>0.57291666666666663</v>
      </c>
      <c r="F214" s="115"/>
      <c r="G214" s="114">
        <v>0.70138888888888884</v>
      </c>
      <c r="H214" s="1"/>
      <c r="I214" s="1">
        <v>3.08</v>
      </c>
      <c r="J214" s="1" t="s">
        <v>108</v>
      </c>
      <c r="K214" s="1"/>
      <c r="L214" s="1"/>
      <c r="M214" s="1" t="s">
        <v>101</v>
      </c>
      <c r="N214" s="1" t="s">
        <v>102</v>
      </c>
      <c r="O214" s="105" t="s">
        <v>36</v>
      </c>
      <c r="P214" s="105" t="s">
        <v>153</v>
      </c>
      <c r="Q214" s="106"/>
      <c r="R214" s="106"/>
      <c r="S214" s="1">
        <v>2.2175833333333332</v>
      </c>
      <c r="T214" s="1">
        <v>53.221999999999994</v>
      </c>
      <c r="U214" s="105"/>
      <c r="V214" s="105" t="s">
        <v>108</v>
      </c>
      <c r="W214" s="106">
        <v>44165</v>
      </c>
      <c r="X214" s="106">
        <v>44179</v>
      </c>
      <c r="Y214" s="1">
        <v>14</v>
      </c>
      <c r="Z214" s="1">
        <v>112</v>
      </c>
      <c r="AA214" s="1">
        <v>12</v>
      </c>
      <c r="AB214" s="1" t="s">
        <v>545</v>
      </c>
      <c r="AC214" s="1" t="s">
        <v>546</v>
      </c>
      <c r="AD214" s="1" t="s">
        <v>544</v>
      </c>
    </row>
    <row r="215" spans="1:30" x14ac:dyDescent="0.3">
      <c r="A215" s="84">
        <v>44176</v>
      </c>
      <c r="B215" s="1" t="s">
        <v>36</v>
      </c>
      <c r="C215" s="1" t="s">
        <v>153</v>
      </c>
      <c r="D215" s="1"/>
      <c r="E215" s="114">
        <v>0.47152777777777777</v>
      </c>
      <c r="F215" s="115"/>
      <c r="G215" s="114">
        <v>0.5</v>
      </c>
      <c r="H215" s="1"/>
      <c r="I215" s="1">
        <v>0.68</v>
      </c>
      <c r="J215" s="1" t="s">
        <v>108</v>
      </c>
      <c r="K215" s="1"/>
      <c r="L215" s="1"/>
      <c r="M215" s="1" t="s">
        <v>101</v>
      </c>
      <c r="N215" s="1" t="s">
        <v>102</v>
      </c>
      <c r="O215" s="105" t="s">
        <v>36</v>
      </c>
      <c r="P215" s="105" t="s">
        <v>153</v>
      </c>
      <c r="Q215" s="106"/>
      <c r="R215" s="106"/>
      <c r="S215" s="1">
        <v>2.2175833333333332</v>
      </c>
      <c r="T215" s="1">
        <v>53.221999999999994</v>
      </c>
      <c r="U215" s="105"/>
      <c r="V215" s="105" t="s">
        <v>108</v>
      </c>
      <c r="W215" s="106">
        <v>44165</v>
      </c>
      <c r="X215" s="106">
        <v>44179</v>
      </c>
      <c r="Y215" s="1">
        <v>14</v>
      </c>
      <c r="Z215" s="1">
        <v>112</v>
      </c>
      <c r="AA215" s="1">
        <v>12</v>
      </c>
      <c r="AB215" s="1" t="s">
        <v>545</v>
      </c>
      <c r="AC215" s="1" t="s">
        <v>558</v>
      </c>
      <c r="AD215" s="1" t="s">
        <v>544</v>
      </c>
    </row>
    <row r="216" spans="1:30" x14ac:dyDescent="0.3">
      <c r="A216" s="84">
        <v>44181</v>
      </c>
      <c r="B216" s="1" t="s">
        <v>36</v>
      </c>
      <c r="C216" s="1" t="s">
        <v>153</v>
      </c>
      <c r="D216" s="1"/>
      <c r="E216" s="114">
        <v>0.70138888888888884</v>
      </c>
      <c r="F216" s="115"/>
      <c r="G216" s="114">
        <v>0.74236111111111114</v>
      </c>
      <c r="H216" s="1"/>
      <c r="I216" s="1">
        <v>0.98</v>
      </c>
      <c r="J216" s="1" t="s">
        <v>125</v>
      </c>
      <c r="K216" s="1"/>
      <c r="L216" s="1"/>
      <c r="M216" s="1" t="s">
        <v>101</v>
      </c>
      <c r="N216" s="1" t="s">
        <v>102</v>
      </c>
      <c r="O216" s="105" t="s">
        <v>36</v>
      </c>
      <c r="P216" s="105" t="s">
        <v>153</v>
      </c>
      <c r="Q216" s="106"/>
      <c r="R216" s="106"/>
      <c r="S216" s="1">
        <v>2.2175833333333332</v>
      </c>
      <c r="T216" s="1">
        <v>53.221999999999994</v>
      </c>
      <c r="U216" s="105"/>
      <c r="V216" s="105" t="s">
        <v>125</v>
      </c>
      <c r="W216" s="106">
        <v>44179</v>
      </c>
      <c r="X216" s="106">
        <v>44193</v>
      </c>
      <c r="Y216" s="1">
        <v>14</v>
      </c>
      <c r="Z216" s="1">
        <v>112</v>
      </c>
      <c r="AA216" s="1">
        <v>12</v>
      </c>
      <c r="AB216" s="1" t="s">
        <v>545</v>
      </c>
      <c r="AC216" s="1" t="s">
        <v>547</v>
      </c>
      <c r="AD216" s="1" t="s">
        <v>544</v>
      </c>
    </row>
    <row r="217" spans="1:30" x14ac:dyDescent="0.3">
      <c r="A217" s="84">
        <v>44183</v>
      </c>
      <c r="B217" s="1" t="s">
        <v>36</v>
      </c>
      <c r="C217" s="1" t="s">
        <v>153</v>
      </c>
      <c r="D217" s="1"/>
      <c r="E217" s="114">
        <v>0.53819444444444442</v>
      </c>
      <c r="F217" s="115"/>
      <c r="G217" s="114">
        <v>0.6479166666666667</v>
      </c>
      <c r="H217" s="1"/>
      <c r="I217" s="1">
        <v>2.63</v>
      </c>
      <c r="J217" s="1" t="s">
        <v>125</v>
      </c>
      <c r="K217" s="1"/>
      <c r="L217" s="1"/>
      <c r="M217" s="1" t="s">
        <v>101</v>
      </c>
      <c r="N217" s="1" t="s">
        <v>102</v>
      </c>
      <c r="O217" s="105" t="s">
        <v>36</v>
      </c>
      <c r="P217" s="105" t="s">
        <v>153</v>
      </c>
      <c r="Q217" s="106"/>
      <c r="R217" s="106"/>
      <c r="S217" s="1">
        <v>2.2175833333333332</v>
      </c>
      <c r="T217" s="1">
        <v>53.221999999999994</v>
      </c>
      <c r="U217" s="105"/>
      <c r="V217" s="105" t="s">
        <v>125</v>
      </c>
      <c r="W217" s="106">
        <v>44179</v>
      </c>
      <c r="X217" s="106">
        <v>44193</v>
      </c>
      <c r="Y217" s="1">
        <v>14</v>
      </c>
      <c r="Z217" s="1">
        <v>112</v>
      </c>
      <c r="AA217" s="1">
        <v>12</v>
      </c>
      <c r="AB217" s="1" t="s">
        <v>545</v>
      </c>
      <c r="AC217" s="1" t="s">
        <v>544</v>
      </c>
      <c r="AD217" s="1" t="s">
        <v>544</v>
      </c>
    </row>
    <row r="218" spans="1:30" x14ac:dyDescent="0.3">
      <c r="A218" s="84">
        <v>44186</v>
      </c>
      <c r="B218" s="1" t="s">
        <v>36</v>
      </c>
      <c r="C218" s="1" t="s">
        <v>153</v>
      </c>
      <c r="D218" s="1" t="s">
        <v>474</v>
      </c>
      <c r="E218" s="114">
        <v>0.70347222222222228</v>
      </c>
      <c r="F218" s="115"/>
      <c r="G218" s="114">
        <v>0.73055555555555551</v>
      </c>
      <c r="H218" s="1"/>
      <c r="I218" s="1">
        <v>0.65</v>
      </c>
      <c r="J218" s="1" t="s">
        <v>125</v>
      </c>
      <c r="K218" s="1"/>
      <c r="L218" s="1"/>
      <c r="M218" s="1" t="s">
        <v>101</v>
      </c>
      <c r="N218" s="1" t="s">
        <v>102</v>
      </c>
      <c r="O218" s="105" t="s">
        <v>36</v>
      </c>
      <c r="P218" s="105" t="s">
        <v>153</v>
      </c>
      <c r="Q218" s="106"/>
      <c r="R218" s="106"/>
      <c r="S218" s="1">
        <v>2.2175833333333332</v>
      </c>
      <c r="T218" s="1">
        <v>53.221999999999994</v>
      </c>
      <c r="U218" s="105"/>
      <c r="V218" s="105" t="s">
        <v>125</v>
      </c>
      <c r="W218" s="106">
        <v>44179</v>
      </c>
      <c r="X218" s="106">
        <v>44193</v>
      </c>
      <c r="Y218" s="1">
        <v>14</v>
      </c>
      <c r="Z218" s="1">
        <v>112</v>
      </c>
      <c r="AA218" s="1">
        <v>12</v>
      </c>
      <c r="AB218" s="1" t="s">
        <v>545</v>
      </c>
      <c r="AC218" s="1" t="s">
        <v>547</v>
      </c>
      <c r="AD218" s="1" t="s">
        <v>544</v>
      </c>
    </row>
    <row r="219" spans="1:30" x14ac:dyDescent="0.3">
      <c r="A219" s="84">
        <v>44187</v>
      </c>
      <c r="B219" s="1" t="s">
        <v>36</v>
      </c>
      <c r="C219" s="1" t="s">
        <v>153</v>
      </c>
      <c r="D219" s="1" t="s">
        <v>120</v>
      </c>
      <c r="E219" s="114">
        <v>0.56388888888888888</v>
      </c>
      <c r="F219" s="115"/>
      <c r="G219" s="114">
        <v>0.68472222222222223</v>
      </c>
      <c r="H219" s="1"/>
      <c r="I219" s="1">
        <v>2.9</v>
      </c>
      <c r="J219" s="1" t="s">
        <v>125</v>
      </c>
      <c r="K219" s="1"/>
      <c r="L219" s="1"/>
      <c r="M219" s="1" t="s">
        <v>101</v>
      </c>
      <c r="N219" s="1" t="s">
        <v>102</v>
      </c>
      <c r="O219" s="105" t="s">
        <v>36</v>
      </c>
      <c r="P219" s="105" t="s">
        <v>153</v>
      </c>
      <c r="Q219" s="106"/>
      <c r="R219" s="106"/>
      <c r="S219" s="1">
        <v>2.2175833333333332</v>
      </c>
      <c r="T219" s="1">
        <v>53.221999999999994</v>
      </c>
      <c r="U219" s="105"/>
      <c r="V219" s="105" t="s">
        <v>125</v>
      </c>
      <c r="W219" s="106">
        <v>44179</v>
      </c>
      <c r="X219" s="106">
        <v>44193</v>
      </c>
      <c r="Y219" s="1">
        <v>14</v>
      </c>
      <c r="Z219" s="1">
        <v>112</v>
      </c>
      <c r="AA219" s="1">
        <v>12</v>
      </c>
      <c r="AB219" s="1" t="s">
        <v>545</v>
      </c>
      <c r="AC219" s="1" t="s">
        <v>546</v>
      </c>
      <c r="AD219" s="1" t="s">
        <v>544</v>
      </c>
    </row>
    <row r="220" spans="1:30" x14ac:dyDescent="0.3">
      <c r="A220" s="84">
        <v>44188</v>
      </c>
      <c r="B220" s="1" t="s">
        <v>36</v>
      </c>
      <c r="C220" s="1" t="s">
        <v>153</v>
      </c>
      <c r="D220" s="1"/>
      <c r="E220" s="114">
        <v>0.39791666666666664</v>
      </c>
      <c r="F220" s="115"/>
      <c r="G220" s="114">
        <v>0.48888888888888887</v>
      </c>
      <c r="H220" s="1"/>
      <c r="I220" s="1">
        <v>2.1800000000000002</v>
      </c>
      <c r="J220" s="1" t="s">
        <v>125</v>
      </c>
      <c r="K220" s="1"/>
      <c r="L220" s="1"/>
      <c r="M220" s="1" t="s">
        <v>101</v>
      </c>
      <c r="N220" s="1" t="s">
        <v>102</v>
      </c>
      <c r="O220" s="105" t="s">
        <v>36</v>
      </c>
      <c r="P220" s="105" t="s">
        <v>153</v>
      </c>
      <c r="Q220" s="106"/>
      <c r="R220" s="106"/>
      <c r="S220" s="1">
        <v>2.2175833333333332</v>
      </c>
      <c r="T220" s="1">
        <v>53.221999999999994</v>
      </c>
      <c r="U220" s="105"/>
      <c r="V220" s="105" t="s">
        <v>125</v>
      </c>
      <c r="W220" s="106">
        <v>44179</v>
      </c>
      <c r="X220" s="106">
        <v>44193</v>
      </c>
      <c r="Y220" s="1">
        <v>14</v>
      </c>
      <c r="Z220" s="1">
        <v>112</v>
      </c>
      <c r="AA220" s="1">
        <v>12</v>
      </c>
      <c r="AB220" s="1" t="s">
        <v>545</v>
      </c>
      <c r="AC220" s="1" t="s">
        <v>543</v>
      </c>
      <c r="AD220" s="1" t="s">
        <v>544</v>
      </c>
    </row>
    <row r="221" spans="1:30" x14ac:dyDescent="0.3">
      <c r="A221" s="84">
        <v>44144</v>
      </c>
      <c r="B221" s="1" t="s">
        <v>36</v>
      </c>
      <c r="C221" s="1" t="s">
        <v>40</v>
      </c>
      <c r="D221" s="1" t="s">
        <v>178</v>
      </c>
      <c r="E221" s="114">
        <v>0.72222222222222221</v>
      </c>
      <c r="F221" s="115"/>
      <c r="G221" s="114">
        <v>0.74305555555555558</v>
      </c>
      <c r="H221" s="1"/>
      <c r="I221" s="1">
        <v>0.5</v>
      </c>
      <c r="J221" s="1" t="s">
        <v>40</v>
      </c>
      <c r="K221" s="1"/>
      <c r="L221" s="1"/>
      <c r="M221" s="1" t="s">
        <v>68</v>
      </c>
      <c r="N221" s="1" t="s">
        <v>69</v>
      </c>
      <c r="O221" s="105"/>
      <c r="P221" s="105"/>
      <c r="Q221" s="106"/>
      <c r="R221" s="106"/>
      <c r="U221" s="105"/>
      <c r="V221" s="105" t="s">
        <v>40</v>
      </c>
      <c r="W221" s="106">
        <v>44137</v>
      </c>
      <c r="X221" s="106">
        <v>44151</v>
      </c>
      <c r="Y221" s="1">
        <v>14</v>
      </c>
      <c r="Z221" s="1">
        <v>112</v>
      </c>
      <c r="AA221" s="1">
        <v>11</v>
      </c>
      <c r="AB221" s="1" t="s">
        <v>542</v>
      </c>
      <c r="AC221" s="1" t="s">
        <v>553</v>
      </c>
      <c r="AD221" s="1" t="s">
        <v>544</v>
      </c>
    </row>
    <row r="222" spans="1:30" x14ac:dyDescent="0.3">
      <c r="A222" s="84">
        <v>44144</v>
      </c>
      <c r="B222" s="1" t="s">
        <v>36</v>
      </c>
      <c r="C222" s="1" t="s">
        <v>179</v>
      </c>
      <c r="D222" s="1" t="s">
        <v>43</v>
      </c>
      <c r="E222" s="114">
        <v>0.74305555555555558</v>
      </c>
      <c r="F222" s="115"/>
      <c r="G222" s="114">
        <v>0.78125</v>
      </c>
      <c r="H222" s="1"/>
      <c r="I222" s="1">
        <v>0.92</v>
      </c>
      <c r="J222" s="1" t="s">
        <v>40</v>
      </c>
      <c r="K222" s="1"/>
      <c r="L222" s="1"/>
      <c r="M222" s="1" t="s">
        <v>68</v>
      </c>
      <c r="N222" s="1" t="s">
        <v>69</v>
      </c>
      <c r="O222" s="105"/>
      <c r="P222" s="105"/>
      <c r="Q222" s="106"/>
      <c r="R222" s="106"/>
      <c r="U222" s="105"/>
      <c r="V222" s="105" t="s">
        <v>40</v>
      </c>
      <c r="W222" s="106">
        <v>44137</v>
      </c>
      <c r="X222" s="106">
        <v>44151</v>
      </c>
      <c r="Y222" s="1">
        <v>14</v>
      </c>
      <c r="Z222" s="1">
        <v>112</v>
      </c>
      <c r="AA222" s="1">
        <v>11</v>
      </c>
      <c r="AB222" s="1" t="s">
        <v>542</v>
      </c>
      <c r="AC222" s="1" t="s">
        <v>553</v>
      </c>
      <c r="AD222" s="1" t="s">
        <v>544</v>
      </c>
    </row>
    <row r="223" spans="1:30" x14ac:dyDescent="0.3">
      <c r="A223" s="84">
        <v>44144</v>
      </c>
      <c r="B223" s="1" t="s">
        <v>36</v>
      </c>
      <c r="C223" s="1" t="s">
        <v>179</v>
      </c>
      <c r="D223" s="1" t="s">
        <v>180</v>
      </c>
      <c r="E223" s="114">
        <v>0.78125</v>
      </c>
      <c r="F223" s="115"/>
      <c r="G223" s="114">
        <v>0.79166666666666663</v>
      </c>
      <c r="H223" s="1"/>
      <c r="I223" s="1">
        <v>0.25</v>
      </c>
      <c r="J223" s="1" t="s">
        <v>40</v>
      </c>
      <c r="K223" s="1"/>
      <c r="L223" s="1"/>
      <c r="M223" s="1" t="s">
        <v>68</v>
      </c>
      <c r="N223" s="1" t="s">
        <v>69</v>
      </c>
      <c r="O223" s="105"/>
      <c r="P223" s="105"/>
      <c r="Q223" s="106"/>
      <c r="R223" s="106"/>
      <c r="U223" s="105"/>
      <c r="V223" s="105" t="s">
        <v>40</v>
      </c>
      <c r="W223" s="106">
        <v>44137</v>
      </c>
      <c r="X223" s="106">
        <v>44151</v>
      </c>
      <c r="Y223" s="1">
        <v>14</v>
      </c>
      <c r="Z223" s="1">
        <v>112</v>
      </c>
      <c r="AA223" s="1">
        <v>11</v>
      </c>
      <c r="AB223" s="1" t="s">
        <v>542</v>
      </c>
      <c r="AC223" s="1" t="s">
        <v>557</v>
      </c>
      <c r="AD223" s="1" t="s">
        <v>544</v>
      </c>
    </row>
    <row r="224" spans="1:30" x14ac:dyDescent="0.3">
      <c r="A224" s="84">
        <v>44145</v>
      </c>
      <c r="B224" s="1" t="s">
        <v>36</v>
      </c>
      <c r="C224" s="1" t="s">
        <v>181</v>
      </c>
      <c r="D224" s="1" t="s">
        <v>182</v>
      </c>
      <c r="E224" s="114">
        <v>0.91666666666666663</v>
      </c>
      <c r="F224" s="115"/>
      <c r="G224" s="114">
        <v>0.97916666666666663</v>
      </c>
      <c r="H224" s="1"/>
      <c r="I224" s="1">
        <v>1.5</v>
      </c>
      <c r="J224" s="1" t="s">
        <v>40</v>
      </c>
      <c r="K224" s="1"/>
      <c r="L224" s="1"/>
      <c r="M224" s="1" t="s">
        <v>68</v>
      </c>
      <c r="N224" s="1" t="s">
        <v>69</v>
      </c>
      <c r="O224" s="105"/>
      <c r="P224" s="105"/>
      <c r="Q224" s="106"/>
      <c r="R224" s="106"/>
      <c r="U224" s="105"/>
      <c r="V224" s="105" t="s">
        <v>40</v>
      </c>
      <c r="W224" s="106">
        <v>44137</v>
      </c>
      <c r="X224" s="106">
        <v>44151</v>
      </c>
      <c r="Y224" s="1">
        <v>14</v>
      </c>
      <c r="Z224" s="1">
        <v>112</v>
      </c>
      <c r="AA224" s="1">
        <v>11</v>
      </c>
      <c r="AB224" s="1" t="s">
        <v>542</v>
      </c>
      <c r="AC224" s="1" t="s">
        <v>556</v>
      </c>
      <c r="AD224" s="1" t="s">
        <v>544</v>
      </c>
    </row>
    <row r="225" spans="1:30" x14ac:dyDescent="0.3">
      <c r="A225" s="84">
        <v>44145</v>
      </c>
      <c r="B225" s="1" t="s">
        <v>36</v>
      </c>
      <c r="C225" s="1" t="s">
        <v>181</v>
      </c>
      <c r="D225" s="1" t="s">
        <v>183</v>
      </c>
      <c r="E225" s="114">
        <v>0.91666666666666663</v>
      </c>
      <c r="F225" s="115"/>
      <c r="G225" s="114">
        <v>0.97916666666666663</v>
      </c>
      <c r="H225" s="1"/>
      <c r="I225" s="1">
        <v>1.5</v>
      </c>
      <c r="J225" s="1" t="s">
        <v>40</v>
      </c>
      <c r="K225" s="1"/>
      <c r="L225" s="1"/>
      <c r="M225" s="1" t="s">
        <v>68</v>
      </c>
      <c r="N225" s="1" t="s">
        <v>69</v>
      </c>
      <c r="O225" s="105"/>
      <c r="P225" s="105"/>
      <c r="Q225" s="106"/>
      <c r="R225" s="106"/>
      <c r="U225" s="105"/>
      <c r="V225" s="105" t="s">
        <v>40</v>
      </c>
      <c r="W225" s="106">
        <v>44137</v>
      </c>
      <c r="X225" s="106">
        <v>44151</v>
      </c>
      <c r="Y225" s="1">
        <v>14</v>
      </c>
      <c r="Z225" s="1">
        <v>112</v>
      </c>
      <c r="AA225" s="1">
        <v>11</v>
      </c>
      <c r="AB225" s="1" t="s">
        <v>542</v>
      </c>
      <c r="AC225" s="1" t="s">
        <v>556</v>
      </c>
      <c r="AD225" s="1" t="s">
        <v>544</v>
      </c>
    </row>
    <row r="226" spans="1:30" x14ac:dyDescent="0.3">
      <c r="A226" s="84">
        <v>44145</v>
      </c>
      <c r="B226" s="1" t="s">
        <v>36</v>
      </c>
      <c r="C226" s="1" t="s">
        <v>181</v>
      </c>
      <c r="D226" s="1" t="s">
        <v>184</v>
      </c>
      <c r="E226" s="114">
        <v>0.91666666666666663</v>
      </c>
      <c r="F226" s="115"/>
      <c r="G226" s="114">
        <v>0.97916666666666663</v>
      </c>
      <c r="H226" s="1"/>
      <c r="I226" s="1">
        <v>1.5</v>
      </c>
      <c r="J226" s="1" t="s">
        <v>40</v>
      </c>
      <c r="K226" s="1"/>
      <c r="L226" s="1"/>
      <c r="M226" s="1" t="s">
        <v>68</v>
      </c>
      <c r="N226" s="1" t="s">
        <v>69</v>
      </c>
      <c r="O226" s="105"/>
      <c r="P226" s="105"/>
      <c r="Q226" s="106"/>
      <c r="R226" s="106"/>
      <c r="U226" s="105"/>
      <c r="V226" s="105" t="s">
        <v>40</v>
      </c>
      <c r="W226" s="106">
        <v>44137</v>
      </c>
      <c r="X226" s="106">
        <v>44151</v>
      </c>
      <c r="Y226" s="1">
        <v>14</v>
      </c>
      <c r="Z226" s="1">
        <v>112</v>
      </c>
      <c r="AA226" s="1">
        <v>11</v>
      </c>
      <c r="AB226" s="1" t="s">
        <v>542</v>
      </c>
      <c r="AC226" s="1" t="s">
        <v>556</v>
      </c>
      <c r="AD226" s="1" t="s">
        <v>544</v>
      </c>
    </row>
    <row r="227" spans="1:30" x14ac:dyDescent="0.3">
      <c r="A227" s="84">
        <v>44147</v>
      </c>
      <c r="B227" s="1" t="s">
        <v>36</v>
      </c>
      <c r="C227" s="1" t="s">
        <v>181</v>
      </c>
      <c r="D227" s="1" t="s">
        <v>185</v>
      </c>
      <c r="E227" s="114">
        <v>0.45833333333333331</v>
      </c>
      <c r="F227" s="115"/>
      <c r="G227" s="114">
        <v>0.54166666666666663</v>
      </c>
      <c r="H227" s="1"/>
      <c r="I227" s="1">
        <v>2</v>
      </c>
      <c r="J227" s="1" t="s">
        <v>40</v>
      </c>
      <c r="K227" s="1"/>
      <c r="L227" s="1"/>
      <c r="M227" s="1" t="s">
        <v>68</v>
      </c>
      <c r="N227" s="1" t="s">
        <v>69</v>
      </c>
      <c r="O227" s="105"/>
      <c r="P227" s="105"/>
      <c r="Q227" s="106"/>
      <c r="R227" s="106"/>
      <c r="U227" s="105"/>
      <c r="V227" s="105" t="s">
        <v>40</v>
      </c>
      <c r="W227" s="106">
        <v>44137</v>
      </c>
      <c r="X227" s="106">
        <v>44151</v>
      </c>
      <c r="Y227" s="1">
        <v>14</v>
      </c>
      <c r="Z227" s="1">
        <v>112</v>
      </c>
      <c r="AA227" s="1">
        <v>11</v>
      </c>
      <c r="AB227" s="1" t="s">
        <v>542</v>
      </c>
      <c r="AC227" s="1" t="s">
        <v>558</v>
      </c>
      <c r="AD227" s="1" t="s">
        <v>544</v>
      </c>
    </row>
    <row r="228" spans="1:30" x14ac:dyDescent="0.3">
      <c r="A228" s="84">
        <v>44144</v>
      </c>
      <c r="B228" s="1" t="s">
        <v>36</v>
      </c>
      <c r="C228" s="1" t="s">
        <v>186</v>
      </c>
      <c r="D228" s="1" t="s">
        <v>89</v>
      </c>
      <c r="E228" s="114">
        <v>0.88541666666666663</v>
      </c>
      <c r="F228" s="115"/>
      <c r="G228" s="114">
        <v>0.91666666666666663</v>
      </c>
      <c r="H228" s="1"/>
      <c r="I228" s="1">
        <v>0.75</v>
      </c>
      <c r="J228" s="1" t="s">
        <v>40</v>
      </c>
      <c r="K228" s="1"/>
      <c r="L228" s="1"/>
      <c r="M228" s="1" t="s">
        <v>73</v>
      </c>
      <c r="N228" s="1" t="s">
        <v>74</v>
      </c>
      <c r="O228" s="105"/>
      <c r="P228" s="105"/>
      <c r="Q228" s="106"/>
      <c r="R228" s="106"/>
      <c r="U228" s="105"/>
      <c r="V228" s="105" t="s">
        <v>40</v>
      </c>
      <c r="W228" s="106">
        <v>44137</v>
      </c>
      <c r="X228" s="106">
        <v>44151</v>
      </c>
      <c r="Y228" s="1">
        <v>14</v>
      </c>
      <c r="Z228" s="1">
        <v>112</v>
      </c>
      <c r="AA228" s="1">
        <v>11</v>
      </c>
      <c r="AB228" s="1" t="s">
        <v>542</v>
      </c>
      <c r="AC228" s="1" t="s">
        <v>554</v>
      </c>
      <c r="AD228" s="1" t="s">
        <v>544</v>
      </c>
    </row>
    <row r="229" spans="1:30" x14ac:dyDescent="0.3">
      <c r="A229" s="84">
        <v>44141</v>
      </c>
      <c r="B229" s="1" t="s">
        <v>36</v>
      </c>
      <c r="C229" s="1" t="s">
        <v>179</v>
      </c>
      <c r="D229" s="1"/>
      <c r="E229" s="114">
        <v>0.29166666666666669</v>
      </c>
      <c r="F229" s="115"/>
      <c r="G229" s="114">
        <v>0.33333333333333331</v>
      </c>
      <c r="H229" s="1"/>
      <c r="I229" s="1">
        <v>1</v>
      </c>
      <c r="J229" s="1" t="s">
        <v>40</v>
      </c>
      <c r="K229" s="1"/>
      <c r="L229" s="1"/>
      <c r="M229" s="1" t="s">
        <v>101</v>
      </c>
      <c r="N229" s="1" t="s">
        <v>102</v>
      </c>
      <c r="O229" s="105"/>
      <c r="P229" s="105"/>
      <c r="Q229" s="106"/>
      <c r="R229" s="106"/>
      <c r="U229" s="105"/>
      <c r="V229" s="105" t="s">
        <v>40</v>
      </c>
      <c r="W229" s="106">
        <v>44137</v>
      </c>
      <c r="X229" s="106">
        <v>44151</v>
      </c>
      <c r="Y229" s="1">
        <v>14</v>
      </c>
      <c r="Z229" s="1">
        <v>112</v>
      </c>
      <c r="AA229" s="1">
        <v>11</v>
      </c>
      <c r="AB229" s="1" t="s">
        <v>542</v>
      </c>
      <c r="AC229" s="1" t="s">
        <v>559</v>
      </c>
      <c r="AD229" s="1" t="s">
        <v>544</v>
      </c>
    </row>
    <row r="230" spans="1:30" x14ac:dyDescent="0.3">
      <c r="A230" s="84">
        <v>44145</v>
      </c>
      <c r="B230" s="1" t="s">
        <v>36</v>
      </c>
      <c r="C230" s="1" t="s">
        <v>176</v>
      </c>
      <c r="D230" s="1" t="s">
        <v>187</v>
      </c>
      <c r="E230" s="114">
        <v>0.44444444444444442</v>
      </c>
      <c r="F230" s="115"/>
      <c r="G230" s="114">
        <v>0.50347222222222221</v>
      </c>
      <c r="H230" s="1"/>
      <c r="I230" s="1">
        <v>1.42</v>
      </c>
      <c r="J230" s="1" t="s">
        <v>40</v>
      </c>
      <c r="K230" s="1"/>
      <c r="L230" s="1"/>
      <c r="M230" s="1" t="s">
        <v>101</v>
      </c>
      <c r="N230" s="1" t="s">
        <v>102</v>
      </c>
      <c r="O230" s="105"/>
      <c r="P230" s="105"/>
      <c r="Q230" s="106"/>
      <c r="R230" s="106"/>
      <c r="U230" s="105"/>
      <c r="V230" s="105" t="s">
        <v>40</v>
      </c>
      <c r="W230" s="106">
        <v>44137</v>
      </c>
      <c r="X230" s="106">
        <v>44151</v>
      </c>
      <c r="Y230" s="1">
        <v>14</v>
      </c>
      <c r="Z230" s="1">
        <v>112</v>
      </c>
      <c r="AA230" s="1">
        <v>11</v>
      </c>
      <c r="AB230" s="1" t="s">
        <v>542</v>
      </c>
      <c r="AC230" s="1" t="s">
        <v>555</v>
      </c>
      <c r="AD230" s="1" t="s">
        <v>544</v>
      </c>
    </row>
    <row r="231" spans="1:30" x14ac:dyDescent="0.3">
      <c r="A231" s="84">
        <v>44150</v>
      </c>
      <c r="B231" s="1" t="s">
        <v>36</v>
      </c>
      <c r="C231" s="1" t="s">
        <v>188</v>
      </c>
      <c r="D231" s="1" t="s">
        <v>189</v>
      </c>
      <c r="E231" s="114">
        <v>0.625</v>
      </c>
      <c r="F231" s="115"/>
      <c r="G231" s="114">
        <v>0.66666666666666663</v>
      </c>
      <c r="H231" s="1"/>
      <c r="I231" s="1">
        <v>1</v>
      </c>
      <c r="J231" s="1" t="s">
        <v>40</v>
      </c>
      <c r="K231" s="1"/>
      <c r="L231" s="1"/>
      <c r="M231" s="1" t="s">
        <v>41</v>
      </c>
      <c r="N231" s="1" t="s">
        <v>42</v>
      </c>
      <c r="O231" s="105" t="s">
        <v>36</v>
      </c>
      <c r="P231" s="105" t="s">
        <v>188</v>
      </c>
      <c r="Q231" s="106"/>
      <c r="R231" s="106"/>
      <c r="T231" s="1">
        <v>17</v>
      </c>
      <c r="U231" s="105"/>
      <c r="V231" s="105" t="s">
        <v>40</v>
      </c>
      <c r="W231" s="106">
        <v>44137</v>
      </c>
      <c r="X231" s="106">
        <v>44151</v>
      </c>
      <c r="Y231" s="1">
        <v>14</v>
      </c>
      <c r="Z231" s="1">
        <v>112</v>
      </c>
      <c r="AA231" s="1">
        <v>11</v>
      </c>
      <c r="AB231" s="1" t="s">
        <v>542</v>
      </c>
      <c r="AC231" s="1" t="s">
        <v>550</v>
      </c>
      <c r="AD231" s="1" t="s">
        <v>544</v>
      </c>
    </row>
    <row r="232" spans="1:30" x14ac:dyDescent="0.3">
      <c r="A232" s="84">
        <v>44151</v>
      </c>
      <c r="B232" s="1" t="s">
        <v>36</v>
      </c>
      <c r="C232" s="1" t="s">
        <v>190</v>
      </c>
      <c r="D232" s="1" t="s">
        <v>49</v>
      </c>
      <c r="E232" s="114">
        <v>0.59375</v>
      </c>
      <c r="F232" s="115"/>
      <c r="G232" s="114">
        <v>0.625</v>
      </c>
      <c r="H232" s="1"/>
      <c r="I232" s="1">
        <v>0.75</v>
      </c>
      <c r="J232" s="1" t="s">
        <v>40</v>
      </c>
      <c r="K232" s="1"/>
      <c r="L232" s="1"/>
      <c r="M232" s="1" t="s">
        <v>41</v>
      </c>
      <c r="N232" s="1" t="s">
        <v>42</v>
      </c>
      <c r="O232" s="105" t="s">
        <v>36</v>
      </c>
      <c r="P232" s="105" t="s">
        <v>190</v>
      </c>
      <c r="Q232" s="106"/>
      <c r="R232" s="106"/>
      <c r="T232" s="1">
        <v>28</v>
      </c>
      <c r="U232" s="105"/>
      <c r="V232" s="105" t="s">
        <v>40</v>
      </c>
      <c r="W232" s="106">
        <v>44137</v>
      </c>
      <c r="X232" s="106">
        <v>44151</v>
      </c>
      <c r="Y232" s="1">
        <v>14</v>
      </c>
      <c r="Z232" s="1">
        <v>112</v>
      </c>
      <c r="AA232" s="1">
        <v>11</v>
      </c>
      <c r="AB232" s="1" t="s">
        <v>542</v>
      </c>
      <c r="AC232" s="1" t="s">
        <v>551</v>
      </c>
      <c r="AD232" s="1" t="s">
        <v>544</v>
      </c>
    </row>
    <row r="233" spans="1:30" x14ac:dyDescent="0.3">
      <c r="A233" s="84">
        <v>44158</v>
      </c>
      <c r="B233" s="1" t="s">
        <v>36</v>
      </c>
      <c r="C233" s="1" t="s">
        <v>78</v>
      </c>
      <c r="D233" s="1" t="s">
        <v>78</v>
      </c>
      <c r="E233" s="114">
        <v>0.54166666666666663</v>
      </c>
      <c r="F233" s="115"/>
      <c r="G233" s="114">
        <v>0.55208333333333337</v>
      </c>
      <c r="H233" s="1"/>
      <c r="I233" s="1">
        <v>0.25</v>
      </c>
      <c r="J233" s="1" t="s">
        <v>105</v>
      </c>
      <c r="K233" s="1"/>
      <c r="L233" s="1"/>
      <c r="M233" s="1" t="s">
        <v>41</v>
      </c>
      <c r="N233" s="1" t="s">
        <v>42</v>
      </c>
      <c r="O233" s="105" t="s">
        <v>36</v>
      </c>
      <c r="P233" s="105" t="s">
        <v>78</v>
      </c>
      <c r="Q233" s="106"/>
      <c r="R233" s="106"/>
      <c r="T233" s="1">
        <v>17.5</v>
      </c>
      <c r="U233" s="105"/>
      <c r="V233" s="105" t="s">
        <v>105</v>
      </c>
      <c r="W233" s="106">
        <v>44151</v>
      </c>
      <c r="X233" s="106">
        <v>44165</v>
      </c>
      <c r="Y233" s="1">
        <v>14</v>
      </c>
      <c r="Z233" s="1">
        <v>136.37</v>
      </c>
      <c r="AA233" s="1">
        <v>11</v>
      </c>
      <c r="AB233" s="1" t="s">
        <v>542</v>
      </c>
      <c r="AC233" s="1" t="s">
        <v>546</v>
      </c>
      <c r="AD233" s="1" t="s">
        <v>544</v>
      </c>
    </row>
    <row r="234" spans="1:30" x14ac:dyDescent="0.3">
      <c r="A234" s="84">
        <v>44158</v>
      </c>
      <c r="B234" s="1" t="s">
        <v>36</v>
      </c>
      <c r="C234" s="1" t="s">
        <v>78</v>
      </c>
      <c r="D234" s="1" t="s">
        <v>191</v>
      </c>
      <c r="E234" s="114">
        <v>0.59375</v>
      </c>
      <c r="F234" s="115"/>
      <c r="G234" s="114">
        <v>0.63055555555555554</v>
      </c>
      <c r="H234" s="1"/>
      <c r="I234" s="1">
        <v>0.88</v>
      </c>
      <c r="J234" s="1" t="s">
        <v>105</v>
      </c>
      <c r="K234" s="1"/>
      <c r="L234" s="1"/>
      <c r="M234" s="1" t="s">
        <v>41</v>
      </c>
      <c r="N234" s="1" t="s">
        <v>42</v>
      </c>
      <c r="O234" s="105" t="s">
        <v>36</v>
      </c>
      <c r="P234" s="105" t="s">
        <v>78</v>
      </c>
      <c r="Q234" s="106"/>
      <c r="R234" s="106"/>
      <c r="T234" s="1">
        <v>17.5</v>
      </c>
      <c r="U234" s="105"/>
      <c r="V234" s="105" t="s">
        <v>105</v>
      </c>
      <c r="W234" s="106">
        <v>44151</v>
      </c>
      <c r="X234" s="106">
        <v>44165</v>
      </c>
      <c r="Y234" s="1">
        <v>14</v>
      </c>
      <c r="Z234" s="1">
        <v>136.37</v>
      </c>
      <c r="AA234" s="1">
        <v>11</v>
      </c>
      <c r="AB234" s="1" t="s">
        <v>542</v>
      </c>
      <c r="AC234" s="1" t="s">
        <v>551</v>
      </c>
      <c r="AD234" s="1" t="s">
        <v>544</v>
      </c>
    </row>
    <row r="235" spans="1:30" x14ac:dyDescent="0.3">
      <c r="A235" s="84">
        <v>44153</v>
      </c>
      <c r="B235" s="1" t="s">
        <v>36</v>
      </c>
      <c r="C235" s="1" t="s">
        <v>192</v>
      </c>
      <c r="D235" s="1" t="s">
        <v>193</v>
      </c>
      <c r="E235" s="114">
        <v>0.31944444444444442</v>
      </c>
      <c r="F235" s="115"/>
      <c r="G235" s="114">
        <v>0.34027777777777779</v>
      </c>
      <c r="H235" s="1"/>
      <c r="I235" s="1">
        <v>0.5</v>
      </c>
      <c r="J235" s="1" t="s">
        <v>105</v>
      </c>
      <c r="K235" s="1"/>
      <c r="L235" s="1"/>
      <c r="M235" s="1" t="s">
        <v>41</v>
      </c>
      <c r="N235" s="1" t="s">
        <v>42</v>
      </c>
      <c r="O235" s="105" t="s">
        <v>36</v>
      </c>
      <c r="P235" s="105" t="s">
        <v>192</v>
      </c>
      <c r="Q235" s="106"/>
      <c r="R235" s="106"/>
      <c r="T235" s="1">
        <v>14</v>
      </c>
      <c r="U235" s="105"/>
      <c r="V235" s="105" t="s">
        <v>105</v>
      </c>
      <c r="W235" s="106">
        <v>44151</v>
      </c>
      <c r="X235" s="106">
        <v>44165</v>
      </c>
      <c r="Y235" s="1">
        <v>14</v>
      </c>
      <c r="Z235" s="1">
        <v>136.37</v>
      </c>
      <c r="AA235" s="1">
        <v>11</v>
      </c>
      <c r="AB235" s="1" t="s">
        <v>542</v>
      </c>
      <c r="AC235" s="1" t="s">
        <v>559</v>
      </c>
      <c r="AD235" s="1" t="s">
        <v>544</v>
      </c>
    </row>
    <row r="236" spans="1:30" x14ac:dyDescent="0.3">
      <c r="A236" s="84">
        <v>44153</v>
      </c>
      <c r="B236" s="1" t="s">
        <v>36</v>
      </c>
      <c r="C236" s="1" t="s">
        <v>195</v>
      </c>
      <c r="D236" s="1" t="s">
        <v>196</v>
      </c>
      <c r="E236" s="114">
        <v>0.75</v>
      </c>
      <c r="F236" s="115"/>
      <c r="G236" s="114">
        <v>0.79166666666666663</v>
      </c>
      <c r="H236" s="1"/>
      <c r="I236" s="1">
        <v>1</v>
      </c>
      <c r="J236" s="1" t="s">
        <v>105</v>
      </c>
      <c r="K236" s="1"/>
      <c r="L236" s="1"/>
      <c r="M236" s="1" t="s">
        <v>41</v>
      </c>
      <c r="N236" s="1" t="s">
        <v>42</v>
      </c>
      <c r="O236" s="105" t="s">
        <v>36</v>
      </c>
      <c r="P236" s="105" t="s">
        <v>195</v>
      </c>
      <c r="Q236" s="106"/>
      <c r="R236" s="106"/>
      <c r="T236" s="1">
        <v>21</v>
      </c>
      <c r="U236" s="105"/>
      <c r="V236" s="105" t="s">
        <v>105</v>
      </c>
      <c r="W236" s="106">
        <v>44151</v>
      </c>
      <c r="X236" s="106">
        <v>44165</v>
      </c>
      <c r="Y236" s="1">
        <v>14</v>
      </c>
      <c r="Z236" s="1">
        <v>136.37</v>
      </c>
      <c r="AA236" s="1">
        <v>11</v>
      </c>
      <c r="AB236" s="1" t="s">
        <v>542</v>
      </c>
      <c r="AC236" s="1" t="s">
        <v>557</v>
      </c>
      <c r="AD236" s="1" t="s">
        <v>544</v>
      </c>
    </row>
    <row r="237" spans="1:30" x14ac:dyDescent="0.3">
      <c r="A237" s="84">
        <v>44158</v>
      </c>
      <c r="B237" s="1" t="s">
        <v>36</v>
      </c>
      <c r="C237" s="1" t="s">
        <v>195</v>
      </c>
      <c r="D237" s="1" t="s">
        <v>195</v>
      </c>
      <c r="E237" s="114">
        <v>0.55208333333333337</v>
      </c>
      <c r="F237" s="115"/>
      <c r="G237" s="114">
        <v>0.58680555555555558</v>
      </c>
      <c r="H237" s="1"/>
      <c r="I237" s="1">
        <v>0.83</v>
      </c>
      <c r="J237" s="1" t="s">
        <v>105</v>
      </c>
      <c r="K237" s="1"/>
      <c r="L237" s="1"/>
      <c r="M237" s="1" t="s">
        <v>41</v>
      </c>
      <c r="N237" s="1" t="s">
        <v>42</v>
      </c>
      <c r="O237" s="105" t="s">
        <v>36</v>
      </c>
      <c r="P237" s="105" t="s">
        <v>195</v>
      </c>
      <c r="Q237" s="106"/>
      <c r="R237" s="106"/>
      <c r="T237" s="1">
        <v>21</v>
      </c>
      <c r="U237" s="105"/>
      <c r="V237" s="105" t="s">
        <v>105</v>
      </c>
      <c r="W237" s="106">
        <v>44151</v>
      </c>
      <c r="X237" s="106">
        <v>44165</v>
      </c>
      <c r="Y237" s="1">
        <v>14</v>
      </c>
      <c r="Z237" s="1">
        <v>136.37</v>
      </c>
      <c r="AA237" s="1">
        <v>11</v>
      </c>
      <c r="AB237" s="1" t="s">
        <v>542</v>
      </c>
      <c r="AC237" s="1" t="s">
        <v>546</v>
      </c>
      <c r="AD237" s="1" t="s">
        <v>544</v>
      </c>
    </row>
    <row r="238" spans="1:30" x14ac:dyDescent="0.3">
      <c r="A238" s="84">
        <v>44158</v>
      </c>
      <c r="B238" s="1" t="s">
        <v>36</v>
      </c>
      <c r="C238" s="1" t="s">
        <v>197</v>
      </c>
      <c r="D238" s="1" t="s">
        <v>198</v>
      </c>
      <c r="E238" s="114">
        <v>0.63194444444444442</v>
      </c>
      <c r="F238" s="115"/>
      <c r="G238" s="114">
        <v>0.66666666666666663</v>
      </c>
      <c r="H238" s="1"/>
      <c r="I238" s="1">
        <v>0.83</v>
      </c>
      <c r="J238" s="1" t="s">
        <v>105</v>
      </c>
      <c r="K238" s="1"/>
      <c r="L238" s="1"/>
      <c r="M238" s="1" t="s">
        <v>41</v>
      </c>
      <c r="N238" s="1" t="s">
        <v>42</v>
      </c>
      <c r="O238" s="105" t="s">
        <v>36</v>
      </c>
      <c r="P238" s="105" t="s">
        <v>197</v>
      </c>
      <c r="Q238" s="106"/>
      <c r="R238" s="106"/>
      <c r="T238" s="1">
        <v>7</v>
      </c>
      <c r="U238" s="105"/>
      <c r="V238" s="105" t="s">
        <v>105</v>
      </c>
      <c r="W238" s="106">
        <v>44151</v>
      </c>
      <c r="X238" s="106">
        <v>44165</v>
      </c>
      <c r="Y238" s="1">
        <v>14</v>
      </c>
      <c r="Z238" s="1">
        <v>136.37</v>
      </c>
      <c r="AA238" s="1">
        <v>11</v>
      </c>
      <c r="AB238" s="1" t="s">
        <v>542</v>
      </c>
      <c r="AC238" s="1" t="s">
        <v>550</v>
      </c>
      <c r="AD238" s="1" t="s">
        <v>544</v>
      </c>
    </row>
    <row r="239" spans="1:30" x14ac:dyDescent="0.3">
      <c r="A239" s="84">
        <v>44159</v>
      </c>
      <c r="B239" s="1" t="s">
        <v>36</v>
      </c>
      <c r="C239" s="1" t="s">
        <v>195</v>
      </c>
      <c r="D239" s="1" t="s">
        <v>199</v>
      </c>
      <c r="E239" s="114">
        <v>0.38333333333333336</v>
      </c>
      <c r="F239" s="115"/>
      <c r="G239" s="114">
        <v>0.46319444444444446</v>
      </c>
      <c r="H239" s="1"/>
      <c r="I239" s="1">
        <v>1.92</v>
      </c>
      <c r="J239" s="1" t="s">
        <v>105</v>
      </c>
      <c r="K239" s="1"/>
      <c r="L239" s="1"/>
      <c r="M239" s="1" t="s">
        <v>41</v>
      </c>
      <c r="N239" s="1" t="s">
        <v>42</v>
      </c>
      <c r="O239" s="105" t="s">
        <v>36</v>
      </c>
      <c r="P239" s="105" t="s">
        <v>195</v>
      </c>
      <c r="Q239" s="106"/>
      <c r="R239" s="106"/>
      <c r="T239" s="1">
        <v>21</v>
      </c>
      <c r="U239" s="105"/>
      <c r="V239" s="105" t="s">
        <v>105</v>
      </c>
      <c r="W239" s="106">
        <v>44151</v>
      </c>
      <c r="X239" s="106">
        <v>44165</v>
      </c>
      <c r="Y239" s="1">
        <v>14</v>
      </c>
      <c r="Z239" s="1">
        <v>136.37</v>
      </c>
      <c r="AA239" s="1">
        <v>11</v>
      </c>
      <c r="AB239" s="1" t="s">
        <v>542</v>
      </c>
      <c r="AC239" s="1" t="s">
        <v>543</v>
      </c>
      <c r="AD239" s="1" t="s">
        <v>544</v>
      </c>
    </row>
    <row r="240" spans="1:30" x14ac:dyDescent="0.3">
      <c r="A240" s="84">
        <v>44165</v>
      </c>
      <c r="B240" s="1" t="s">
        <v>36</v>
      </c>
      <c r="C240" s="1" t="s">
        <v>202</v>
      </c>
      <c r="D240" s="1" t="s">
        <v>203</v>
      </c>
      <c r="E240" s="114">
        <v>0.41666666666666669</v>
      </c>
      <c r="F240" s="115"/>
      <c r="G240" s="114">
        <v>0.48749999999999999</v>
      </c>
      <c r="H240" s="1"/>
      <c r="I240" s="1">
        <v>1.7</v>
      </c>
      <c r="J240" s="1" t="s">
        <v>108</v>
      </c>
      <c r="K240" s="1"/>
      <c r="L240" s="1"/>
      <c r="M240" s="1" t="s">
        <v>41</v>
      </c>
      <c r="N240" s="1" t="s">
        <v>42</v>
      </c>
      <c r="O240" s="105" t="s">
        <v>36</v>
      </c>
      <c r="P240" s="105" t="s">
        <v>202</v>
      </c>
      <c r="Q240" s="106"/>
      <c r="R240" s="106"/>
      <c r="T240" s="1">
        <v>14</v>
      </c>
      <c r="U240" s="105"/>
      <c r="V240" s="105" t="s">
        <v>108</v>
      </c>
      <c r="W240" s="106">
        <v>44165</v>
      </c>
      <c r="X240" s="106">
        <v>44179</v>
      </c>
      <c r="Y240" s="1">
        <v>14</v>
      </c>
      <c r="Z240" s="1">
        <v>112</v>
      </c>
      <c r="AA240" s="1">
        <v>11</v>
      </c>
      <c r="AB240" s="1" t="s">
        <v>542</v>
      </c>
      <c r="AC240" s="1" t="s">
        <v>555</v>
      </c>
      <c r="AD240" s="1" t="s">
        <v>544</v>
      </c>
    </row>
    <row r="241" spans="1:30" x14ac:dyDescent="0.3">
      <c r="A241" s="84">
        <v>44172</v>
      </c>
      <c r="B241" s="1" t="s">
        <v>36</v>
      </c>
      <c r="C241" s="1" t="s">
        <v>78</v>
      </c>
      <c r="D241" s="1" t="s">
        <v>78</v>
      </c>
      <c r="E241" s="114">
        <v>0.54166666666666663</v>
      </c>
      <c r="F241" s="115"/>
      <c r="G241" s="114">
        <v>0.54652777777777772</v>
      </c>
      <c r="H241" s="1"/>
      <c r="I241" s="1">
        <v>0.12</v>
      </c>
      <c r="J241" s="1" t="s">
        <v>108</v>
      </c>
      <c r="K241" s="1"/>
      <c r="L241" s="1"/>
      <c r="M241" s="1" t="s">
        <v>41</v>
      </c>
      <c r="N241" s="1" t="s">
        <v>42</v>
      </c>
      <c r="O241" s="105" t="s">
        <v>36</v>
      </c>
      <c r="P241" s="105" t="s">
        <v>78</v>
      </c>
      <c r="Q241" s="106"/>
      <c r="R241" s="106"/>
      <c r="T241" s="1">
        <v>17.5</v>
      </c>
      <c r="U241" s="105"/>
      <c r="V241" s="105" t="s">
        <v>108</v>
      </c>
      <c r="W241" s="106">
        <v>44165</v>
      </c>
      <c r="X241" s="106">
        <v>44179</v>
      </c>
      <c r="Y241" s="1">
        <v>14</v>
      </c>
      <c r="Z241" s="1">
        <v>112</v>
      </c>
      <c r="AA241" s="1">
        <v>12</v>
      </c>
      <c r="AB241" s="1" t="s">
        <v>545</v>
      </c>
      <c r="AC241" s="1" t="s">
        <v>546</v>
      </c>
      <c r="AD241" s="1" t="s">
        <v>544</v>
      </c>
    </row>
    <row r="242" spans="1:30" x14ac:dyDescent="0.3">
      <c r="A242" s="84">
        <v>44179</v>
      </c>
      <c r="B242" s="1" t="s">
        <v>36</v>
      </c>
      <c r="C242" s="1" t="s">
        <v>200</v>
      </c>
      <c r="D242" s="1" t="s">
        <v>204</v>
      </c>
      <c r="E242" s="114">
        <v>0.29166666666666669</v>
      </c>
      <c r="F242" s="115"/>
      <c r="G242" s="114">
        <v>0.33333333333333331</v>
      </c>
      <c r="H242" s="1"/>
      <c r="I242" s="1">
        <v>1</v>
      </c>
      <c r="J242" s="1" t="s">
        <v>125</v>
      </c>
      <c r="K242" s="1"/>
      <c r="L242" s="1"/>
      <c r="M242" s="1" t="s">
        <v>41</v>
      </c>
      <c r="N242" s="1" t="s">
        <v>42</v>
      </c>
      <c r="O242" s="105" t="s">
        <v>36</v>
      </c>
      <c r="P242" s="105" t="s">
        <v>200</v>
      </c>
      <c r="Q242" s="106"/>
      <c r="R242" s="106"/>
      <c r="T242" s="1">
        <v>14</v>
      </c>
      <c r="U242" s="105"/>
      <c r="V242" s="105" t="s">
        <v>125</v>
      </c>
      <c r="W242" s="106">
        <v>44179</v>
      </c>
      <c r="X242" s="106">
        <v>44193</v>
      </c>
      <c r="Y242" s="1">
        <v>14</v>
      </c>
      <c r="Z242" s="1">
        <v>112</v>
      </c>
      <c r="AA242" s="1">
        <v>12</v>
      </c>
      <c r="AB242" s="1" t="s">
        <v>545</v>
      </c>
      <c r="AC242" s="1" t="s">
        <v>559</v>
      </c>
      <c r="AD242" s="1" t="s">
        <v>544</v>
      </c>
    </row>
    <row r="243" spans="1:30" x14ac:dyDescent="0.3">
      <c r="A243" s="84">
        <v>44186</v>
      </c>
      <c r="B243" s="1" t="s">
        <v>36</v>
      </c>
      <c r="C243" s="1" t="s">
        <v>78</v>
      </c>
      <c r="D243" s="1" t="s">
        <v>78</v>
      </c>
      <c r="E243" s="114">
        <v>0.54166666666666663</v>
      </c>
      <c r="F243" s="115"/>
      <c r="G243" s="114">
        <v>0.55138888888888893</v>
      </c>
      <c r="H243" s="1"/>
      <c r="I243" s="1">
        <v>0.23</v>
      </c>
      <c r="J243" s="1" t="s">
        <v>125</v>
      </c>
      <c r="K243" s="1"/>
      <c r="L243" s="1"/>
      <c r="M243" s="1" t="s">
        <v>41</v>
      </c>
      <c r="N243" s="1" t="s">
        <v>42</v>
      </c>
      <c r="O243" s="105" t="s">
        <v>36</v>
      </c>
      <c r="P243" s="105" t="s">
        <v>78</v>
      </c>
      <c r="Q243" s="106"/>
      <c r="R243" s="106"/>
      <c r="T243" s="1">
        <v>17.5</v>
      </c>
      <c r="U243" s="105"/>
      <c r="V243" s="105" t="s">
        <v>125</v>
      </c>
      <c r="W243" s="106">
        <v>44179</v>
      </c>
      <c r="X243" s="106">
        <v>44193</v>
      </c>
      <c r="Y243" s="1">
        <v>14</v>
      </c>
      <c r="Z243" s="1">
        <v>112</v>
      </c>
      <c r="AA243" s="1">
        <v>12</v>
      </c>
      <c r="AB243" s="1" t="s">
        <v>545</v>
      </c>
      <c r="AC243" s="1" t="s">
        <v>546</v>
      </c>
      <c r="AD243" s="1" t="s">
        <v>544</v>
      </c>
    </row>
    <row r="244" spans="1:30" x14ac:dyDescent="0.3">
      <c r="A244" s="84">
        <v>44193</v>
      </c>
      <c r="B244" s="1" t="s">
        <v>36</v>
      </c>
      <c r="C244" s="1" t="s">
        <v>78</v>
      </c>
      <c r="D244" s="1" t="s">
        <v>78</v>
      </c>
      <c r="E244" s="114">
        <v>0.54166666666666663</v>
      </c>
      <c r="F244" s="115"/>
      <c r="G244" s="114">
        <v>0.55277777777777781</v>
      </c>
      <c r="H244" s="1"/>
      <c r="I244" s="1">
        <v>0.27</v>
      </c>
      <c r="J244" s="1" t="s">
        <v>429</v>
      </c>
      <c r="K244" s="1"/>
      <c r="L244" s="1"/>
      <c r="M244" s="1" t="s">
        <v>41</v>
      </c>
      <c r="N244" s="1" t="s">
        <v>42</v>
      </c>
      <c r="O244" s="105" t="s">
        <v>36</v>
      </c>
      <c r="P244" s="105" t="s">
        <v>78</v>
      </c>
      <c r="Q244" s="106"/>
      <c r="R244" s="106"/>
      <c r="T244" s="1">
        <v>17.5</v>
      </c>
      <c r="U244" s="105"/>
      <c r="V244" s="105" t="s">
        <v>429</v>
      </c>
      <c r="W244" s="106">
        <v>44193</v>
      </c>
      <c r="X244" s="106">
        <v>44207</v>
      </c>
      <c r="Y244" s="1">
        <v>14</v>
      </c>
      <c r="Z244" s="1">
        <v>112</v>
      </c>
      <c r="AA244" s="1">
        <v>12</v>
      </c>
      <c r="AB244" s="1" t="s">
        <v>545</v>
      </c>
      <c r="AC244" s="1" t="s">
        <v>546</v>
      </c>
      <c r="AD244" s="1" t="s">
        <v>544</v>
      </c>
    </row>
    <row r="245" spans="1:30" x14ac:dyDescent="0.3">
      <c r="A245" s="84">
        <v>44144</v>
      </c>
      <c r="B245" s="1" t="s">
        <v>36</v>
      </c>
      <c r="C245" s="1" t="s">
        <v>190</v>
      </c>
      <c r="D245" s="1" t="s">
        <v>206</v>
      </c>
      <c r="E245" s="114">
        <v>0.59375</v>
      </c>
      <c r="F245" s="115"/>
      <c r="G245" s="114">
        <v>0.625</v>
      </c>
      <c r="H245" s="1"/>
      <c r="I245" s="1">
        <v>0.75</v>
      </c>
      <c r="J245" s="1" t="s">
        <v>40</v>
      </c>
      <c r="K245" s="1"/>
      <c r="L245" s="1"/>
      <c r="M245" s="1" t="s">
        <v>60</v>
      </c>
      <c r="N245" s="1" t="s">
        <v>61</v>
      </c>
      <c r="O245" s="105" t="s">
        <v>36</v>
      </c>
      <c r="P245" s="105" t="s">
        <v>190</v>
      </c>
      <c r="Q245" s="106"/>
      <c r="R245" s="106"/>
      <c r="T245" s="1">
        <v>28</v>
      </c>
      <c r="U245" s="105"/>
      <c r="V245" s="105" t="s">
        <v>40</v>
      </c>
      <c r="W245" s="106">
        <v>44137</v>
      </c>
      <c r="X245" s="106">
        <v>44151</v>
      </c>
      <c r="Y245" s="1">
        <v>14</v>
      </c>
      <c r="Z245" s="1">
        <v>112</v>
      </c>
      <c r="AA245" s="1">
        <v>11</v>
      </c>
      <c r="AB245" s="1" t="s">
        <v>542</v>
      </c>
      <c r="AC245" s="1" t="s">
        <v>551</v>
      </c>
      <c r="AD245" s="1" t="s">
        <v>544</v>
      </c>
    </row>
    <row r="246" spans="1:30" x14ac:dyDescent="0.3">
      <c r="A246" s="84">
        <v>44147</v>
      </c>
      <c r="B246" s="1" t="s">
        <v>36</v>
      </c>
      <c r="C246" s="1" t="s">
        <v>190</v>
      </c>
      <c r="D246" s="1" t="s">
        <v>49</v>
      </c>
      <c r="E246" s="114">
        <v>0.3611111111111111</v>
      </c>
      <c r="F246" s="115"/>
      <c r="G246" s="114">
        <v>0.3888888888888889</v>
      </c>
      <c r="H246" s="1"/>
      <c r="I246" s="1">
        <v>0.67</v>
      </c>
      <c r="J246" s="1" t="s">
        <v>40</v>
      </c>
      <c r="K246" s="1"/>
      <c r="L246" s="1"/>
      <c r="M246" s="1" t="s">
        <v>60</v>
      </c>
      <c r="N246" s="1" t="s">
        <v>61</v>
      </c>
      <c r="O246" s="105" t="s">
        <v>36</v>
      </c>
      <c r="P246" s="105" t="s">
        <v>190</v>
      </c>
      <c r="Q246" s="106"/>
      <c r="R246" s="106"/>
      <c r="T246" s="1">
        <v>28</v>
      </c>
      <c r="U246" s="105"/>
      <c r="V246" s="105" t="s">
        <v>40</v>
      </c>
      <c r="W246" s="106">
        <v>44137</v>
      </c>
      <c r="X246" s="106">
        <v>44151</v>
      </c>
      <c r="Y246" s="1">
        <v>14</v>
      </c>
      <c r="Z246" s="1">
        <v>112</v>
      </c>
      <c r="AA246" s="1">
        <v>11</v>
      </c>
      <c r="AB246" s="1" t="s">
        <v>542</v>
      </c>
      <c r="AC246" s="1" t="s">
        <v>549</v>
      </c>
      <c r="AD246" s="1" t="s">
        <v>544</v>
      </c>
    </row>
    <row r="247" spans="1:30" x14ac:dyDescent="0.3">
      <c r="A247" s="84">
        <v>44151</v>
      </c>
      <c r="B247" s="1" t="s">
        <v>36</v>
      </c>
      <c r="C247" s="1" t="s">
        <v>190</v>
      </c>
      <c r="D247" s="1" t="s">
        <v>206</v>
      </c>
      <c r="E247" s="114">
        <v>0.59375</v>
      </c>
      <c r="F247" s="115"/>
      <c r="G247" s="114">
        <v>0.625</v>
      </c>
      <c r="H247" s="1"/>
      <c r="I247" s="1">
        <v>0.75</v>
      </c>
      <c r="J247" s="1" t="s">
        <v>40</v>
      </c>
      <c r="K247" s="1"/>
      <c r="L247" s="1"/>
      <c r="M247" s="1" t="s">
        <v>60</v>
      </c>
      <c r="N247" s="1" t="s">
        <v>61</v>
      </c>
      <c r="O247" s="105" t="s">
        <v>36</v>
      </c>
      <c r="P247" s="105" t="s">
        <v>190</v>
      </c>
      <c r="Q247" s="106"/>
      <c r="R247" s="106"/>
      <c r="T247" s="1">
        <v>28</v>
      </c>
      <c r="U247" s="105"/>
      <c r="V247" s="105" t="s">
        <v>40</v>
      </c>
      <c r="W247" s="106">
        <v>44137</v>
      </c>
      <c r="X247" s="106">
        <v>44151</v>
      </c>
      <c r="Y247" s="1">
        <v>14</v>
      </c>
      <c r="Z247" s="1">
        <v>112</v>
      </c>
      <c r="AA247" s="1">
        <v>11</v>
      </c>
      <c r="AB247" s="1" t="s">
        <v>542</v>
      </c>
      <c r="AC247" s="1" t="s">
        <v>551</v>
      </c>
      <c r="AD247" s="1" t="s">
        <v>544</v>
      </c>
    </row>
    <row r="248" spans="1:30" x14ac:dyDescent="0.3">
      <c r="A248" s="84">
        <v>44147</v>
      </c>
      <c r="B248" s="1" t="s">
        <v>36</v>
      </c>
      <c r="C248" s="1" t="s">
        <v>78</v>
      </c>
      <c r="D248" s="1" t="s">
        <v>209</v>
      </c>
      <c r="E248" s="114">
        <v>0.3923611111111111</v>
      </c>
      <c r="F248" s="115"/>
      <c r="G248" s="114">
        <v>0.40277777777777779</v>
      </c>
      <c r="H248" s="1"/>
      <c r="I248" s="1">
        <v>0.25</v>
      </c>
      <c r="J248" s="1" t="s">
        <v>40</v>
      </c>
      <c r="K248" s="1"/>
      <c r="L248" s="1"/>
      <c r="M248" s="1" t="s">
        <v>60</v>
      </c>
      <c r="N248" s="1" t="s">
        <v>61</v>
      </c>
      <c r="O248" s="105" t="s">
        <v>36</v>
      </c>
      <c r="P248" s="105" t="s">
        <v>78</v>
      </c>
      <c r="Q248" s="106"/>
      <c r="R248" s="106"/>
      <c r="T248" s="1">
        <v>17.5</v>
      </c>
      <c r="U248" s="105"/>
      <c r="V248" s="105" t="s">
        <v>40</v>
      </c>
      <c r="W248" s="106">
        <v>44137</v>
      </c>
      <c r="X248" s="106">
        <v>44151</v>
      </c>
      <c r="Y248" s="1">
        <v>14</v>
      </c>
      <c r="Z248" s="1">
        <v>112</v>
      </c>
      <c r="AA248" s="1">
        <v>11</v>
      </c>
      <c r="AB248" s="1" t="s">
        <v>542</v>
      </c>
      <c r="AC248" s="1" t="s">
        <v>543</v>
      </c>
      <c r="AD248" s="1" t="s">
        <v>544</v>
      </c>
    </row>
    <row r="249" spans="1:30" x14ac:dyDescent="0.3">
      <c r="A249" s="84">
        <v>44158</v>
      </c>
      <c r="B249" s="1" t="s">
        <v>36</v>
      </c>
      <c r="C249" s="1" t="s">
        <v>78</v>
      </c>
      <c r="D249" s="1" t="s">
        <v>213</v>
      </c>
      <c r="E249" s="114">
        <v>0.54166666666666663</v>
      </c>
      <c r="F249" s="115"/>
      <c r="G249" s="114">
        <v>0.55208333333333337</v>
      </c>
      <c r="H249" s="1"/>
      <c r="I249" s="1">
        <v>0.25</v>
      </c>
      <c r="J249" s="1" t="s">
        <v>105</v>
      </c>
      <c r="K249" s="1"/>
      <c r="L249" s="1"/>
      <c r="M249" s="1" t="s">
        <v>60</v>
      </c>
      <c r="N249" s="1" t="s">
        <v>61</v>
      </c>
      <c r="O249" s="105" t="s">
        <v>36</v>
      </c>
      <c r="P249" s="105" t="s">
        <v>78</v>
      </c>
      <c r="Q249" s="106"/>
      <c r="R249" s="106"/>
      <c r="T249" s="1">
        <v>17.5</v>
      </c>
      <c r="U249" s="105"/>
      <c r="V249" s="105" t="s">
        <v>105</v>
      </c>
      <c r="W249" s="106">
        <v>44151</v>
      </c>
      <c r="X249" s="106">
        <v>44165</v>
      </c>
      <c r="Y249" s="1">
        <v>14</v>
      </c>
      <c r="Z249" s="1">
        <v>136.37</v>
      </c>
      <c r="AA249" s="1">
        <v>11</v>
      </c>
      <c r="AB249" s="1" t="s">
        <v>542</v>
      </c>
      <c r="AC249" s="1" t="s">
        <v>546</v>
      </c>
      <c r="AD249" s="1" t="s">
        <v>544</v>
      </c>
    </row>
    <row r="250" spans="1:30" x14ac:dyDescent="0.3">
      <c r="A250" s="84">
        <v>44150</v>
      </c>
      <c r="B250" s="1" t="s">
        <v>36</v>
      </c>
      <c r="C250" s="1" t="s">
        <v>188</v>
      </c>
      <c r="D250" s="1" t="s">
        <v>214</v>
      </c>
      <c r="E250" s="114">
        <v>0.625</v>
      </c>
      <c r="F250" s="115"/>
      <c r="G250" s="114">
        <v>0.70833333333333337</v>
      </c>
      <c r="H250" s="1"/>
      <c r="I250" s="1">
        <v>2</v>
      </c>
      <c r="J250" s="1" t="s">
        <v>40</v>
      </c>
      <c r="K250" s="1"/>
      <c r="L250" s="1"/>
      <c r="M250" s="1" t="s">
        <v>60</v>
      </c>
      <c r="N250" s="1" t="s">
        <v>61</v>
      </c>
      <c r="O250" s="105" t="s">
        <v>36</v>
      </c>
      <c r="P250" s="105" t="s">
        <v>188</v>
      </c>
      <c r="Q250" s="106"/>
      <c r="R250" s="106"/>
      <c r="T250" s="1">
        <v>17</v>
      </c>
      <c r="U250" s="105"/>
      <c r="V250" s="105" t="s">
        <v>40</v>
      </c>
      <c r="W250" s="106">
        <v>44137</v>
      </c>
      <c r="X250" s="106">
        <v>44151</v>
      </c>
      <c r="Y250" s="1">
        <v>14</v>
      </c>
      <c r="Z250" s="1">
        <v>112</v>
      </c>
      <c r="AA250" s="1">
        <v>11</v>
      </c>
      <c r="AB250" s="1" t="s">
        <v>542</v>
      </c>
      <c r="AC250" s="1" t="s">
        <v>550</v>
      </c>
      <c r="AD250" s="1" t="s">
        <v>544</v>
      </c>
    </row>
    <row r="251" spans="1:30" x14ac:dyDescent="0.3">
      <c r="A251" s="84">
        <v>44151</v>
      </c>
      <c r="B251" s="1" t="s">
        <v>36</v>
      </c>
      <c r="C251" s="1" t="s">
        <v>188</v>
      </c>
      <c r="D251" s="1" t="s">
        <v>215</v>
      </c>
      <c r="E251" s="114">
        <v>0.5</v>
      </c>
      <c r="F251" s="115"/>
      <c r="G251" s="114">
        <v>0.53125</v>
      </c>
      <c r="H251" s="1"/>
      <c r="I251" s="1">
        <v>0.75</v>
      </c>
      <c r="J251" s="1" t="s">
        <v>40</v>
      </c>
      <c r="K251" s="1"/>
      <c r="L251" s="1"/>
      <c r="M251" s="1" t="s">
        <v>60</v>
      </c>
      <c r="N251" s="1" t="s">
        <v>61</v>
      </c>
      <c r="O251" s="105" t="s">
        <v>36</v>
      </c>
      <c r="P251" s="105" t="s">
        <v>188</v>
      </c>
      <c r="Q251" s="106"/>
      <c r="R251" s="106"/>
      <c r="T251" s="1">
        <v>17</v>
      </c>
      <c r="U251" s="105"/>
      <c r="V251" s="105" t="s">
        <v>40</v>
      </c>
      <c r="W251" s="106">
        <v>44137</v>
      </c>
      <c r="X251" s="106">
        <v>44151</v>
      </c>
      <c r="Y251" s="1">
        <v>14</v>
      </c>
      <c r="Z251" s="1">
        <v>112</v>
      </c>
      <c r="AA251" s="1">
        <v>11</v>
      </c>
      <c r="AB251" s="1" t="s">
        <v>542</v>
      </c>
      <c r="AC251" s="1" t="s">
        <v>544</v>
      </c>
      <c r="AD251" s="1" t="s">
        <v>544</v>
      </c>
    </row>
    <row r="252" spans="1:30" x14ac:dyDescent="0.3">
      <c r="A252" s="84">
        <v>44153</v>
      </c>
      <c r="B252" s="1" t="s">
        <v>36</v>
      </c>
      <c r="C252" s="1" t="s">
        <v>195</v>
      </c>
      <c r="D252" s="1" t="s">
        <v>216</v>
      </c>
      <c r="E252" s="114">
        <v>0.75</v>
      </c>
      <c r="F252" s="115"/>
      <c r="G252" s="114">
        <v>0.78819444444444442</v>
      </c>
      <c r="H252" s="1"/>
      <c r="I252" s="1">
        <v>0.92</v>
      </c>
      <c r="J252" s="1" t="s">
        <v>105</v>
      </c>
      <c r="K252" s="1"/>
      <c r="L252" s="1"/>
      <c r="M252" s="1" t="s">
        <v>60</v>
      </c>
      <c r="N252" s="1" t="s">
        <v>61</v>
      </c>
      <c r="O252" s="105" t="s">
        <v>36</v>
      </c>
      <c r="P252" s="105" t="s">
        <v>195</v>
      </c>
      <c r="Q252" s="106"/>
      <c r="R252" s="106"/>
      <c r="T252" s="1">
        <v>21</v>
      </c>
      <c r="U252" s="105"/>
      <c r="V252" s="105" t="s">
        <v>105</v>
      </c>
      <c r="W252" s="106">
        <v>44151</v>
      </c>
      <c r="X252" s="106">
        <v>44165</v>
      </c>
      <c r="Y252" s="1">
        <v>14</v>
      </c>
      <c r="Z252" s="1">
        <v>136.37</v>
      </c>
      <c r="AA252" s="1">
        <v>11</v>
      </c>
      <c r="AB252" s="1" t="s">
        <v>542</v>
      </c>
      <c r="AC252" s="1" t="s">
        <v>557</v>
      </c>
      <c r="AD252" s="1" t="s">
        <v>544</v>
      </c>
    </row>
    <row r="253" spans="1:30" x14ac:dyDescent="0.3">
      <c r="A253" s="84">
        <v>44154</v>
      </c>
      <c r="B253" s="1" t="s">
        <v>36</v>
      </c>
      <c r="C253" s="1" t="s">
        <v>192</v>
      </c>
      <c r="D253" s="1" t="s">
        <v>217</v>
      </c>
      <c r="E253" s="114">
        <v>0.38541666666666669</v>
      </c>
      <c r="F253" s="115"/>
      <c r="G253" s="114">
        <v>0.4375</v>
      </c>
      <c r="H253" s="1"/>
      <c r="I253" s="1">
        <v>1.25</v>
      </c>
      <c r="J253" s="1" t="s">
        <v>105</v>
      </c>
      <c r="K253" s="1"/>
      <c r="L253" s="1"/>
      <c r="M253" s="1" t="s">
        <v>60</v>
      </c>
      <c r="N253" s="1" t="s">
        <v>61</v>
      </c>
      <c r="O253" s="105" t="s">
        <v>36</v>
      </c>
      <c r="P253" s="105" t="s">
        <v>192</v>
      </c>
      <c r="Q253" s="106"/>
      <c r="R253" s="106"/>
      <c r="T253" s="1">
        <v>14</v>
      </c>
      <c r="U253" s="105"/>
      <c r="V253" s="105" t="s">
        <v>105</v>
      </c>
      <c r="W253" s="106">
        <v>44151</v>
      </c>
      <c r="X253" s="106">
        <v>44165</v>
      </c>
      <c r="Y253" s="1">
        <v>14</v>
      </c>
      <c r="Z253" s="1">
        <v>136.37</v>
      </c>
      <c r="AA253" s="1">
        <v>11</v>
      </c>
      <c r="AB253" s="1" t="s">
        <v>542</v>
      </c>
      <c r="AC253" s="1" t="s">
        <v>543</v>
      </c>
      <c r="AD253" s="1" t="s">
        <v>544</v>
      </c>
    </row>
    <row r="254" spans="1:30" x14ac:dyDescent="0.3">
      <c r="A254" s="84">
        <v>44158</v>
      </c>
      <c r="B254" s="1" t="s">
        <v>36</v>
      </c>
      <c r="C254" s="1" t="s">
        <v>195</v>
      </c>
      <c r="D254" s="1" t="s">
        <v>218</v>
      </c>
      <c r="E254" s="114">
        <v>0.55208333333333337</v>
      </c>
      <c r="F254" s="115"/>
      <c r="G254" s="114">
        <v>0.58680555555555558</v>
      </c>
      <c r="H254" s="1"/>
      <c r="I254" s="1">
        <v>0.83</v>
      </c>
      <c r="J254" s="1" t="s">
        <v>105</v>
      </c>
      <c r="K254" s="1"/>
      <c r="L254" s="1"/>
      <c r="M254" s="1" t="s">
        <v>60</v>
      </c>
      <c r="N254" s="1" t="s">
        <v>61</v>
      </c>
      <c r="O254" s="105" t="s">
        <v>36</v>
      </c>
      <c r="P254" s="105" t="s">
        <v>195</v>
      </c>
      <c r="Q254" s="106"/>
      <c r="R254" s="106"/>
      <c r="T254" s="1">
        <v>21</v>
      </c>
      <c r="U254" s="105"/>
      <c r="V254" s="105" t="s">
        <v>105</v>
      </c>
      <c r="W254" s="106">
        <v>44151</v>
      </c>
      <c r="X254" s="106">
        <v>44165</v>
      </c>
      <c r="Y254" s="1">
        <v>14</v>
      </c>
      <c r="Z254" s="1">
        <v>136.37</v>
      </c>
      <c r="AA254" s="1">
        <v>11</v>
      </c>
      <c r="AB254" s="1" t="s">
        <v>542</v>
      </c>
      <c r="AC254" s="1" t="s">
        <v>546</v>
      </c>
      <c r="AD254" s="1" t="s">
        <v>544</v>
      </c>
    </row>
    <row r="255" spans="1:30" x14ac:dyDescent="0.3">
      <c r="A255" s="84">
        <v>44158</v>
      </c>
      <c r="B255" s="1" t="s">
        <v>36</v>
      </c>
      <c r="C255" s="1" t="s">
        <v>190</v>
      </c>
      <c r="D255" s="1" t="s">
        <v>206</v>
      </c>
      <c r="E255" s="114">
        <v>0.59375</v>
      </c>
      <c r="F255" s="115"/>
      <c r="G255" s="114">
        <v>0.63055555555555554</v>
      </c>
      <c r="H255" s="1"/>
      <c r="I255" s="1">
        <v>0.88</v>
      </c>
      <c r="J255" s="1" t="s">
        <v>105</v>
      </c>
      <c r="K255" s="1"/>
      <c r="L255" s="1"/>
      <c r="M255" s="1" t="s">
        <v>60</v>
      </c>
      <c r="N255" s="1" t="s">
        <v>61</v>
      </c>
      <c r="O255" s="105" t="s">
        <v>36</v>
      </c>
      <c r="P255" s="105" t="s">
        <v>190</v>
      </c>
      <c r="Q255" s="106"/>
      <c r="R255" s="106"/>
      <c r="T255" s="1">
        <v>28</v>
      </c>
      <c r="U255" s="105"/>
      <c r="V255" s="105" t="s">
        <v>105</v>
      </c>
      <c r="W255" s="106">
        <v>44151</v>
      </c>
      <c r="X255" s="106">
        <v>44165</v>
      </c>
      <c r="Y255" s="1">
        <v>14</v>
      </c>
      <c r="Z255" s="1">
        <v>136.37</v>
      </c>
      <c r="AA255" s="1">
        <v>11</v>
      </c>
      <c r="AB255" s="1" t="s">
        <v>542</v>
      </c>
      <c r="AC255" s="1" t="s">
        <v>551</v>
      </c>
      <c r="AD255" s="1" t="s">
        <v>544</v>
      </c>
    </row>
    <row r="256" spans="1:30" x14ac:dyDescent="0.3">
      <c r="A256" s="84">
        <v>44158</v>
      </c>
      <c r="B256" s="1" t="s">
        <v>36</v>
      </c>
      <c r="C256" s="1" t="s">
        <v>195</v>
      </c>
      <c r="D256" s="1" t="s">
        <v>219</v>
      </c>
      <c r="E256" s="114">
        <v>0.63194444444444442</v>
      </c>
      <c r="F256" s="115"/>
      <c r="G256" s="114">
        <v>0.66666666666666663</v>
      </c>
      <c r="H256" s="1"/>
      <c r="I256" s="1">
        <v>0.83</v>
      </c>
      <c r="J256" s="1" t="s">
        <v>105</v>
      </c>
      <c r="K256" s="1"/>
      <c r="L256" s="1"/>
      <c r="M256" s="1" t="s">
        <v>60</v>
      </c>
      <c r="N256" s="1" t="s">
        <v>61</v>
      </c>
      <c r="O256" s="105" t="s">
        <v>36</v>
      </c>
      <c r="P256" s="105" t="s">
        <v>195</v>
      </c>
      <c r="Q256" s="106"/>
      <c r="R256" s="106"/>
      <c r="T256" s="1">
        <v>21</v>
      </c>
      <c r="U256" s="105"/>
      <c r="V256" s="105" t="s">
        <v>105</v>
      </c>
      <c r="W256" s="106">
        <v>44151</v>
      </c>
      <c r="X256" s="106">
        <v>44165</v>
      </c>
      <c r="Y256" s="1">
        <v>14</v>
      </c>
      <c r="Z256" s="1">
        <v>136.37</v>
      </c>
      <c r="AA256" s="1">
        <v>11</v>
      </c>
      <c r="AB256" s="1" t="s">
        <v>542</v>
      </c>
      <c r="AC256" s="1" t="s">
        <v>550</v>
      </c>
      <c r="AD256" s="1" t="s">
        <v>544</v>
      </c>
    </row>
    <row r="257" spans="1:30" x14ac:dyDescent="0.3">
      <c r="A257" s="84">
        <v>44159</v>
      </c>
      <c r="B257" s="1" t="s">
        <v>36</v>
      </c>
      <c r="C257" s="1" t="s">
        <v>197</v>
      </c>
      <c r="D257" s="1" t="s">
        <v>220</v>
      </c>
      <c r="E257" s="114">
        <v>0.1388888888888889</v>
      </c>
      <c r="F257" s="115"/>
      <c r="G257" s="114">
        <v>0.15625</v>
      </c>
      <c r="H257" s="1"/>
      <c r="I257" s="1">
        <v>0.42</v>
      </c>
      <c r="J257" s="1" t="s">
        <v>105</v>
      </c>
      <c r="K257" s="1"/>
      <c r="L257" s="1"/>
      <c r="M257" s="1" t="s">
        <v>60</v>
      </c>
      <c r="N257" s="1" t="s">
        <v>61</v>
      </c>
      <c r="O257" s="105" t="s">
        <v>36</v>
      </c>
      <c r="P257" s="105" t="s">
        <v>197</v>
      </c>
      <c r="Q257" s="106"/>
      <c r="R257" s="106"/>
      <c r="T257" s="1">
        <v>7</v>
      </c>
      <c r="U257" s="105"/>
      <c r="V257" s="105" t="s">
        <v>105</v>
      </c>
      <c r="W257" s="106">
        <v>44151</v>
      </c>
      <c r="X257" s="106">
        <v>44165</v>
      </c>
      <c r="Y257" s="1">
        <v>14</v>
      </c>
      <c r="Z257" s="1">
        <v>136.37</v>
      </c>
      <c r="AA257" s="1">
        <v>11</v>
      </c>
      <c r="AB257" s="1" t="s">
        <v>542</v>
      </c>
      <c r="AC257" s="1" t="s">
        <v>560</v>
      </c>
      <c r="AD257" s="1" t="s">
        <v>544</v>
      </c>
    </row>
    <row r="258" spans="1:30" x14ac:dyDescent="0.3">
      <c r="A258" s="84">
        <v>44161</v>
      </c>
      <c r="B258" s="1" t="s">
        <v>36</v>
      </c>
      <c r="C258" s="1" t="s">
        <v>195</v>
      </c>
      <c r="D258" s="1" t="s">
        <v>222</v>
      </c>
      <c r="E258" s="114">
        <v>0.66666666666666663</v>
      </c>
      <c r="F258" s="115"/>
      <c r="G258" s="114">
        <v>0.70138888888888884</v>
      </c>
      <c r="H258" s="1"/>
      <c r="I258" s="1">
        <v>0.83</v>
      </c>
      <c r="J258" s="1" t="s">
        <v>105</v>
      </c>
      <c r="K258" s="1"/>
      <c r="L258" s="1"/>
      <c r="M258" s="1" t="s">
        <v>60</v>
      </c>
      <c r="N258" s="1" t="s">
        <v>61</v>
      </c>
      <c r="O258" s="105" t="s">
        <v>36</v>
      </c>
      <c r="P258" s="105" t="s">
        <v>195</v>
      </c>
      <c r="Q258" s="106"/>
      <c r="R258" s="106"/>
      <c r="T258" s="1">
        <v>21</v>
      </c>
      <c r="U258" s="105"/>
      <c r="V258" s="105" t="s">
        <v>105</v>
      </c>
      <c r="W258" s="106">
        <v>44151</v>
      </c>
      <c r="X258" s="106">
        <v>44165</v>
      </c>
      <c r="Y258" s="1">
        <v>14</v>
      </c>
      <c r="Z258" s="1">
        <v>136.37</v>
      </c>
      <c r="AA258" s="1">
        <v>11</v>
      </c>
      <c r="AB258" s="1" t="s">
        <v>542</v>
      </c>
      <c r="AC258" s="1" t="s">
        <v>547</v>
      </c>
      <c r="AD258" s="1" t="s">
        <v>544</v>
      </c>
    </row>
    <row r="259" spans="1:30" x14ac:dyDescent="0.3">
      <c r="A259" s="84">
        <v>44165</v>
      </c>
      <c r="B259" s="1" t="s">
        <v>36</v>
      </c>
      <c r="C259" s="1" t="s">
        <v>188</v>
      </c>
      <c r="D259" s="1" t="s">
        <v>228</v>
      </c>
      <c r="E259" s="114">
        <v>0.41666666666666669</v>
      </c>
      <c r="F259" s="115"/>
      <c r="G259" s="114">
        <v>0.48749999999999999</v>
      </c>
      <c r="H259" s="1"/>
      <c r="I259" s="1">
        <v>1.7</v>
      </c>
      <c r="J259" s="1" t="s">
        <v>108</v>
      </c>
      <c r="K259" s="1"/>
      <c r="L259" s="1"/>
      <c r="M259" s="1" t="s">
        <v>60</v>
      </c>
      <c r="N259" s="1" t="s">
        <v>61</v>
      </c>
      <c r="O259" s="105" t="s">
        <v>36</v>
      </c>
      <c r="P259" s="105" t="s">
        <v>188</v>
      </c>
      <c r="Q259" s="106"/>
      <c r="R259" s="106"/>
      <c r="T259" s="1">
        <v>17</v>
      </c>
      <c r="U259" s="105"/>
      <c r="V259" s="105" t="s">
        <v>108</v>
      </c>
      <c r="W259" s="106">
        <v>44165</v>
      </c>
      <c r="X259" s="106">
        <v>44179</v>
      </c>
      <c r="Y259" s="1">
        <v>14</v>
      </c>
      <c r="Z259" s="1">
        <v>112</v>
      </c>
      <c r="AA259" s="1">
        <v>11</v>
      </c>
      <c r="AB259" s="1" t="s">
        <v>542</v>
      </c>
      <c r="AC259" s="1" t="s">
        <v>555</v>
      </c>
      <c r="AD259" s="1" t="s">
        <v>544</v>
      </c>
    </row>
    <row r="260" spans="1:30" x14ac:dyDescent="0.3">
      <c r="A260" s="84">
        <v>44165</v>
      </c>
      <c r="B260" s="1" t="s">
        <v>36</v>
      </c>
      <c r="C260" s="1" t="s">
        <v>190</v>
      </c>
      <c r="D260" s="1" t="s">
        <v>206</v>
      </c>
      <c r="E260" s="114">
        <v>0.59375</v>
      </c>
      <c r="F260" s="115"/>
      <c r="G260" s="114">
        <v>0.61875000000000002</v>
      </c>
      <c r="H260" s="1"/>
      <c r="I260" s="1">
        <v>0.6</v>
      </c>
      <c r="J260" s="1" t="s">
        <v>108</v>
      </c>
      <c r="K260" s="1"/>
      <c r="L260" s="1"/>
      <c r="M260" s="1" t="s">
        <v>60</v>
      </c>
      <c r="N260" s="1" t="s">
        <v>61</v>
      </c>
      <c r="O260" s="105" t="s">
        <v>36</v>
      </c>
      <c r="P260" s="105" t="s">
        <v>190</v>
      </c>
      <c r="Q260" s="106"/>
      <c r="R260" s="106"/>
      <c r="T260" s="1">
        <v>28</v>
      </c>
      <c r="U260" s="105"/>
      <c r="V260" s="105" t="s">
        <v>108</v>
      </c>
      <c r="W260" s="106">
        <v>44165</v>
      </c>
      <c r="X260" s="106">
        <v>44179</v>
      </c>
      <c r="Y260" s="1">
        <v>14</v>
      </c>
      <c r="Z260" s="1">
        <v>112</v>
      </c>
      <c r="AA260" s="1">
        <v>11</v>
      </c>
      <c r="AB260" s="1" t="s">
        <v>542</v>
      </c>
      <c r="AC260" s="1" t="s">
        <v>551</v>
      </c>
      <c r="AD260" s="1" t="s">
        <v>544</v>
      </c>
    </row>
    <row r="261" spans="1:30" x14ac:dyDescent="0.3">
      <c r="A261" s="84">
        <v>44168</v>
      </c>
      <c r="B261" s="1" t="s">
        <v>36</v>
      </c>
      <c r="C261" s="1" t="s">
        <v>195</v>
      </c>
      <c r="D261" s="1" t="s">
        <v>230</v>
      </c>
      <c r="E261" s="114">
        <v>0.37916666666666665</v>
      </c>
      <c r="F261" s="115"/>
      <c r="G261" s="114">
        <v>0.39444444444444443</v>
      </c>
      <c r="H261" s="1"/>
      <c r="I261" s="1">
        <v>0.37</v>
      </c>
      <c r="J261" s="1" t="s">
        <v>108</v>
      </c>
      <c r="K261" s="1"/>
      <c r="L261" s="1"/>
      <c r="M261" s="1" t="s">
        <v>60</v>
      </c>
      <c r="N261" s="1" t="s">
        <v>61</v>
      </c>
      <c r="O261" s="105" t="s">
        <v>36</v>
      </c>
      <c r="P261" s="105" t="s">
        <v>195</v>
      </c>
      <c r="Q261" s="106"/>
      <c r="R261" s="106"/>
      <c r="T261" s="1">
        <v>21</v>
      </c>
      <c r="U261" s="105"/>
      <c r="V261" s="105" t="s">
        <v>108</v>
      </c>
      <c r="W261" s="106">
        <v>44165</v>
      </c>
      <c r="X261" s="106">
        <v>44179</v>
      </c>
      <c r="Y261" s="1">
        <v>14</v>
      </c>
      <c r="Z261" s="1">
        <v>112</v>
      </c>
      <c r="AA261" s="1">
        <v>12</v>
      </c>
      <c r="AB261" s="1" t="s">
        <v>545</v>
      </c>
      <c r="AC261" s="1" t="s">
        <v>543</v>
      </c>
      <c r="AD261" s="1" t="s">
        <v>544</v>
      </c>
    </row>
    <row r="262" spans="1:30" x14ac:dyDescent="0.3">
      <c r="A262" s="84">
        <v>44172</v>
      </c>
      <c r="B262" s="1" t="s">
        <v>36</v>
      </c>
      <c r="C262" s="1" t="s">
        <v>78</v>
      </c>
      <c r="D262" s="1" t="s">
        <v>229</v>
      </c>
      <c r="E262" s="114">
        <v>0.54166666666666663</v>
      </c>
      <c r="F262" s="115"/>
      <c r="G262" s="114">
        <v>0.54652777777777772</v>
      </c>
      <c r="H262" s="1"/>
      <c r="I262" s="1">
        <v>0.12</v>
      </c>
      <c r="J262" s="1" t="s">
        <v>108</v>
      </c>
      <c r="K262" s="1"/>
      <c r="L262" s="1"/>
      <c r="M262" s="1" t="s">
        <v>60</v>
      </c>
      <c r="N262" s="1" t="s">
        <v>61</v>
      </c>
      <c r="O262" s="105" t="s">
        <v>36</v>
      </c>
      <c r="P262" s="105" t="s">
        <v>78</v>
      </c>
      <c r="Q262" s="106"/>
      <c r="R262" s="106"/>
      <c r="T262" s="1">
        <v>17.5</v>
      </c>
      <c r="U262" s="105"/>
      <c r="V262" s="105" t="s">
        <v>108</v>
      </c>
      <c r="W262" s="106">
        <v>44165</v>
      </c>
      <c r="X262" s="106">
        <v>44179</v>
      </c>
      <c r="Y262" s="1">
        <v>14</v>
      </c>
      <c r="Z262" s="1">
        <v>112</v>
      </c>
      <c r="AA262" s="1">
        <v>12</v>
      </c>
      <c r="AB262" s="1" t="s">
        <v>545</v>
      </c>
      <c r="AC262" s="1" t="s">
        <v>546</v>
      </c>
      <c r="AD262" s="1" t="s">
        <v>544</v>
      </c>
    </row>
    <row r="263" spans="1:30" x14ac:dyDescent="0.3">
      <c r="A263" s="84">
        <v>44172</v>
      </c>
      <c r="B263" s="1" t="s">
        <v>36</v>
      </c>
      <c r="C263" s="1" t="s">
        <v>190</v>
      </c>
      <c r="D263" s="1" t="s">
        <v>206</v>
      </c>
      <c r="E263" s="114">
        <v>0.59375</v>
      </c>
      <c r="F263" s="115"/>
      <c r="G263" s="114">
        <v>0.61111111111111116</v>
      </c>
      <c r="H263" s="1"/>
      <c r="I263" s="1">
        <v>0.42</v>
      </c>
      <c r="J263" s="1" t="s">
        <v>108</v>
      </c>
      <c r="K263" s="1"/>
      <c r="L263" s="1"/>
      <c r="M263" s="1" t="s">
        <v>60</v>
      </c>
      <c r="N263" s="1" t="s">
        <v>61</v>
      </c>
      <c r="O263" s="105" t="s">
        <v>36</v>
      </c>
      <c r="P263" s="105" t="s">
        <v>190</v>
      </c>
      <c r="Q263" s="106"/>
      <c r="R263" s="106"/>
      <c r="T263" s="1">
        <v>28</v>
      </c>
      <c r="U263" s="105"/>
      <c r="V263" s="105" t="s">
        <v>108</v>
      </c>
      <c r="W263" s="106">
        <v>44165</v>
      </c>
      <c r="X263" s="106">
        <v>44179</v>
      </c>
      <c r="Y263" s="1">
        <v>14</v>
      </c>
      <c r="Z263" s="1">
        <v>112</v>
      </c>
      <c r="AA263" s="1">
        <v>12</v>
      </c>
      <c r="AB263" s="1" t="s">
        <v>545</v>
      </c>
      <c r="AC263" s="1" t="s">
        <v>551</v>
      </c>
      <c r="AD263" s="1" t="s">
        <v>544</v>
      </c>
    </row>
    <row r="264" spans="1:30" x14ac:dyDescent="0.3">
      <c r="A264" s="84">
        <v>44176</v>
      </c>
      <c r="B264" s="1" t="s">
        <v>36</v>
      </c>
      <c r="C264" s="1" t="s">
        <v>225</v>
      </c>
      <c r="D264" s="1" t="s">
        <v>232</v>
      </c>
      <c r="E264" s="114">
        <v>0.60416666666666663</v>
      </c>
      <c r="F264" s="115"/>
      <c r="G264" s="114">
        <v>0.65277777777777779</v>
      </c>
      <c r="H264" s="1"/>
      <c r="I264" s="1">
        <v>1.17</v>
      </c>
      <c r="J264" s="1" t="s">
        <v>108</v>
      </c>
      <c r="K264" s="1"/>
      <c r="L264" s="1"/>
      <c r="M264" s="1" t="s">
        <v>60</v>
      </c>
      <c r="N264" s="1" t="s">
        <v>61</v>
      </c>
      <c r="O264" s="105" t="s">
        <v>36</v>
      </c>
      <c r="P264" s="105" t="s">
        <v>225</v>
      </c>
      <c r="Q264" s="106"/>
      <c r="R264" s="106"/>
      <c r="T264" s="1">
        <v>7</v>
      </c>
      <c r="U264" s="105"/>
      <c r="V264" s="105" t="s">
        <v>108</v>
      </c>
      <c r="W264" s="106">
        <v>44165</v>
      </c>
      <c r="X264" s="106">
        <v>44179</v>
      </c>
      <c r="Y264" s="1">
        <v>14</v>
      </c>
      <c r="Z264" s="1">
        <v>112</v>
      </c>
      <c r="AA264" s="1">
        <v>12</v>
      </c>
      <c r="AB264" s="1" t="s">
        <v>545</v>
      </c>
      <c r="AC264" s="1" t="s">
        <v>551</v>
      </c>
      <c r="AD264" s="1" t="s">
        <v>544</v>
      </c>
    </row>
    <row r="265" spans="1:30" x14ac:dyDescent="0.3">
      <c r="A265" s="84">
        <v>44179</v>
      </c>
      <c r="B265" s="1" t="s">
        <v>36</v>
      </c>
      <c r="C265" s="1" t="s">
        <v>188</v>
      </c>
      <c r="D265" s="1" t="s">
        <v>233</v>
      </c>
      <c r="E265" s="114">
        <v>0.33333333333333331</v>
      </c>
      <c r="F265" s="115"/>
      <c r="G265" s="114">
        <v>0.38680555555555557</v>
      </c>
      <c r="H265" s="1"/>
      <c r="I265" s="1">
        <v>1.28</v>
      </c>
      <c r="J265" s="1" t="s">
        <v>125</v>
      </c>
      <c r="K265" s="1"/>
      <c r="L265" s="1"/>
      <c r="M265" s="1" t="s">
        <v>60</v>
      </c>
      <c r="N265" s="1" t="s">
        <v>61</v>
      </c>
      <c r="O265" s="105" t="s">
        <v>36</v>
      </c>
      <c r="P265" s="105" t="s">
        <v>188</v>
      </c>
      <c r="Q265" s="106"/>
      <c r="R265" s="106"/>
      <c r="T265" s="1">
        <v>17</v>
      </c>
      <c r="U265" s="105"/>
      <c r="V265" s="105" t="s">
        <v>125</v>
      </c>
      <c r="W265" s="106">
        <v>44179</v>
      </c>
      <c r="X265" s="106">
        <v>44193</v>
      </c>
      <c r="Y265" s="1">
        <v>14</v>
      </c>
      <c r="Z265" s="1">
        <v>112</v>
      </c>
      <c r="AA265" s="1">
        <v>12</v>
      </c>
      <c r="AB265" s="1" t="s">
        <v>545</v>
      </c>
      <c r="AC265" s="1" t="s">
        <v>549</v>
      </c>
      <c r="AD265" s="1" t="s">
        <v>544</v>
      </c>
    </row>
    <row r="266" spans="1:30" x14ac:dyDescent="0.3">
      <c r="A266" s="84">
        <v>44179</v>
      </c>
      <c r="B266" s="1" t="s">
        <v>36</v>
      </c>
      <c r="C266" s="1" t="s">
        <v>190</v>
      </c>
      <c r="D266" s="1" t="s">
        <v>206</v>
      </c>
      <c r="E266" s="114">
        <v>0.59375</v>
      </c>
      <c r="F266" s="115"/>
      <c r="G266" s="114">
        <v>0.63402777777777775</v>
      </c>
      <c r="H266" s="1"/>
      <c r="I266" s="1">
        <v>0.97</v>
      </c>
      <c r="J266" s="1" t="s">
        <v>125</v>
      </c>
      <c r="K266" s="1"/>
      <c r="L266" s="1"/>
      <c r="M266" s="1" t="s">
        <v>60</v>
      </c>
      <c r="N266" s="1" t="s">
        <v>61</v>
      </c>
      <c r="O266" s="105" t="s">
        <v>36</v>
      </c>
      <c r="P266" s="105" t="s">
        <v>190</v>
      </c>
      <c r="Q266" s="106"/>
      <c r="R266" s="106"/>
      <c r="T266" s="1">
        <v>28</v>
      </c>
      <c r="U266" s="105"/>
      <c r="V266" s="105" t="s">
        <v>125</v>
      </c>
      <c r="W266" s="106">
        <v>44179</v>
      </c>
      <c r="X266" s="106">
        <v>44193</v>
      </c>
      <c r="Y266" s="1">
        <v>14</v>
      </c>
      <c r="Z266" s="1">
        <v>112</v>
      </c>
      <c r="AA266" s="1">
        <v>12</v>
      </c>
      <c r="AB266" s="1" t="s">
        <v>545</v>
      </c>
      <c r="AC266" s="1" t="s">
        <v>551</v>
      </c>
      <c r="AD266" s="1" t="s">
        <v>544</v>
      </c>
    </row>
    <row r="267" spans="1:30" x14ac:dyDescent="0.3">
      <c r="A267" s="84">
        <v>44158</v>
      </c>
      <c r="B267" s="1" t="s">
        <v>36</v>
      </c>
      <c r="C267" s="1" t="s">
        <v>78</v>
      </c>
      <c r="D267" s="1" t="s">
        <v>70</v>
      </c>
      <c r="E267" s="114">
        <v>0.54166666666666663</v>
      </c>
      <c r="F267" s="115"/>
      <c r="G267" s="114">
        <v>0.58333333333333337</v>
      </c>
      <c r="H267" s="1"/>
      <c r="I267" s="1">
        <v>1</v>
      </c>
      <c r="J267" s="1" t="s">
        <v>105</v>
      </c>
      <c r="K267" s="1"/>
      <c r="L267" s="1"/>
      <c r="M267" s="1" t="s">
        <v>68</v>
      </c>
      <c r="N267" s="1" t="s">
        <v>69</v>
      </c>
      <c r="O267" s="105" t="s">
        <v>36</v>
      </c>
      <c r="P267" s="105" t="s">
        <v>78</v>
      </c>
      <c r="Q267" s="106"/>
      <c r="R267" s="106"/>
      <c r="T267" s="1">
        <v>17.5</v>
      </c>
      <c r="U267" s="105"/>
      <c r="V267" s="105" t="s">
        <v>105</v>
      </c>
      <c r="W267" s="106">
        <v>44151</v>
      </c>
      <c r="X267" s="106">
        <v>44165</v>
      </c>
      <c r="Y267" s="1">
        <v>14</v>
      </c>
      <c r="Z267" s="1">
        <v>136.37</v>
      </c>
      <c r="AA267" s="1">
        <v>11</v>
      </c>
      <c r="AB267" s="1" t="s">
        <v>542</v>
      </c>
      <c r="AC267" s="1" t="s">
        <v>546</v>
      </c>
      <c r="AD267" s="1" t="s">
        <v>544</v>
      </c>
    </row>
    <row r="268" spans="1:30" x14ac:dyDescent="0.3">
      <c r="A268" s="84">
        <v>44151</v>
      </c>
      <c r="B268" s="1" t="s">
        <v>36</v>
      </c>
      <c r="C268" s="1" t="s">
        <v>190</v>
      </c>
      <c r="D268" s="1" t="s">
        <v>88</v>
      </c>
      <c r="E268" s="114">
        <v>0.59375</v>
      </c>
      <c r="F268" s="115"/>
      <c r="G268" s="114">
        <v>0.625</v>
      </c>
      <c r="H268" s="1"/>
      <c r="I268" s="1">
        <v>0.75</v>
      </c>
      <c r="J268" s="1" t="s">
        <v>40</v>
      </c>
      <c r="K268" s="1"/>
      <c r="L268" s="1"/>
      <c r="M268" s="1" t="s">
        <v>68</v>
      </c>
      <c r="N268" s="1" t="s">
        <v>69</v>
      </c>
      <c r="O268" s="105" t="s">
        <v>36</v>
      </c>
      <c r="P268" s="105" t="s">
        <v>190</v>
      </c>
      <c r="Q268" s="106"/>
      <c r="R268" s="106"/>
      <c r="T268" s="1">
        <v>28</v>
      </c>
      <c r="U268" s="105"/>
      <c r="V268" s="105" t="s">
        <v>40</v>
      </c>
      <c r="W268" s="106">
        <v>44137</v>
      </c>
      <c r="X268" s="106">
        <v>44151</v>
      </c>
      <c r="Y268" s="1">
        <v>14</v>
      </c>
      <c r="Z268" s="1">
        <v>112</v>
      </c>
      <c r="AA268" s="1">
        <v>11</v>
      </c>
      <c r="AB268" s="1" t="s">
        <v>542</v>
      </c>
      <c r="AC268" s="1" t="s">
        <v>551</v>
      </c>
      <c r="AD268" s="1" t="s">
        <v>544</v>
      </c>
    </row>
    <row r="269" spans="1:30" x14ac:dyDescent="0.3">
      <c r="A269" s="84">
        <v>44147</v>
      </c>
      <c r="B269" s="1" t="s">
        <v>36</v>
      </c>
      <c r="C269" s="1" t="s">
        <v>190</v>
      </c>
      <c r="D269" s="1" t="s">
        <v>88</v>
      </c>
      <c r="E269" s="114">
        <v>0.3611111111111111</v>
      </c>
      <c r="F269" s="115"/>
      <c r="G269" s="114">
        <v>0.3888888888888889</v>
      </c>
      <c r="H269" s="1"/>
      <c r="I269" s="1">
        <v>0.67</v>
      </c>
      <c r="J269" s="1" t="s">
        <v>40</v>
      </c>
      <c r="K269" s="1"/>
      <c r="L269" s="1"/>
      <c r="M269" s="1" t="s">
        <v>68</v>
      </c>
      <c r="N269" s="1" t="s">
        <v>69</v>
      </c>
      <c r="O269" s="105" t="s">
        <v>36</v>
      </c>
      <c r="P269" s="105" t="s">
        <v>190</v>
      </c>
      <c r="Q269" s="106"/>
      <c r="R269" s="106"/>
      <c r="T269" s="1">
        <v>28</v>
      </c>
      <c r="U269" s="105"/>
      <c r="V269" s="105" t="s">
        <v>40</v>
      </c>
      <c r="W269" s="106">
        <v>44137</v>
      </c>
      <c r="X269" s="106">
        <v>44151</v>
      </c>
      <c r="Y269" s="1">
        <v>14</v>
      </c>
      <c r="Z269" s="1">
        <v>112</v>
      </c>
      <c r="AA269" s="1">
        <v>11</v>
      </c>
      <c r="AB269" s="1" t="s">
        <v>542</v>
      </c>
      <c r="AC269" s="1" t="s">
        <v>549</v>
      </c>
      <c r="AD269" s="1" t="s">
        <v>544</v>
      </c>
    </row>
    <row r="270" spans="1:30" x14ac:dyDescent="0.3">
      <c r="A270" s="84">
        <v>44158</v>
      </c>
      <c r="B270" s="1" t="s">
        <v>36</v>
      </c>
      <c r="C270" s="1" t="s">
        <v>190</v>
      </c>
      <c r="D270" s="1" t="s">
        <v>88</v>
      </c>
      <c r="E270" s="114">
        <v>0.58333333333333337</v>
      </c>
      <c r="F270" s="115"/>
      <c r="G270" s="114">
        <v>0.625</v>
      </c>
      <c r="H270" s="1"/>
      <c r="I270" s="1">
        <v>1</v>
      </c>
      <c r="J270" s="1" t="s">
        <v>105</v>
      </c>
      <c r="K270" s="1"/>
      <c r="L270" s="1"/>
      <c r="M270" s="1" t="s">
        <v>68</v>
      </c>
      <c r="N270" s="1" t="s">
        <v>69</v>
      </c>
      <c r="O270" s="105" t="s">
        <v>36</v>
      </c>
      <c r="P270" s="105" t="s">
        <v>190</v>
      </c>
      <c r="Q270" s="106"/>
      <c r="R270" s="106"/>
      <c r="T270" s="1">
        <v>28</v>
      </c>
      <c r="U270" s="105"/>
      <c r="V270" s="105" t="s">
        <v>105</v>
      </c>
      <c r="W270" s="106">
        <v>44151</v>
      </c>
      <c r="X270" s="106">
        <v>44165</v>
      </c>
      <c r="Y270" s="1">
        <v>14</v>
      </c>
      <c r="Z270" s="1">
        <v>136.37</v>
      </c>
      <c r="AA270" s="1">
        <v>11</v>
      </c>
      <c r="AB270" s="1" t="s">
        <v>542</v>
      </c>
      <c r="AC270" s="1" t="s">
        <v>551</v>
      </c>
      <c r="AD270" s="1" t="s">
        <v>544</v>
      </c>
    </row>
    <row r="271" spans="1:30" x14ac:dyDescent="0.3">
      <c r="A271" s="84">
        <v>44154</v>
      </c>
      <c r="B271" s="1" t="s">
        <v>36</v>
      </c>
      <c r="C271" s="1" t="s">
        <v>192</v>
      </c>
      <c r="D271" s="1" t="s">
        <v>234</v>
      </c>
      <c r="E271" s="114">
        <v>0.38541666666666669</v>
      </c>
      <c r="F271" s="115"/>
      <c r="G271" s="114">
        <v>0.41666666666666669</v>
      </c>
      <c r="H271" s="1"/>
      <c r="I271" s="1">
        <v>0.75</v>
      </c>
      <c r="J271" s="1" t="s">
        <v>105</v>
      </c>
      <c r="K271" s="1"/>
      <c r="L271" s="1"/>
      <c r="M271" s="1" t="s">
        <v>68</v>
      </c>
      <c r="N271" s="1" t="s">
        <v>69</v>
      </c>
      <c r="O271" s="105" t="s">
        <v>36</v>
      </c>
      <c r="P271" s="105" t="s">
        <v>192</v>
      </c>
      <c r="Q271" s="106"/>
      <c r="R271" s="106"/>
      <c r="T271" s="1">
        <v>14</v>
      </c>
      <c r="U271" s="105"/>
      <c r="V271" s="105" t="s">
        <v>105</v>
      </c>
      <c r="W271" s="106">
        <v>44151</v>
      </c>
      <c r="X271" s="106">
        <v>44165</v>
      </c>
      <c r="Y271" s="1">
        <v>14</v>
      </c>
      <c r="Z271" s="1">
        <v>136.37</v>
      </c>
      <c r="AA271" s="1">
        <v>11</v>
      </c>
      <c r="AB271" s="1" t="s">
        <v>542</v>
      </c>
      <c r="AC271" s="1" t="s">
        <v>543</v>
      </c>
      <c r="AD271" s="1" t="s">
        <v>544</v>
      </c>
    </row>
    <row r="272" spans="1:30" x14ac:dyDescent="0.3">
      <c r="A272" s="84">
        <v>44154</v>
      </c>
      <c r="B272" s="1" t="s">
        <v>36</v>
      </c>
      <c r="C272" s="1" t="s">
        <v>192</v>
      </c>
      <c r="D272" s="1" t="s">
        <v>235</v>
      </c>
      <c r="E272" s="114">
        <v>0.41666666666666669</v>
      </c>
      <c r="F272" s="115"/>
      <c r="G272" s="114">
        <v>0.52777777777777779</v>
      </c>
      <c r="H272" s="1"/>
      <c r="I272" s="1">
        <v>2.67</v>
      </c>
      <c r="J272" s="1" t="s">
        <v>105</v>
      </c>
      <c r="K272" s="1"/>
      <c r="L272" s="1"/>
      <c r="M272" s="1" t="s">
        <v>68</v>
      </c>
      <c r="N272" s="1" t="s">
        <v>69</v>
      </c>
      <c r="O272" s="105" t="s">
        <v>36</v>
      </c>
      <c r="P272" s="105" t="s">
        <v>192</v>
      </c>
      <c r="Q272" s="106"/>
      <c r="R272" s="106"/>
      <c r="T272" s="1">
        <v>14</v>
      </c>
      <c r="U272" s="105"/>
      <c r="V272" s="105" t="s">
        <v>105</v>
      </c>
      <c r="W272" s="106">
        <v>44151</v>
      </c>
      <c r="X272" s="106">
        <v>44165</v>
      </c>
      <c r="Y272" s="1">
        <v>14</v>
      </c>
      <c r="Z272" s="1">
        <v>136.37</v>
      </c>
      <c r="AA272" s="1">
        <v>11</v>
      </c>
      <c r="AB272" s="1" t="s">
        <v>542</v>
      </c>
      <c r="AC272" s="1" t="s">
        <v>555</v>
      </c>
      <c r="AD272" s="1" t="s">
        <v>544</v>
      </c>
    </row>
    <row r="273" spans="1:30" x14ac:dyDescent="0.3">
      <c r="A273" s="84">
        <v>44158</v>
      </c>
      <c r="B273" s="1" t="s">
        <v>36</v>
      </c>
      <c r="C273" s="1" t="s">
        <v>195</v>
      </c>
      <c r="D273" s="1" t="s">
        <v>236</v>
      </c>
      <c r="E273" s="114">
        <v>0.625</v>
      </c>
      <c r="F273" s="115"/>
      <c r="G273" s="114">
        <v>0.66666666666666663</v>
      </c>
      <c r="H273" s="1"/>
      <c r="I273" s="1">
        <v>1</v>
      </c>
      <c r="J273" s="1" t="s">
        <v>105</v>
      </c>
      <c r="K273" s="1"/>
      <c r="L273" s="1"/>
      <c r="M273" s="1" t="s">
        <v>68</v>
      </c>
      <c r="N273" s="1" t="s">
        <v>69</v>
      </c>
      <c r="O273" s="105" t="s">
        <v>36</v>
      </c>
      <c r="P273" s="105" t="s">
        <v>195</v>
      </c>
      <c r="Q273" s="106"/>
      <c r="R273" s="106"/>
      <c r="T273" s="1">
        <v>21</v>
      </c>
      <c r="U273" s="105"/>
      <c r="V273" s="105" t="s">
        <v>105</v>
      </c>
      <c r="W273" s="106">
        <v>44151</v>
      </c>
      <c r="X273" s="106">
        <v>44165</v>
      </c>
      <c r="Y273" s="1">
        <v>14</v>
      </c>
      <c r="Z273" s="1">
        <v>136.37</v>
      </c>
      <c r="AA273" s="1">
        <v>11</v>
      </c>
      <c r="AB273" s="1" t="s">
        <v>542</v>
      </c>
      <c r="AC273" s="1" t="s">
        <v>550</v>
      </c>
      <c r="AD273" s="1" t="s">
        <v>544</v>
      </c>
    </row>
    <row r="274" spans="1:30" x14ac:dyDescent="0.3">
      <c r="A274" s="84">
        <v>44161</v>
      </c>
      <c r="B274" s="1" t="s">
        <v>36</v>
      </c>
      <c r="C274" s="1" t="s">
        <v>78</v>
      </c>
      <c r="D274" s="1" t="s">
        <v>238</v>
      </c>
      <c r="E274" s="114">
        <v>0.38541666666666669</v>
      </c>
      <c r="F274" s="115"/>
      <c r="G274" s="114">
        <v>0.39583333333333331</v>
      </c>
      <c r="H274" s="1"/>
      <c r="I274" s="1">
        <v>0.25</v>
      </c>
      <c r="J274" s="1" t="s">
        <v>105</v>
      </c>
      <c r="K274" s="1"/>
      <c r="L274" s="1"/>
      <c r="M274" s="1" t="s">
        <v>68</v>
      </c>
      <c r="N274" s="1" t="s">
        <v>69</v>
      </c>
      <c r="O274" s="105" t="s">
        <v>36</v>
      </c>
      <c r="P274" s="105" t="s">
        <v>78</v>
      </c>
      <c r="Q274" s="106"/>
      <c r="R274" s="106"/>
      <c r="T274" s="1">
        <v>17.5</v>
      </c>
      <c r="U274" s="105"/>
      <c r="V274" s="105" t="s">
        <v>105</v>
      </c>
      <c r="W274" s="106">
        <v>44151</v>
      </c>
      <c r="X274" s="106">
        <v>44165</v>
      </c>
      <c r="Y274" s="1">
        <v>14</v>
      </c>
      <c r="Z274" s="1">
        <v>136.37</v>
      </c>
      <c r="AA274" s="1">
        <v>11</v>
      </c>
      <c r="AB274" s="1" t="s">
        <v>542</v>
      </c>
      <c r="AC274" s="1" t="s">
        <v>543</v>
      </c>
      <c r="AD274" s="1" t="s">
        <v>544</v>
      </c>
    </row>
    <row r="275" spans="1:30" x14ac:dyDescent="0.3">
      <c r="A275" s="84">
        <v>44161</v>
      </c>
      <c r="B275" s="1" t="s">
        <v>36</v>
      </c>
      <c r="C275" s="1" t="s">
        <v>195</v>
      </c>
      <c r="D275" s="1" t="s">
        <v>236</v>
      </c>
      <c r="E275" s="114">
        <v>0.66666666666666663</v>
      </c>
      <c r="F275" s="115"/>
      <c r="G275" s="114">
        <v>0.7006944444444444</v>
      </c>
      <c r="H275" s="1"/>
      <c r="I275" s="1">
        <v>0.82</v>
      </c>
      <c r="J275" s="1" t="s">
        <v>105</v>
      </c>
      <c r="K275" s="1"/>
      <c r="L275" s="1"/>
      <c r="M275" s="1" t="s">
        <v>68</v>
      </c>
      <c r="N275" s="1" t="s">
        <v>69</v>
      </c>
      <c r="O275" s="105" t="s">
        <v>36</v>
      </c>
      <c r="P275" s="105" t="s">
        <v>195</v>
      </c>
      <c r="Q275" s="106"/>
      <c r="R275" s="106"/>
      <c r="T275" s="1">
        <v>21</v>
      </c>
      <c r="U275" s="105"/>
      <c r="V275" s="105" t="s">
        <v>105</v>
      </c>
      <c r="W275" s="106">
        <v>44151</v>
      </c>
      <c r="X275" s="106">
        <v>44165</v>
      </c>
      <c r="Y275" s="1">
        <v>14</v>
      </c>
      <c r="Z275" s="1">
        <v>136.37</v>
      </c>
      <c r="AA275" s="1">
        <v>11</v>
      </c>
      <c r="AB275" s="1" t="s">
        <v>542</v>
      </c>
      <c r="AC275" s="1" t="s">
        <v>547</v>
      </c>
      <c r="AD275" s="1" t="s">
        <v>544</v>
      </c>
    </row>
    <row r="276" spans="1:30" x14ac:dyDescent="0.3">
      <c r="A276" s="84">
        <v>44162</v>
      </c>
      <c r="B276" s="1" t="s">
        <v>36</v>
      </c>
      <c r="C276" s="1" t="s">
        <v>200</v>
      </c>
      <c r="D276" s="1" t="s">
        <v>124</v>
      </c>
      <c r="E276" s="114">
        <v>0.54166666666666663</v>
      </c>
      <c r="F276" s="115"/>
      <c r="G276" s="114">
        <v>0.65972222222222221</v>
      </c>
      <c r="H276" s="1"/>
      <c r="I276" s="1">
        <v>2.83</v>
      </c>
      <c r="J276" s="1" t="s">
        <v>105</v>
      </c>
      <c r="K276" s="1"/>
      <c r="L276" s="1"/>
      <c r="M276" s="1" t="s">
        <v>68</v>
      </c>
      <c r="N276" s="1" t="s">
        <v>69</v>
      </c>
      <c r="O276" s="105" t="s">
        <v>36</v>
      </c>
      <c r="P276" s="105" t="s">
        <v>200</v>
      </c>
      <c r="Q276" s="106"/>
      <c r="R276" s="106"/>
      <c r="T276" s="1">
        <v>14</v>
      </c>
      <c r="U276" s="105"/>
      <c r="V276" s="105" t="s">
        <v>105</v>
      </c>
      <c r="W276" s="106">
        <v>44151</v>
      </c>
      <c r="X276" s="106">
        <v>44165</v>
      </c>
      <c r="Y276" s="1">
        <v>14</v>
      </c>
      <c r="Z276" s="1">
        <v>136.37</v>
      </c>
      <c r="AA276" s="1">
        <v>11</v>
      </c>
      <c r="AB276" s="1" t="s">
        <v>542</v>
      </c>
      <c r="AC276" s="1" t="s">
        <v>546</v>
      </c>
      <c r="AD276" s="1" t="s">
        <v>544</v>
      </c>
    </row>
    <row r="277" spans="1:30" x14ac:dyDescent="0.3">
      <c r="A277" s="84">
        <v>44162</v>
      </c>
      <c r="B277" s="1" t="s">
        <v>36</v>
      </c>
      <c r="C277" s="1" t="s">
        <v>78</v>
      </c>
      <c r="D277" s="1" t="s">
        <v>70</v>
      </c>
      <c r="E277" s="114">
        <v>0.625</v>
      </c>
      <c r="F277" s="115"/>
      <c r="G277" s="114">
        <v>0.71319444444444446</v>
      </c>
      <c r="H277" s="1"/>
      <c r="I277" s="1">
        <v>2.12</v>
      </c>
      <c r="J277" s="1" t="s">
        <v>105</v>
      </c>
      <c r="K277" s="1"/>
      <c r="L277" s="1"/>
      <c r="M277" s="1" t="s">
        <v>68</v>
      </c>
      <c r="N277" s="1" t="s">
        <v>69</v>
      </c>
      <c r="O277" s="105" t="s">
        <v>36</v>
      </c>
      <c r="P277" s="105" t="s">
        <v>78</v>
      </c>
      <c r="Q277" s="106"/>
      <c r="R277" s="106"/>
      <c r="T277" s="1">
        <v>17.5</v>
      </c>
      <c r="U277" s="105"/>
      <c r="V277" s="105" t="s">
        <v>105</v>
      </c>
      <c r="W277" s="106">
        <v>44151</v>
      </c>
      <c r="X277" s="106">
        <v>44165</v>
      </c>
      <c r="Y277" s="1">
        <v>14</v>
      </c>
      <c r="Z277" s="1">
        <v>136.37</v>
      </c>
      <c r="AA277" s="1">
        <v>11</v>
      </c>
      <c r="AB277" s="1" t="s">
        <v>542</v>
      </c>
      <c r="AC277" s="1" t="s">
        <v>550</v>
      </c>
      <c r="AD277" s="1" t="s">
        <v>544</v>
      </c>
    </row>
    <row r="278" spans="1:30" x14ac:dyDescent="0.3">
      <c r="A278" s="84">
        <v>44165</v>
      </c>
      <c r="B278" s="1" t="s">
        <v>36</v>
      </c>
      <c r="C278" s="1" t="s">
        <v>202</v>
      </c>
      <c r="D278" s="1" t="s">
        <v>239</v>
      </c>
      <c r="E278" s="114">
        <v>0.41666666666666669</v>
      </c>
      <c r="F278" s="115"/>
      <c r="G278" s="114">
        <v>0.48749999999999999</v>
      </c>
      <c r="H278" s="1"/>
      <c r="I278" s="1">
        <v>1.7</v>
      </c>
      <c r="J278" s="1" t="s">
        <v>108</v>
      </c>
      <c r="K278" s="1"/>
      <c r="L278" s="1"/>
      <c r="M278" s="1" t="s">
        <v>68</v>
      </c>
      <c r="N278" s="1" t="s">
        <v>69</v>
      </c>
      <c r="O278" s="105" t="s">
        <v>36</v>
      </c>
      <c r="P278" s="105" t="s">
        <v>202</v>
      </c>
      <c r="Q278" s="106"/>
      <c r="R278" s="106"/>
      <c r="T278" s="1">
        <v>14</v>
      </c>
      <c r="U278" s="105"/>
      <c r="V278" s="105" t="s">
        <v>108</v>
      </c>
      <c r="W278" s="106">
        <v>44165</v>
      </c>
      <c r="X278" s="106">
        <v>44179</v>
      </c>
      <c r="Y278" s="1">
        <v>14</v>
      </c>
      <c r="Z278" s="1">
        <v>112</v>
      </c>
      <c r="AA278" s="1">
        <v>11</v>
      </c>
      <c r="AB278" s="1" t="s">
        <v>542</v>
      </c>
      <c r="AC278" s="1" t="s">
        <v>555</v>
      </c>
      <c r="AD278" s="1" t="s">
        <v>544</v>
      </c>
    </row>
    <row r="279" spans="1:30" x14ac:dyDescent="0.3">
      <c r="A279" s="84">
        <v>44172</v>
      </c>
      <c r="B279" s="1" t="s">
        <v>36</v>
      </c>
      <c r="C279" s="1" t="s">
        <v>190</v>
      </c>
      <c r="D279" s="1" t="s">
        <v>242</v>
      </c>
      <c r="E279" s="114">
        <v>0.58333333333333337</v>
      </c>
      <c r="F279" s="115"/>
      <c r="G279" s="114">
        <v>0.60416666666666663</v>
      </c>
      <c r="H279" s="1"/>
      <c r="I279" s="1">
        <v>0.5</v>
      </c>
      <c r="J279" s="1" t="s">
        <v>108</v>
      </c>
      <c r="K279" s="1"/>
      <c r="L279" s="1"/>
      <c r="M279" s="1" t="s">
        <v>68</v>
      </c>
      <c r="N279" s="1" t="s">
        <v>69</v>
      </c>
      <c r="O279" s="105" t="s">
        <v>36</v>
      </c>
      <c r="P279" s="105" t="s">
        <v>190</v>
      </c>
      <c r="Q279" s="106"/>
      <c r="R279" s="106"/>
      <c r="T279" s="1">
        <v>28</v>
      </c>
      <c r="U279" s="105"/>
      <c r="V279" s="105" t="s">
        <v>108</v>
      </c>
      <c r="W279" s="106">
        <v>44165</v>
      </c>
      <c r="X279" s="106">
        <v>44179</v>
      </c>
      <c r="Y279" s="1">
        <v>14</v>
      </c>
      <c r="Z279" s="1">
        <v>112</v>
      </c>
      <c r="AA279" s="1">
        <v>12</v>
      </c>
      <c r="AB279" s="1" t="s">
        <v>545</v>
      </c>
      <c r="AC279" s="1" t="s">
        <v>551</v>
      </c>
      <c r="AD279" s="1" t="s">
        <v>544</v>
      </c>
    </row>
    <row r="280" spans="1:30" x14ac:dyDescent="0.3">
      <c r="A280" s="84">
        <v>44179</v>
      </c>
      <c r="B280" s="1" t="s">
        <v>36</v>
      </c>
      <c r="C280" s="1" t="s">
        <v>202</v>
      </c>
      <c r="D280" s="1" t="s">
        <v>241</v>
      </c>
      <c r="E280" s="114">
        <v>0.33333333333333331</v>
      </c>
      <c r="F280" s="115"/>
      <c r="G280" s="114">
        <v>0.35416666666666669</v>
      </c>
      <c r="H280" s="1"/>
      <c r="I280" s="1">
        <v>0.5</v>
      </c>
      <c r="J280" s="1" t="s">
        <v>125</v>
      </c>
      <c r="K280" s="1"/>
      <c r="L280" s="1"/>
      <c r="M280" s="1" t="s">
        <v>68</v>
      </c>
      <c r="N280" s="1" t="s">
        <v>69</v>
      </c>
      <c r="O280" s="105" t="s">
        <v>36</v>
      </c>
      <c r="P280" s="105" t="s">
        <v>202</v>
      </c>
      <c r="Q280" s="106"/>
      <c r="R280" s="106"/>
      <c r="T280" s="1">
        <v>14</v>
      </c>
      <c r="U280" s="105"/>
      <c r="V280" s="105" t="s">
        <v>125</v>
      </c>
      <c r="W280" s="106">
        <v>44179</v>
      </c>
      <c r="X280" s="106">
        <v>44193</v>
      </c>
      <c r="Y280" s="1">
        <v>14</v>
      </c>
      <c r="Z280" s="1">
        <v>112</v>
      </c>
      <c r="AA280" s="1">
        <v>12</v>
      </c>
      <c r="AB280" s="1" t="s">
        <v>545</v>
      </c>
      <c r="AC280" s="1" t="s">
        <v>549</v>
      </c>
      <c r="AD280" s="1" t="s">
        <v>544</v>
      </c>
    </row>
    <row r="281" spans="1:30" x14ac:dyDescent="0.3">
      <c r="A281" s="84">
        <v>44151</v>
      </c>
      <c r="B281" s="1" t="s">
        <v>36</v>
      </c>
      <c r="C281" s="1" t="s">
        <v>190</v>
      </c>
      <c r="D281" s="1"/>
      <c r="E281" s="114">
        <v>0.5</v>
      </c>
      <c r="F281" s="115"/>
      <c r="G281" s="114">
        <v>0.52777777777777779</v>
      </c>
      <c r="H281" s="1"/>
      <c r="I281" s="1">
        <v>0.67</v>
      </c>
      <c r="J281" s="1" t="s">
        <v>40</v>
      </c>
      <c r="K281" s="1"/>
      <c r="L281" s="1"/>
      <c r="M281" s="1" t="s">
        <v>73</v>
      </c>
      <c r="N281" s="1" t="s">
        <v>74</v>
      </c>
      <c r="O281" s="105" t="s">
        <v>36</v>
      </c>
      <c r="P281" s="105" t="s">
        <v>190</v>
      </c>
      <c r="Q281" s="106"/>
      <c r="R281" s="106"/>
      <c r="T281" s="1">
        <v>28</v>
      </c>
      <c r="U281" s="105"/>
      <c r="V281" s="105" t="s">
        <v>40</v>
      </c>
      <c r="W281" s="106">
        <v>44137</v>
      </c>
      <c r="X281" s="106">
        <v>44151</v>
      </c>
      <c r="Y281" s="1">
        <v>14</v>
      </c>
      <c r="Z281" s="1">
        <v>112</v>
      </c>
      <c r="AA281" s="1">
        <v>11</v>
      </c>
      <c r="AB281" s="1" t="s">
        <v>542</v>
      </c>
      <c r="AC281" s="1" t="s">
        <v>544</v>
      </c>
      <c r="AD281" s="1" t="s">
        <v>544</v>
      </c>
    </row>
    <row r="282" spans="1:30" x14ac:dyDescent="0.3">
      <c r="A282" s="84">
        <v>44151</v>
      </c>
      <c r="B282" s="1" t="s">
        <v>36</v>
      </c>
      <c r="C282" s="1" t="s">
        <v>190</v>
      </c>
      <c r="D282" s="1" t="s">
        <v>49</v>
      </c>
      <c r="E282" s="114">
        <v>0.59375</v>
      </c>
      <c r="F282" s="115"/>
      <c r="G282" s="114">
        <v>0.625</v>
      </c>
      <c r="H282" s="1"/>
      <c r="I282" s="1">
        <v>0.75</v>
      </c>
      <c r="J282" s="1" t="s">
        <v>40</v>
      </c>
      <c r="K282" s="1"/>
      <c r="L282" s="1"/>
      <c r="M282" s="1" t="s">
        <v>73</v>
      </c>
      <c r="N282" s="1" t="s">
        <v>74</v>
      </c>
      <c r="O282" s="105" t="s">
        <v>36</v>
      </c>
      <c r="P282" s="105" t="s">
        <v>190</v>
      </c>
      <c r="Q282" s="106"/>
      <c r="R282" s="106"/>
      <c r="T282" s="1">
        <v>28</v>
      </c>
      <c r="U282" s="105"/>
      <c r="V282" s="105" t="s">
        <v>40</v>
      </c>
      <c r="W282" s="106">
        <v>44137</v>
      </c>
      <c r="X282" s="106">
        <v>44151</v>
      </c>
      <c r="Y282" s="1">
        <v>14</v>
      </c>
      <c r="Z282" s="1">
        <v>112</v>
      </c>
      <c r="AA282" s="1">
        <v>11</v>
      </c>
      <c r="AB282" s="1" t="s">
        <v>542</v>
      </c>
      <c r="AC282" s="1" t="s">
        <v>551</v>
      </c>
      <c r="AD282" s="1" t="s">
        <v>544</v>
      </c>
    </row>
    <row r="283" spans="1:30" x14ac:dyDescent="0.3">
      <c r="A283" s="84">
        <v>44158</v>
      </c>
      <c r="B283" s="1" t="s">
        <v>36</v>
      </c>
      <c r="C283" s="1" t="s">
        <v>190</v>
      </c>
      <c r="D283" s="1" t="s">
        <v>49</v>
      </c>
      <c r="E283" s="114">
        <v>0.59375</v>
      </c>
      <c r="F283" s="115"/>
      <c r="G283" s="114">
        <v>0.63194444444444442</v>
      </c>
      <c r="H283" s="1"/>
      <c r="I283" s="1">
        <v>0.92</v>
      </c>
      <c r="J283" s="1" t="s">
        <v>105</v>
      </c>
      <c r="K283" s="1"/>
      <c r="L283" s="1"/>
      <c r="M283" s="1" t="s">
        <v>73</v>
      </c>
      <c r="N283" s="1" t="s">
        <v>74</v>
      </c>
      <c r="O283" s="105" t="s">
        <v>36</v>
      </c>
      <c r="P283" s="105" t="s">
        <v>190</v>
      </c>
      <c r="Q283" s="106"/>
      <c r="R283" s="106"/>
      <c r="T283" s="1">
        <v>28</v>
      </c>
      <c r="U283" s="105"/>
      <c r="V283" s="105" t="s">
        <v>105</v>
      </c>
      <c r="W283" s="106">
        <v>44151</v>
      </c>
      <c r="X283" s="106">
        <v>44165</v>
      </c>
      <c r="Y283" s="1">
        <v>14</v>
      </c>
      <c r="Z283" s="1">
        <v>136.37</v>
      </c>
      <c r="AA283" s="1">
        <v>11</v>
      </c>
      <c r="AB283" s="1" t="s">
        <v>542</v>
      </c>
      <c r="AC283" s="1" t="s">
        <v>551</v>
      </c>
      <c r="AD283" s="1" t="s">
        <v>544</v>
      </c>
    </row>
    <row r="284" spans="1:30" x14ac:dyDescent="0.3">
      <c r="A284" s="84">
        <v>44153</v>
      </c>
      <c r="B284" s="1" t="s">
        <v>36</v>
      </c>
      <c r="C284" s="1" t="s">
        <v>195</v>
      </c>
      <c r="D284" s="1" t="s">
        <v>236</v>
      </c>
      <c r="E284" s="114">
        <v>0.75</v>
      </c>
      <c r="F284" s="115"/>
      <c r="G284" s="114">
        <v>0.79166666666666663</v>
      </c>
      <c r="H284" s="1"/>
      <c r="I284" s="1">
        <v>1</v>
      </c>
      <c r="J284" s="1" t="s">
        <v>105</v>
      </c>
      <c r="K284" s="1"/>
      <c r="L284" s="1"/>
      <c r="M284" s="1" t="s">
        <v>73</v>
      </c>
      <c r="N284" s="1" t="s">
        <v>74</v>
      </c>
      <c r="O284" s="105" t="s">
        <v>36</v>
      </c>
      <c r="P284" s="105" t="s">
        <v>195</v>
      </c>
      <c r="Q284" s="106"/>
      <c r="R284" s="106"/>
      <c r="T284" s="1">
        <v>21</v>
      </c>
      <c r="U284" s="105"/>
      <c r="V284" s="105" t="s">
        <v>105</v>
      </c>
      <c r="W284" s="106">
        <v>44151</v>
      </c>
      <c r="X284" s="106">
        <v>44165</v>
      </c>
      <c r="Y284" s="1">
        <v>14</v>
      </c>
      <c r="Z284" s="1">
        <v>136.37</v>
      </c>
      <c r="AA284" s="1">
        <v>11</v>
      </c>
      <c r="AB284" s="1" t="s">
        <v>542</v>
      </c>
      <c r="AC284" s="1" t="s">
        <v>557</v>
      </c>
      <c r="AD284" s="1" t="s">
        <v>544</v>
      </c>
    </row>
    <row r="285" spans="1:30" x14ac:dyDescent="0.3">
      <c r="A285" s="84">
        <v>44158</v>
      </c>
      <c r="B285" s="1" t="s">
        <v>36</v>
      </c>
      <c r="C285" s="1" t="s">
        <v>195</v>
      </c>
      <c r="D285" s="1" t="s">
        <v>243</v>
      </c>
      <c r="E285" s="114">
        <v>0.55208333333333337</v>
      </c>
      <c r="F285" s="115"/>
      <c r="G285" s="114">
        <v>0.58680555555555558</v>
      </c>
      <c r="H285" s="1"/>
      <c r="I285" s="1">
        <v>0.83</v>
      </c>
      <c r="J285" s="1" t="s">
        <v>105</v>
      </c>
      <c r="K285" s="1"/>
      <c r="L285" s="1"/>
      <c r="M285" s="1" t="s">
        <v>73</v>
      </c>
      <c r="N285" s="1" t="s">
        <v>74</v>
      </c>
      <c r="O285" s="105" t="s">
        <v>36</v>
      </c>
      <c r="P285" s="105" t="s">
        <v>195</v>
      </c>
      <c r="Q285" s="106"/>
      <c r="R285" s="106"/>
      <c r="T285" s="1">
        <v>21</v>
      </c>
      <c r="U285" s="105"/>
      <c r="V285" s="105" t="s">
        <v>105</v>
      </c>
      <c r="W285" s="106">
        <v>44151</v>
      </c>
      <c r="X285" s="106">
        <v>44165</v>
      </c>
      <c r="Y285" s="1">
        <v>14</v>
      </c>
      <c r="Z285" s="1">
        <v>136.37</v>
      </c>
      <c r="AA285" s="1">
        <v>11</v>
      </c>
      <c r="AB285" s="1" t="s">
        <v>542</v>
      </c>
      <c r="AC285" s="1" t="s">
        <v>546</v>
      </c>
      <c r="AD285" s="1" t="s">
        <v>544</v>
      </c>
    </row>
    <row r="286" spans="1:30" x14ac:dyDescent="0.3">
      <c r="A286" s="84">
        <v>44158</v>
      </c>
      <c r="B286" s="1" t="s">
        <v>36</v>
      </c>
      <c r="C286" s="1" t="s">
        <v>195</v>
      </c>
      <c r="D286" s="1" t="s">
        <v>243</v>
      </c>
      <c r="E286" s="114">
        <v>0.63194444444444442</v>
      </c>
      <c r="F286" s="115"/>
      <c r="G286" s="114">
        <v>0.66666666666666663</v>
      </c>
      <c r="H286" s="1"/>
      <c r="I286" s="1">
        <v>0.83</v>
      </c>
      <c r="J286" s="1" t="s">
        <v>105</v>
      </c>
      <c r="K286" s="1"/>
      <c r="L286" s="1"/>
      <c r="M286" s="1" t="s">
        <v>73</v>
      </c>
      <c r="N286" s="1" t="s">
        <v>74</v>
      </c>
      <c r="O286" s="105" t="s">
        <v>36</v>
      </c>
      <c r="P286" s="105" t="s">
        <v>195</v>
      </c>
      <c r="Q286" s="106"/>
      <c r="R286" s="106"/>
      <c r="T286" s="1">
        <v>21</v>
      </c>
      <c r="U286" s="105"/>
      <c r="V286" s="105" t="s">
        <v>105</v>
      </c>
      <c r="W286" s="106">
        <v>44151</v>
      </c>
      <c r="X286" s="106">
        <v>44165</v>
      </c>
      <c r="Y286" s="1">
        <v>14</v>
      </c>
      <c r="Z286" s="1">
        <v>136.37</v>
      </c>
      <c r="AA286" s="1">
        <v>11</v>
      </c>
      <c r="AB286" s="1" t="s">
        <v>542</v>
      </c>
      <c r="AC286" s="1" t="s">
        <v>550</v>
      </c>
      <c r="AD286" s="1" t="s">
        <v>544</v>
      </c>
    </row>
    <row r="287" spans="1:30" x14ac:dyDescent="0.3">
      <c r="A287" s="84">
        <v>44159</v>
      </c>
      <c r="B287" s="1" t="s">
        <v>36</v>
      </c>
      <c r="C287" s="1" t="s">
        <v>197</v>
      </c>
      <c r="D287" s="1" t="s">
        <v>243</v>
      </c>
      <c r="E287" s="114">
        <v>0.38541666666666669</v>
      </c>
      <c r="F287" s="115"/>
      <c r="G287" s="114">
        <v>0.46527777777777779</v>
      </c>
      <c r="H287" s="1"/>
      <c r="I287" s="1">
        <v>1.92</v>
      </c>
      <c r="J287" s="1" t="s">
        <v>105</v>
      </c>
      <c r="K287" s="1"/>
      <c r="L287" s="1"/>
      <c r="M287" s="1" t="s">
        <v>73</v>
      </c>
      <c r="N287" s="1" t="s">
        <v>74</v>
      </c>
      <c r="O287" s="105" t="s">
        <v>36</v>
      </c>
      <c r="P287" s="105" t="s">
        <v>197</v>
      </c>
      <c r="Q287" s="106"/>
      <c r="R287" s="106"/>
      <c r="T287" s="1">
        <v>7</v>
      </c>
      <c r="U287" s="105"/>
      <c r="V287" s="105" t="s">
        <v>105</v>
      </c>
      <c r="W287" s="106">
        <v>44151</v>
      </c>
      <c r="X287" s="106">
        <v>44165</v>
      </c>
      <c r="Y287" s="1">
        <v>14</v>
      </c>
      <c r="Z287" s="1">
        <v>136.37</v>
      </c>
      <c r="AA287" s="1">
        <v>11</v>
      </c>
      <c r="AB287" s="1" t="s">
        <v>542</v>
      </c>
      <c r="AC287" s="1" t="s">
        <v>543</v>
      </c>
      <c r="AD287" s="1" t="s">
        <v>544</v>
      </c>
    </row>
    <row r="288" spans="1:30" x14ac:dyDescent="0.3">
      <c r="A288" s="84">
        <v>44161</v>
      </c>
      <c r="B288" s="1" t="s">
        <v>36</v>
      </c>
      <c r="C288" s="1" t="s">
        <v>195</v>
      </c>
      <c r="D288" s="1" t="s">
        <v>245</v>
      </c>
      <c r="E288" s="114">
        <v>0.66666666666666663</v>
      </c>
      <c r="F288" s="115"/>
      <c r="G288" s="114">
        <v>0.70138888888888884</v>
      </c>
      <c r="H288" s="1"/>
      <c r="I288" s="1">
        <v>0.83</v>
      </c>
      <c r="J288" s="1" t="s">
        <v>105</v>
      </c>
      <c r="K288" s="1"/>
      <c r="L288" s="1"/>
      <c r="M288" s="1" t="s">
        <v>73</v>
      </c>
      <c r="N288" s="1" t="s">
        <v>74</v>
      </c>
      <c r="O288" s="105" t="s">
        <v>36</v>
      </c>
      <c r="P288" s="105" t="s">
        <v>195</v>
      </c>
      <c r="Q288" s="106"/>
      <c r="R288" s="106"/>
      <c r="T288" s="1">
        <v>21</v>
      </c>
      <c r="U288" s="105"/>
      <c r="V288" s="105" t="s">
        <v>105</v>
      </c>
      <c r="W288" s="106">
        <v>44151</v>
      </c>
      <c r="X288" s="106">
        <v>44165</v>
      </c>
      <c r="Y288" s="1">
        <v>14</v>
      </c>
      <c r="Z288" s="1">
        <v>136.37</v>
      </c>
      <c r="AA288" s="1">
        <v>11</v>
      </c>
      <c r="AB288" s="1" t="s">
        <v>542</v>
      </c>
      <c r="AC288" s="1" t="s">
        <v>547</v>
      </c>
      <c r="AD288" s="1" t="s">
        <v>544</v>
      </c>
    </row>
    <row r="289" spans="1:30" x14ac:dyDescent="0.3">
      <c r="A289" s="84">
        <v>44165</v>
      </c>
      <c r="B289" s="1" t="s">
        <v>36</v>
      </c>
      <c r="C289" s="1" t="s">
        <v>188</v>
      </c>
      <c r="D289" s="1" t="s">
        <v>246</v>
      </c>
      <c r="E289" s="114">
        <v>0.41666666666666669</v>
      </c>
      <c r="F289" s="115"/>
      <c r="G289" s="114">
        <v>0.48958333333333331</v>
      </c>
      <c r="H289" s="1"/>
      <c r="I289" s="1">
        <v>1.75</v>
      </c>
      <c r="J289" s="1" t="s">
        <v>108</v>
      </c>
      <c r="K289" s="1"/>
      <c r="L289" s="1"/>
      <c r="M289" s="1" t="s">
        <v>73</v>
      </c>
      <c r="N289" s="1" t="s">
        <v>74</v>
      </c>
      <c r="O289" s="105" t="s">
        <v>36</v>
      </c>
      <c r="P289" s="105" t="s">
        <v>188</v>
      </c>
      <c r="Q289" s="106"/>
      <c r="R289" s="106"/>
      <c r="T289" s="1">
        <v>17</v>
      </c>
      <c r="U289" s="105"/>
      <c r="V289" s="105" t="s">
        <v>108</v>
      </c>
      <c r="W289" s="106">
        <v>44165</v>
      </c>
      <c r="X289" s="106">
        <v>44179</v>
      </c>
      <c r="Y289" s="1">
        <v>14</v>
      </c>
      <c r="Z289" s="1">
        <v>112</v>
      </c>
      <c r="AA289" s="1">
        <v>11</v>
      </c>
      <c r="AB289" s="1" t="s">
        <v>542</v>
      </c>
      <c r="AC289" s="1" t="s">
        <v>555</v>
      </c>
      <c r="AD289" s="1" t="s">
        <v>544</v>
      </c>
    </row>
    <row r="290" spans="1:30" x14ac:dyDescent="0.3">
      <c r="A290" s="84">
        <v>44165</v>
      </c>
      <c r="B290" s="1" t="s">
        <v>36</v>
      </c>
      <c r="C290" s="1" t="s">
        <v>190</v>
      </c>
      <c r="D290" s="1" t="s">
        <v>49</v>
      </c>
      <c r="E290" s="114">
        <v>0.59375</v>
      </c>
      <c r="F290" s="115"/>
      <c r="G290" s="114">
        <v>0.61875000000000002</v>
      </c>
      <c r="H290" s="1"/>
      <c r="I290" s="1">
        <v>0.6</v>
      </c>
      <c r="J290" s="1" t="s">
        <v>108</v>
      </c>
      <c r="K290" s="1"/>
      <c r="L290" s="1"/>
      <c r="M290" s="1" t="s">
        <v>73</v>
      </c>
      <c r="N290" s="1" t="s">
        <v>74</v>
      </c>
      <c r="O290" s="105" t="s">
        <v>36</v>
      </c>
      <c r="P290" s="105" t="s">
        <v>190</v>
      </c>
      <c r="Q290" s="106"/>
      <c r="R290" s="106"/>
      <c r="T290" s="1">
        <v>28</v>
      </c>
      <c r="U290" s="105"/>
      <c r="V290" s="105" t="s">
        <v>108</v>
      </c>
      <c r="W290" s="106">
        <v>44165</v>
      </c>
      <c r="X290" s="106">
        <v>44179</v>
      </c>
      <c r="Y290" s="1">
        <v>14</v>
      </c>
      <c r="Z290" s="1">
        <v>112</v>
      </c>
      <c r="AA290" s="1">
        <v>11</v>
      </c>
      <c r="AB290" s="1" t="s">
        <v>542</v>
      </c>
      <c r="AC290" s="1" t="s">
        <v>551</v>
      </c>
      <c r="AD290" s="1" t="s">
        <v>544</v>
      </c>
    </row>
    <row r="291" spans="1:30" x14ac:dyDescent="0.3">
      <c r="A291" s="84">
        <v>44172</v>
      </c>
      <c r="B291" s="1" t="s">
        <v>36</v>
      </c>
      <c r="C291" s="1" t="s">
        <v>78</v>
      </c>
      <c r="D291" s="1" t="s">
        <v>78</v>
      </c>
      <c r="E291" s="114">
        <v>0.54166666666666663</v>
      </c>
      <c r="F291" s="115"/>
      <c r="G291" s="114">
        <v>0.54861111111111116</v>
      </c>
      <c r="H291" s="1"/>
      <c r="I291" s="1">
        <v>0.17</v>
      </c>
      <c r="J291" s="1" t="s">
        <v>108</v>
      </c>
      <c r="K291" s="1"/>
      <c r="L291" s="1"/>
      <c r="M291" s="1" t="s">
        <v>73</v>
      </c>
      <c r="N291" s="1" t="s">
        <v>74</v>
      </c>
      <c r="O291" s="105" t="s">
        <v>36</v>
      </c>
      <c r="P291" s="105" t="s">
        <v>78</v>
      </c>
      <c r="Q291" s="106"/>
      <c r="R291" s="106"/>
      <c r="T291" s="1">
        <v>17.5</v>
      </c>
      <c r="U291" s="105"/>
      <c r="V291" s="105" t="s">
        <v>108</v>
      </c>
      <c r="W291" s="106">
        <v>44165</v>
      </c>
      <c r="X291" s="106">
        <v>44179</v>
      </c>
      <c r="Y291" s="1">
        <v>14</v>
      </c>
      <c r="Z291" s="1">
        <v>112</v>
      </c>
      <c r="AA291" s="1">
        <v>12</v>
      </c>
      <c r="AB291" s="1" t="s">
        <v>545</v>
      </c>
      <c r="AC291" s="1" t="s">
        <v>546</v>
      </c>
      <c r="AD291" s="1" t="s">
        <v>544</v>
      </c>
    </row>
    <row r="292" spans="1:30" x14ac:dyDescent="0.3">
      <c r="A292" s="84">
        <v>44176</v>
      </c>
      <c r="B292" s="1" t="s">
        <v>36</v>
      </c>
      <c r="C292" s="1" t="s">
        <v>200</v>
      </c>
      <c r="D292" s="1" t="s">
        <v>151</v>
      </c>
      <c r="E292" s="114">
        <v>0.54166666666666663</v>
      </c>
      <c r="F292" s="115"/>
      <c r="G292" s="114">
        <v>0.59583333333333333</v>
      </c>
      <c r="H292" s="1"/>
      <c r="I292" s="1">
        <v>1.3</v>
      </c>
      <c r="J292" s="1" t="s">
        <v>108</v>
      </c>
      <c r="K292" s="1"/>
      <c r="L292" s="1"/>
      <c r="M292" s="1" t="s">
        <v>73</v>
      </c>
      <c r="N292" s="1" t="s">
        <v>74</v>
      </c>
      <c r="O292" s="105" t="s">
        <v>36</v>
      </c>
      <c r="P292" s="105" t="s">
        <v>200</v>
      </c>
      <c r="Q292" s="106"/>
      <c r="R292" s="106"/>
      <c r="T292" s="1">
        <v>14</v>
      </c>
      <c r="U292" s="105"/>
      <c r="V292" s="105" t="s">
        <v>108</v>
      </c>
      <c r="W292" s="106">
        <v>44165</v>
      </c>
      <c r="X292" s="106">
        <v>44179</v>
      </c>
      <c r="Y292" s="1">
        <v>14</v>
      </c>
      <c r="Z292" s="1">
        <v>112</v>
      </c>
      <c r="AA292" s="1">
        <v>12</v>
      </c>
      <c r="AB292" s="1" t="s">
        <v>545</v>
      </c>
      <c r="AC292" s="1" t="s">
        <v>546</v>
      </c>
      <c r="AD292" s="1" t="s">
        <v>544</v>
      </c>
    </row>
    <row r="293" spans="1:30" x14ac:dyDescent="0.3">
      <c r="A293" s="84">
        <v>44176</v>
      </c>
      <c r="B293" s="1" t="s">
        <v>36</v>
      </c>
      <c r="C293" s="1" t="s">
        <v>225</v>
      </c>
      <c r="D293" s="1" t="s">
        <v>247</v>
      </c>
      <c r="E293" s="114">
        <v>0.60416666666666663</v>
      </c>
      <c r="F293" s="115"/>
      <c r="G293" s="114">
        <v>0.65277777777777779</v>
      </c>
      <c r="H293" s="1"/>
      <c r="I293" s="1">
        <v>1.17</v>
      </c>
      <c r="J293" s="1" t="s">
        <v>108</v>
      </c>
      <c r="K293" s="1"/>
      <c r="L293" s="1"/>
      <c r="M293" s="1" t="s">
        <v>73</v>
      </c>
      <c r="N293" s="1" t="s">
        <v>74</v>
      </c>
      <c r="O293" s="105" t="s">
        <v>36</v>
      </c>
      <c r="P293" s="105" t="s">
        <v>225</v>
      </c>
      <c r="Q293" s="106"/>
      <c r="R293" s="106"/>
      <c r="T293" s="1">
        <v>7</v>
      </c>
      <c r="U293" s="105"/>
      <c r="V293" s="105" t="s">
        <v>108</v>
      </c>
      <c r="W293" s="106">
        <v>44165</v>
      </c>
      <c r="X293" s="106">
        <v>44179</v>
      </c>
      <c r="Y293" s="1">
        <v>14</v>
      </c>
      <c r="Z293" s="1">
        <v>112</v>
      </c>
      <c r="AA293" s="1">
        <v>12</v>
      </c>
      <c r="AB293" s="1" t="s">
        <v>545</v>
      </c>
      <c r="AC293" s="1" t="s">
        <v>551</v>
      </c>
      <c r="AD293" s="1" t="s">
        <v>544</v>
      </c>
    </row>
    <row r="294" spans="1:30" x14ac:dyDescent="0.3">
      <c r="A294" s="84">
        <v>44172</v>
      </c>
      <c r="B294" s="1" t="s">
        <v>36</v>
      </c>
      <c r="C294" s="1" t="s">
        <v>190</v>
      </c>
      <c r="D294" s="1" t="s">
        <v>49</v>
      </c>
      <c r="E294" s="114">
        <v>0.59375</v>
      </c>
      <c r="F294" s="115"/>
      <c r="G294" s="114">
        <v>0.61458333333333337</v>
      </c>
      <c r="H294" s="1"/>
      <c r="I294" s="1">
        <v>0.5</v>
      </c>
      <c r="J294" s="1" t="s">
        <v>108</v>
      </c>
      <c r="K294" s="1"/>
      <c r="L294" s="1"/>
      <c r="M294" s="1" t="s">
        <v>73</v>
      </c>
      <c r="N294" s="1" t="s">
        <v>74</v>
      </c>
      <c r="O294" s="105" t="s">
        <v>36</v>
      </c>
      <c r="P294" s="105" t="s">
        <v>190</v>
      </c>
      <c r="Q294" s="106"/>
      <c r="R294" s="106"/>
      <c r="T294" s="1">
        <v>28</v>
      </c>
      <c r="U294" s="105"/>
      <c r="V294" s="105" t="s">
        <v>108</v>
      </c>
      <c r="W294" s="106">
        <v>44165</v>
      </c>
      <c r="X294" s="106">
        <v>44179</v>
      </c>
      <c r="Y294" s="1">
        <v>14</v>
      </c>
      <c r="Z294" s="1">
        <v>112</v>
      </c>
      <c r="AA294" s="1">
        <v>12</v>
      </c>
      <c r="AB294" s="1" t="s">
        <v>545</v>
      </c>
      <c r="AC294" s="1" t="s">
        <v>551</v>
      </c>
      <c r="AD294" s="1" t="s">
        <v>544</v>
      </c>
    </row>
    <row r="295" spans="1:30" x14ac:dyDescent="0.3">
      <c r="A295" s="84">
        <v>44179</v>
      </c>
      <c r="B295" s="1" t="s">
        <v>36</v>
      </c>
      <c r="C295" s="1" t="s">
        <v>190</v>
      </c>
      <c r="D295" s="1" t="s">
        <v>206</v>
      </c>
      <c r="E295" s="114">
        <v>0.59375</v>
      </c>
      <c r="F295" s="115"/>
      <c r="G295" s="114">
        <v>0.63402777777777775</v>
      </c>
      <c r="H295" s="1"/>
      <c r="I295" s="1">
        <v>0.97</v>
      </c>
      <c r="J295" s="1" t="s">
        <v>125</v>
      </c>
      <c r="K295" s="1"/>
      <c r="L295" s="1"/>
      <c r="M295" s="1" t="s">
        <v>73</v>
      </c>
      <c r="N295" s="1" t="s">
        <v>74</v>
      </c>
      <c r="O295" s="105" t="s">
        <v>36</v>
      </c>
      <c r="P295" s="105" t="s">
        <v>190</v>
      </c>
      <c r="Q295" s="106"/>
      <c r="R295" s="106"/>
      <c r="T295" s="1">
        <v>28</v>
      </c>
      <c r="U295" s="105"/>
      <c r="V295" s="105" t="s">
        <v>125</v>
      </c>
      <c r="W295" s="106">
        <v>44179</v>
      </c>
      <c r="X295" s="106">
        <v>44193</v>
      </c>
      <c r="Y295" s="1">
        <v>14</v>
      </c>
      <c r="Z295" s="1">
        <v>112</v>
      </c>
      <c r="AA295" s="1">
        <v>12</v>
      </c>
      <c r="AB295" s="1" t="s">
        <v>545</v>
      </c>
      <c r="AC295" s="1" t="s">
        <v>551</v>
      </c>
      <c r="AD295" s="1" t="s">
        <v>544</v>
      </c>
    </row>
    <row r="296" spans="1:30" x14ac:dyDescent="0.3">
      <c r="A296" s="84">
        <v>44179</v>
      </c>
      <c r="B296" s="1" t="s">
        <v>36</v>
      </c>
      <c r="C296" s="1" t="s">
        <v>188</v>
      </c>
      <c r="D296" s="1" t="s">
        <v>233</v>
      </c>
      <c r="E296" s="114">
        <v>0.33333333333333331</v>
      </c>
      <c r="F296" s="115"/>
      <c r="G296" s="114">
        <v>0.38680555555555557</v>
      </c>
      <c r="H296" s="1"/>
      <c r="I296" s="1">
        <v>1.28</v>
      </c>
      <c r="J296" s="1" t="s">
        <v>125</v>
      </c>
      <c r="K296" s="1"/>
      <c r="L296" s="1"/>
      <c r="M296" s="1" t="s">
        <v>73</v>
      </c>
      <c r="N296" s="1" t="s">
        <v>74</v>
      </c>
      <c r="O296" s="105" t="s">
        <v>36</v>
      </c>
      <c r="P296" s="105" t="s">
        <v>188</v>
      </c>
      <c r="Q296" s="106"/>
      <c r="R296" s="106"/>
      <c r="T296" s="1">
        <v>17</v>
      </c>
      <c r="U296" s="105"/>
      <c r="V296" s="105" t="s">
        <v>125</v>
      </c>
      <c r="W296" s="106">
        <v>44179</v>
      </c>
      <c r="X296" s="106">
        <v>44193</v>
      </c>
      <c r="Y296" s="1">
        <v>14</v>
      </c>
      <c r="Z296" s="1">
        <v>112</v>
      </c>
      <c r="AA296" s="1">
        <v>12</v>
      </c>
      <c r="AB296" s="1" t="s">
        <v>545</v>
      </c>
      <c r="AC296" s="1" t="s">
        <v>549</v>
      </c>
      <c r="AD296" s="1" t="s">
        <v>544</v>
      </c>
    </row>
    <row r="297" spans="1:30" x14ac:dyDescent="0.3">
      <c r="A297" s="84">
        <v>44147</v>
      </c>
      <c r="B297" s="1" t="s">
        <v>36</v>
      </c>
      <c r="C297" s="1" t="s">
        <v>190</v>
      </c>
      <c r="D297" s="1" t="s">
        <v>88</v>
      </c>
      <c r="E297" s="114">
        <v>0.34375</v>
      </c>
      <c r="F297" s="115"/>
      <c r="G297" s="114">
        <v>0.375</v>
      </c>
      <c r="H297" s="1"/>
      <c r="I297" s="1">
        <v>0.75</v>
      </c>
      <c r="J297" s="1" t="s">
        <v>40</v>
      </c>
      <c r="K297" s="1"/>
      <c r="L297" s="1"/>
      <c r="M297" s="1" t="s">
        <v>83</v>
      </c>
      <c r="N297" s="1" t="s">
        <v>84</v>
      </c>
      <c r="O297" s="105" t="s">
        <v>36</v>
      </c>
      <c r="P297" s="105" t="s">
        <v>190</v>
      </c>
      <c r="Q297" s="106"/>
      <c r="R297" s="106"/>
      <c r="T297" s="1">
        <v>28</v>
      </c>
      <c r="U297" s="105"/>
      <c r="V297" s="105" t="s">
        <v>40</v>
      </c>
      <c r="W297" s="106">
        <v>44137</v>
      </c>
      <c r="X297" s="106">
        <v>44151</v>
      </c>
      <c r="Y297" s="1">
        <v>14</v>
      </c>
      <c r="Z297" s="1">
        <v>112</v>
      </c>
      <c r="AA297" s="1">
        <v>11</v>
      </c>
      <c r="AB297" s="1" t="s">
        <v>542</v>
      </c>
      <c r="AC297" s="1" t="s">
        <v>549</v>
      </c>
      <c r="AD297" s="1" t="s">
        <v>544</v>
      </c>
    </row>
    <row r="298" spans="1:30" x14ac:dyDescent="0.3">
      <c r="A298" s="84">
        <v>44151</v>
      </c>
      <c r="B298" s="1" t="s">
        <v>36</v>
      </c>
      <c r="C298" s="1" t="s">
        <v>190</v>
      </c>
      <c r="D298" s="1" t="s">
        <v>248</v>
      </c>
      <c r="E298" s="114">
        <v>0.59375</v>
      </c>
      <c r="F298" s="115"/>
      <c r="G298" s="114">
        <v>0.625</v>
      </c>
      <c r="H298" s="1"/>
      <c r="I298" s="1">
        <v>0.75</v>
      </c>
      <c r="J298" s="1" t="s">
        <v>40</v>
      </c>
      <c r="K298" s="1"/>
      <c r="L298" s="1"/>
      <c r="M298" s="1" t="s">
        <v>83</v>
      </c>
      <c r="N298" s="1" t="s">
        <v>84</v>
      </c>
      <c r="O298" s="105" t="s">
        <v>36</v>
      </c>
      <c r="P298" s="105" t="s">
        <v>190</v>
      </c>
      <c r="Q298" s="106"/>
      <c r="R298" s="106"/>
      <c r="T298" s="1">
        <v>28</v>
      </c>
      <c r="U298" s="105"/>
      <c r="V298" s="105" t="s">
        <v>40</v>
      </c>
      <c r="W298" s="106">
        <v>44137</v>
      </c>
      <c r="X298" s="106">
        <v>44151</v>
      </c>
      <c r="Y298" s="1">
        <v>14</v>
      </c>
      <c r="Z298" s="1">
        <v>112</v>
      </c>
      <c r="AA298" s="1">
        <v>11</v>
      </c>
      <c r="AB298" s="1" t="s">
        <v>542</v>
      </c>
      <c r="AC298" s="1" t="s">
        <v>551</v>
      </c>
      <c r="AD298" s="1" t="s">
        <v>544</v>
      </c>
    </row>
    <row r="299" spans="1:30" x14ac:dyDescent="0.3">
      <c r="A299" s="84">
        <v>44158</v>
      </c>
      <c r="B299" s="1" t="s">
        <v>36</v>
      </c>
      <c r="C299" s="1" t="s">
        <v>190</v>
      </c>
      <c r="D299" s="1" t="s">
        <v>88</v>
      </c>
      <c r="E299" s="114">
        <v>0.59375</v>
      </c>
      <c r="F299" s="115"/>
      <c r="G299" s="114">
        <v>0.63194444444444442</v>
      </c>
      <c r="H299" s="1"/>
      <c r="I299" s="1">
        <v>0.92</v>
      </c>
      <c r="J299" s="1" t="s">
        <v>105</v>
      </c>
      <c r="K299" s="1"/>
      <c r="L299" s="1"/>
      <c r="M299" s="1" t="s">
        <v>83</v>
      </c>
      <c r="N299" s="1" t="s">
        <v>84</v>
      </c>
      <c r="O299" s="105" t="s">
        <v>36</v>
      </c>
      <c r="P299" s="105" t="s">
        <v>190</v>
      </c>
      <c r="Q299" s="106"/>
      <c r="R299" s="106"/>
      <c r="T299" s="1">
        <v>28</v>
      </c>
      <c r="U299" s="105"/>
      <c r="V299" s="105" t="s">
        <v>105</v>
      </c>
      <c r="W299" s="106">
        <v>44151</v>
      </c>
      <c r="X299" s="106">
        <v>44165</v>
      </c>
      <c r="Y299" s="1">
        <v>14</v>
      </c>
      <c r="Z299" s="1">
        <v>136.37</v>
      </c>
      <c r="AA299" s="1">
        <v>11</v>
      </c>
      <c r="AB299" s="1" t="s">
        <v>542</v>
      </c>
      <c r="AC299" s="1" t="s">
        <v>551</v>
      </c>
      <c r="AD299" s="1" t="s">
        <v>544</v>
      </c>
    </row>
    <row r="300" spans="1:30" x14ac:dyDescent="0.3">
      <c r="A300" s="84">
        <v>44158</v>
      </c>
      <c r="B300" s="1" t="s">
        <v>36</v>
      </c>
      <c r="C300" s="1" t="s">
        <v>78</v>
      </c>
      <c r="D300" s="1" t="s">
        <v>78</v>
      </c>
      <c r="E300" s="114">
        <v>0.55208333333333337</v>
      </c>
      <c r="F300" s="115"/>
      <c r="G300" s="114">
        <v>0.58680555555555558</v>
      </c>
      <c r="H300" s="1"/>
      <c r="I300" s="1">
        <v>0.83</v>
      </c>
      <c r="J300" s="1" t="s">
        <v>105</v>
      </c>
      <c r="K300" s="1"/>
      <c r="L300" s="1"/>
      <c r="M300" s="1" t="s">
        <v>83</v>
      </c>
      <c r="N300" s="1" t="s">
        <v>84</v>
      </c>
      <c r="O300" s="105" t="s">
        <v>36</v>
      </c>
      <c r="P300" s="105" t="s">
        <v>78</v>
      </c>
      <c r="Q300" s="106"/>
      <c r="R300" s="106"/>
      <c r="T300" s="1">
        <v>17.5</v>
      </c>
      <c r="U300" s="105"/>
      <c r="V300" s="105" t="s">
        <v>105</v>
      </c>
      <c r="W300" s="106">
        <v>44151</v>
      </c>
      <c r="X300" s="106">
        <v>44165</v>
      </c>
      <c r="Y300" s="1">
        <v>14</v>
      </c>
      <c r="Z300" s="1">
        <v>136.37</v>
      </c>
      <c r="AA300" s="1">
        <v>11</v>
      </c>
      <c r="AB300" s="1" t="s">
        <v>542</v>
      </c>
      <c r="AC300" s="1" t="s">
        <v>546</v>
      </c>
      <c r="AD300" s="1" t="s">
        <v>544</v>
      </c>
    </row>
    <row r="301" spans="1:30" x14ac:dyDescent="0.3">
      <c r="A301" s="84">
        <v>44153</v>
      </c>
      <c r="B301" s="1" t="s">
        <v>36</v>
      </c>
      <c r="C301" s="1" t="s">
        <v>195</v>
      </c>
      <c r="D301" s="1" t="s">
        <v>249</v>
      </c>
      <c r="E301" s="114">
        <v>0.33333333333333331</v>
      </c>
      <c r="F301" s="115"/>
      <c r="G301" s="114">
        <v>0.35416666666666669</v>
      </c>
      <c r="H301" s="1"/>
      <c r="I301" s="1">
        <v>0.5</v>
      </c>
      <c r="J301" s="1" t="s">
        <v>105</v>
      </c>
      <c r="K301" s="1"/>
      <c r="L301" s="1"/>
      <c r="M301" s="1" t="s">
        <v>83</v>
      </c>
      <c r="N301" s="1" t="s">
        <v>84</v>
      </c>
      <c r="O301" s="105" t="s">
        <v>36</v>
      </c>
      <c r="P301" s="105" t="s">
        <v>195</v>
      </c>
      <c r="Q301" s="106"/>
      <c r="R301" s="106"/>
      <c r="T301" s="1">
        <v>21</v>
      </c>
      <c r="U301" s="105"/>
      <c r="V301" s="105" t="s">
        <v>105</v>
      </c>
      <c r="W301" s="106">
        <v>44151</v>
      </c>
      <c r="X301" s="106">
        <v>44165</v>
      </c>
      <c r="Y301" s="1">
        <v>14</v>
      </c>
      <c r="Z301" s="1">
        <v>136.37</v>
      </c>
      <c r="AA301" s="1">
        <v>11</v>
      </c>
      <c r="AB301" s="1" t="s">
        <v>542</v>
      </c>
      <c r="AC301" s="1" t="s">
        <v>549</v>
      </c>
      <c r="AD301" s="1" t="s">
        <v>544</v>
      </c>
    </row>
    <row r="302" spans="1:30" x14ac:dyDescent="0.3">
      <c r="A302" s="84">
        <v>44153</v>
      </c>
      <c r="B302" s="1" t="s">
        <v>36</v>
      </c>
      <c r="C302" s="1" t="s">
        <v>195</v>
      </c>
      <c r="D302" s="1" t="s">
        <v>250</v>
      </c>
      <c r="E302" s="114">
        <v>0.75</v>
      </c>
      <c r="F302" s="115"/>
      <c r="G302" s="114">
        <v>0.78819444444444442</v>
      </c>
      <c r="H302" s="1"/>
      <c r="I302" s="1">
        <v>0.92</v>
      </c>
      <c r="J302" s="1" t="s">
        <v>105</v>
      </c>
      <c r="K302" s="1"/>
      <c r="L302" s="1"/>
      <c r="M302" s="1" t="s">
        <v>83</v>
      </c>
      <c r="N302" s="1" t="s">
        <v>84</v>
      </c>
      <c r="O302" s="105" t="s">
        <v>36</v>
      </c>
      <c r="P302" s="105" t="s">
        <v>195</v>
      </c>
      <c r="Q302" s="106"/>
      <c r="R302" s="106"/>
      <c r="T302" s="1">
        <v>21</v>
      </c>
      <c r="U302" s="105"/>
      <c r="V302" s="105" t="s">
        <v>105</v>
      </c>
      <c r="W302" s="106">
        <v>44151</v>
      </c>
      <c r="X302" s="106">
        <v>44165</v>
      </c>
      <c r="Y302" s="1">
        <v>14</v>
      </c>
      <c r="Z302" s="1">
        <v>136.37</v>
      </c>
      <c r="AA302" s="1">
        <v>11</v>
      </c>
      <c r="AB302" s="1" t="s">
        <v>542</v>
      </c>
      <c r="AC302" s="1" t="s">
        <v>557</v>
      </c>
      <c r="AD302" s="1" t="s">
        <v>544</v>
      </c>
    </row>
    <row r="303" spans="1:30" x14ac:dyDescent="0.3">
      <c r="A303" s="84">
        <v>44154</v>
      </c>
      <c r="B303" s="1" t="s">
        <v>36</v>
      </c>
      <c r="C303" s="1" t="s">
        <v>192</v>
      </c>
      <c r="D303" s="1" t="s">
        <v>251</v>
      </c>
      <c r="E303" s="114">
        <v>0.38541666666666669</v>
      </c>
      <c r="F303" s="115"/>
      <c r="G303" s="114">
        <v>0.4375</v>
      </c>
      <c r="H303" s="1"/>
      <c r="I303" s="1">
        <v>1.25</v>
      </c>
      <c r="J303" s="1" t="s">
        <v>105</v>
      </c>
      <c r="K303" s="1"/>
      <c r="L303" s="1"/>
      <c r="M303" s="1" t="s">
        <v>83</v>
      </c>
      <c r="N303" s="1" t="s">
        <v>84</v>
      </c>
      <c r="O303" s="105" t="s">
        <v>36</v>
      </c>
      <c r="P303" s="105" t="s">
        <v>192</v>
      </c>
      <c r="Q303" s="106"/>
      <c r="R303" s="106"/>
      <c r="T303" s="1">
        <v>14</v>
      </c>
      <c r="U303" s="105"/>
      <c r="V303" s="105" t="s">
        <v>105</v>
      </c>
      <c r="W303" s="106">
        <v>44151</v>
      </c>
      <c r="X303" s="106">
        <v>44165</v>
      </c>
      <c r="Y303" s="1">
        <v>14</v>
      </c>
      <c r="Z303" s="1">
        <v>136.37</v>
      </c>
      <c r="AA303" s="1">
        <v>11</v>
      </c>
      <c r="AB303" s="1" t="s">
        <v>542</v>
      </c>
      <c r="AC303" s="1" t="s">
        <v>543</v>
      </c>
      <c r="AD303" s="1" t="s">
        <v>544</v>
      </c>
    </row>
    <row r="304" spans="1:30" x14ac:dyDescent="0.3">
      <c r="A304" s="84">
        <v>44158</v>
      </c>
      <c r="B304" s="1" t="s">
        <v>36</v>
      </c>
      <c r="C304" s="1" t="s">
        <v>197</v>
      </c>
      <c r="D304" s="1" t="s">
        <v>252</v>
      </c>
      <c r="E304" s="114">
        <v>0.63194444444444442</v>
      </c>
      <c r="F304" s="115"/>
      <c r="G304" s="114">
        <v>0.66666666666666663</v>
      </c>
      <c r="H304" s="1"/>
      <c r="I304" s="1">
        <v>0.83</v>
      </c>
      <c r="J304" s="1" t="s">
        <v>105</v>
      </c>
      <c r="K304" s="1"/>
      <c r="L304" s="1"/>
      <c r="M304" s="1" t="s">
        <v>83</v>
      </c>
      <c r="N304" s="1" t="s">
        <v>84</v>
      </c>
      <c r="O304" s="105" t="s">
        <v>36</v>
      </c>
      <c r="P304" s="105" t="s">
        <v>197</v>
      </c>
      <c r="Q304" s="106"/>
      <c r="R304" s="106"/>
      <c r="T304" s="1">
        <v>7</v>
      </c>
      <c r="U304" s="105"/>
      <c r="V304" s="105" t="s">
        <v>105</v>
      </c>
      <c r="W304" s="106">
        <v>44151</v>
      </c>
      <c r="X304" s="106">
        <v>44165</v>
      </c>
      <c r="Y304" s="1">
        <v>14</v>
      </c>
      <c r="Z304" s="1">
        <v>136.37</v>
      </c>
      <c r="AA304" s="1">
        <v>11</v>
      </c>
      <c r="AB304" s="1" t="s">
        <v>542</v>
      </c>
      <c r="AC304" s="1" t="s">
        <v>550</v>
      </c>
      <c r="AD304" s="1" t="s">
        <v>544</v>
      </c>
    </row>
    <row r="305" spans="1:30" x14ac:dyDescent="0.3">
      <c r="A305" s="84">
        <v>44158</v>
      </c>
      <c r="B305" s="1" t="s">
        <v>36</v>
      </c>
      <c r="C305" s="1" t="s">
        <v>197</v>
      </c>
      <c r="D305" s="1" t="s">
        <v>253</v>
      </c>
      <c r="E305" s="114">
        <v>0.66666666666666663</v>
      </c>
      <c r="F305" s="115"/>
      <c r="G305" s="114">
        <v>0.67708333333333337</v>
      </c>
      <c r="H305" s="1"/>
      <c r="I305" s="1">
        <v>0.25</v>
      </c>
      <c r="J305" s="1" t="s">
        <v>105</v>
      </c>
      <c r="K305" s="1"/>
      <c r="L305" s="1"/>
      <c r="M305" s="1" t="s">
        <v>83</v>
      </c>
      <c r="N305" s="1" t="s">
        <v>84</v>
      </c>
      <c r="O305" s="105" t="s">
        <v>36</v>
      </c>
      <c r="P305" s="105" t="s">
        <v>197</v>
      </c>
      <c r="Q305" s="106"/>
      <c r="R305" s="106"/>
      <c r="T305" s="1">
        <v>7</v>
      </c>
      <c r="U305" s="105"/>
      <c r="V305" s="105" t="s">
        <v>105</v>
      </c>
      <c r="W305" s="106">
        <v>44151</v>
      </c>
      <c r="X305" s="106">
        <v>44165</v>
      </c>
      <c r="Y305" s="1">
        <v>14</v>
      </c>
      <c r="Z305" s="1">
        <v>136.37</v>
      </c>
      <c r="AA305" s="1">
        <v>11</v>
      </c>
      <c r="AB305" s="1" t="s">
        <v>542</v>
      </c>
      <c r="AC305" s="1" t="s">
        <v>547</v>
      </c>
      <c r="AD305" s="1" t="s">
        <v>544</v>
      </c>
    </row>
    <row r="306" spans="1:30" x14ac:dyDescent="0.3">
      <c r="A306" s="84">
        <v>44161</v>
      </c>
      <c r="B306" s="1" t="s">
        <v>36</v>
      </c>
      <c r="C306" s="1" t="s">
        <v>190</v>
      </c>
      <c r="D306" s="1" t="s">
        <v>254</v>
      </c>
      <c r="E306" s="114">
        <v>0.55208333333333337</v>
      </c>
      <c r="F306" s="115"/>
      <c r="G306" s="114">
        <v>0.5625</v>
      </c>
      <c r="H306" s="1"/>
      <c r="I306" s="1">
        <v>0.25</v>
      </c>
      <c r="J306" s="1" t="s">
        <v>105</v>
      </c>
      <c r="K306" s="1"/>
      <c r="L306" s="1"/>
      <c r="M306" s="1" t="s">
        <v>83</v>
      </c>
      <c r="N306" s="1" t="s">
        <v>84</v>
      </c>
      <c r="O306" s="105" t="s">
        <v>36</v>
      </c>
      <c r="P306" s="105" t="s">
        <v>190</v>
      </c>
      <c r="Q306" s="106"/>
      <c r="R306" s="106"/>
      <c r="T306" s="1">
        <v>28</v>
      </c>
      <c r="U306" s="105"/>
      <c r="V306" s="105" t="s">
        <v>105</v>
      </c>
      <c r="W306" s="106">
        <v>44151</v>
      </c>
      <c r="X306" s="106">
        <v>44165</v>
      </c>
      <c r="Y306" s="1">
        <v>14</v>
      </c>
      <c r="Z306" s="1">
        <v>136.37</v>
      </c>
      <c r="AA306" s="1">
        <v>11</v>
      </c>
      <c r="AB306" s="1" t="s">
        <v>542</v>
      </c>
      <c r="AC306" s="1" t="s">
        <v>546</v>
      </c>
      <c r="AD306" s="1" t="s">
        <v>544</v>
      </c>
    </row>
    <row r="307" spans="1:30" x14ac:dyDescent="0.3">
      <c r="A307" s="84">
        <v>44161</v>
      </c>
      <c r="B307" s="1" t="s">
        <v>36</v>
      </c>
      <c r="C307" s="1" t="s">
        <v>195</v>
      </c>
      <c r="D307" s="1" t="s">
        <v>250</v>
      </c>
      <c r="E307" s="114">
        <v>0.66666666666666663</v>
      </c>
      <c r="F307" s="115"/>
      <c r="G307" s="114">
        <v>0.70138888888888884</v>
      </c>
      <c r="H307" s="1"/>
      <c r="I307" s="1">
        <v>0.83</v>
      </c>
      <c r="J307" s="1" t="s">
        <v>105</v>
      </c>
      <c r="K307" s="1"/>
      <c r="L307" s="1"/>
      <c r="M307" s="1" t="s">
        <v>83</v>
      </c>
      <c r="N307" s="1" t="s">
        <v>84</v>
      </c>
      <c r="O307" s="105" t="s">
        <v>36</v>
      </c>
      <c r="P307" s="105" t="s">
        <v>195</v>
      </c>
      <c r="Q307" s="106"/>
      <c r="R307" s="106"/>
      <c r="T307" s="1">
        <v>21</v>
      </c>
      <c r="U307" s="105"/>
      <c r="V307" s="105" t="s">
        <v>105</v>
      </c>
      <c r="W307" s="106">
        <v>44151</v>
      </c>
      <c r="X307" s="106">
        <v>44165</v>
      </c>
      <c r="Y307" s="1">
        <v>14</v>
      </c>
      <c r="Z307" s="1">
        <v>136.37</v>
      </c>
      <c r="AA307" s="1">
        <v>11</v>
      </c>
      <c r="AB307" s="1" t="s">
        <v>542</v>
      </c>
      <c r="AC307" s="1" t="s">
        <v>547</v>
      </c>
      <c r="AD307" s="1" t="s">
        <v>544</v>
      </c>
    </row>
    <row r="308" spans="1:30" x14ac:dyDescent="0.3">
      <c r="A308" s="84">
        <v>44165</v>
      </c>
      <c r="B308" s="1" t="s">
        <v>36</v>
      </c>
      <c r="C308" s="1" t="s">
        <v>188</v>
      </c>
      <c r="D308" s="1" t="s">
        <v>228</v>
      </c>
      <c r="E308" s="114">
        <v>0.41666666666666669</v>
      </c>
      <c r="F308" s="115"/>
      <c r="G308" s="114">
        <v>0.48749999999999999</v>
      </c>
      <c r="H308" s="1"/>
      <c r="I308" s="1">
        <v>1.7</v>
      </c>
      <c r="J308" s="1" t="s">
        <v>108</v>
      </c>
      <c r="K308" s="1"/>
      <c r="L308" s="1"/>
      <c r="M308" s="1" t="s">
        <v>83</v>
      </c>
      <c r="N308" s="1" t="s">
        <v>84</v>
      </c>
      <c r="O308" s="105" t="s">
        <v>36</v>
      </c>
      <c r="P308" s="105" t="s">
        <v>188</v>
      </c>
      <c r="Q308" s="106"/>
      <c r="R308" s="106"/>
      <c r="T308" s="1">
        <v>17</v>
      </c>
      <c r="U308" s="105"/>
      <c r="V308" s="105" t="s">
        <v>108</v>
      </c>
      <c r="W308" s="106">
        <v>44165</v>
      </c>
      <c r="X308" s="106">
        <v>44179</v>
      </c>
      <c r="Y308" s="1">
        <v>14</v>
      </c>
      <c r="Z308" s="1">
        <v>112</v>
      </c>
      <c r="AA308" s="1">
        <v>11</v>
      </c>
      <c r="AB308" s="1" t="s">
        <v>542</v>
      </c>
      <c r="AC308" s="1" t="s">
        <v>555</v>
      </c>
      <c r="AD308" s="1" t="s">
        <v>544</v>
      </c>
    </row>
    <row r="309" spans="1:30" x14ac:dyDescent="0.3">
      <c r="A309" s="84">
        <v>44165</v>
      </c>
      <c r="B309" s="1" t="s">
        <v>36</v>
      </c>
      <c r="C309" s="1" t="s">
        <v>190</v>
      </c>
      <c r="D309" s="1" t="s">
        <v>206</v>
      </c>
      <c r="E309" s="114">
        <v>0.59375</v>
      </c>
      <c r="F309" s="115"/>
      <c r="G309" s="114">
        <v>0.61875000000000002</v>
      </c>
      <c r="H309" s="1"/>
      <c r="I309" s="1">
        <v>0.6</v>
      </c>
      <c r="J309" s="1" t="s">
        <v>108</v>
      </c>
      <c r="K309" s="1"/>
      <c r="L309" s="1"/>
      <c r="M309" s="1" t="s">
        <v>83</v>
      </c>
      <c r="N309" s="1" t="s">
        <v>84</v>
      </c>
      <c r="O309" s="105" t="s">
        <v>36</v>
      </c>
      <c r="P309" s="105" t="s">
        <v>190</v>
      </c>
      <c r="Q309" s="106"/>
      <c r="R309" s="106"/>
      <c r="T309" s="1">
        <v>28</v>
      </c>
      <c r="U309" s="105"/>
      <c r="V309" s="105" t="s">
        <v>108</v>
      </c>
      <c r="W309" s="106">
        <v>44165</v>
      </c>
      <c r="X309" s="106">
        <v>44179</v>
      </c>
      <c r="Y309" s="1">
        <v>14</v>
      </c>
      <c r="Z309" s="1">
        <v>112</v>
      </c>
      <c r="AA309" s="1">
        <v>11</v>
      </c>
      <c r="AB309" s="1" t="s">
        <v>542</v>
      </c>
      <c r="AC309" s="1" t="s">
        <v>551</v>
      </c>
      <c r="AD309" s="1" t="s">
        <v>544</v>
      </c>
    </row>
    <row r="310" spans="1:30" x14ac:dyDescent="0.3">
      <c r="A310" s="84">
        <v>44167</v>
      </c>
      <c r="B310" s="1" t="s">
        <v>36</v>
      </c>
      <c r="C310" s="1" t="s">
        <v>78</v>
      </c>
      <c r="D310" s="1" t="s">
        <v>78</v>
      </c>
      <c r="E310" s="114">
        <v>0.38541666666666669</v>
      </c>
      <c r="F310" s="115"/>
      <c r="G310" s="114">
        <v>0.41666666666666669</v>
      </c>
      <c r="H310" s="1"/>
      <c r="I310" s="1">
        <v>0.75</v>
      </c>
      <c r="J310" s="1" t="s">
        <v>108</v>
      </c>
      <c r="K310" s="1"/>
      <c r="L310" s="1"/>
      <c r="M310" s="1" t="s">
        <v>83</v>
      </c>
      <c r="N310" s="1" t="s">
        <v>84</v>
      </c>
      <c r="O310" s="105" t="s">
        <v>36</v>
      </c>
      <c r="P310" s="105" t="s">
        <v>78</v>
      </c>
      <c r="Q310" s="106"/>
      <c r="R310" s="106"/>
      <c r="T310" s="1">
        <v>17.5</v>
      </c>
      <c r="U310" s="105"/>
      <c r="V310" s="105" t="s">
        <v>108</v>
      </c>
      <c r="W310" s="106">
        <v>44165</v>
      </c>
      <c r="X310" s="106">
        <v>44179</v>
      </c>
      <c r="Y310" s="1">
        <v>14</v>
      </c>
      <c r="Z310" s="1">
        <v>112</v>
      </c>
      <c r="AA310" s="1">
        <v>12</v>
      </c>
      <c r="AB310" s="1" t="s">
        <v>545</v>
      </c>
      <c r="AC310" s="1" t="s">
        <v>543</v>
      </c>
      <c r="AD310" s="1" t="s">
        <v>544</v>
      </c>
    </row>
    <row r="311" spans="1:30" x14ac:dyDescent="0.3">
      <c r="A311" s="84">
        <v>44172</v>
      </c>
      <c r="B311" s="1" t="s">
        <v>36</v>
      </c>
      <c r="C311" s="1" t="s">
        <v>78</v>
      </c>
      <c r="D311" s="1" t="s">
        <v>78</v>
      </c>
      <c r="E311" s="114">
        <v>0.54166666666666663</v>
      </c>
      <c r="F311" s="115"/>
      <c r="G311" s="114">
        <v>0.54652777777777772</v>
      </c>
      <c r="H311" s="1"/>
      <c r="I311" s="1">
        <v>0.12</v>
      </c>
      <c r="J311" s="1" t="s">
        <v>108</v>
      </c>
      <c r="K311" s="1"/>
      <c r="L311" s="1"/>
      <c r="M311" s="1" t="s">
        <v>83</v>
      </c>
      <c r="N311" s="1" t="s">
        <v>84</v>
      </c>
      <c r="O311" s="105" t="s">
        <v>36</v>
      </c>
      <c r="P311" s="105" t="s">
        <v>78</v>
      </c>
      <c r="Q311" s="106"/>
      <c r="R311" s="106"/>
      <c r="T311" s="1">
        <v>17.5</v>
      </c>
      <c r="U311" s="105"/>
      <c r="V311" s="105" t="s">
        <v>108</v>
      </c>
      <c r="W311" s="106">
        <v>44165</v>
      </c>
      <c r="X311" s="106">
        <v>44179</v>
      </c>
      <c r="Y311" s="1">
        <v>14</v>
      </c>
      <c r="Z311" s="1">
        <v>112</v>
      </c>
      <c r="AA311" s="1">
        <v>12</v>
      </c>
      <c r="AB311" s="1" t="s">
        <v>545</v>
      </c>
      <c r="AC311" s="1" t="s">
        <v>546</v>
      </c>
      <c r="AD311" s="1" t="s">
        <v>544</v>
      </c>
    </row>
    <row r="312" spans="1:30" x14ac:dyDescent="0.3">
      <c r="A312" s="84">
        <v>44176</v>
      </c>
      <c r="B312" s="1" t="s">
        <v>36</v>
      </c>
      <c r="C312" s="1" t="s">
        <v>200</v>
      </c>
      <c r="D312" s="1" t="s">
        <v>151</v>
      </c>
      <c r="E312" s="114">
        <v>0.54166666666666663</v>
      </c>
      <c r="F312" s="115"/>
      <c r="G312" s="114">
        <v>0.59583333333333333</v>
      </c>
      <c r="H312" s="1"/>
      <c r="I312" s="1">
        <v>1.3</v>
      </c>
      <c r="J312" s="1" t="s">
        <v>108</v>
      </c>
      <c r="K312" s="1"/>
      <c r="L312" s="1"/>
      <c r="M312" s="1" t="s">
        <v>83</v>
      </c>
      <c r="N312" s="1" t="s">
        <v>84</v>
      </c>
      <c r="O312" s="105" t="s">
        <v>36</v>
      </c>
      <c r="P312" s="105" t="s">
        <v>200</v>
      </c>
      <c r="Q312" s="106"/>
      <c r="R312" s="106"/>
      <c r="T312" s="1">
        <v>14</v>
      </c>
      <c r="U312" s="105"/>
      <c r="V312" s="105" t="s">
        <v>108</v>
      </c>
      <c r="W312" s="106">
        <v>44165</v>
      </c>
      <c r="X312" s="106">
        <v>44179</v>
      </c>
      <c r="Y312" s="1">
        <v>14</v>
      </c>
      <c r="Z312" s="1">
        <v>112</v>
      </c>
      <c r="AA312" s="1">
        <v>12</v>
      </c>
      <c r="AB312" s="1" t="s">
        <v>545</v>
      </c>
      <c r="AC312" s="1" t="s">
        <v>546</v>
      </c>
      <c r="AD312" s="1" t="s">
        <v>544</v>
      </c>
    </row>
    <row r="313" spans="1:30" x14ac:dyDescent="0.3">
      <c r="A313" s="84">
        <v>44176</v>
      </c>
      <c r="B313" s="1" t="s">
        <v>36</v>
      </c>
      <c r="C313" s="1" t="s">
        <v>225</v>
      </c>
      <c r="D313" s="1" t="s">
        <v>247</v>
      </c>
      <c r="E313" s="114">
        <v>0.60416666666666663</v>
      </c>
      <c r="F313" s="115"/>
      <c r="G313" s="114">
        <v>0.65277777777777779</v>
      </c>
      <c r="H313" s="1"/>
      <c r="I313" s="1">
        <v>1.17</v>
      </c>
      <c r="J313" s="1" t="s">
        <v>108</v>
      </c>
      <c r="K313" s="1"/>
      <c r="L313" s="1"/>
      <c r="M313" s="1" t="s">
        <v>83</v>
      </c>
      <c r="N313" s="1" t="s">
        <v>84</v>
      </c>
      <c r="O313" s="105" t="s">
        <v>36</v>
      </c>
      <c r="P313" s="105" t="s">
        <v>225</v>
      </c>
      <c r="Q313" s="106"/>
      <c r="R313" s="106"/>
      <c r="T313" s="1">
        <v>7</v>
      </c>
      <c r="U313" s="105"/>
      <c r="V313" s="105" t="s">
        <v>108</v>
      </c>
      <c r="W313" s="106">
        <v>44165</v>
      </c>
      <c r="X313" s="106">
        <v>44179</v>
      </c>
      <c r="Y313" s="1">
        <v>14</v>
      </c>
      <c r="Z313" s="1">
        <v>112</v>
      </c>
      <c r="AA313" s="1">
        <v>12</v>
      </c>
      <c r="AB313" s="1" t="s">
        <v>545</v>
      </c>
      <c r="AC313" s="1" t="s">
        <v>551</v>
      </c>
      <c r="AD313" s="1" t="s">
        <v>544</v>
      </c>
    </row>
    <row r="314" spans="1:30" x14ac:dyDescent="0.3">
      <c r="A314" s="84">
        <v>44179</v>
      </c>
      <c r="B314" s="1" t="s">
        <v>36</v>
      </c>
      <c r="C314" s="1" t="s">
        <v>188</v>
      </c>
      <c r="D314" s="1" t="s">
        <v>233</v>
      </c>
      <c r="E314" s="114">
        <v>0.33333333333333331</v>
      </c>
      <c r="F314" s="115"/>
      <c r="G314" s="114">
        <v>0.38055555555555554</v>
      </c>
      <c r="H314" s="1"/>
      <c r="I314" s="1">
        <v>1.1299999999999999</v>
      </c>
      <c r="J314" s="1" t="s">
        <v>125</v>
      </c>
      <c r="K314" s="1"/>
      <c r="L314" s="1"/>
      <c r="M314" s="1" t="s">
        <v>83</v>
      </c>
      <c r="N314" s="1" t="s">
        <v>84</v>
      </c>
      <c r="O314" s="105" t="s">
        <v>36</v>
      </c>
      <c r="P314" s="105" t="s">
        <v>188</v>
      </c>
      <c r="Q314" s="106"/>
      <c r="R314" s="106"/>
      <c r="T314" s="1">
        <v>17</v>
      </c>
      <c r="U314" s="105"/>
      <c r="V314" s="105" t="s">
        <v>125</v>
      </c>
      <c r="W314" s="106">
        <v>44179</v>
      </c>
      <c r="X314" s="106">
        <v>44193</v>
      </c>
      <c r="Y314" s="1">
        <v>14</v>
      </c>
      <c r="Z314" s="1">
        <v>112</v>
      </c>
      <c r="AA314" s="1">
        <v>12</v>
      </c>
      <c r="AB314" s="1" t="s">
        <v>545</v>
      </c>
      <c r="AC314" s="1" t="s">
        <v>549</v>
      </c>
      <c r="AD314" s="1" t="s">
        <v>544</v>
      </c>
    </row>
    <row r="315" spans="1:30" x14ac:dyDescent="0.3">
      <c r="A315" s="84">
        <v>44179</v>
      </c>
      <c r="B315" s="1" t="s">
        <v>36</v>
      </c>
      <c r="C315" s="1" t="s">
        <v>190</v>
      </c>
      <c r="D315" s="1" t="s">
        <v>206</v>
      </c>
      <c r="E315" s="114">
        <v>0.59375</v>
      </c>
      <c r="F315" s="115"/>
      <c r="G315" s="114">
        <v>0.63402777777777775</v>
      </c>
      <c r="H315" s="1"/>
      <c r="I315" s="1">
        <v>0.97</v>
      </c>
      <c r="J315" s="1" t="s">
        <v>125</v>
      </c>
      <c r="K315" s="1"/>
      <c r="L315" s="1"/>
      <c r="M315" s="1" t="s">
        <v>83</v>
      </c>
      <c r="N315" s="1" t="s">
        <v>84</v>
      </c>
      <c r="O315" s="105" t="s">
        <v>36</v>
      </c>
      <c r="P315" s="105" t="s">
        <v>190</v>
      </c>
      <c r="Q315" s="106"/>
      <c r="R315" s="106"/>
      <c r="T315" s="1">
        <v>28</v>
      </c>
      <c r="U315" s="105"/>
      <c r="V315" s="105" t="s">
        <v>125</v>
      </c>
      <c r="W315" s="106">
        <v>44179</v>
      </c>
      <c r="X315" s="106">
        <v>44193</v>
      </c>
      <c r="Y315" s="1">
        <v>14</v>
      </c>
      <c r="Z315" s="1">
        <v>112</v>
      </c>
      <c r="AA315" s="1">
        <v>12</v>
      </c>
      <c r="AB315" s="1" t="s">
        <v>545</v>
      </c>
      <c r="AC315" s="1" t="s">
        <v>551</v>
      </c>
      <c r="AD315" s="1" t="s">
        <v>544</v>
      </c>
    </row>
    <row r="316" spans="1:30" x14ac:dyDescent="0.3">
      <c r="A316" s="84">
        <v>44144</v>
      </c>
      <c r="B316" s="1" t="s">
        <v>36</v>
      </c>
      <c r="C316" s="1" t="s">
        <v>190</v>
      </c>
      <c r="D316" s="1" t="s">
        <v>49</v>
      </c>
      <c r="E316" s="114">
        <v>0.59375</v>
      </c>
      <c r="F316" s="115"/>
      <c r="G316" s="114">
        <v>0.625</v>
      </c>
      <c r="H316" s="1"/>
      <c r="I316" s="1">
        <v>0.75</v>
      </c>
      <c r="J316" s="1" t="s">
        <v>40</v>
      </c>
      <c r="K316" s="1"/>
      <c r="L316" s="1"/>
      <c r="M316" s="1" t="s">
        <v>93</v>
      </c>
      <c r="N316" s="1" t="s">
        <v>94</v>
      </c>
      <c r="O316" s="105" t="s">
        <v>36</v>
      </c>
      <c r="P316" s="105" t="s">
        <v>190</v>
      </c>
      <c r="Q316" s="106"/>
      <c r="R316" s="106"/>
      <c r="T316" s="1">
        <v>28</v>
      </c>
      <c r="U316" s="105"/>
      <c r="V316" s="105" t="s">
        <v>40</v>
      </c>
      <c r="W316" s="106">
        <v>44137</v>
      </c>
      <c r="X316" s="106">
        <v>44151</v>
      </c>
      <c r="Y316" s="1">
        <v>14</v>
      </c>
      <c r="Z316" s="1">
        <v>112</v>
      </c>
      <c r="AA316" s="1">
        <v>11</v>
      </c>
      <c r="AB316" s="1" t="s">
        <v>542</v>
      </c>
      <c r="AC316" s="1" t="s">
        <v>551</v>
      </c>
      <c r="AD316" s="1" t="s">
        <v>544</v>
      </c>
    </row>
    <row r="317" spans="1:30" x14ac:dyDescent="0.3">
      <c r="A317" s="84">
        <v>44151</v>
      </c>
      <c r="B317" s="1" t="s">
        <v>36</v>
      </c>
      <c r="C317" s="1" t="s">
        <v>190</v>
      </c>
      <c r="D317" s="1" t="s">
        <v>49</v>
      </c>
      <c r="E317" s="114">
        <v>0.59375</v>
      </c>
      <c r="F317" s="115"/>
      <c r="G317" s="114">
        <v>0.625</v>
      </c>
      <c r="H317" s="1"/>
      <c r="I317" s="1">
        <v>0.75</v>
      </c>
      <c r="J317" s="1" t="s">
        <v>40</v>
      </c>
      <c r="K317" s="1"/>
      <c r="L317" s="1"/>
      <c r="M317" s="1" t="s">
        <v>93</v>
      </c>
      <c r="N317" s="1" t="s">
        <v>94</v>
      </c>
      <c r="O317" s="105" t="s">
        <v>36</v>
      </c>
      <c r="P317" s="105" t="s">
        <v>190</v>
      </c>
      <c r="Q317" s="106"/>
      <c r="R317" s="106"/>
      <c r="T317" s="1">
        <v>28</v>
      </c>
      <c r="U317" s="105"/>
      <c r="V317" s="105" t="s">
        <v>40</v>
      </c>
      <c r="W317" s="106">
        <v>44137</v>
      </c>
      <c r="X317" s="106">
        <v>44151</v>
      </c>
      <c r="Y317" s="1">
        <v>14</v>
      </c>
      <c r="Z317" s="1">
        <v>112</v>
      </c>
      <c r="AA317" s="1">
        <v>11</v>
      </c>
      <c r="AB317" s="1" t="s">
        <v>542</v>
      </c>
      <c r="AC317" s="1" t="s">
        <v>551</v>
      </c>
      <c r="AD317" s="1" t="s">
        <v>544</v>
      </c>
    </row>
    <row r="318" spans="1:30" x14ac:dyDescent="0.3">
      <c r="A318" s="84">
        <v>44158</v>
      </c>
      <c r="B318" s="1" t="s">
        <v>36</v>
      </c>
      <c r="C318" s="1" t="s">
        <v>190</v>
      </c>
      <c r="D318" s="1" t="s">
        <v>257</v>
      </c>
      <c r="E318" s="114">
        <v>0.59375</v>
      </c>
      <c r="F318" s="115"/>
      <c r="G318" s="114">
        <v>0.63055555555555554</v>
      </c>
      <c r="H318" s="1"/>
      <c r="I318" s="1">
        <v>0.88</v>
      </c>
      <c r="J318" s="1" t="s">
        <v>105</v>
      </c>
      <c r="K318" s="1"/>
      <c r="L318" s="1"/>
      <c r="M318" s="1" t="s">
        <v>93</v>
      </c>
      <c r="N318" s="1" t="s">
        <v>94</v>
      </c>
      <c r="O318" s="105" t="s">
        <v>36</v>
      </c>
      <c r="P318" s="105" t="s">
        <v>190</v>
      </c>
      <c r="Q318" s="106"/>
      <c r="R318" s="106"/>
      <c r="T318" s="1">
        <v>28</v>
      </c>
      <c r="U318" s="105"/>
      <c r="V318" s="105" t="s">
        <v>105</v>
      </c>
      <c r="W318" s="106">
        <v>44151</v>
      </c>
      <c r="X318" s="106">
        <v>44165</v>
      </c>
      <c r="Y318" s="1">
        <v>14</v>
      </c>
      <c r="Z318" s="1">
        <v>136.37</v>
      </c>
      <c r="AA318" s="1">
        <v>11</v>
      </c>
      <c r="AB318" s="1" t="s">
        <v>542</v>
      </c>
      <c r="AC318" s="1" t="s">
        <v>551</v>
      </c>
      <c r="AD318" s="1" t="s">
        <v>544</v>
      </c>
    </row>
    <row r="319" spans="1:30" x14ac:dyDescent="0.3">
      <c r="A319" s="84">
        <v>44153</v>
      </c>
      <c r="B319" s="1" t="s">
        <v>36</v>
      </c>
      <c r="C319" s="1" t="s">
        <v>195</v>
      </c>
      <c r="D319" s="1" t="s">
        <v>196</v>
      </c>
      <c r="E319" s="114">
        <v>0.75</v>
      </c>
      <c r="F319" s="115"/>
      <c r="G319" s="114">
        <v>0.79166666666666663</v>
      </c>
      <c r="H319" s="1"/>
      <c r="I319" s="1">
        <v>1</v>
      </c>
      <c r="J319" s="1" t="s">
        <v>105</v>
      </c>
      <c r="K319" s="1"/>
      <c r="L319" s="1"/>
      <c r="M319" s="1" t="s">
        <v>93</v>
      </c>
      <c r="N319" s="1" t="s">
        <v>94</v>
      </c>
      <c r="O319" s="105" t="s">
        <v>36</v>
      </c>
      <c r="P319" s="105" t="s">
        <v>195</v>
      </c>
      <c r="Q319" s="106"/>
      <c r="R319" s="106"/>
      <c r="T319" s="1">
        <v>21</v>
      </c>
      <c r="U319" s="105"/>
      <c r="V319" s="105" t="s">
        <v>105</v>
      </c>
      <c r="W319" s="106">
        <v>44151</v>
      </c>
      <c r="X319" s="106">
        <v>44165</v>
      </c>
      <c r="Y319" s="1">
        <v>14</v>
      </c>
      <c r="Z319" s="1">
        <v>136.37</v>
      </c>
      <c r="AA319" s="1">
        <v>11</v>
      </c>
      <c r="AB319" s="1" t="s">
        <v>542</v>
      </c>
      <c r="AC319" s="1" t="s">
        <v>557</v>
      </c>
      <c r="AD319" s="1" t="s">
        <v>544</v>
      </c>
    </row>
    <row r="320" spans="1:30" x14ac:dyDescent="0.3">
      <c r="A320" s="84">
        <v>44158</v>
      </c>
      <c r="B320" s="1" t="s">
        <v>36</v>
      </c>
      <c r="C320" s="1" t="s">
        <v>195</v>
      </c>
      <c r="D320" s="1" t="s">
        <v>195</v>
      </c>
      <c r="E320" s="114">
        <v>0.54166666666666663</v>
      </c>
      <c r="F320" s="115"/>
      <c r="G320" s="114">
        <v>0.58680555555555558</v>
      </c>
      <c r="H320" s="1"/>
      <c r="I320" s="1">
        <v>1.08</v>
      </c>
      <c r="J320" s="1" t="s">
        <v>105</v>
      </c>
      <c r="K320" s="1"/>
      <c r="L320" s="1"/>
      <c r="M320" s="1" t="s">
        <v>93</v>
      </c>
      <c r="N320" s="1" t="s">
        <v>94</v>
      </c>
      <c r="O320" s="105" t="s">
        <v>36</v>
      </c>
      <c r="P320" s="105" t="s">
        <v>195</v>
      </c>
      <c r="Q320" s="106"/>
      <c r="R320" s="106"/>
      <c r="T320" s="1">
        <v>21</v>
      </c>
      <c r="U320" s="105"/>
      <c r="V320" s="105" t="s">
        <v>105</v>
      </c>
      <c r="W320" s="106">
        <v>44151</v>
      </c>
      <c r="X320" s="106">
        <v>44165</v>
      </c>
      <c r="Y320" s="1">
        <v>14</v>
      </c>
      <c r="Z320" s="1">
        <v>136.37</v>
      </c>
      <c r="AA320" s="1">
        <v>11</v>
      </c>
      <c r="AB320" s="1" t="s">
        <v>542</v>
      </c>
      <c r="AC320" s="1" t="s">
        <v>546</v>
      </c>
      <c r="AD320" s="1" t="s">
        <v>544</v>
      </c>
    </row>
    <row r="321" spans="1:30" x14ac:dyDescent="0.3">
      <c r="A321" s="84">
        <v>44154</v>
      </c>
      <c r="B321" s="1" t="s">
        <v>36</v>
      </c>
      <c r="C321" s="1" t="s">
        <v>192</v>
      </c>
      <c r="D321" s="1" t="s">
        <v>251</v>
      </c>
      <c r="E321" s="114">
        <v>0.38541666666666669</v>
      </c>
      <c r="F321" s="115"/>
      <c r="G321" s="114">
        <v>0.4375</v>
      </c>
      <c r="H321" s="1"/>
      <c r="I321" s="1">
        <v>1.25</v>
      </c>
      <c r="J321" s="1" t="s">
        <v>105</v>
      </c>
      <c r="K321" s="1"/>
      <c r="L321" s="1"/>
      <c r="M321" s="1" t="s">
        <v>93</v>
      </c>
      <c r="N321" s="1" t="s">
        <v>94</v>
      </c>
      <c r="O321" s="105" t="s">
        <v>36</v>
      </c>
      <c r="P321" s="105" t="s">
        <v>192</v>
      </c>
      <c r="Q321" s="106"/>
      <c r="R321" s="106"/>
      <c r="T321" s="1">
        <v>14</v>
      </c>
      <c r="U321" s="105"/>
      <c r="V321" s="105" t="s">
        <v>105</v>
      </c>
      <c r="W321" s="106">
        <v>44151</v>
      </c>
      <c r="X321" s="106">
        <v>44165</v>
      </c>
      <c r="Y321" s="1">
        <v>14</v>
      </c>
      <c r="Z321" s="1">
        <v>136.37</v>
      </c>
      <c r="AA321" s="1">
        <v>11</v>
      </c>
      <c r="AB321" s="1" t="s">
        <v>542</v>
      </c>
      <c r="AC321" s="1" t="s">
        <v>543</v>
      </c>
      <c r="AD321" s="1" t="s">
        <v>544</v>
      </c>
    </row>
    <row r="322" spans="1:30" x14ac:dyDescent="0.3">
      <c r="A322" s="84">
        <v>44158</v>
      </c>
      <c r="B322" s="1" t="s">
        <v>36</v>
      </c>
      <c r="C322" s="1" t="s">
        <v>197</v>
      </c>
      <c r="D322" s="1" t="s">
        <v>198</v>
      </c>
      <c r="E322" s="114">
        <v>0.63194444444444442</v>
      </c>
      <c r="F322" s="115"/>
      <c r="G322" s="114">
        <v>0.66666666666666663</v>
      </c>
      <c r="H322" s="1"/>
      <c r="I322" s="1">
        <v>0.83</v>
      </c>
      <c r="J322" s="1" t="s">
        <v>105</v>
      </c>
      <c r="K322" s="1"/>
      <c r="L322" s="1"/>
      <c r="M322" s="1" t="s">
        <v>93</v>
      </c>
      <c r="N322" s="1" t="s">
        <v>94</v>
      </c>
      <c r="O322" s="105" t="s">
        <v>36</v>
      </c>
      <c r="P322" s="105" t="s">
        <v>197</v>
      </c>
      <c r="Q322" s="106"/>
      <c r="R322" s="106"/>
      <c r="T322" s="1">
        <v>7</v>
      </c>
      <c r="U322" s="105"/>
      <c r="V322" s="105" t="s">
        <v>105</v>
      </c>
      <c r="W322" s="106">
        <v>44151</v>
      </c>
      <c r="X322" s="106">
        <v>44165</v>
      </c>
      <c r="Y322" s="1">
        <v>14</v>
      </c>
      <c r="Z322" s="1">
        <v>136.37</v>
      </c>
      <c r="AA322" s="1">
        <v>11</v>
      </c>
      <c r="AB322" s="1" t="s">
        <v>542</v>
      </c>
      <c r="AC322" s="1" t="s">
        <v>550</v>
      </c>
      <c r="AD322" s="1" t="s">
        <v>544</v>
      </c>
    </row>
    <row r="323" spans="1:30" x14ac:dyDescent="0.3">
      <c r="A323" s="84">
        <v>44161</v>
      </c>
      <c r="B323" s="1" t="s">
        <v>36</v>
      </c>
      <c r="C323" s="1" t="s">
        <v>195</v>
      </c>
      <c r="D323" s="1" t="s">
        <v>258</v>
      </c>
      <c r="E323" s="114">
        <v>0.66666666666666663</v>
      </c>
      <c r="F323" s="115"/>
      <c r="G323" s="114">
        <v>0.70833333333333337</v>
      </c>
      <c r="H323" s="1"/>
      <c r="I323" s="1">
        <v>1</v>
      </c>
      <c r="J323" s="1" t="s">
        <v>105</v>
      </c>
      <c r="K323" s="1"/>
      <c r="L323" s="1"/>
      <c r="M323" s="1" t="s">
        <v>93</v>
      </c>
      <c r="N323" s="1" t="s">
        <v>94</v>
      </c>
      <c r="O323" s="105" t="s">
        <v>36</v>
      </c>
      <c r="P323" s="105" t="s">
        <v>195</v>
      </c>
      <c r="Q323" s="106"/>
      <c r="R323" s="106"/>
      <c r="T323" s="1">
        <v>21</v>
      </c>
      <c r="U323" s="105"/>
      <c r="V323" s="105" t="s">
        <v>105</v>
      </c>
      <c r="W323" s="106">
        <v>44151</v>
      </c>
      <c r="X323" s="106">
        <v>44165</v>
      </c>
      <c r="Y323" s="1">
        <v>14</v>
      </c>
      <c r="Z323" s="1">
        <v>136.37</v>
      </c>
      <c r="AA323" s="1">
        <v>11</v>
      </c>
      <c r="AB323" s="1" t="s">
        <v>542</v>
      </c>
      <c r="AC323" s="1" t="s">
        <v>547</v>
      </c>
      <c r="AD323" s="1" t="s">
        <v>544</v>
      </c>
    </row>
    <row r="324" spans="1:30" x14ac:dyDescent="0.3">
      <c r="A324" s="84">
        <v>44162</v>
      </c>
      <c r="B324" s="1" t="s">
        <v>36</v>
      </c>
      <c r="C324" s="1" t="s">
        <v>200</v>
      </c>
      <c r="D324" s="1"/>
      <c r="E324" s="114">
        <v>0.54166666666666663</v>
      </c>
      <c r="F324" s="115"/>
      <c r="G324" s="114">
        <v>0.625</v>
      </c>
      <c r="H324" s="1"/>
      <c r="I324" s="1">
        <v>2</v>
      </c>
      <c r="J324" s="1" t="s">
        <v>105</v>
      </c>
      <c r="K324" s="1"/>
      <c r="L324" s="1"/>
      <c r="M324" s="1" t="s">
        <v>93</v>
      </c>
      <c r="N324" s="1" t="s">
        <v>94</v>
      </c>
      <c r="O324" s="105" t="s">
        <v>36</v>
      </c>
      <c r="P324" s="105" t="s">
        <v>200</v>
      </c>
      <c r="Q324" s="106"/>
      <c r="R324" s="106"/>
      <c r="T324" s="1">
        <v>14</v>
      </c>
      <c r="U324" s="105"/>
      <c r="V324" s="105" t="s">
        <v>105</v>
      </c>
      <c r="W324" s="106">
        <v>44151</v>
      </c>
      <c r="X324" s="106">
        <v>44165</v>
      </c>
      <c r="Y324" s="1">
        <v>14</v>
      </c>
      <c r="Z324" s="1">
        <v>136.37</v>
      </c>
      <c r="AA324" s="1">
        <v>11</v>
      </c>
      <c r="AB324" s="1" t="s">
        <v>542</v>
      </c>
      <c r="AC324" s="1" t="s">
        <v>546</v>
      </c>
      <c r="AD324" s="1" t="s">
        <v>544</v>
      </c>
    </row>
    <row r="325" spans="1:30" x14ac:dyDescent="0.3">
      <c r="A325" s="84">
        <v>44162</v>
      </c>
      <c r="B325" s="1" t="s">
        <v>36</v>
      </c>
      <c r="C325" s="1" t="s">
        <v>225</v>
      </c>
      <c r="D325" s="1"/>
      <c r="E325" s="114">
        <v>0.625</v>
      </c>
      <c r="F325" s="115"/>
      <c r="G325" s="114">
        <v>0.70833333333333337</v>
      </c>
      <c r="H325" s="1"/>
      <c r="I325" s="1">
        <v>2</v>
      </c>
      <c r="J325" s="1" t="s">
        <v>105</v>
      </c>
      <c r="K325" s="1"/>
      <c r="L325" s="1"/>
      <c r="M325" s="1" t="s">
        <v>93</v>
      </c>
      <c r="N325" s="1" t="s">
        <v>94</v>
      </c>
      <c r="O325" s="105" t="s">
        <v>36</v>
      </c>
      <c r="P325" s="105" t="s">
        <v>225</v>
      </c>
      <c r="Q325" s="106"/>
      <c r="R325" s="106"/>
      <c r="T325" s="1">
        <v>7</v>
      </c>
      <c r="U325" s="105"/>
      <c r="V325" s="105" t="s">
        <v>105</v>
      </c>
      <c r="W325" s="106">
        <v>44151</v>
      </c>
      <c r="X325" s="106">
        <v>44165</v>
      </c>
      <c r="Y325" s="1">
        <v>14</v>
      </c>
      <c r="Z325" s="1">
        <v>136.37</v>
      </c>
      <c r="AA325" s="1">
        <v>11</v>
      </c>
      <c r="AB325" s="1" t="s">
        <v>542</v>
      </c>
      <c r="AC325" s="1" t="s">
        <v>550</v>
      </c>
      <c r="AD325" s="1" t="s">
        <v>544</v>
      </c>
    </row>
    <row r="326" spans="1:30" x14ac:dyDescent="0.3">
      <c r="A326" s="84">
        <v>44165</v>
      </c>
      <c r="B326" s="1" t="s">
        <v>36</v>
      </c>
      <c r="C326" s="1" t="s">
        <v>202</v>
      </c>
      <c r="D326" s="1"/>
      <c r="E326" s="114">
        <v>0.41666666666666669</v>
      </c>
      <c r="F326" s="115"/>
      <c r="G326" s="114">
        <v>0.48749999999999999</v>
      </c>
      <c r="H326" s="1"/>
      <c r="I326" s="1">
        <v>1.7</v>
      </c>
      <c r="J326" s="1" t="s">
        <v>108</v>
      </c>
      <c r="K326" s="1"/>
      <c r="L326" s="1"/>
      <c r="M326" s="1" t="s">
        <v>93</v>
      </c>
      <c r="N326" s="1" t="s">
        <v>94</v>
      </c>
      <c r="O326" s="105" t="s">
        <v>36</v>
      </c>
      <c r="P326" s="105" t="s">
        <v>202</v>
      </c>
      <c r="Q326" s="106"/>
      <c r="R326" s="106"/>
      <c r="T326" s="1">
        <v>14</v>
      </c>
      <c r="U326" s="105"/>
      <c r="V326" s="105" t="s">
        <v>108</v>
      </c>
      <c r="W326" s="106">
        <v>44165</v>
      </c>
      <c r="X326" s="106">
        <v>44179</v>
      </c>
      <c r="Y326" s="1">
        <v>14</v>
      </c>
      <c r="Z326" s="1">
        <v>112</v>
      </c>
      <c r="AA326" s="1">
        <v>11</v>
      </c>
      <c r="AB326" s="1" t="s">
        <v>542</v>
      </c>
      <c r="AC326" s="1" t="s">
        <v>555</v>
      </c>
      <c r="AD326" s="1" t="s">
        <v>544</v>
      </c>
    </row>
    <row r="327" spans="1:30" x14ac:dyDescent="0.3">
      <c r="A327" s="84">
        <v>44169</v>
      </c>
      <c r="B327" s="1" t="s">
        <v>36</v>
      </c>
      <c r="C327" s="1" t="s">
        <v>195</v>
      </c>
      <c r="D327" s="1" t="s">
        <v>195</v>
      </c>
      <c r="E327" s="114">
        <v>0.38541666666666669</v>
      </c>
      <c r="F327" s="115"/>
      <c r="G327" s="114">
        <v>0.43402777777777779</v>
      </c>
      <c r="H327" s="1"/>
      <c r="I327" s="1">
        <v>1.17</v>
      </c>
      <c r="J327" s="1" t="s">
        <v>108</v>
      </c>
      <c r="K327" s="1"/>
      <c r="L327" s="1"/>
      <c r="M327" s="1" t="s">
        <v>93</v>
      </c>
      <c r="N327" s="1" t="s">
        <v>94</v>
      </c>
      <c r="O327" s="105" t="s">
        <v>36</v>
      </c>
      <c r="P327" s="105" t="s">
        <v>195</v>
      </c>
      <c r="Q327" s="106"/>
      <c r="R327" s="106"/>
      <c r="T327" s="1">
        <v>21</v>
      </c>
      <c r="U327" s="105"/>
      <c r="V327" s="105" t="s">
        <v>108</v>
      </c>
      <c r="W327" s="106">
        <v>44165</v>
      </c>
      <c r="X327" s="106">
        <v>44179</v>
      </c>
      <c r="Y327" s="1">
        <v>14</v>
      </c>
      <c r="Z327" s="1">
        <v>112</v>
      </c>
      <c r="AA327" s="1">
        <v>12</v>
      </c>
      <c r="AB327" s="1" t="s">
        <v>545</v>
      </c>
      <c r="AC327" s="1" t="s">
        <v>543</v>
      </c>
      <c r="AD327" s="1" t="s">
        <v>544</v>
      </c>
    </row>
    <row r="328" spans="1:30" x14ac:dyDescent="0.3">
      <c r="A328" s="84">
        <v>44172</v>
      </c>
      <c r="B328" s="1" t="s">
        <v>36</v>
      </c>
      <c r="C328" s="1" t="s">
        <v>78</v>
      </c>
      <c r="D328" s="1" t="s">
        <v>229</v>
      </c>
      <c r="E328" s="114">
        <v>0.54166666666666663</v>
      </c>
      <c r="F328" s="115"/>
      <c r="G328" s="114">
        <v>0.54652777777777772</v>
      </c>
      <c r="H328" s="1"/>
      <c r="I328" s="1">
        <v>0.12</v>
      </c>
      <c r="J328" s="1" t="s">
        <v>108</v>
      </c>
      <c r="K328" s="1"/>
      <c r="L328" s="1"/>
      <c r="M328" s="1" t="s">
        <v>93</v>
      </c>
      <c r="N328" s="1" t="s">
        <v>94</v>
      </c>
      <c r="O328" s="105" t="s">
        <v>36</v>
      </c>
      <c r="P328" s="105" t="s">
        <v>78</v>
      </c>
      <c r="Q328" s="106"/>
      <c r="R328" s="106"/>
      <c r="T328" s="1">
        <v>17.5</v>
      </c>
      <c r="U328" s="105"/>
      <c r="V328" s="105" t="s">
        <v>108</v>
      </c>
      <c r="W328" s="106">
        <v>44165</v>
      </c>
      <c r="X328" s="106">
        <v>44179</v>
      </c>
      <c r="Y328" s="1">
        <v>14</v>
      </c>
      <c r="Z328" s="1">
        <v>112</v>
      </c>
      <c r="AA328" s="1">
        <v>12</v>
      </c>
      <c r="AB328" s="1" t="s">
        <v>545</v>
      </c>
      <c r="AC328" s="1" t="s">
        <v>546</v>
      </c>
      <c r="AD328" s="1" t="s">
        <v>544</v>
      </c>
    </row>
    <row r="329" spans="1:30" x14ac:dyDescent="0.3">
      <c r="A329" s="84">
        <v>44172</v>
      </c>
      <c r="B329" s="1" t="s">
        <v>36</v>
      </c>
      <c r="C329" s="1" t="s">
        <v>190</v>
      </c>
      <c r="D329" s="1" t="s">
        <v>206</v>
      </c>
      <c r="E329" s="114">
        <v>0.59375</v>
      </c>
      <c r="F329" s="115"/>
      <c r="G329" s="114">
        <v>0.61111111111111116</v>
      </c>
      <c r="H329" s="1"/>
      <c r="I329" s="1">
        <v>0.42</v>
      </c>
      <c r="J329" s="1" t="s">
        <v>108</v>
      </c>
      <c r="K329" s="1"/>
      <c r="L329" s="1"/>
      <c r="M329" s="1" t="s">
        <v>93</v>
      </c>
      <c r="N329" s="1" t="s">
        <v>94</v>
      </c>
      <c r="O329" s="105" t="s">
        <v>36</v>
      </c>
      <c r="P329" s="105" t="s">
        <v>190</v>
      </c>
      <c r="Q329" s="106"/>
      <c r="R329" s="106"/>
      <c r="T329" s="1">
        <v>28</v>
      </c>
      <c r="U329" s="105"/>
      <c r="V329" s="105" t="s">
        <v>108</v>
      </c>
      <c r="W329" s="106">
        <v>44165</v>
      </c>
      <c r="X329" s="106">
        <v>44179</v>
      </c>
      <c r="Y329" s="1">
        <v>14</v>
      </c>
      <c r="Z329" s="1">
        <v>112</v>
      </c>
      <c r="AA329" s="1">
        <v>12</v>
      </c>
      <c r="AB329" s="1" t="s">
        <v>545</v>
      </c>
      <c r="AC329" s="1" t="s">
        <v>551</v>
      </c>
      <c r="AD329" s="1" t="s">
        <v>544</v>
      </c>
    </row>
    <row r="330" spans="1:30" x14ac:dyDescent="0.3">
      <c r="A330" s="84">
        <v>44176</v>
      </c>
      <c r="B330" s="1" t="s">
        <v>36</v>
      </c>
      <c r="C330" s="1" t="s">
        <v>225</v>
      </c>
      <c r="D330" s="1" t="s">
        <v>232</v>
      </c>
      <c r="E330" s="114">
        <v>0.60416666666666663</v>
      </c>
      <c r="F330" s="115"/>
      <c r="G330" s="114">
        <v>0.65277777777777779</v>
      </c>
      <c r="H330" s="1"/>
      <c r="I330" s="1">
        <v>1.17</v>
      </c>
      <c r="J330" s="1" t="s">
        <v>108</v>
      </c>
      <c r="K330" s="1"/>
      <c r="L330" s="1"/>
      <c r="M330" s="1" t="s">
        <v>93</v>
      </c>
      <c r="N330" s="1" t="s">
        <v>94</v>
      </c>
      <c r="O330" s="105" t="s">
        <v>36</v>
      </c>
      <c r="P330" s="105" t="s">
        <v>225</v>
      </c>
      <c r="Q330" s="106"/>
      <c r="R330" s="106"/>
      <c r="T330" s="1">
        <v>7</v>
      </c>
      <c r="U330" s="105"/>
      <c r="V330" s="105" t="s">
        <v>108</v>
      </c>
      <c r="W330" s="106">
        <v>44165</v>
      </c>
      <c r="X330" s="106">
        <v>44179</v>
      </c>
      <c r="Y330" s="1">
        <v>14</v>
      </c>
      <c r="Z330" s="1">
        <v>112</v>
      </c>
      <c r="AA330" s="1">
        <v>12</v>
      </c>
      <c r="AB330" s="1" t="s">
        <v>545</v>
      </c>
      <c r="AC330" s="1" t="s">
        <v>551</v>
      </c>
      <c r="AD330" s="1" t="s">
        <v>544</v>
      </c>
    </row>
    <row r="331" spans="1:30" x14ac:dyDescent="0.3">
      <c r="A331" s="84">
        <v>44186</v>
      </c>
      <c r="B331" s="1" t="s">
        <v>36</v>
      </c>
      <c r="C331" s="1" t="s">
        <v>78</v>
      </c>
      <c r="D331" s="1" t="s">
        <v>78</v>
      </c>
      <c r="E331" s="114">
        <v>0.54166666666666663</v>
      </c>
      <c r="F331" s="115"/>
      <c r="G331" s="114">
        <v>0.55138888888888893</v>
      </c>
      <c r="H331" s="1"/>
      <c r="I331" s="1">
        <v>0.23</v>
      </c>
      <c r="J331" s="1" t="s">
        <v>125</v>
      </c>
      <c r="K331" s="1"/>
      <c r="L331" s="1"/>
      <c r="M331" s="1" t="s">
        <v>93</v>
      </c>
      <c r="N331" s="1" t="s">
        <v>94</v>
      </c>
      <c r="O331" s="105" t="s">
        <v>36</v>
      </c>
      <c r="P331" s="105" t="s">
        <v>78</v>
      </c>
      <c r="Q331" s="106"/>
      <c r="R331" s="106"/>
      <c r="T331" s="1">
        <v>17.5</v>
      </c>
      <c r="U331" s="105"/>
      <c r="V331" s="105" t="s">
        <v>125</v>
      </c>
      <c r="W331" s="106">
        <v>44179</v>
      </c>
      <c r="X331" s="106">
        <v>44193</v>
      </c>
      <c r="Y331" s="1">
        <v>14</v>
      </c>
      <c r="Z331" s="1">
        <v>112</v>
      </c>
      <c r="AA331" s="1">
        <v>12</v>
      </c>
      <c r="AB331" s="1" t="s">
        <v>545</v>
      </c>
      <c r="AC331" s="1" t="s">
        <v>546</v>
      </c>
      <c r="AD331" s="1" t="s">
        <v>544</v>
      </c>
    </row>
    <row r="332" spans="1:30" x14ac:dyDescent="0.3">
      <c r="A332" s="84">
        <v>44152</v>
      </c>
      <c r="B332" s="1" t="s">
        <v>36</v>
      </c>
      <c r="C332" s="1" t="s">
        <v>78</v>
      </c>
      <c r="D332" s="1" t="s">
        <v>70</v>
      </c>
      <c r="E332" s="114">
        <v>0.37916666666666665</v>
      </c>
      <c r="F332" s="115"/>
      <c r="G332" s="114">
        <v>0.39791666666666664</v>
      </c>
      <c r="H332" s="1"/>
      <c r="I332" s="1">
        <v>0.45</v>
      </c>
      <c r="J332" s="1" t="s">
        <v>105</v>
      </c>
      <c r="K332" s="1"/>
      <c r="L332" s="1"/>
      <c r="M332" s="1" t="s">
        <v>101</v>
      </c>
      <c r="N332" s="1" t="s">
        <v>102</v>
      </c>
      <c r="O332" s="105" t="s">
        <v>36</v>
      </c>
      <c r="P332" s="105" t="s">
        <v>78</v>
      </c>
      <c r="Q332" s="106"/>
      <c r="R332" s="106"/>
      <c r="T332" s="1">
        <v>17.5</v>
      </c>
      <c r="U332" s="105"/>
      <c r="V332" s="105" t="s">
        <v>105</v>
      </c>
      <c r="W332" s="106">
        <v>44151</v>
      </c>
      <c r="X332" s="106">
        <v>44165</v>
      </c>
      <c r="Y332" s="1">
        <v>14</v>
      </c>
      <c r="Z332" s="1">
        <v>136.37</v>
      </c>
      <c r="AA332" s="1">
        <v>11</v>
      </c>
      <c r="AB332" s="1" t="s">
        <v>542</v>
      </c>
      <c r="AC332" s="1" t="s">
        <v>543</v>
      </c>
      <c r="AD332" s="1" t="s">
        <v>544</v>
      </c>
    </row>
    <row r="333" spans="1:30" x14ac:dyDescent="0.3">
      <c r="A333" s="84">
        <v>44153</v>
      </c>
      <c r="B333" s="1" t="s">
        <v>36</v>
      </c>
      <c r="C333" s="1" t="s">
        <v>195</v>
      </c>
      <c r="D333" s="1" t="s">
        <v>259</v>
      </c>
      <c r="E333" s="114">
        <v>0.75</v>
      </c>
      <c r="F333" s="115"/>
      <c r="G333" s="114">
        <v>0.78611111111111109</v>
      </c>
      <c r="H333" s="1"/>
      <c r="I333" s="1">
        <v>0.87</v>
      </c>
      <c r="J333" s="1" t="s">
        <v>105</v>
      </c>
      <c r="K333" s="1"/>
      <c r="L333" s="1"/>
      <c r="M333" s="1" t="s">
        <v>101</v>
      </c>
      <c r="N333" s="1" t="s">
        <v>102</v>
      </c>
      <c r="O333" s="105" t="s">
        <v>36</v>
      </c>
      <c r="P333" s="105" t="s">
        <v>195</v>
      </c>
      <c r="Q333" s="106"/>
      <c r="R333" s="106"/>
      <c r="T333" s="1">
        <v>21</v>
      </c>
      <c r="U333" s="105"/>
      <c r="V333" s="105" t="s">
        <v>105</v>
      </c>
      <c r="W333" s="106">
        <v>44151</v>
      </c>
      <c r="X333" s="106">
        <v>44165</v>
      </c>
      <c r="Y333" s="1">
        <v>14</v>
      </c>
      <c r="Z333" s="1">
        <v>136.37</v>
      </c>
      <c r="AA333" s="1">
        <v>11</v>
      </c>
      <c r="AB333" s="1" t="s">
        <v>542</v>
      </c>
      <c r="AC333" s="1" t="s">
        <v>557</v>
      </c>
      <c r="AD333" s="1" t="s">
        <v>544</v>
      </c>
    </row>
    <row r="334" spans="1:30" x14ac:dyDescent="0.3">
      <c r="A334" s="84">
        <v>44158</v>
      </c>
      <c r="B334" s="1" t="s">
        <v>36</v>
      </c>
      <c r="C334" s="1" t="s">
        <v>195</v>
      </c>
      <c r="D334" s="1" t="s">
        <v>195</v>
      </c>
      <c r="E334" s="114">
        <v>0.54166666666666663</v>
      </c>
      <c r="F334" s="115"/>
      <c r="G334" s="114">
        <v>0.5854166666666667</v>
      </c>
      <c r="H334" s="1"/>
      <c r="I334" s="1">
        <v>1.05</v>
      </c>
      <c r="J334" s="1" t="s">
        <v>105</v>
      </c>
      <c r="K334" s="1"/>
      <c r="L334" s="1"/>
      <c r="M334" s="1" t="s">
        <v>101</v>
      </c>
      <c r="N334" s="1" t="s">
        <v>102</v>
      </c>
      <c r="O334" s="105" t="s">
        <v>36</v>
      </c>
      <c r="P334" s="105" t="s">
        <v>195</v>
      </c>
      <c r="Q334" s="106"/>
      <c r="R334" s="106"/>
      <c r="T334" s="1">
        <v>21</v>
      </c>
      <c r="U334" s="105"/>
      <c r="V334" s="105" t="s">
        <v>105</v>
      </c>
      <c r="W334" s="106">
        <v>44151</v>
      </c>
      <c r="X334" s="106">
        <v>44165</v>
      </c>
      <c r="Y334" s="1">
        <v>14</v>
      </c>
      <c r="Z334" s="1">
        <v>136.37</v>
      </c>
      <c r="AA334" s="1">
        <v>11</v>
      </c>
      <c r="AB334" s="1" t="s">
        <v>542</v>
      </c>
      <c r="AC334" s="1" t="s">
        <v>546</v>
      </c>
      <c r="AD334" s="1" t="s">
        <v>544</v>
      </c>
    </row>
    <row r="335" spans="1:30" x14ac:dyDescent="0.3">
      <c r="A335" s="84">
        <v>44154</v>
      </c>
      <c r="B335" s="1" t="s">
        <v>36</v>
      </c>
      <c r="C335" s="1" t="s">
        <v>192</v>
      </c>
      <c r="D335" s="1" t="s">
        <v>260</v>
      </c>
      <c r="E335" s="114">
        <v>0.38541666666666669</v>
      </c>
      <c r="F335" s="115"/>
      <c r="G335" s="114">
        <v>0.4375</v>
      </c>
      <c r="H335" s="1"/>
      <c r="I335" s="1">
        <v>1.25</v>
      </c>
      <c r="J335" s="1" t="s">
        <v>105</v>
      </c>
      <c r="K335" s="1"/>
      <c r="L335" s="1"/>
      <c r="M335" s="1" t="s">
        <v>101</v>
      </c>
      <c r="N335" s="1" t="s">
        <v>102</v>
      </c>
      <c r="O335" s="105" t="s">
        <v>36</v>
      </c>
      <c r="P335" s="105" t="s">
        <v>192</v>
      </c>
      <c r="Q335" s="106"/>
      <c r="R335" s="106"/>
      <c r="T335" s="1">
        <v>14</v>
      </c>
      <c r="U335" s="105"/>
      <c r="V335" s="105" t="s">
        <v>105</v>
      </c>
      <c r="W335" s="106">
        <v>44151</v>
      </c>
      <c r="X335" s="106">
        <v>44165</v>
      </c>
      <c r="Y335" s="1">
        <v>14</v>
      </c>
      <c r="Z335" s="1">
        <v>136.37</v>
      </c>
      <c r="AA335" s="1">
        <v>11</v>
      </c>
      <c r="AB335" s="1" t="s">
        <v>542</v>
      </c>
      <c r="AC335" s="1" t="s">
        <v>543</v>
      </c>
      <c r="AD335" s="1" t="s">
        <v>544</v>
      </c>
    </row>
    <row r="336" spans="1:30" x14ac:dyDescent="0.3">
      <c r="A336" s="84">
        <v>44158</v>
      </c>
      <c r="B336" s="1" t="s">
        <v>36</v>
      </c>
      <c r="C336" s="1" t="s">
        <v>190</v>
      </c>
      <c r="D336" s="1" t="s">
        <v>261</v>
      </c>
      <c r="E336" s="114">
        <v>0.59375</v>
      </c>
      <c r="F336" s="115"/>
      <c r="G336" s="114">
        <v>0.63055555555555554</v>
      </c>
      <c r="H336" s="1"/>
      <c r="I336" s="1">
        <v>0.88</v>
      </c>
      <c r="J336" s="1" t="s">
        <v>105</v>
      </c>
      <c r="K336" s="1"/>
      <c r="L336" s="1"/>
      <c r="M336" s="1" t="s">
        <v>101</v>
      </c>
      <c r="N336" s="1" t="s">
        <v>102</v>
      </c>
      <c r="O336" s="105" t="s">
        <v>36</v>
      </c>
      <c r="P336" s="105" t="s">
        <v>190</v>
      </c>
      <c r="Q336" s="106"/>
      <c r="R336" s="106"/>
      <c r="T336" s="1">
        <v>28</v>
      </c>
      <c r="U336" s="105"/>
      <c r="V336" s="105" t="s">
        <v>105</v>
      </c>
      <c r="W336" s="106">
        <v>44151</v>
      </c>
      <c r="X336" s="106">
        <v>44165</v>
      </c>
      <c r="Y336" s="1">
        <v>14</v>
      </c>
      <c r="Z336" s="1">
        <v>136.37</v>
      </c>
      <c r="AA336" s="1">
        <v>11</v>
      </c>
      <c r="AB336" s="1" t="s">
        <v>542</v>
      </c>
      <c r="AC336" s="1" t="s">
        <v>551</v>
      </c>
      <c r="AD336" s="1" t="s">
        <v>544</v>
      </c>
    </row>
    <row r="337" spans="1:30" x14ac:dyDescent="0.3">
      <c r="A337" s="84">
        <v>44158</v>
      </c>
      <c r="B337" s="1" t="s">
        <v>36</v>
      </c>
      <c r="C337" s="1" t="s">
        <v>197</v>
      </c>
      <c r="D337" s="1" t="s">
        <v>262</v>
      </c>
      <c r="E337" s="114">
        <v>0.63055555555555554</v>
      </c>
      <c r="F337" s="115"/>
      <c r="G337" s="114">
        <v>0.66805555555555551</v>
      </c>
      <c r="H337" s="1"/>
      <c r="I337" s="1">
        <v>0.9</v>
      </c>
      <c r="J337" s="1" t="s">
        <v>105</v>
      </c>
      <c r="K337" s="1"/>
      <c r="L337" s="1"/>
      <c r="M337" s="1" t="s">
        <v>101</v>
      </c>
      <c r="N337" s="1" t="s">
        <v>102</v>
      </c>
      <c r="O337" s="105" t="s">
        <v>36</v>
      </c>
      <c r="P337" s="105" t="s">
        <v>197</v>
      </c>
      <c r="Q337" s="106"/>
      <c r="R337" s="106"/>
      <c r="T337" s="1">
        <v>7</v>
      </c>
      <c r="U337" s="105"/>
      <c r="V337" s="105" t="s">
        <v>105</v>
      </c>
      <c r="W337" s="106">
        <v>44151</v>
      </c>
      <c r="X337" s="106">
        <v>44165</v>
      </c>
      <c r="Y337" s="1">
        <v>14</v>
      </c>
      <c r="Z337" s="1">
        <v>136.37</v>
      </c>
      <c r="AA337" s="1">
        <v>11</v>
      </c>
      <c r="AB337" s="1" t="s">
        <v>542</v>
      </c>
      <c r="AC337" s="1" t="s">
        <v>550</v>
      </c>
      <c r="AD337" s="1" t="s">
        <v>544</v>
      </c>
    </row>
    <row r="338" spans="1:30" x14ac:dyDescent="0.3">
      <c r="A338" s="84">
        <v>44161</v>
      </c>
      <c r="B338" s="1" t="s">
        <v>36</v>
      </c>
      <c r="C338" s="1" t="s">
        <v>197</v>
      </c>
      <c r="D338" s="1" t="s">
        <v>263</v>
      </c>
      <c r="E338" s="114">
        <v>0.38541666666666669</v>
      </c>
      <c r="F338" s="115"/>
      <c r="G338" s="114">
        <v>0.39583333333333331</v>
      </c>
      <c r="H338" s="1"/>
      <c r="I338" s="1">
        <v>0.25</v>
      </c>
      <c r="J338" s="1" t="s">
        <v>105</v>
      </c>
      <c r="K338" s="1"/>
      <c r="L338" s="1"/>
      <c r="M338" s="1" t="s">
        <v>101</v>
      </c>
      <c r="N338" s="1" t="s">
        <v>102</v>
      </c>
      <c r="O338" s="105" t="s">
        <v>36</v>
      </c>
      <c r="P338" s="105" t="s">
        <v>197</v>
      </c>
      <c r="Q338" s="106"/>
      <c r="R338" s="106"/>
      <c r="T338" s="1">
        <v>7</v>
      </c>
      <c r="U338" s="105"/>
      <c r="V338" s="105" t="s">
        <v>105</v>
      </c>
      <c r="W338" s="106">
        <v>44151</v>
      </c>
      <c r="X338" s="106">
        <v>44165</v>
      </c>
      <c r="Y338" s="1">
        <v>14</v>
      </c>
      <c r="Z338" s="1">
        <v>136.37</v>
      </c>
      <c r="AA338" s="1">
        <v>11</v>
      </c>
      <c r="AB338" s="1" t="s">
        <v>542</v>
      </c>
      <c r="AC338" s="1" t="s">
        <v>543</v>
      </c>
      <c r="AD338" s="1" t="s">
        <v>544</v>
      </c>
    </row>
    <row r="339" spans="1:30" x14ac:dyDescent="0.3">
      <c r="A339" s="84">
        <v>44161</v>
      </c>
      <c r="B339" s="1" t="s">
        <v>36</v>
      </c>
      <c r="C339" s="1" t="s">
        <v>195</v>
      </c>
      <c r="D339" s="1" t="s">
        <v>264</v>
      </c>
      <c r="E339" s="114">
        <v>0.66666666666666663</v>
      </c>
      <c r="F339" s="115"/>
      <c r="G339" s="114">
        <v>0.7</v>
      </c>
      <c r="H339" s="1"/>
      <c r="I339" s="1">
        <v>0.8</v>
      </c>
      <c r="J339" s="1" t="s">
        <v>105</v>
      </c>
      <c r="K339" s="1"/>
      <c r="L339" s="1"/>
      <c r="M339" s="1" t="s">
        <v>101</v>
      </c>
      <c r="N339" s="1" t="s">
        <v>102</v>
      </c>
      <c r="O339" s="105" t="s">
        <v>36</v>
      </c>
      <c r="P339" s="105" t="s">
        <v>195</v>
      </c>
      <c r="Q339" s="106"/>
      <c r="R339" s="106"/>
      <c r="T339" s="1">
        <v>21</v>
      </c>
      <c r="U339" s="105"/>
      <c r="V339" s="105" t="s">
        <v>105</v>
      </c>
      <c r="W339" s="106">
        <v>44151</v>
      </c>
      <c r="X339" s="106">
        <v>44165</v>
      </c>
      <c r="Y339" s="1">
        <v>14</v>
      </c>
      <c r="Z339" s="1">
        <v>136.37</v>
      </c>
      <c r="AA339" s="1">
        <v>11</v>
      </c>
      <c r="AB339" s="1" t="s">
        <v>542</v>
      </c>
      <c r="AC339" s="1" t="s">
        <v>547</v>
      </c>
      <c r="AD339" s="1" t="s">
        <v>544</v>
      </c>
    </row>
    <row r="340" spans="1:30" x14ac:dyDescent="0.3">
      <c r="A340" s="84">
        <v>44165</v>
      </c>
      <c r="B340" s="1" t="s">
        <v>36</v>
      </c>
      <c r="C340" s="1" t="s">
        <v>202</v>
      </c>
      <c r="D340" s="1"/>
      <c r="E340" s="114">
        <v>0.41666666666666669</v>
      </c>
      <c r="F340" s="115"/>
      <c r="G340" s="114">
        <v>0.48749999999999999</v>
      </c>
      <c r="H340" s="1"/>
      <c r="I340" s="1">
        <v>1.7</v>
      </c>
      <c r="J340" s="1" t="s">
        <v>108</v>
      </c>
      <c r="K340" s="1"/>
      <c r="L340" s="1"/>
      <c r="M340" s="1" t="s">
        <v>101</v>
      </c>
      <c r="N340" s="1" t="s">
        <v>102</v>
      </c>
      <c r="O340" s="105" t="s">
        <v>36</v>
      </c>
      <c r="P340" s="105" t="s">
        <v>202</v>
      </c>
      <c r="Q340" s="106"/>
      <c r="R340" s="106"/>
      <c r="T340" s="1">
        <v>14</v>
      </c>
      <c r="U340" s="105"/>
      <c r="V340" s="105" t="s">
        <v>108</v>
      </c>
      <c r="W340" s="106">
        <v>44165</v>
      </c>
      <c r="X340" s="106">
        <v>44179</v>
      </c>
      <c r="Y340" s="1">
        <v>14</v>
      </c>
      <c r="Z340" s="1">
        <v>112</v>
      </c>
      <c r="AA340" s="1">
        <v>11</v>
      </c>
      <c r="AB340" s="1" t="s">
        <v>542</v>
      </c>
      <c r="AC340" s="1" t="s">
        <v>555</v>
      </c>
      <c r="AD340" s="1" t="s">
        <v>544</v>
      </c>
    </row>
    <row r="341" spans="1:30" x14ac:dyDescent="0.3">
      <c r="A341" s="84">
        <v>44165</v>
      </c>
      <c r="B341" s="1" t="s">
        <v>36</v>
      </c>
      <c r="C341" s="1" t="s">
        <v>190</v>
      </c>
      <c r="D341" s="1"/>
      <c r="E341" s="114">
        <v>0.59375</v>
      </c>
      <c r="F341" s="115"/>
      <c r="G341" s="114">
        <v>0.61875000000000002</v>
      </c>
      <c r="H341" s="1"/>
      <c r="I341" s="1">
        <v>0.6</v>
      </c>
      <c r="J341" s="1" t="s">
        <v>108</v>
      </c>
      <c r="K341" s="1"/>
      <c r="L341" s="1"/>
      <c r="M341" s="1" t="s">
        <v>101</v>
      </c>
      <c r="N341" s="1" t="s">
        <v>102</v>
      </c>
      <c r="O341" s="105" t="s">
        <v>36</v>
      </c>
      <c r="P341" s="105" t="s">
        <v>190</v>
      </c>
      <c r="Q341" s="106"/>
      <c r="R341" s="106"/>
      <c r="T341" s="1">
        <v>28</v>
      </c>
      <c r="U341" s="105"/>
      <c r="V341" s="105" t="s">
        <v>108</v>
      </c>
      <c r="W341" s="106">
        <v>44165</v>
      </c>
      <c r="X341" s="106">
        <v>44179</v>
      </c>
      <c r="Y341" s="1">
        <v>14</v>
      </c>
      <c r="Z341" s="1">
        <v>112</v>
      </c>
      <c r="AA341" s="1">
        <v>11</v>
      </c>
      <c r="AB341" s="1" t="s">
        <v>542</v>
      </c>
      <c r="AC341" s="1" t="s">
        <v>551</v>
      </c>
      <c r="AD341" s="1" t="s">
        <v>544</v>
      </c>
    </row>
    <row r="342" spans="1:30" x14ac:dyDescent="0.3">
      <c r="A342" s="84">
        <v>44172</v>
      </c>
      <c r="B342" s="1" t="s">
        <v>36</v>
      </c>
      <c r="C342" s="1" t="s">
        <v>78</v>
      </c>
      <c r="D342" s="1"/>
      <c r="E342" s="114">
        <v>0.54166666666666663</v>
      </c>
      <c r="F342" s="115"/>
      <c r="G342" s="114">
        <v>0.54722222222222228</v>
      </c>
      <c r="H342" s="1"/>
      <c r="I342" s="1">
        <v>0.13</v>
      </c>
      <c r="J342" s="1" t="s">
        <v>108</v>
      </c>
      <c r="K342" s="1"/>
      <c r="L342" s="1"/>
      <c r="M342" s="1" t="s">
        <v>101</v>
      </c>
      <c r="N342" s="1" t="s">
        <v>102</v>
      </c>
      <c r="O342" s="105" t="s">
        <v>36</v>
      </c>
      <c r="P342" s="105" t="s">
        <v>78</v>
      </c>
      <c r="Q342" s="106"/>
      <c r="R342" s="106"/>
      <c r="T342" s="1">
        <v>17.5</v>
      </c>
      <c r="U342" s="105"/>
      <c r="V342" s="105" t="s">
        <v>108</v>
      </c>
      <c r="W342" s="106">
        <v>44165</v>
      </c>
      <c r="X342" s="106">
        <v>44179</v>
      </c>
      <c r="Y342" s="1">
        <v>14</v>
      </c>
      <c r="Z342" s="1">
        <v>112</v>
      </c>
      <c r="AA342" s="1">
        <v>12</v>
      </c>
      <c r="AB342" s="1" t="s">
        <v>545</v>
      </c>
      <c r="AC342" s="1" t="s">
        <v>546</v>
      </c>
      <c r="AD342" s="1" t="s">
        <v>544</v>
      </c>
    </row>
    <row r="343" spans="1:30" x14ac:dyDescent="0.3">
      <c r="A343" s="84">
        <v>44172</v>
      </c>
      <c r="B343" s="1" t="s">
        <v>36</v>
      </c>
      <c r="C343" s="1" t="s">
        <v>190</v>
      </c>
      <c r="D343" s="1"/>
      <c r="E343" s="114">
        <v>0.59375</v>
      </c>
      <c r="F343" s="115"/>
      <c r="G343" s="114">
        <v>0.61111111111111116</v>
      </c>
      <c r="H343" s="1"/>
      <c r="I343" s="1">
        <v>0.42</v>
      </c>
      <c r="J343" s="1" t="s">
        <v>108</v>
      </c>
      <c r="K343" s="1"/>
      <c r="L343" s="1"/>
      <c r="M343" s="1" t="s">
        <v>101</v>
      </c>
      <c r="N343" s="1" t="s">
        <v>102</v>
      </c>
      <c r="O343" s="105" t="s">
        <v>36</v>
      </c>
      <c r="P343" s="105" t="s">
        <v>190</v>
      </c>
      <c r="Q343" s="106"/>
      <c r="R343" s="106"/>
      <c r="T343" s="1">
        <v>28</v>
      </c>
      <c r="U343" s="105"/>
      <c r="V343" s="105" t="s">
        <v>108</v>
      </c>
      <c r="W343" s="106">
        <v>44165</v>
      </c>
      <c r="X343" s="106">
        <v>44179</v>
      </c>
      <c r="Y343" s="1">
        <v>14</v>
      </c>
      <c r="Z343" s="1">
        <v>112</v>
      </c>
      <c r="AA343" s="1">
        <v>12</v>
      </c>
      <c r="AB343" s="1" t="s">
        <v>545</v>
      </c>
      <c r="AC343" s="1" t="s">
        <v>551</v>
      </c>
      <c r="AD343" s="1" t="s">
        <v>544</v>
      </c>
    </row>
    <row r="344" spans="1:30" x14ac:dyDescent="0.3">
      <c r="A344" s="84">
        <v>44179</v>
      </c>
      <c r="B344" s="1" t="s">
        <v>36</v>
      </c>
      <c r="C344" s="1" t="s">
        <v>188</v>
      </c>
      <c r="D344" s="1"/>
      <c r="E344" s="114">
        <v>0.33333333333333331</v>
      </c>
      <c r="F344" s="115"/>
      <c r="G344" s="114">
        <v>0.42708333333333331</v>
      </c>
      <c r="H344" s="1"/>
      <c r="I344" s="1">
        <v>2.25</v>
      </c>
      <c r="J344" s="1" t="s">
        <v>125</v>
      </c>
      <c r="K344" s="1"/>
      <c r="L344" s="1"/>
      <c r="M344" s="1" t="s">
        <v>101</v>
      </c>
      <c r="N344" s="1" t="s">
        <v>102</v>
      </c>
      <c r="O344" s="105" t="s">
        <v>36</v>
      </c>
      <c r="P344" s="105" t="s">
        <v>188</v>
      </c>
      <c r="Q344" s="106"/>
      <c r="R344" s="106"/>
      <c r="T344" s="1">
        <v>17</v>
      </c>
      <c r="U344" s="105"/>
      <c r="V344" s="105" t="s">
        <v>125</v>
      </c>
      <c r="W344" s="106">
        <v>44179</v>
      </c>
      <c r="X344" s="106">
        <v>44193</v>
      </c>
      <c r="Y344" s="1">
        <v>14</v>
      </c>
      <c r="Z344" s="1">
        <v>112</v>
      </c>
      <c r="AA344" s="1">
        <v>12</v>
      </c>
      <c r="AB344" s="1" t="s">
        <v>545</v>
      </c>
      <c r="AC344" s="1" t="s">
        <v>549</v>
      </c>
      <c r="AD344" s="1" t="s">
        <v>544</v>
      </c>
    </row>
    <row r="345" spans="1:30" x14ac:dyDescent="0.3">
      <c r="A345" s="84">
        <v>44186</v>
      </c>
      <c r="B345" s="1" t="s">
        <v>36</v>
      </c>
      <c r="C345" s="1" t="s">
        <v>78</v>
      </c>
      <c r="D345" s="1"/>
      <c r="E345" s="114">
        <v>0.54166666666666663</v>
      </c>
      <c r="F345" s="115"/>
      <c r="G345" s="114">
        <v>0.55069444444444449</v>
      </c>
      <c r="H345" s="1"/>
      <c r="I345" s="1">
        <v>0.22</v>
      </c>
      <c r="J345" s="1" t="s">
        <v>125</v>
      </c>
      <c r="K345" s="1"/>
      <c r="L345" s="1"/>
      <c r="M345" s="1" t="s">
        <v>101</v>
      </c>
      <c r="N345" s="1" t="s">
        <v>102</v>
      </c>
      <c r="O345" s="105" t="s">
        <v>36</v>
      </c>
      <c r="P345" s="105" t="s">
        <v>78</v>
      </c>
      <c r="Q345" s="106"/>
      <c r="R345" s="106"/>
      <c r="T345" s="1">
        <v>17.5</v>
      </c>
      <c r="U345" s="105"/>
      <c r="V345" s="105" t="s">
        <v>125</v>
      </c>
      <c r="W345" s="106">
        <v>44179</v>
      </c>
      <c r="X345" s="106">
        <v>44193</v>
      </c>
      <c r="Y345" s="1">
        <v>14</v>
      </c>
      <c r="Z345" s="1">
        <v>112</v>
      </c>
      <c r="AA345" s="1">
        <v>12</v>
      </c>
      <c r="AB345" s="1" t="s">
        <v>545</v>
      </c>
      <c r="AC345" s="1" t="s">
        <v>546</v>
      </c>
      <c r="AD345" s="1" t="s">
        <v>544</v>
      </c>
    </row>
    <row r="346" spans="1:30" x14ac:dyDescent="0.3">
      <c r="A346" s="84">
        <v>44137</v>
      </c>
      <c r="B346" s="1" t="s">
        <v>36</v>
      </c>
      <c r="C346" s="1" t="s">
        <v>38</v>
      </c>
      <c r="D346" s="1" t="s">
        <v>39</v>
      </c>
      <c r="E346" s="114">
        <v>0.25</v>
      </c>
      <c r="F346" s="115"/>
      <c r="G346" s="114">
        <v>0.33333333333333331</v>
      </c>
      <c r="H346" s="1"/>
      <c r="I346" s="1">
        <v>2</v>
      </c>
      <c r="J346" s="1" t="s">
        <v>40</v>
      </c>
      <c r="K346" s="1"/>
      <c r="L346" s="1" t="s">
        <v>104</v>
      </c>
      <c r="M346" s="1" t="s">
        <v>41</v>
      </c>
      <c r="N346" s="1" t="s">
        <v>42</v>
      </c>
      <c r="O346" s="105" t="s">
        <v>36</v>
      </c>
      <c r="P346" s="105" t="s">
        <v>38</v>
      </c>
      <c r="Q346" s="106"/>
      <c r="R346" s="106"/>
      <c r="S346" s="1">
        <v>1</v>
      </c>
      <c r="T346" s="1">
        <v>24</v>
      </c>
      <c r="U346" s="105"/>
      <c r="V346" s="105" t="s">
        <v>40</v>
      </c>
      <c r="W346" s="106">
        <v>44137</v>
      </c>
      <c r="X346" s="106">
        <v>44151</v>
      </c>
      <c r="Y346" s="1">
        <v>14</v>
      </c>
      <c r="Z346" s="1">
        <v>112</v>
      </c>
      <c r="AA346" s="1">
        <v>11</v>
      </c>
      <c r="AB346" s="1" t="s">
        <v>542</v>
      </c>
      <c r="AC346" s="1" t="s">
        <v>41</v>
      </c>
      <c r="AD346" s="1" t="s">
        <v>544</v>
      </c>
    </row>
    <row r="347" spans="1:30" x14ac:dyDescent="0.3">
      <c r="A347" s="84">
        <v>44153</v>
      </c>
      <c r="B347" s="1" t="s">
        <v>36</v>
      </c>
      <c r="C347" s="1" t="s">
        <v>38</v>
      </c>
      <c r="D347" s="1" t="s">
        <v>39</v>
      </c>
      <c r="E347" s="114">
        <v>0.27083333333333331</v>
      </c>
      <c r="F347" s="115"/>
      <c r="G347" s="114">
        <v>0.3125</v>
      </c>
      <c r="H347" s="1"/>
      <c r="I347" s="1">
        <v>1</v>
      </c>
      <c r="J347" s="1" t="s">
        <v>105</v>
      </c>
      <c r="K347" s="1"/>
      <c r="L347" s="1"/>
      <c r="M347" s="1" t="s">
        <v>41</v>
      </c>
      <c r="N347" s="1" t="s">
        <v>42</v>
      </c>
      <c r="O347" s="105" t="s">
        <v>36</v>
      </c>
      <c r="P347" s="105" t="s">
        <v>38</v>
      </c>
      <c r="Q347" s="106"/>
      <c r="R347" s="106"/>
      <c r="S347" s="1">
        <v>1</v>
      </c>
      <c r="T347" s="1">
        <v>24</v>
      </c>
      <c r="U347" s="105"/>
      <c r="V347" s="105" t="s">
        <v>105</v>
      </c>
      <c r="W347" s="106">
        <v>44151</v>
      </c>
      <c r="X347" s="106">
        <v>44165</v>
      </c>
      <c r="Y347" s="1">
        <v>14</v>
      </c>
      <c r="Z347" s="1">
        <v>136.37</v>
      </c>
      <c r="AA347" s="1">
        <v>11</v>
      </c>
      <c r="AB347" s="1" t="s">
        <v>542</v>
      </c>
      <c r="AC347" s="1" t="s">
        <v>41</v>
      </c>
      <c r="AD347" s="1" t="s">
        <v>544</v>
      </c>
    </row>
    <row r="348" spans="1:30" x14ac:dyDescent="0.3">
      <c r="A348" s="84">
        <v>44152</v>
      </c>
      <c r="B348" s="1" t="s">
        <v>36</v>
      </c>
      <c r="C348" s="1" t="s">
        <v>44</v>
      </c>
      <c r="D348" s="1" t="s">
        <v>106</v>
      </c>
      <c r="E348" s="114">
        <v>0.63541666666666663</v>
      </c>
      <c r="F348" s="115"/>
      <c r="G348" s="114">
        <v>0.70833333333333337</v>
      </c>
      <c r="H348" s="1"/>
      <c r="I348" s="1">
        <v>1.75</v>
      </c>
      <c r="J348" s="1" t="s">
        <v>105</v>
      </c>
      <c r="K348" s="1"/>
      <c r="L348" s="1"/>
      <c r="M348" s="1" t="s">
        <v>41</v>
      </c>
      <c r="N348" s="1" t="s">
        <v>42</v>
      </c>
      <c r="O348" s="105" t="s">
        <v>36</v>
      </c>
      <c r="P348" s="105" t="s">
        <v>44</v>
      </c>
      <c r="Q348" s="106"/>
      <c r="R348" s="106"/>
      <c r="S348" s="1">
        <v>1</v>
      </c>
      <c r="T348" s="1">
        <v>24</v>
      </c>
      <c r="U348" s="105"/>
      <c r="V348" s="105" t="s">
        <v>105</v>
      </c>
      <c r="W348" s="106">
        <v>44151</v>
      </c>
      <c r="X348" s="106">
        <v>44165</v>
      </c>
      <c r="Y348" s="1">
        <v>14</v>
      </c>
      <c r="Z348" s="1">
        <v>136.37</v>
      </c>
      <c r="AA348" s="1">
        <v>11</v>
      </c>
      <c r="AB348" s="1" t="s">
        <v>542</v>
      </c>
      <c r="AC348" s="1" t="s">
        <v>550</v>
      </c>
      <c r="AD348" s="1" t="s">
        <v>544</v>
      </c>
    </row>
    <row r="349" spans="1:30" x14ac:dyDescent="0.3">
      <c r="A349" s="84">
        <v>44155</v>
      </c>
      <c r="B349" s="1" t="s">
        <v>36</v>
      </c>
      <c r="C349" s="1" t="s">
        <v>54</v>
      </c>
      <c r="D349" s="1" t="s">
        <v>107</v>
      </c>
      <c r="E349" s="114">
        <v>0.60416666666666663</v>
      </c>
      <c r="F349" s="115"/>
      <c r="G349" s="114">
        <v>0.66666666666666663</v>
      </c>
      <c r="H349" s="1"/>
      <c r="I349" s="1">
        <v>1.5</v>
      </c>
      <c r="J349" s="1" t="s">
        <v>105</v>
      </c>
      <c r="K349" s="1"/>
      <c r="L349" s="1"/>
      <c r="M349" s="1" t="s">
        <v>41</v>
      </c>
      <c r="N349" s="1" t="s">
        <v>42</v>
      </c>
      <c r="O349" s="105" t="s">
        <v>36</v>
      </c>
      <c r="P349" s="105" t="s">
        <v>54</v>
      </c>
      <c r="Q349" s="106"/>
      <c r="R349" s="106"/>
      <c r="S349" s="1">
        <v>1</v>
      </c>
      <c r="T349" s="1">
        <v>24</v>
      </c>
      <c r="U349" s="105"/>
      <c r="V349" s="105" t="s">
        <v>105</v>
      </c>
      <c r="W349" s="106">
        <v>44151</v>
      </c>
      <c r="X349" s="106">
        <v>44165</v>
      </c>
      <c r="Y349" s="1">
        <v>14</v>
      </c>
      <c r="Z349" s="1">
        <v>136.37</v>
      </c>
      <c r="AA349" s="1">
        <v>11</v>
      </c>
      <c r="AB349" s="1" t="s">
        <v>542</v>
      </c>
      <c r="AC349" s="1" t="s">
        <v>551</v>
      </c>
      <c r="AD349" s="1" t="s">
        <v>544</v>
      </c>
    </row>
    <row r="350" spans="1:30" x14ac:dyDescent="0.3">
      <c r="A350" s="84">
        <v>44161</v>
      </c>
      <c r="B350" s="1" t="s">
        <v>36</v>
      </c>
      <c r="C350" s="1" t="s">
        <v>38</v>
      </c>
      <c r="D350" s="1" t="s">
        <v>39</v>
      </c>
      <c r="E350" s="114">
        <v>0.26041666666666669</v>
      </c>
      <c r="F350" s="115"/>
      <c r="G350" s="114">
        <v>0.30208333333333331</v>
      </c>
      <c r="H350" s="1"/>
      <c r="I350" s="1">
        <v>1</v>
      </c>
      <c r="J350" s="1" t="s">
        <v>105</v>
      </c>
      <c r="K350" s="1"/>
      <c r="L350" s="1"/>
      <c r="M350" s="1" t="s">
        <v>41</v>
      </c>
      <c r="N350" s="1" t="s">
        <v>42</v>
      </c>
      <c r="O350" s="105" t="s">
        <v>36</v>
      </c>
      <c r="P350" s="105" t="s">
        <v>38</v>
      </c>
      <c r="Q350" s="106"/>
      <c r="R350" s="106"/>
      <c r="S350" s="1">
        <v>1</v>
      </c>
      <c r="T350" s="1">
        <v>24</v>
      </c>
      <c r="U350" s="105"/>
      <c r="V350" s="105" t="s">
        <v>105</v>
      </c>
      <c r="W350" s="106">
        <v>44151</v>
      </c>
      <c r="X350" s="106">
        <v>44165</v>
      </c>
      <c r="Y350" s="1">
        <v>14</v>
      </c>
      <c r="Z350" s="1">
        <v>136.37</v>
      </c>
      <c r="AA350" s="1">
        <v>11</v>
      </c>
      <c r="AB350" s="1" t="s">
        <v>542</v>
      </c>
      <c r="AC350" s="1" t="s">
        <v>41</v>
      </c>
      <c r="AD350" s="1" t="s">
        <v>544</v>
      </c>
    </row>
    <row r="351" spans="1:30" x14ac:dyDescent="0.3">
      <c r="A351" s="84">
        <v>44154</v>
      </c>
      <c r="B351" s="1" t="s">
        <v>36</v>
      </c>
      <c r="C351" s="1" t="s">
        <v>44</v>
      </c>
      <c r="D351" s="1" t="s">
        <v>65</v>
      </c>
      <c r="E351" s="114">
        <v>0.54166666666666663</v>
      </c>
      <c r="F351" s="115"/>
      <c r="G351" s="114">
        <v>0.58333333333333337</v>
      </c>
      <c r="H351" s="1"/>
      <c r="I351" s="1">
        <v>1</v>
      </c>
      <c r="J351" s="1" t="s">
        <v>105</v>
      </c>
      <c r="K351" s="1"/>
      <c r="L351" s="1"/>
      <c r="M351" s="1" t="s">
        <v>60</v>
      </c>
      <c r="N351" s="1" t="s">
        <v>61</v>
      </c>
      <c r="O351" s="105" t="s">
        <v>36</v>
      </c>
      <c r="P351" s="105" t="s">
        <v>44</v>
      </c>
      <c r="Q351" s="106"/>
      <c r="R351" s="106"/>
      <c r="S351" s="1">
        <v>1</v>
      </c>
      <c r="T351" s="1">
        <v>24</v>
      </c>
      <c r="U351" s="105"/>
      <c r="V351" s="105" t="s">
        <v>105</v>
      </c>
      <c r="W351" s="106">
        <v>44151</v>
      </c>
      <c r="X351" s="106">
        <v>44165</v>
      </c>
      <c r="Y351" s="1">
        <v>14</v>
      </c>
      <c r="Z351" s="1">
        <v>136.37</v>
      </c>
      <c r="AA351" s="1">
        <v>11</v>
      </c>
      <c r="AB351" s="1" t="s">
        <v>542</v>
      </c>
      <c r="AC351" s="1" t="s">
        <v>546</v>
      </c>
      <c r="AD351" s="1" t="s">
        <v>544</v>
      </c>
    </row>
    <row r="352" spans="1:30" x14ac:dyDescent="0.3">
      <c r="A352" s="84">
        <v>44158</v>
      </c>
      <c r="B352" s="1" t="s">
        <v>36</v>
      </c>
      <c r="C352" s="1" t="s">
        <v>54</v>
      </c>
      <c r="D352" s="1" t="s">
        <v>112</v>
      </c>
      <c r="E352" s="114">
        <v>0.32291666666666669</v>
      </c>
      <c r="F352" s="115"/>
      <c r="G352" s="114">
        <v>0.33333333333333331</v>
      </c>
      <c r="H352" s="1"/>
      <c r="I352" s="1">
        <v>0.25</v>
      </c>
      <c r="J352" s="1" t="s">
        <v>105</v>
      </c>
      <c r="K352" s="1"/>
      <c r="L352" s="1"/>
      <c r="M352" s="1" t="s">
        <v>60</v>
      </c>
      <c r="N352" s="1" t="s">
        <v>61</v>
      </c>
      <c r="O352" s="105" t="s">
        <v>36</v>
      </c>
      <c r="P352" s="105" t="s">
        <v>54</v>
      </c>
      <c r="Q352" s="106"/>
      <c r="R352" s="106"/>
      <c r="S352" s="1">
        <v>1</v>
      </c>
      <c r="T352" s="1">
        <v>24</v>
      </c>
      <c r="U352" s="105"/>
      <c r="V352" s="105" t="s">
        <v>105</v>
      </c>
      <c r="W352" s="106">
        <v>44151</v>
      </c>
      <c r="X352" s="106">
        <v>44165</v>
      </c>
      <c r="Y352" s="1">
        <v>14</v>
      </c>
      <c r="Z352" s="1">
        <v>136.37</v>
      </c>
      <c r="AA352" s="1">
        <v>11</v>
      </c>
      <c r="AB352" s="1" t="s">
        <v>542</v>
      </c>
      <c r="AC352" s="1" t="s">
        <v>559</v>
      </c>
      <c r="AD352" s="1" t="s">
        <v>544</v>
      </c>
    </row>
    <row r="353" spans="1:30" x14ac:dyDescent="0.3">
      <c r="A353" s="84">
        <v>44152</v>
      </c>
      <c r="B353" s="1" t="s">
        <v>36</v>
      </c>
      <c r="C353" s="1" t="s">
        <v>44</v>
      </c>
      <c r="D353" s="1"/>
      <c r="E353" s="114">
        <v>0.63541666666666663</v>
      </c>
      <c r="F353" s="115"/>
      <c r="G353" s="114">
        <v>0.70833333333333337</v>
      </c>
      <c r="H353" s="1"/>
      <c r="I353" s="1">
        <v>1.75</v>
      </c>
      <c r="J353" s="1" t="s">
        <v>105</v>
      </c>
      <c r="K353" s="1"/>
      <c r="L353" s="1"/>
      <c r="M353" s="1" t="s">
        <v>68</v>
      </c>
      <c r="N353" s="1" t="s">
        <v>69</v>
      </c>
      <c r="O353" s="105" t="s">
        <v>36</v>
      </c>
      <c r="P353" s="105" t="s">
        <v>44</v>
      </c>
      <c r="Q353" s="106"/>
      <c r="R353" s="106"/>
      <c r="S353" s="1">
        <v>1</v>
      </c>
      <c r="T353" s="1">
        <v>24</v>
      </c>
      <c r="U353" s="105"/>
      <c r="V353" s="105" t="s">
        <v>105</v>
      </c>
      <c r="W353" s="106">
        <v>44151</v>
      </c>
      <c r="X353" s="106">
        <v>44165</v>
      </c>
      <c r="Y353" s="1">
        <v>14</v>
      </c>
      <c r="Z353" s="1">
        <v>136.37</v>
      </c>
      <c r="AA353" s="1">
        <v>11</v>
      </c>
      <c r="AB353" s="1" t="s">
        <v>542</v>
      </c>
      <c r="AC353" s="1" t="s">
        <v>550</v>
      </c>
      <c r="AD353" s="1" t="s">
        <v>544</v>
      </c>
    </row>
    <row r="354" spans="1:30" x14ac:dyDescent="0.3">
      <c r="A354" s="84">
        <v>44152</v>
      </c>
      <c r="B354" s="1" t="s">
        <v>36</v>
      </c>
      <c r="C354" s="1" t="s">
        <v>54</v>
      </c>
      <c r="D354" s="1" t="s">
        <v>115</v>
      </c>
      <c r="E354" s="114">
        <v>0.79166666666666663</v>
      </c>
      <c r="F354" s="115"/>
      <c r="G354" s="114">
        <v>0.83333333333333337</v>
      </c>
      <c r="H354" s="1"/>
      <c r="I354" s="1">
        <v>1</v>
      </c>
      <c r="J354" s="1" t="s">
        <v>105</v>
      </c>
      <c r="K354" s="1"/>
      <c r="L354" s="1"/>
      <c r="M354" s="1" t="s">
        <v>68</v>
      </c>
      <c r="N354" s="1" t="s">
        <v>69</v>
      </c>
      <c r="O354" s="105" t="s">
        <v>36</v>
      </c>
      <c r="P354" s="105" t="s">
        <v>54</v>
      </c>
      <c r="Q354" s="106"/>
      <c r="R354" s="106"/>
      <c r="S354" s="1">
        <v>1</v>
      </c>
      <c r="T354" s="1">
        <v>24</v>
      </c>
      <c r="U354" s="105"/>
      <c r="V354" s="105" t="s">
        <v>105</v>
      </c>
      <c r="W354" s="106">
        <v>44151</v>
      </c>
      <c r="X354" s="106">
        <v>44165</v>
      </c>
      <c r="Y354" s="1">
        <v>14</v>
      </c>
      <c r="Z354" s="1">
        <v>136.37</v>
      </c>
      <c r="AA354" s="1">
        <v>11</v>
      </c>
      <c r="AB354" s="1" t="s">
        <v>542</v>
      </c>
      <c r="AC354" s="1" t="s">
        <v>552</v>
      </c>
      <c r="AD354" s="1" t="s">
        <v>544</v>
      </c>
    </row>
    <row r="355" spans="1:30" x14ac:dyDescent="0.3">
      <c r="A355" s="84">
        <v>44154</v>
      </c>
      <c r="B355" s="1" t="s">
        <v>36</v>
      </c>
      <c r="C355" s="1" t="s">
        <v>38</v>
      </c>
      <c r="D355" s="1" t="s">
        <v>116</v>
      </c>
      <c r="E355" s="114">
        <v>0.54166666666666663</v>
      </c>
      <c r="F355" s="115"/>
      <c r="G355" s="114">
        <v>0.66666666666666663</v>
      </c>
      <c r="H355" s="1"/>
      <c r="I355" s="1">
        <v>3</v>
      </c>
      <c r="J355" s="1" t="s">
        <v>105</v>
      </c>
      <c r="K355" s="1"/>
      <c r="L355" s="1"/>
      <c r="M355" s="1" t="s">
        <v>68</v>
      </c>
      <c r="N355" s="1" t="s">
        <v>69</v>
      </c>
      <c r="O355" s="105" t="s">
        <v>36</v>
      </c>
      <c r="P355" s="105" t="s">
        <v>38</v>
      </c>
      <c r="Q355" s="106"/>
      <c r="R355" s="106"/>
      <c r="S355" s="1">
        <v>1</v>
      </c>
      <c r="T355" s="1">
        <v>24</v>
      </c>
      <c r="U355" s="105"/>
      <c r="V355" s="105" t="s">
        <v>105</v>
      </c>
      <c r="W355" s="106">
        <v>44151</v>
      </c>
      <c r="X355" s="106">
        <v>44165</v>
      </c>
      <c r="Y355" s="1">
        <v>14</v>
      </c>
      <c r="Z355" s="1">
        <v>136.37</v>
      </c>
      <c r="AA355" s="1">
        <v>11</v>
      </c>
      <c r="AB355" s="1" t="s">
        <v>542</v>
      </c>
      <c r="AC355" s="1" t="s">
        <v>546</v>
      </c>
      <c r="AD355" s="1" t="s">
        <v>544</v>
      </c>
    </row>
    <row r="356" spans="1:30" x14ac:dyDescent="0.3">
      <c r="A356" s="84">
        <v>44156</v>
      </c>
      <c r="B356" s="1" t="s">
        <v>36</v>
      </c>
      <c r="C356" s="1" t="s">
        <v>38</v>
      </c>
      <c r="D356" s="1" t="s">
        <v>117</v>
      </c>
      <c r="E356" s="114">
        <v>0.29166666666666669</v>
      </c>
      <c r="F356" s="115"/>
      <c r="G356" s="114">
        <v>0.375</v>
      </c>
      <c r="H356" s="1"/>
      <c r="I356" s="1">
        <v>2</v>
      </c>
      <c r="J356" s="1" t="s">
        <v>105</v>
      </c>
      <c r="K356" s="1"/>
      <c r="L356" s="1"/>
      <c r="M356" s="1" t="s">
        <v>68</v>
      </c>
      <c r="N356" s="1" t="s">
        <v>69</v>
      </c>
      <c r="O356" s="105" t="s">
        <v>36</v>
      </c>
      <c r="P356" s="105" t="s">
        <v>38</v>
      </c>
      <c r="Q356" s="106"/>
      <c r="R356" s="106"/>
      <c r="S356" s="1">
        <v>1</v>
      </c>
      <c r="T356" s="1">
        <v>24</v>
      </c>
      <c r="U356" s="105"/>
      <c r="V356" s="105" t="s">
        <v>105</v>
      </c>
      <c r="W356" s="106">
        <v>44151</v>
      </c>
      <c r="X356" s="106">
        <v>44165</v>
      </c>
      <c r="Y356" s="1">
        <v>14</v>
      </c>
      <c r="Z356" s="1">
        <v>136.37</v>
      </c>
      <c r="AA356" s="1">
        <v>11</v>
      </c>
      <c r="AB356" s="1" t="s">
        <v>542</v>
      </c>
      <c r="AC356" s="1" t="s">
        <v>559</v>
      </c>
      <c r="AD356" s="1" t="s">
        <v>544</v>
      </c>
    </row>
    <row r="357" spans="1:30" x14ac:dyDescent="0.3">
      <c r="A357" s="84">
        <v>44157</v>
      </c>
      <c r="B357" s="1" t="s">
        <v>36</v>
      </c>
      <c r="C357" s="1" t="s">
        <v>38</v>
      </c>
      <c r="D357" s="1" t="s">
        <v>118</v>
      </c>
      <c r="E357" s="114">
        <v>0.54166666666666663</v>
      </c>
      <c r="F357" s="115"/>
      <c r="G357" s="114">
        <v>0.60416666666666663</v>
      </c>
      <c r="H357" s="1"/>
      <c r="I357" s="1">
        <v>1.5</v>
      </c>
      <c r="J357" s="1" t="s">
        <v>105</v>
      </c>
      <c r="K357" s="1"/>
      <c r="L357" s="1"/>
      <c r="M357" s="1" t="s">
        <v>68</v>
      </c>
      <c r="N357" s="1" t="s">
        <v>69</v>
      </c>
      <c r="O357" s="105" t="s">
        <v>36</v>
      </c>
      <c r="P357" s="105" t="s">
        <v>38</v>
      </c>
      <c r="Q357" s="106"/>
      <c r="R357" s="106"/>
      <c r="S357" s="1">
        <v>1</v>
      </c>
      <c r="T357" s="1">
        <v>24</v>
      </c>
      <c r="U357" s="105"/>
      <c r="V357" s="105" t="s">
        <v>105</v>
      </c>
      <c r="W357" s="106">
        <v>44151</v>
      </c>
      <c r="X357" s="106">
        <v>44165</v>
      </c>
      <c r="Y357" s="1">
        <v>14</v>
      </c>
      <c r="Z357" s="1">
        <v>136.37</v>
      </c>
      <c r="AA357" s="1">
        <v>11</v>
      </c>
      <c r="AB357" s="1" t="s">
        <v>542</v>
      </c>
      <c r="AC357" s="1" t="s">
        <v>546</v>
      </c>
      <c r="AD357" s="1" t="s">
        <v>544</v>
      </c>
    </row>
    <row r="358" spans="1:30" x14ac:dyDescent="0.3">
      <c r="A358" s="84">
        <v>44162</v>
      </c>
      <c r="B358" s="1" t="s">
        <v>36</v>
      </c>
      <c r="C358" s="1" t="s">
        <v>44</v>
      </c>
      <c r="D358" s="1" t="s">
        <v>119</v>
      </c>
      <c r="E358" s="114">
        <v>0.42708333333333331</v>
      </c>
      <c r="F358" s="115"/>
      <c r="G358" s="114">
        <v>0.5</v>
      </c>
      <c r="H358" s="1"/>
      <c r="I358" s="1">
        <v>1.75</v>
      </c>
      <c r="J358" s="1" t="s">
        <v>105</v>
      </c>
      <c r="K358" s="1"/>
      <c r="L358" s="1"/>
      <c r="M358" s="1" t="s">
        <v>68</v>
      </c>
      <c r="N358" s="1" t="s">
        <v>69</v>
      </c>
      <c r="O358" s="105" t="s">
        <v>36</v>
      </c>
      <c r="P358" s="105" t="s">
        <v>44</v>
      </c>
      <c r="Q358" s="106"/>
      <c r="R358" s="106"/>
      <c r="S358" s="1">
        <v>1</v>
      </c>
      <c r="T358" s="1">
        <v>24</v>
      </c>
      <c r="U358" s="105"/>
      <c r="V358" s="105" t="s">
        <v>105</v>
      </c>
      <c r="W358" s="106">
        <v>44151</v>
      </c>
      <c r="X358" s="106">
        <v>44165</v>
      </c>
      <c r="Y358" s="1">
        <v>14</v>
      </c>
      <c r="Z358" s="1">
        <v>136.37</v>
      </c>
      <c r="AA358" s="1">
        <v>11</v>
      </c>
      <c r="AB358" s="1" t="s">
        <v>542</v>
      </c>
      <c r="AC358" s="1" t="s">
        <v>555</v>
      </c>
      <c r="AD358" s="1" t="s">
        <v>544</v>
      </c>
    </row>
    <row r="359" spans="1:30" x14ac:dyDescent="0.3">
      <c r="A359" s="84">
        <v>44152</v>
      </c>
      <c r="B359" s="1" t="s">
        <v>36</v>
      </c>
      <c r="C359" s="1" t="s">
        <v>44</v>
      </c>
      <c r="D359" s="1"/>
      <c r="E359" s="114">
        <v>0.63541666666666663</v>
      </c>
      <c r="F359" s="115"/>
      <c r="G359" s="114">
        <v>0.70833333333333337</v>
      </c>
      <c r="H359" s="1"/>
      <c r="I359" s="1">
        <v>1.75</v>
      </c>
      <c r="J359" s="1" t="s">
        <v>105</v>
      </c>
      <c r="K359" s="1"/>
      <c r="L359" s="1"/>
      <c r="M359" s="1" t="s">
        <v>73</v>
      </c>
      <c r="N359" s="1" t="s">
        <v>74</v>
      </c>
      <c r="O359" s="105" t="s">
        <v>36</v>
      </c>
      <c r="P359" s="105" t="s">
        <v>44</v>
      </c>
      <c r="Q359" s="106"/>
      <c r="R359" s="106"/>
      <c r="S359" s="1">
        <v>1</v>
      </c>
      <c r="T359" s="1">
        <v>24</v>
      </c>
      <c r="U359" s="105"/>
      <c r="V359" s="105" t="s">
        <v>105</v>
      </c>
      <c r="W359" s="106">
        <v>44151</v>
      </c>
      <c r="X359" s="106">
        <v>44165</v>
      </c>
      <c r="Y359" s="1">
        <v>14</v>
      </c>
      <c r="Z359" s="1">
        <v>136.37</v>
      </c>
      <c r="AA359" s="1">
        <v>11</v>
      </c>
      <c r="AB359" s="1" t="s">
        <v>542</v>
      </c>
      <c r="AC359" s="1" t="s">
        <v>550</v>
      </c>
      <c r="AD359" s="1" t="s">
        <v>544</v>
      </c>
    </row>
    <row r="360" spans="1:30" x14ac:dyDescent="0.3">
      <c r="A360" s="84">
        <v>44155</v>
      </c>
      <c r="B360" s="1" t="s">
        <v>36</v>
      </c>
      <c r="C360" s="1" t="s">
        <v>44</v>
      </c>
      <c r="D360" s="1"/>
      <c r="E360" s="114">
        <v>0.42708333333333331</v>
      </c>
      <c r="F360" s="115"/>
      <c r="G360" s="114">
        <v>0.5</v>
      </c>
      <c r="H360" s="1"/>
      <c r="I360" s="1">
        <v>1.75</v>
      </c>
      <c r="J360" s="1" t="s">
        <v>105</v>
      </c>
      <c r="K360" s="1"/>
      <c r="L360" s="1"/>
      <c r="M360" s="1" t="s">
        <v>73</v>
      </c>
      <c r="N360" s="1" t="s">
        <v>74</v>
      </c>
      <c r="O360" s="105" t="s">
        <v>36</v>
      </c>
      <c r="P360" s="105" t="s">
        <v>44</v>
      </c>
      <c r="Q360" s="106"/>
      <c r="R360" s="106"/>
      <c r="S360" s="1">
        <v>1</v>
      </c>
      <c r="T360" s="1">
        <v>24</v>
      </c>
      <c r="U360" s="105"/>
      <c r="V360" s="105" t="s">
        <v>105</v>
      </c>
      <c r="W360" s="106">
        <v>44151</v>
      </c>
      <c r="X360" s="106">
        <v>44165</v>
      </c>
      <c r="Y360" s="1">
        <v>14</v>
      </c>
      <c r="Z360" s="1">
        <v>136.37</v>
      </c>
      <c r="AA360" s="1">
        <v>11</v>
      </c>
      <c r="AB360" s="1" t="s">
        <v>542</v>
      </c>
      <c r="AC360" s="1" t="s">
        <v>555</v>
      </c>
      <c r="AD360" s="1" t="s">
        <v>544</v>
      </c>
    </row>
    <row r="361" spans="1:30" x14ac:dyDescent="0.3">
      <c r="A361" s="84">
        <v>44153</v>
      </c>
      <c r="B361" s="1" t="s">
        <v>36</v>
      </c>
      <c r="C361" s="1" t="s">
        <v>54</v>
      </c>
      <c r="D361" s="1" t="s">
        <v>128</v>
      </c>
      <c r="E361" s="114">
        <v>0.88541666666666663</v>
      </c>
      <c r="F361" s="115"/>
      <c r="G361" s="114">
        <v>0.90625</v>
      </c>
      <c r="H361" s="1"/>
      <c r="I361" s="1">
        <v>0.5</v>
      </c>
      <c r="J361" s="1" t="s">
        <v>105</v>
      </c>
      <c r="K361" s="1"/>
      <c r="L361" s="1"/>
      <c r="M361" s="1" t="s">
        <v>73</v>
      </c>
      <c r="N361" s="1" t="s">
        <v>74</v>
      </c>
      <c r="O361" s="105" t="s">
        <v>36</v>
      </c>
      <c r="P361" s="105" t="s">
        <v>54</v>
      </c>
      <c r="Q361" s="106"/>
      <c r="R361" s="106"/>
      <c r="S361" s="1">
        <v>1</v>
      </c>
      <c r="T361" s="1">
        <v>24</v>
      </c>
      <c r="U361" s="105"/>
      <c r="V361" s="105" t="s">
        <v>105</v>
      </c>
      <c r="W361" s="106">
        <v>44151</v>
      </c>
      <c r="X361" s="106">
        <v>44165</v>
      </c>
      <c r="Y361" s="1">
        <v>14</v>
      </c>
      <c r="Z361" s="1">
        <v>136.37</v>
      </c>
      <c r="AA361" s="1">
        <v>11</v>
      </c>
      <c r="AB361" s="1" t="s">
        <v>542</v>
      </c>
      <c r="AC361" s="1" t="s">
        <v>554</v>
      </c>
      <c r="AD361" s="1" t="s">
        <v>544</v>
      </c>
    </row>
    <row r="362" spans="1:30" x14ac:dyDescent="0.3">
      <c r="A362" s="84">
        <v>44154</v>
      </c>
      <c r="B362" s="1" t="s">
        <v>36</v>
      </c>
      <c r="C362" s="1" t="s">
        <v>54</v>
      </c>
      <c r="D362" s="1" t="s">
        <v>129</v>
      </c>
      <c r="E362" s="114">
        <v>0.44791666666666669</v>
      </c>
      <c r="F362" s="115"/>
      <c r="G362" s="114">
        <v>0.47916666666666669</v>
      </c>
      <c r="H362" s="1"/>
      <c r="I362" s="1">
        <v>0.75</v>
      </c>
      <c r="J362" s="1" t="s">
        <v>105</v>
      </c>
      <c r="K362" s="1"/>
      <c r="L362" s="1"/>
      <c r="M362" s="1" t="s">
        <v>73</v>
      </c>
      <c r="N362" s="1" t="s">
        <v>74</v>
      </c>
      <c r="O362" s="105" t="s">
        <v>36</v>
      </c>
      <c r="P362" s="105" t="s">
        <v>54</v>
      </c>
      <c r="Q362" s="106"/>
      <c r="R362" s="106"/>
      <c r="S362" s="1">
        <v>1</v>
      </c>
      <c r="T362" s="1">
        <v>24</v>
      </c>
      <c r="U362" s="105"/>
      <c r="V362" s="105" t="s">
        <v>105</v>
      </c>
      <c r="W362" s="106">
        <v>44151</v>
      </c>
      <c r="X362" s="106">
        <v>44165</v>
      </c>
      <c r="Y362" s="1">
        <v>14</v>
      </c>
      <c r="Z362" s="1">
        <v>136.37</v>
      </c>
      <c r="AA362" s="1">
        <v>11</v>
      </c>
      <c r="AB362" s="1" t="s">
        <v>542</v>
      </c>
      <c r="AC362" s="1" t="s">
        <v>555</v>
      </c>
      <c r="AD362" s="1" t="s">
        <v>544</v>
      </c>
    </row>
    <row r="363" spans="1:30" x14ac:dyDescent="0.3">
      <c r="A363" s="84">
        <v>44158</v>
      </c>
      <c r="B363" s="1" t="s">
        <v>36</v>
      </c>
      <c r="C363" s="1" t="s">
        <v>54</v>
      </c>
      <c r="D363" s="1" t="s">
        <v>130</v>
      </c>
      <c r="E363" s="114">
        <v>0.67708333333333337</v>
      </c>
      <c r="F363" s="115"/>
      <c r="G363" s="114">
        <v>0.69097222222222221</v>
      </c>
      <c r="H363" s="1"/>
      <c r="I363" s="1">
        <v>0.33</v>
      </c>
      <c r="J363" s="1" t="s">
        <v>105</v>
      </c>
      <c r="K363" s="1"/>
      <c r="L363" s="1"/>
      <c r="M363" s="1" t="s">
        <v>73</v>
      </c>
      <c r="N363" s="1" t="s">
        <v>74</v>
      </c>
      <c r="O363" s="105" t="s">
        <v>36</v>
      </c>
      <c r="P363" s="105" t="s">
        <v>54</v>
      </c>
      <c r="Q363" s="106"/>
      <c r="R363" s="106"/>
      <c r="S363" s="1">
        <v>1</v>
      </c>
      <c r="T363" s="1">
        <v>24</v>
      </c>
      <c r="U363" s="105"/>
      <c r="V363" s="105" t="s">
        <v>105</v>
      </c>
      <c r="W363" s="106">
        <v>44151</v>
      </c>
      <c r="X363" s="106">
        <v>44165</v>
      </c>
      <c r="Y363" s="1">
        <v>14</v>
      </c>
      <c r="Z363" s="1">
        <v>136.37</v>
      </c>
      <c r="AA363" s="1">
        <v>11</v>
      </c>
      <c r="AB363" s="1" t="s">
        <v>542</v>
      </c>
      <c r="AC363" s="1" t="s">
        <v>547</v>
      </c>
      <c r="AD363" s="1" t="s">
        <v>544</v>
      </c>
    </row>
    <row r="364" spans="1:30" x14ac:dyDescent="0.3">
      <c r="A364" s="84">
        <v>44160</v>
      </c>
      <c r="B364" s="1" t="s">
        <v>36</v>
      </c>
      <c r="C364" s="1" t="s">
        <v>54</v>
      </c>
      <c r="D364" s="1" t="s">
        <v>131</v>
      </c>
      <c r="E364" s="114">
        <v>0.4861111111111111</v>
      </c>
      <c r="F364" s="115"/>
      <c r="G364" s="114">
        <v>0.50694444444444442</v>
      </c>
      <c r="H364" s="1"/>
      <c r="I364" s="1">
        <v>0.5</v>
      </c>
      <c r="J364" s="1" t="s">
        <v>105</v>
      </c>
      <c r="K364" s="1"/>
      <c r="L364" s="1"/>
      <c r="M364" s="1" t="s">
        <v>73</v>
      </c>
      <c r="N364" s="1" t="s">
        <v>74</v>
      </c>
      <c r="O364" s="105" t="s">
        <v>36</v>
      </c>
      <c r="P364" s="105" t="s">
        <v>54</v>
      </c>
      <c r="Q364" s="106"/>
      <c r="R364" s="106"/>
      <c r="S364" s="1">
        <v>1</v>
      </c>
      <c r="T364" s="1">
        <v>24</v>
      </c>
      <c r="U364" s="105"/>
      <c r="V364" s="105" t="s">
        <v>105</v>
      </c>
      <c r="W364" s="106">
        <v>44151</v>
      </c>
      <c r="X364" s="106">
        <v>44165</v>
      </c>
      <c r="Y364" s="1">
        <v>14</v>
      </c>
      <c r="Z364" s="1">
        <v>136.37</v>
      </c>
      <c r="AA364" s="1">
        <v>11</v>
      </c>
      <c r="AB364" s="1" t="s">
        <v>542</v>
      </c>
      <c r="AC364" s="1" t="s">
        <v>558</v>
      </c>
      <c r="AD364" s="1" t="s">
        <v>544</v>
      </c>
    </row>
    <row r="365" spans="1:30" x14ac:dyDescent="0.3">
      <c r="A365" s="84">
        <v>44161</v>
      </c>
      <c r="B365" s="1" t="s">
        <v>36</v>
      </c>
      <c r="C365" s="1" t="s">
        <v>38</v>
      </c>
      <c r="D365" s="1" t="s">
        <v>132</v>
      </c>
      <c r="E365" s="114">
        <v>0.61458333333333337</v>
      </c>
      <c r="F365" s="115"/>
      <c r="G365" s="114">
        <v>0.625</v>
      </c>
      <c r="H365" s="1"/>
      <c r="I365" s="1">
        <v>0.25</v>
      </c>
      <c r="J365" s="1" t="s">
        <v>105</v>
      </c>
      <c r="K365" s="1"/>
      <c r="L365" s="1"/>
      <c r="M365" s="1" t="s">
        <v>73</v>
      </c>
      <c r="N365" s="1" t="s">
        <v>74</v>
      </c>
      <c r="O365" s="105" t="s">
        <v>36</v>
      </c>
      <c r="P365" s="105" t="s">
        <v>38</v>
      </c>
      <c r="Q365" s="106"/>
      <c r="R365" s="106"/>
      <c r="S365" s="1">
        <v>1</v>
      </c>
      <c r="T365" s="1">
        <v>24</v>
      </c>
      <c r="U365" s="105"/>
      <c r="V365" s="105" t="s">
        <v>105</v>
      </c>
      <c r="W365" s="106">
        <v>44151</v>
      </c>
      <c r="X365" s="106">
        <v>44165</v>
      </c>
      <c r="Y365" s="1">
        <v>14</v>
      </c>
      <c r="Z365" s="1">
        <v>136.37</v>
      </c>
      <c r="AA365" s="1">
        <v>11</v>
      </c>
      <c r="AB365" s="1" t="s">
        <v>542</v>
      </c>
      <c r="AC365" s="1" t="s">
        <v>551</v>
      </c>
      <c r="AD365" s="1" t="s">
        <v>544</v>
      </c>
    </row>
    <row r="366" spans="1:30" x14ac:dyDescent="0.3">
      <c r="A366" s="84">
        <v>44162</v>
      </c>
      <c r="B366" s="1" t="s">
        <v>36</v>
      </c>
      <c r="C366" s="1" t="s">
        <v>44</v>
      </c>
      <c r="D366" s="1"/>
      <c r="E366" s="114">
        <v>0.42708333333333331</v>
      </c>
      <c r="F366" s="115"/>
      <c r="G366" s="114">
        <v>0.5</v>
      </c>
      <c r="H366" s="1"/>
      <c r="I366" s="1">
        <v>1.75</v>
      </c>
      <c r="J366" s="1" t="s">
        <v>105</v>
      </c>
      <c r="K366" s="1"/>
      <c r="L366" s="1"/>
      <c r="M366" s="1" t="s">
        <v>73</v>
      </c>
      <c r="N366" s="1" t="s">
        <v>74</v>
      </c>
      <c r="O366" s="105" t="s">
        <v>36</v>
      </c>
      <c r="P366" s="105" t="s">
        <v>44</v>
      </c>
      <c r="Q366" s="106"/>
      <c r="R366" s="106"/>
      <c r="S366" s="1">
        <v>1</v>
      </c>
      <c r="T366" s="1">
        <v>24</v>
      </c>
      <c r="U366" s="105"/>
      <c r="V366" s="105" t="s">
        <v>105</v>
      </c>
      <c r="W366" s="106">
        <v>44151</v>
      </c>
      <c r="X366" s="106">
        <v>44165</v>
      </c>
      <c r="Y366" s="1">
        <v>14</v>
      </c>
      <c r="Z366" s="1">
        <v>136.37</v>
      </c>
      <c r="AA366" s="1">
        <v>11</v>
      </c>
      <c r="AB366" s="1" t="s">
        <v>542</v>
      </c>
      <c r="AC366" s="1" t="s">
        <v>555</v>
      </c>
      <c r="AD366" s="1" t="s">
        <v>544</v>
      </c>
    </row>
    <row r="367" spans="1:30" x14ac:dyDescent="0.3">
      <c r="A367" s="84">
        <v>44152</v>
      </c>
      <c r="B367" s="1" t="s">
        <v>36</v>
      </c>
      <c r="C367" s="1" t="s">
        <v>38</v>
      </c>
      <c r="D367" s="1" t="s">
        <v>137</v>
      </c>
      <c r="E367" s="114">
        <v>0.40972222222222221</v>
      </c>
      <c r="F367" s="115"/>
      <c r="G367" s="114">
        <v>0.4236111111111111</v>
      </c>
      <c r="H367" s="1"/>
      <c r="I367" s="1">
        <v>0.33</v>
      </c>
      <c r="J367" s="1" t="s">
        <v>105</v>
      </c>
      <c r="K367" s="1"/>
      <c r="L367" s="1"/>
      <c r="M367" s="1" t="s">
        <v>83</v>
      </c>
      <c r="N367" s="1" t="s">
        <v>84</v>
      </c>
      <c r="O367" s="105" t="s">
        <v>36</v>
      </c>
      <c r="P367" s="105" t="s">
        <v>38</v>
      </c>
      <c r="Q367" s="106"/>
      <c r="R367" s="106"/>
      <c r="S367" s="1">
        <v>1</v>
      </c>
      <c r="T367" s="1">
        <v>24</v>
      </c>
      <c r="U367" s="105"/>
      <c r="V367" s="105" t="s">
        <v>105</v>
      </c>
      <c r="W367" s="106">
        <v>44151</v>
      </c>
      <c r="X367" s="106">
        <v>44165</v>
      </c>
      <c r="Y367" s="1">
        <v>14</v>
      </c>
      <c r="Z367" s="1">
        <v>136.37</v>
      </c>
      <c r="AA367" s="1">
        <v>11</v>
      </c>
      <c r="AB367" s="1" t="s">
        <v>542</v>
      </c>
      <c r="AC367" s="1" t="s">
        <v>543</v>
      </c>
      <c r="AD367" s="1" t="s">
        <v>544</v>
      </c>
    </row>
    <row r="368" spans="1:30" x14ac:dyDescent="0.3">
      <c r="A368" s="84">
        <v>44152</v>
      </c>
      <c r="B368" s="1" t="s">
        <v>36</v>
      </c>
      <c r="C368" s="1" t="s">
        <v>38</v>
      </c>
      <c r="D368" s="1" t="s">
        <v>39</v>
      </c>
      <c r="E368" s="114">
        <v>0.5</v>
      </c>
      <c r="F368" s="115"/>
      <c r="G368" s="114">
        <v>0.54166666666666663</v>
      </c>
      <c r="H368" s="1"/>
      <c r="I368" s="1">
        <v>1</v>
      </c>
      <c r="J368" s="1" t="s">
        <v>105</v>
      </c>
      <c r="K368" s="1"/>
      <c r="L368" s="1"/>
      <c r="M368" s="1" t="s">
        <v>83</v>
      </c>
      <c r="N368" s="1" t="s">
        <v>84</v>
      </c>
      <c r="O368" s="105" t="s">
        <v>36</v>
      </c>
      <c r="P368" s="105" t="s">
        <v>38</v>
      </c>
      <c r="Q368" s="106"/>
      <c r="R368" s="106"/>
      <c r="S368" s="1">
        <v>1</v>
      </c>
      <c r="T368" s="1">
        <v>24</v>
      </c>
      <c r="U368" s="105"/>
      <c r="V368" s="105" t="s">
        <v>105</v>
      </c>
      <c r="W368" s="106">
        <v>44151</v>
      </c>
      <c r="X368" s="106">
        <v>44165</v>
      </c>
      <c r="Y368" s="1">
        <v>14</v>
      </c>
      <c r="Z368" s="1">
        <v>136.37</v>
      </c>
      <c r="AA368" s="1">
        <v>11</v>
      </c>
      <c r="AB368" s="1" t="s">
        <v>542</v>
      </c>
      <c r="AC368" s="1" t="s">
        <v>544</v>
      </c>
      <c r="AD368" s="1" t="s">
        <v>544</v>
      </c>
    </row>
    <row r="369" spans="1:30" x14ac:dyDescent="0.3">
      <c r="A369" s="84">
        <v>44153</v>
      </c>
      <c r="B369" s="1" t="s">
        <v>36</v>
      </c>
      <c r="C369" s="1" t="s">
        <v>38</v>
      </c>
      <c r="D369" s="1" t="s">
        <v>138</v>
      </c>
      <c r="E369" s="114">
        <v>0.875</v>
      </c>
      <c r="F369" s="115"/>
      <c r="G369" s="114">
        <v>0.95833333333333337</v>
      </c>
      <c r="H369" s="1"/>
      <c r="I369" s="1">
        <v>2</v>
      </c>
      <c r="J369" s="1" t="s">
        <v>105</v>
      </c>
      <c r="K369" s="1"/>
      <c r="L369" s="1"/>
      <c r="M369" s="1" t="s">
        <v>83</v>
      </c>
      <c r="N369" s="1" t="s">
        <v>84</v>
      </c>
      <c r="O369" s="105" t="s">
        <v>36</v>
      </c>
      <c r="P369" s="105" t="s">
        <v>38</v>
      </c>
      <c r="Q369" s="106"/>
      <c r="R369" s="106"/>
      <c r="S369" s="1">
        <v>1</v>
      </c>
      <c r="T369" s="1">
        <v>24</v>
      </c>
      <c r="U369" s="105"/>
      <c r="V369" s="105" t="s">
        <v>105</v>
      </c>
      <c r="W369" s="106">
        <v>44151</v>
      </c>
      <c r="X369" s="106">
        <v>44165</v>
      </c>
      <c r="Y369" s="1">
        <v>14</v>
      </c>
      <c r="Z369" s="1">
        <v>136.37</v>
      </c>
      <c r="AA369" s="1">
        <v>11</v>
      </c>
      <c r="AB369" s="1" t="s">
        <v>542</v>
      </c>
      <c r="AC369" s="1" t="s">
        <v>554</v>
      </c>
      <c r="AD369" s="1" t="s">
        <v>544</v>
      </c>
    </row>
    <row r="370" spans="1:30" x14ac:dyDescent="0.3">
      <c r="A370" s="84">
        <v>44155</v>
      </c>
      <c r="B370" s="1" t="s">
        <v>36</v>
      </c>
      <c r="C370" s="1" t="s">
        <v>38</v>
      </c>
      <c r="D370" s="1" t="s">
        <v>39</v>
      </c>
      <c r="E370" s="114">
        <v>0.54166666666666663</v>
      </c>
      <c r="F370" s="115"/>
      <c r="G370" s="114">
        <v>0.58333333333333337</v>
      </c>
      <c r="H370" s="1"/>
      <c r="I370" s="1">
        <v>1</v>
      </c>
      <c r="J370" s="1" t="s">
        <v>105</v>
      </c>
      <c r="K370" s="1"/>
      <c r="L370" s="1"/>
      <c r="M370" s="1" t="s">
        <v>83</v>
      </c>
      <c r="N370" s="1" t="s">
        <v>84</v>
      </c>
      <c r="O370" s="105" t="s">
        <v>36</v>
      </c>
      <c r="P370" s="105" t="s">
        <v>38</v>
      </c>
      <c r="Q370" s="106"/>
      <c r="R370" s="106"/>
      <c r="S370" s="1">
        <v>1</v>
      </c>
      <c r="T370" s="1">
        <v>24</v>
      </c>
      <c r="U370" s="105"/>
      <c r="V370" s="105" t="s">
        <v>105</v>
      </c>
      <c r="W370" s="106">
        <v>44151</v>
      </c>
      <c r="X370" s="106">
        <v>44165</v>
      </c>
      <c r="Y370" s="1">
        <v>14</v>
      </c>
      <c r="Z370" s="1">
        <v>136.37</v>
      </c>
      <c r="AA370" s="1">
        <v>11</v>
      </c>
      <c r="AB370" s="1" t="s">
        <v>542</v>
      </c>
      <c r="AC370" s="1" t="s">
        <v>546</v>
      </c>
      <c r="AD370" s="1" t="s">
        <v>544</v>
      </c>
    </row>
    <row r="371" spans="1:30" x14ac:dyDescent="0.3">
      <c r="A371" s="84">
        <v>44155</v>
      </c>
      <c r="B371" s="1" t="s">
        <v>36</v>
      </c>
      <c r="C371" s="1" t="s">
        <v>38</v>
      </c>
      <c r="D371" s="1" t="s">
        <v>139</v>
      </c>
      <c r="E371" s="114">
        <v>0.70833333333333337</v>
      </c>
      <c r="F371" s="115"/>
      <c r="G371" s="114">
        <v>0.75</v>
      </c>
      <c r="H371" s="1"/>
      <c r="I371" s="1">
        <v>1</v>
      </c>
      <c r="J371" s="1" t="s">
        <v>105</v>
      </c>
      <c r="K371" s="1"/>
      <c r="L371" s="1"/>
      <c r="M371" s="1" t="s">
        <v>83</v>
      </c>
      <c r="N371" s="1" t="s">
        <v>84</v>
      </c>
      <c r="O371" s="105" t="s">
        <v>36</v>
      </c>
      <c r="P371" s="105" t="s">
        <v>38</v>
      </c>
      <c r="Q371" s="106"/>
      <c r="R371" s="106"/>
      <c r="S371" s="1">
        <v>1</v>
      </c>
      <c r="T371" s="1">
        <v>24</v>
      </c>
      <c r="U371" s="105"/>
      <c r="V371" s="105" t="s">
        <v>105</v>
      </c>
      <c r="W371" s="106">
        <v>44151</v>
      </c>
      <c r="X371" s="106">
        <v>44165</v>
      </c>
      <c r="Y371" s="1">
        <v>14</v>
      </c>
      <c r="Z371" s="1">
        <v>136.37</v>
      </c>
      <c r="AA371" s="1">
        <v>11</v>
      </c>
      <c r="AB371" s="1" t="s">
        <v>542</v>
      </c>
      <c r="AC371" s="1" t="s">
        <v>553</v>
      </c>
      <c r="AD371" s="1" t="s">
        <v>544</v>
      </c>
    </row>
    <row r="372" spans="1:30" x14ac:dyDescent="0.3">
      <c r="A372" s="84">
        <v>44152</v>
      </c>
      <c r="B372" s="1" t="s">
        <v>36</v>
      </c>
      <c r="C372" s="1" t="s">
        <v>54</v>
      </c>
      <c r="D372" s="1" t="s">
        <v>92</v>
      </c>
      <c r="E372" s="114">
        <v>0.75</v>
      </c>
      <c r="F372" s="115"/>
      <c r="G372" s="114">
        <v>0.76388888888888884</v>
      </c>
      <c r="H372" s="1"/>
      <c r="I372" s="1">
        <v>0.33</v>
      </c>
      <c r="J372" s="1" t="s">
        <v>105</v>
      </c>
      <c r="K372" s="1"/>
      <c r="L372" s="1"/>
      <c r="M372" s="1" t="s">
        <v>83</v>
      </c>
      <c r="N372" s="1" t="s">
        <v>84</v>
      </c>
      <c r="O372" s="105" t="s">
        <v>36</v>
      </c>
      <c r="P372" s="105" t="s">
        <v>54</v>
      </c>
      <c r="Q372" s="106"/>
      <c r="R372" s="106"/>
      <c r="S372" s="1">
        <v>1</v>
      </c>
      <c r="T372" s="1">
        <v>24</v>
      </c>
      <c r="U372" s="105"/>
      <c r="V372" s="105" t="s">
        <v>105</v>
      </c>
      <c r="W372" s="106">
        <v>44151</v>
      </c>
      <c r="X372" s="106">
        <v>44165</v>
      </c>
      <c r="Y372" s="1">
        <v>14</v>
      </c>
      <c r="Z372" s="1">
        <v>136.37</v>
      </c>
      <c r="AA372" s="1">
        <v>11</v>
      </c>
      <c r="AB372" s="1" t="s">
        <v>542</v>
      </c>
      <c r="AC372" s="1" t="s">
        <v>557</v>
      </c>
      <c r="AD372" s="1" t="s">
        <v>544</v>
      </c>
    </row>
    <row r="373" spans="1:30" x14ac:dyDescent="0.3">
      <c r="A373" s="84">
        <v>44160</v>
      </c>
      <c r="B373" s="1" t="s">
        <v>36</v>
      </c>
      <c r="C373" s="1" t="s">
        <v>38</v>
      </c>
      <c r="D373" s="1" t="s">
        <v>141</v>
      </c>
      <c r="E373" s="114">
        <v>0.5</v>
      </c>
      <c r="F373" s="115"/>
      <c r="G373" s="114">
        <v>0.54166666666666663</v>
      </c>
      <c r="H373" s="1"/>
      <c r="I373" s="1">
        <v>1</v>
      </c>
      <c r="J373" s="1" t="s">
        <v>105</v>
      </c>
      <c r="K373" s="1"/>
      <c r="L373" s="1"/>
      <c r="M373" s="1" t="s">
        <v>83</v>
      </c>
      <c r="N373" s="1" t="s">
        <v>84</v>
      </c>
      <c r="O373" s="105" t="s">
        <v>36</v>
      </c>
      <c r="P373" s="105" t="s">
        <v>38</v>
      </c>
      <c r="Q373" s="106"/>
      <c r="R373" s="106"/>
      <c r="S373" s="1">
        <v>1</v>
      </c>
      <c r="T373" s="1">
        <v>24</v>
      </c>
      <c r="U373" s="105"/>
      <c r="V373" s="105" t="s">
        <v>105</v>
      </c>
      <c r="W373" s="106">
        <v>44151</v>
      </c>
      <c r="X373" s="106">
        <v>44165</v>
      </c>
      <c r="Y373" s="1">
        <v>14</v>
      </c>
      <c r="Z373" s="1">
        <v>136.37</v>
      </c>
      <c r="AA373" s="1">
        <v>11</v>
      </c>
      <c r="AB373" s="1" t="s">
        <v>542</v>
      </c>
      <c r="AC373" s="1" t="s">
        <v>544</v>
      </c>
      <c r="AD373" s="1" t="s">
        <v>544</v>
      </c>
    </row>
    <row r="374" spans="1:30" x14ac:dyDescent="0.3">
      <c r="A374" s="84">
        <v>44161</v>
      </c>
      <c r="B374" s="1" t="s">
        <v>36</v>
      </c>
      <c r="C374" s="1" t="s">
        <v>38</v>
      </c>
      <c r="D374" s="1" t="s">
        <v>39</v>
      </c>
      <c r="E374" s="114">
        <v>0.41666666666666669</v>
      </c>
      <c r="F374" s="115"/>
      <c r="G374" s="114">
        <v>0.47916666666666669</v>
      </c>
      <c r="H374" s="1"/>
      <c r="I374" s="1">
        <v>1.5</v>
      </c>
      <c r="J374" s="1" t="s">
        <v>105</v>
      </c>
      <c r="K374" s="1"/>
      <c r="L374" s="1"/>
      <c r="M374" s="1" t="s">
        <v>83</v>
      </c>
      <c r="N374" s="1" t="s">
        <v>84</v>
      </c>
      <c r="O374" s="105" t="s">
        <v>36</v>
      </c>
      <c r="P374" s="105" t="s">
        <v>38</v>
      </c>
      <c r="Q374" s="106"/>
      <c r="R374" s="106"/>
      <c r="S374" s="1">
        <v>1</v>
      </c>
      <c r="T374" s="1">
        <v>24</v>
      </c>
      <c r="U374" s="105"/>
      <c r="V374" s="105" t="s">
        <v>105</v>
      </c>
      <c r="W374" s="106">
        <v>44151</v>
      </c>
      <c r="X374" s="106">
        <v>44165</v>
      </c>
      <c r="Y374" s="1">
        <v>14</v>
      </c>
      <c r="Z374" s="1">
        <v>136.37</v>
      </c>
      <c r="AA374" s="1">
        <v>11</v>
      </c>
      <c r="AB374" s="1" t="s">
        <v>542</v>
      </c>
      <c r="AC374" s="1" t="s">
        <v>555</v>
      </c>
      <c r="AD374" s="1" t="s">
        <v>544</v>
      </c>
    </row>
    <row r="375" spans="1:30" x14ac:dyDescent="0.3">
      <c r="A375" s="84">
        <v>44161</v>
      </c>
      <c r="B375" s="1" t="s">
        <v>36</v>
      </c>
      <c r="C375" s="1" t="s">
        <v>38</v>
      </c>
      <c r="D375" s="1" t="s">
        <v>142</v>
      </c>
      <c r="E375" s="114">
        <v>0.70138888888888884</v>
      </c>
      <c r="F375" s="115"/>
      <c r="G375" s="114">
        <v>0.78472222222222221</v>
      </c>
      <c r="H375" s="1"/>
      <c r="I375" s="1">
        <v>2</v>
      </c>
      <c r="J375" s="1" t="s">
        <v>105</v>
      </c>
      <c r="K375" s="1"/>
      <c r="L375" s="1"/>
      <c r="M375" s="1" t="s">
        <v>83</v>
      </c>
      <c r="N375" s="1" t="s">
        <v>84</v>
      </c>
      <c r="O375" s="105" t="s">
        <v>36</v>
      </c>
      <c r="P375" s="105" t="s">
        <v>38</v>
      </c>
      <c r="Q375" s="106"/>
      <c r="R375" s="106"/>
      <c r="S375" s="1">
        <v>1</v>
      </c>
      <c r="T375" s="1">
        <v>24</v>
      </c>
      <c r="U375" s="105"/>
      <c r="V375" s="105" t="s">
        <v>105</v>
      </c>
      <c r="W375" s="106">
        <v>44151</v>
      </c>
      <c r="X375" s="106">
        <v>44165</v>
      </c>
      <c r="Y375" s="1">
        <v>14</v>
      </c>
      <c r="Z375" s="1">
        <v>136.37</v>
      </c>
      <c r="AA375" s="1">
        <v>11</v>
      </c>
      <c r="AB375" s="1" t="s">
        <v>542</v>
      </c>
      <c r="AC375" s="1" t="s">
        <v>547</v>
      </c>
      <c r="AD375" s="1" t="s">
        <v>544</v>
      </c>
    </row>
    <row r="376" spans="1:30" x14ac:dyDescent="0.3">
      <c r="A376" s="84">
        <v>44162</v>
      </c>
      <c r="B376" s="1" t="s">
        <v>36</v>
      </c>
      <c r="C376" s="1" t="s">
        <v>44</v>
      </c>
      <c r="D376" s="1" t="s">
        <v>144</v>
      </c>
      <c r="E376" s="114">
        <v>0.42708333333333331</v>
      </c>
      <c r="F376" s="115"/>
      <c r="G376" s="114">
        <v>0.5</v>
      </c>
      <c r="H376" s="1"/>
      <c r="I376" s="1">
        <v>1.75</v>
      </c>
      <c r="J376" s="1" t="s">
        <v>105</v>
      </c>
      <c r="K376" s="1"/>
      <c r="L376" s="1"/>
      <c r="M376" s="1" t="s">
        <v>83</v>
      </c>
      <c r="N376" s="1" t="s">
        <v>84</v>
      </c>
      <c r="O376" s="105" t="s">
        <v>36</v>
      </c>
      <c r="P376" s="105" t="s">
        <v>44</v>
      </c>
      <c r="Q376" s="106"/>
      <c r="R376" s="106"/>
      <c r="S376" s="1">
        <v>1</v>
      </c>
      <c r="T376" s="1">
        <v>24</v>
      </c>
      <c r="U376" s="105"/>
      <c r="V376" s="105" t="s">
        <v>105</v>
      </c>
      <c r="W376" s="106">
        <v>44151</v>
      </c>
      <c r="X376" s="106">
        <v>44165</v>
      </c>
      <c r="Y376" s="1">
        <v>14</v>
      </c>
      <c r="Z376" s="1">
        <v>136.37</v>
      </c>
      <c r="AA376" s="1">
        <v>11</v>
      </c>
      <c r="AB376" s="1" t="s">
        <v>542</v>
      </c>
      <c r="AC376" s="1" t="s">
        <v>555</v>
      </c>
      <c r="AD376" s="1" t="s">
        <v>544</v>
      </c>
    </row>
    <row r="377" spans="1:30" x14ac:dyDescent="0.3">
      <c r="A377" s="84">
        <v>44152</v>
      </c>
      <c r="B377" s="1" t="s">
        <v>36</v>
      </c>
      <c r="C377" s="1" t="s">
        <v>44</v>
      </c>
      <c r="D377" s="1" t="s">
        <v>106</v>
      </c>
      <c r="E377" s="114">
        <v>0.63541666666666663</v>
      </c>
      <c r="F377" s="115"/>
      <c r="G377" s="114">
        <v>0.70833333333333337</v>
      </c>
      <c r="H377" s="1"/>
      <c r="I377" s="1">
        <v>1.75</v>
      </c>
      <c r="J377" s="1" t="s">
        <v>105</v>
      </c>
      <c r="K377" s="1"/>
      <c r="L377" s="1"/>
      <c r="M377" s="1" t="s">
        <v>93</v>
      </c>
      <c r="N377" s="1" t="s">
        <v>94</v>
      </c>
      <c r="O377" s="105" t="s">
        <v>36</v>
      </c>
      <c r="P377" s="105" t="s">
        <v>44</v>
      </c>
      <c r="Q377" s="106"/>
      <c r="R377" s="106"/>
      <c r="S377" s="1">
        <v>1</v>
      </c>
      <c r="T377" s="1">
        <v>24</v>
      </c>
      <c r="U377" s="105"/>
      <c r="V377" s="105" t="s">
        <v>105</v>
      </c>
      <c r="W377" s="106">
        <v>44151</v>
      </c>
      <c r="X377" s="106">
        <v>44165</v>
      </c>
      <c r="Y377" s="1">
        <v>14</v>
      </c>
      <c r="Z377" s="1">
        <v>136.37</v>
      </c>
      <c r="AA377" s="1">
        <v>11</v>
      </c>
      <c r="AB377" s="1" t="s">
        <v>542</v>
      </c>
      <c r="AC377" s="1" t="s">
        <v>550</v>
      </c>
      <c r="AD377" s="1" t="s">
        <v>544</v>
      </c>
    </row>
    <row r="378" spans="1:30" x14ac:dyDescent="0.3">
      <c r="A378" s="84">
        <v>44152</v>
      </c>
      <c r="B378" s="1" t="s">
        <v>36</v>
      </c>
      <c r="C378" s="1" t="s">
        <v>44</v>
      </c>
      <c r="D378" s="1"/>
      <c r="E378" s="114">
        <v>0.63541666666666663</v>
      </c>
      <c r="F378" s="115"/>
      <c r="G378" s="114">
        <v>0.70833333333333337</v>
      </c>
      <c r="H378" s="1"/>
      <c r="I378" s="1">
        <v>1.75</v>
      </c>
      <c r="J378" s="1" t="s">
        <v>105</v>
      </c>
      <c r="K378" s="1"/>
      <c r="L378" s="1"/>
      <c r="M378" s="1" t="s">
        <v>93</v>
      </c>
      <c r="N378" s="1" t="s">
        <v>94</v>
      </c>
      <c r="O378" s="105" t="s">
        <v>36</v>
      </c>
      <c r="P378" s="105" t="s">
        <v>44</v>
      </c>
      <c r="Q378" s="106"/>
      <c r="R378" s="106"/>
      <c r="S378" s="1">
        <v>1</v>
      </c>
      <c r="T378" s="1">
        <v>24</v>
      </c>
      <c r="U378" s="105"/>
      <c r="V378" s="105" t="s">
        <v>105</v>
      </c>
      <c r="W378" s="106">
        <v>44151</v>
      </c>
      <c r="X378" s="106">
        <v>44165</v>
      </c>
      <c r="Y378" s="1">
        <v>14</v>
      </c>
      <c r="Z378" s="1">
        <v>136.37</v>
      </c>
      <c r="AA378" s="1">
        <v>11</v>
      </c>
      <c r="AB378" s="1" t="s">
        <v>542</v>
      </c>
      <c r="AC378" s="1" t="s">
        <v>550</v>
      </c>
      <c r="AD378" s="1" t="s">
        <v>544</v>
      </c>
    </row>
    <row r="379" spans="1:30" x14ac:dyDescent="0.3">
      <c r="A379" s="84">
        <v>44152</v>
      </c>
      <c r="B379" s="1" t="s">
        <v>36</v>
      </c>
      <c r="C379" s="1" t="s">
        <v>54</v>
      </c>
      <c r="D379" s="1" t="s">
        <v>146</v>
      </c>
      <c r="E379" s="114">
        <v>0.41666666666666669</v>
      </c>
      <c r="F379" s="115"/>
      <c r="G379" s="114">
        <v>0.5</v>
      </c>
      <c r="H379" s="1"/>
      <c r="I379" s="1">
        <v>2</v>
      </c>
      <c r="J379" s="1" t="s">
        <v>105</v>
      </c>
      <c r="K379" s="1"/>
      <c r="L379" s="1"/>
      <c r="M379" s="1" t="s">
        <v>93</v>
      </c>
      <c r="N379" s="1" t="s">
        <v>94</v>
      </c>
      <c r="O379" s="105" t="s">
        <v>36</v>
      </c>
      <c r="P379" s="105" t="s">
        <v>54</v>
      </c>
      <c r="Q379" s="106"/>
      <c r="R379" s="106"/>
      <c r="S379" s="1">
        <v>1</v>
      </c>
      <c r="T379" s="1">
        <v>24</v>
      </c>
      <c r="U379" s="105"/>
      <c r="V379" s="105" t="s">
        <v>105</v>
      </c>
      <c r="W379" s="106">
        <v>44151</v>
      </c>
      <c r="X379" s="106">
        <v>44165</v>
      </c>
      <c r="Y379" s="1">
        <v>14</v>
      </c>
      <c r="Z379" s="1">
        <v>136.37</v>
      </c>
      <c r="AA379" s="1">
        <v>11</v>
      </c>
      <c r="AB379" s="1" t="s">
        <v>542</v>
      </c>
      <c r="AC379" s="1" t="s">
        <v>555</v>
      </c>
      <c r="AD379" s="1" t="s">
        <v>544</v>
      </c>
    </row>
    <row r="380" spans="1:30" x14ac:dyDescent="0.3">
      <c r="A380" s="84">
        <v>44158</v>
      </c>
      <c r="B380" s="1" t="s">
        <v>36</v>
      </c>
      <c r="C380" s="1" t="s">
        <v>38</v>
      </c>
      <c r="D380" s="1" t="s">
        <v>147</v>
      </c>
      <c r="E380" s="114">
        <v>0.38194444444444442</v>
      </c>
      <c r="F380" s="115"/>
      <c r="G380" s="114">
        <v>0.40972222222222221</v>
      </c>
      <c r="H380" s="1"/>
      <c r="I380" s="1">
        <v>0.67</v>
      </c>
      <c r="J380" s="1" t="s">
        <v>105</v>
      </c>
      <c r="K380" s="1"/>
      <c r="L380" s="1"/>
      <c r="M380" s="1" t="s">
        <v>101</v>
      </c>
      <c r="N380" s="1" t="s">
        <v>102</v>
      </c>
      <c r="O380" s="105" t="s">
        <v>36</v>
      </c>
      <c r="P380" s="105" t="s">
        <v>38</v>
      </c>
      <c r="Q380" s="106"/>
      <c r="R380" s="106"/>
      <c r="S380" s="1">
        <v>1</v>
      </c>
      <c r="T380" s="1">
        <v>24</v>
      </c>
      <c r="U380" s="105"/>
      <c r="V380" s="105" t="s">
        <v>105</v>
      </c>
      <c r="W380" s="106">
        <v>44151</v>
      </c>
      <c r="X380" s="106">
        <v>44165</v>
      </c>
      <c r="Y380" s="1">
        <v>14</v>
      </c>
      <c r="Z380" s="1">
        <v>136.37</v>
      </c>
      <c r="AA380" s="1">
        <v>11</v>
      </c>
      <c r="AB380" s="1" t="s">
        <v>542</v>
      </c>
      <c r="AC380" s="1" t="s">
        <v>543</v>
      </c>
      <c r="AD380" s="1" t="s">
        <v>544</v>
      </c>
    </row>
    <row r="381" spans="1:30" x14ac:dyDescent="0.3">
      <c r="A381" s="84">
        <v>44163</v>
      </c>
      <c r="B381" s="1" t="s">
        <v>36</v>
      </c>
      <c r="C381" s="1" t="s">
        <v>38</v>
      </c>
      <c r="D381" s="1" t="s">
        <v>148</v>
      </c>
      <c r="E381" s="114">
        <v>0.78472222222222221</v>
      </c>
      <c r="F381" s="115"/>
      <c r="G381" s="114">
        <v>0.79513888888888884</v>
      </c>
      <c r="H381" s="1"/>
      <c r="I381" s="1">
        <v>0.25</v>
      </c>
      <c r="J381" s="1" t="s">
        <v>105</v>
      </c>
      <c r="K381" s="1"/>
      <c r="L381" s="1"/>
      <c r="M381" s="1" t="s">
        <v>101</v>
      </c>
      <c r="N381" s="1" t="s">
        <v>102</v>
      </c>
      <c r="O381" s="105" t="s">
        <v>36</v>
      </c>
      <c r="P381" s="105" t="s">
        <v>38</v>
      </c>
      <c r="Q381" s="106"/>
      <c r="R381" s="106"/>
      <c r="S381" s="1">
        <v>1</v>
      </c>
      <c r="T381" s="1">
        <v>24</v>
      </c>
      <c r="U381" s="105"/>
      <c r="V381" s="105" t="s">
        <v>105</v>
      </c>
      <c r="W381" s="106">
        <v>44151</v>
      </c>
      <c r="X381" s="106">
        <v>44165</v>
      </c>
      <c r="Y381" s="1">
        <v>14</v>
      </c>
      <c r="Z381" s="1">
        <v>136.37</v>
      </c>
      <c r="AA381" s="1">
        <v>11</v>
      </c>
      <c r="AB381" s="1" t="s">
        <v>542</v>
      </c>
      <c r="AC381" s="1" t="s">
        <v>557</v>
      </c>
      <c r="AD381" s="1" t="s">
        <v>544</v>
      </c>
    </row>
    <row r="382" spans="1:30" x14ac:dyDescent="0.3">
      <c r="A382" s="84">
        <v>44139</v>
      </c>
      <c r="B382" s="1" t="s">
        <v>36</v>
      </c>
      <c r="C382" s="1" t="s">
        <v>38</v>
      </c>
      <c r="D382" s="1" t="s">
        <v>39</v>
      </c>
      <c r="E382" s="114">
        <v>0.29166666666666669</v>
      </c>
      <c r="F382" s="115"/>
      <c r="G382" s="114">
        <v>0.33333333333333331</v>
      </c>
      <c r="H382" s="1"/>
      <c r="I382" s="1">
        <v>1</v>
      </c>
      <c r="J382" s="1" t="s">
        <v>40</v>
      </c>
      <c r="K382" s="1"/>
      <c r="L382" s="1"/>
      <c r="M382" s="1" t="s">
        <v>41</v>
      </c>
      <c r="N382" s="1" t="s">
        <v>42</v>
      </c>
      <c r="O382" s="105" t="s">
        <v>36</v>
      </c>
      <c r="P382" s="105" t="s">
        <v>38</v>
      </c>
      <c r="Q382" s="106"/>
      <c r="R382" s="106"/>
      <c r="S382" s="1">
        <v>1</v>
      </c>
      <c r="T382" s="1">
        <v>24</v>
      </c>
      <c r="U382" s="105"/>
      <c r="V382" s="105" t="s">
        <v>40</v>
      </c>
      <c r="W382" s="106">
        <v>44137</v>
      </c>
      <c r="X382" s="106">
        <v>44151</v>
      </c>
      <c r="Y382" s="1">
        <v>14</v>
      </c>
      <c r="Z382" s="1">
        <v>112</v>
      </c>
      <c r="AA382" s="1">
        <v>11</v>
      </c>
      <c r="AB382" s="1" t="s">
        <v>542</v>
      </c>
      <c r="AC382" s="1" t="s">
        <v>559</v>
      </c>
      <c r="AD382" s="1" t="s">
        <v>544</v>
      </c>
    </row>
    <row r="383" spans="1:30" x14ac:dyDescent="0.3">
      <c r="A383" s="84">
        <v>44140</v>
      </c>
      <c r="B383" s="1" t="s">
        <v>36</v>
      </c>
      <c r="C383" s="1" t="s">
        <v>38</v>
      </c>
      <c r="D383" s="1" t="s">
        <v>39</v>
      </c>
      <c r="E383" s="114">
        <v>0.27083333333333331</v>
      </c>
      <c r="F383" s="115"/>
      <c r="G383" s="114">
        <v>0.3125</v>
      </c>
      <c r="H383" s="1"/>
      <c r="I383" s="1">
        <v>1</v>
      </c>
      <c r="J383" s="1" t="s">
        <v>40</v>
      </c>
      <c r="K383" s="1"/>
      <c r="L383" s="1"/>
      <c r="M383" s="1" t="s">
        <v>41</v>
      </c>
      <c r="N383" s="1" t="s">
        <v>42</v>
      </c>
      <c r="O383" s="105" t="s">
        <v>36</v>
      </c>
      <c r="P383" s="105" t="s">
        <v>38</v>
      </c>
      <c r="Q383" s="106"/>
      <c r="R383" s="106"/>
      <c r="S383" s="1">
        <v>1</v>
      </c>
      <c r="T383" s="1">
        <v>24</v>
      </c>
      <c r="U383" s="105"/>
      <c r="V383" s="105" t="s">
        <v>40</v>
      </c>
      <c r="W383" s="106">
        <v>44137</v>
      </c>
      <c r="X383" s="106">
        <v>44151</v>
      </c>
      <c r="Y383" s="1">
        <v>14</v>
      </c>
      <c r="Z383" s="1">
        <v>112</v>
      </c>
      <c r="AA383" s="1">
        <v>11</v>
      </c>
      <c r="AB383" s="1" t="s">
        <v>542</v>
      </c>
      <c r="AC383" s="1" t="s">
        <v>41</v>
      </c>
      <c r="AD383" s="1" t="s">
        <v>544</v>
      </c>
    </row>
    <row r="384" spans="1:30" x14ac:dyDescent="0.3">
      <c r="A384" s="84">
        <v>44144</v>
      </c>
      <c r="B384" s="1" t="s">
        <v>36</v>
      </c>
      <c r="C384" s="1" t="s">
        <v>38</v>
      </c>
      <c r="D384" s="1" t="s">
        <v>43</v>
      </c>
      <c r="E384" s="114">
        <v>0.29166666666666669</v>
      </c>
      <c r="F384" s="115"/>
      <c r="G384" s="114">
        <v>0.3298611111111111</v>
      </c>
      <c r="H384" s="1"/>
      <c r="I384" s="1">
        <v>0.92</v>
      </c>
      <c r="J384" s="1" t="s">
        <v>40</v>
      </c>
      <c r="K384" s="1"/>
      <c r="L384" s="1"/>
      <c r="M384" s="1" t="s">
        <v>41</v>
      </c>
      <c r="N384" s="1" t="s">
        <v>42</v>
      </c>
      <c r="O384" s="105" t="s">
        <v>36</v>
      </c>
      <c r="P384" s="105" t="s">
        <v>38</v>
      </c>
      <c r="Q384" s="106"/>
      <c r="R384" s="106"/>
      <c r="S384" s="1">
        <v>1</v>
      </c>
      <c r="T384" s="1">
        <v>24</v>
      </c>
      <c r="U384" s="105"/>
      <c r="V384" s="105" t="s">
        <v>40</v>
      </c>
      <c r="W384" s="106">
        <v>44137</v>
      </c>
      <c r="X384" s="106">
        <v>44151</v>
      </c>
      <c r="Y384" s="1">
        <v>14</v>
      </c>
      <c r="Z384" s="1">
        <v>112</v>
      </c>
      <c r="AA384" s="1">
        <v>11</v>
      </c>
      <c r="AB384" s="1" t="s">
        <v>542</v>
      </c>
      <c r="AC384" s="1" t="s">
        <v>559</v>
      </c>
      <c r="AD384" s="1" t="s">
        <v>544</v>
      </c>
    </row>
    <row r="385" spans="1:30" x14ac:dyDescent="0.3">
      <c r="A385" s="84">
        <v>44147</v>
      </c>
      <c r="B385" s="1" t="s">
        <v>36</v>
      </c>
      <c r="C385" s="1" t="s">
        <v>38</v>
      </c>
      <c r="D385" s="1" t="s">
        <v>39</v>
      </c>
      <c r="E385" s="114">
        <v>0.27083333333333331</v>
      </c>
      <c r="F385" s="115"/>
      <c r="G385" s="114">
        <v>0.3125</v>
      </c>
      <c r="H385" s="1"/>
      <c r="I385" s="1">
        <v>1</v>
      </c>
      <c r="J385" s="1" t="s">
        <v>40</v>
      </c>
      <c r="K385" s="1"/>
      <c r="L385" s="1"/>
      <c r="M385" s="1" t="s">
        <v>41</v>
      </c>
      <c r="N385" s="1" t="s">
        <v>42</v>
      </c>
      <c r="O385" s="105" t="s">
        <v>36</v>
      </c>
      <c r="P385" s="105" t="s">
        <v>38</v>
      </c>
      <c r="Q385" s="106"/>
      <c r="R385" s="106"/>
      <c r="S385" s="1">
        <v>1</v>
      </c>
      <c r="T385" s="1">
        <v>24</v>
      </c>
      <c r="U385" s="105"/>
      <c r="V385" s="105" t="s">
        <v>40</v>
      </c>
      <c r="W385" s="106">
        <v>44137</v>
      </c>
      <c r="X385" s="106">
        <v>44151</v>
      </c>
      <c r="Y385" s="1">
        <v>14</v>
      </c>
      <c r="Z385" s="1">
        <v>112</v>
      </c>
      <c r="AA385" s="1">
        <v>11</v>
      </c>
      <c r="AB385" s="1" t="s">
        <v>542</v>
      </c>
      <c r="AC385" s="1" t="s">
        <v>41</v>
      </c>
      <c r="AD385" s="1" t="s">
        <v>544</v>
      </c>
    </row>
    <row r="386" spans="1:30" x14ac:dyDescent="0.3">
      <c r="A386" s="84">
        <v>44141</v>
      </c>
      <c r="B386" s="1" t="s">
        <v>36</v>
      </c>
      <c r="C386" s="1" t="s">
        <v>44</v>
      </c>
      <c r="D386" s="1"/>
      <c r="E386" s="114">
        <v>0.42708333333333331</v>
      </c>
      <c r="F386" s="115"/>
      <c r="G386" s="114">
        <v>0.5</v>
      </c>
      <c r="H386" s="1"/>
      <c r="I386" s="1">
        <v>1.75</v>
      </c>
      <c r="J386" s="1" t="s">
        <v>40</v>
      </c>
      <c r="K386" s="1"/>
      <c r="L386" s="1"/>
      <c r="M386" s="1" t="s">
        <v>41</v>
      </c>
      <c r="N386" s="1" t="s">
        <v>42</v>
      </c>
      <c r="O386" s="105" t="s">
        <v>36</v>
      </c>
      <c r="P386" s="105" t="s">
        <v>44</v>
      </c>
      <c r="Q386" s="106"/>
      <c r="R386" s="106"/>
      <c r="S386" s="1">
        <v>1</v>
      </c>
      <c r="T386" s="1">
        <v>24</v>
      </c>
      <c r="U386" s="105"/>
      <c r="V386" s="105" t="s">
        <v>40</v>
      </c>
      <c r="W386" s="106">
        <v>44137</v>
      </c>
      <c r="X386" s="106">
        <v>44151</v>
      </c>
      <c r="Y386" s="1">
        <v>14</v>
      </c>
      <c r="Z386" s="1">
        <v>112</v>
      </c>
      <c r="AA386" s="1">
        <v>11</v>
      </c>
      <c r="AB386" s="1" t="s">
        <v>542</v>
      </c>
      <c r="AC386" s="1" t="s">
        <v>555</v>
      </c>
      <c r="AD386" s="1" t="s">
        <v>544</v>
      </c>
    </row>
    <row r="387" spans="1:30" x14ac:dyDescent="0.3">
      <c r="A387" s="84">
        <v>44146</v>
      </c>
      <c r="B387" s="1" t="s">
        <v>36</v>
      </c>
      <c r="C387" s="1" t="s">
        <v>44</v>
      </c>
      <c r="D387" s="1" t="s">
        <v>45</v>
      </c>
      <c r="E387" s="114">
        <v>0.34375</v>
      </c>
      <c r="F387" s="115"/>
      <c r="G387" s="114">
        <v>0.36458333333333331</v>
      </c>
      <c r="H387" s="1"/>
      <c r="I387" s="1">
        <v>0.5</v>
      </c>
      <c r="J387" s="1" t="s">
        <v>40</v>
      </c>
      <c r="K387" s="1"/>
      <c r="L387" s="1"/>
      <c r="M387" s="1" t="s">
        <v>41</v>
      </c>
      <c r="N387" s="1" t="s">
        <v>42</v>
      </c>
      <c r="O387" s="105" t="s">
        <v>36</v>
      </c>
      <c r="P387" s="105" t="s">
        <v>44</v>
      </c>
      <c r="Q387" s="106"/>
      <c r="R387" s="106"/>
      <c r="S387" s="1">
        <v>1</v>
      </c>
      <c r="T387" s="1">
        <v>24</v>
      </c>
      <c r="U387" s="105"/>
      <c r="V387" s="105" t="s">
        <v>40</v>
      </c>
      <c r="W387" s="106">
        <v>44137</v>
      </c>
      <c r="X387" s="106">
        <v>44151</v>
      </c>
      <c r="Y387" s="1">
        <v>14</v>
      </c>
      <c r="Z387" s="1">
        <v>112</v>
      </c>
      <c r="AA387" s="1">
        <v>11</v>
      </c>
      <c r="AB387" s="1" t="s">
        <v>542</v>
      </c>
      <c r="AC387" s="1" t="s">
        <v>549</v>
      </c>
      <c r="AD387" s="1" t="s">
        <v>544</v>
      </c>
    </row>
    <row r="388" spans="1:30" x14ac:dyDescent="0.3">
      <c r="A388" s="84">
        <v>44148</v>
      </c>
      <c r="B388" s="1" t="s">
        <v>36</v>
      </c>
      <c r="C388" s="1" t="s">
        <v>44</v>
      </c>
      <c r="D388" s="1" t="s">
        <v>46</v>
      </c>
      <c r="E388" s="114">
        <v>0.42708333333333331</v>
      </c>
      <c r="F388" s="115"/>
      <c r="G388" s="114">
        <v>0.5</v>
      </c>
      <c r="H388" s="1"/>
      <c r="I388" s="1">
        <v>1.75</v>
      </c>
      <c r="J388" s="1" t="s">
        <v>40</v>
      </c>
      <c r="K388" s="1"/>
      <c r="L388" s="1"/>
      <c r="M388" s="1" t="s">
        <v>41</v>
      </c>
      <c r="N388" s="1" t="s">
        <v>42</v>
      </c>
      <c r="O388" s="105" t="s">
        <v>36</v>
      </c>
      <c r="P388" s="105" t="s">
        <v>44</v>
      </c>
      <c r="Q388" s="106"/>
      <c r="R388" s="106"/>
      <c r="S388" s="1">
        <v>1</v>
      </c>
      <c r="T388" s="1">
        <v>24</v>
      </c>
      <c r="U388" s="105"/>
      <c r="V388" s="105" t="s">
        <v>40</v>
      </c>
      <c r="W388" s="106">
        <v>44137</v>
      </c>
      <c r="X388" s="106">
        <v>44151</v>
      </c>
      <c r="Y388" s="1">
        <v>14</v>
      </c>
      <c r="Z388" s="1">
        <v>112</v>
      </c>
      <c r="AA388" s="1">
        <v>11</v>
      </c>
      <c r="AB388" s="1" t="s">
        <v>542</v>
      </c>
      <c r="AC388" s="1" t="s">
        <v>555</v>
      </c>
      <c r="AD388" s="1" t="s">
        <v>544</v>
      </c>
    </row>
    <row r="389" spans="1:30" x14ac:dyDescent="0.3">
      <c r="A389" s="84">
        <v>44140</v>
      </c>
      <c r="B389" s="1" t="s">
        <v>36</v>
      </c>
      <c r="C389" s="1" t="s">
        <v>47</v>
      </c>
      <c r="D389" s="1"/>
      <c r="E389" s="114">
        <v>0.75</v>
      </c>
      <c r="F389" s="115"/>
      <c r="G389" s="114">
        <v>0.80694444444444446</v>
      </c>
      <c r="H389" s="1"/>
      <c r="I389" s="1">
        <v>1.37</v>
      </c>
      <c r="J389" s="1" t="s">
        <v>40</v>
      </c>
      <c r="K389" s="1"/>
      <c r="L389" s="1"/>
      <c r="M389" s="1" t="s">
        <v>41</v>
      </c>
      <c r="N389" s="1" t="s">
        <v>42</v>
      </c>
      <c r="O389" s="105" t="s">
        <v>36</v>
      </c>
      <c r="P389" s="105" t="s">
        <v>47</v>
      </c>
      <c r="Q389" s="106"/>
      <c r="R389" s="106"/>
      <c r="S389" s="1">
        <v>1</v>
      </c>
      <c r="T389" s="1">
        <v>24</v>
      </c>
      <c r="U389" s="105"/>
      <c r="V389" s="105" t="s">
        <v>40</v>
      </c>
      <c r="W389" s="106">
        <v>44137</v>
      </c>
      <c r="X389" s="106">
        <v>44151</v>
      </c>
      <c r="Y389" s="1">
        <v>14</v>
      </c>
      <c r="Z389" s="1">
        <v>112</v>
      </c>
      <c r="AA389" s="1">
        <v>11</v>
      </c>
      <c r="AB389" s="1" t="s">
        <v>542</v>
      </c>
      <c r="AC389" s="1" t="s">
        <v>557</v>
      </c>
      <c r="AD389" s="1" t="s">
        <v>544</v>
      </c>
    </row>
    <row r="390" spans="1:30" x14ac:dyDescent="0.3">
      <c r="A390" s="84">
        <v>44144</v>
      </c>
      <c r="B390" s="1" t="s">
        <v>36</v>
      </c>
      <c r="C390" s="1" t="s">
        <v>47</v>
      </c>
      <c r="D390" s="1" t="s">
        <v>48</v>
      </c>
      <c r="E390" s="114">
        <v>0.54166666666666663</v>
      </c>
      <c r="F390" s="115"/>
      <c r="G390" s="114">
        <v>0.58333333333333337</v>
      </c>
      <c r="H390" s="1"/>
      <c r="I390" s="1">
        <v>1</v>
      </c>
      <c r="J390" s="1" t="s">
        <v>40</v>
      </c>
      <c r="K390" s="1"/>
      <c r="L390" s="1"/>
      <c r="M390" s="1" t="s">
        <v>41</v>
      </c>
      <c r="N390" s="1" t="s">
        <v>42</v>
      </c>
      <c r="O390" s="105" t="s">
        <v>36</v>
      </c>
      <c r="P390" s="105" t="s">
        <v>47</v>
      </c>
      <c r="Q390" s="106"/>
      <c r="R390" s="106"/>
      <c r="S390" s="1">
        <v>1</v>
      </c>
      <c r="T390" s="1">
        <v>24</v>
      </c>
      <c r="U390" s="105"/>
      <c r="V390" s="105" t="s">
        <v>40</v>
      </c>
      <c r="W390" s="106">
        <v>44137</v>
      </c>
      <c r="X390" s="106">
        <v>44151</v>
      </c>
      <c r="Y390" s="1">
        <v>14</v>
      </c>
      <c r="Z390" s="1">
        <v>112</v>
      </c>
      <c r="AA390" s="1">
        <v>11</v>
      </c>
      <c r="AB390" s="1" t="s">
        <v>542</v>
      </c>
      <c r="AC390" s="1" t="s">
        <v>546</v>
      </c>
      <c r="AD390" s="1" t="s">
        <v>544</v>
      </c>
    </row>
    <row r="391" spans="1:30" x14ac:dyDescent="0.3">
      <c r="A391" s="84">
        <v>44144</v>
      </c>
      <c r="B391" s="1" t="s">
        <v>36</v>
      </c>
      <c r="C391" s="1" t="s">
        <v>47</v>
      </c>
      <c r="D391" s="1" t="s">
        <v>49</v>
      </c>
      <c r="E391" s="114">
        <v>0.59375</v>
      </c>
      <c r="F391" s="115"/>
      <c r="G391" s="114">
        <v>0.625</v>
      </c>
      <c r="H391" s="1"/>
      <c r="I391" s="1">
        <v>0.75</v>
      </c>
      <c r="J391" s="1" t="s">
        <v>40</v>
      </c>
      <c r="K391" s="1"/>
      <c r="L391" s="1"/>
      <c r="M391" s="1" t="s">
        <v>41</v>
      </c>
      <c r="N391" s="1" t="s">
        <v>42</v>
      </c>
      <c r="O391" s="105" t="s">
        <v>36</v>
      </c>
      <c r="P391" s="105" t="s">
        <v>47</v>
      </c>
      <c r="Q391" s="106"/>
      <c r="R391" s="106"/>
      <c r="S391" s="1">
        <v>1</v>
      </c>
      <c r="T391" s="1">
        <v>24</v>
      </c>
      <c r="U391" s="105"/>
      <c r="V391" s="105" t="s">
        <v>40</v>
      </c>
      <c r="W391" s="106">
        <v>44137</v>
      </c>
      <c r="X391" s="106">
        <v>44151</v>
      </c>
      <c r="Y391" s="1">
        <v>14</v>
      </c>
      <c r="Z391" s="1">
        <v>112</v>
      </c>
      <c r="AA391" s="1">
        <v>11</v>
      </c>
      <c r="AB391" s="1" t="s">
        <v>542</v>
      </c>
      <c r="AC391" s="1" t="s">
        <v>551</v>
      </c>
      <c r="AD391" s="1" t="s">
        <v>544</v>
      </c>
    </row>
    <row r="392" spans="1:30" x14ac:dyDescent="0.3">
      <c r="A392" s="84">
        <v>44144</v>
      </c>
      <c r="B392" s="1" t="s">
        <v>36</v>
      </c>
      <c r="C392" s="1" t="s">
        <v>47</v>
      </c>
      <c r="D392" s="1" t="s">
        <v>50</v>
      </c>
      <c r="E392" s="114">
        <v>0.63541666666666663</v>
      </c>
      <c r="F392" s="115"/>
      <c r="G392" s="114">
        <v>0.69791666666666663</v>
      </c>
      <c r="H392" s="1"/>
      <c r="I392" s="1">
        <v>1.5</v>
      </c>
      <c r="J392" s="1" t="s">
        <v>40</v>
      </c>
      <c r="K392" s="1"/>
      <c r="L392" s="1"/>
      <c r="M392" s="1" t="s">
        <v>41</v>
      </c>
      <c r="N392" s="1" t="s">
        <v>42</v>
      </c>
      <c r="O392" s="105" t="s">
        <v>36</v>
      </c>
      <c r="P392" s="105" t="s">
        <v>47</v>
      </c>
      <c r="Q392" s="106"/>
      <c r="R392" s="106"/>
      <c r="S392" s="1">
        <v>1</v>
      </c>
      <c r="T392" s="1">
        <v>24</v>
      </c>
      <c r="U392" s="105"/>
      <c r="V392" s="105" t="s">
        <v>40</v>
      </c>
      <c r="W392" s="106">
        <v>44137</v>
      </c>
      <c r="X392" s="106">
        <v>44151</v>
      </c>
      <c r="Y392" s="1">
        <v>14</v>
      </c>
      <c r="Z392" s="1">
        <v>112</v>
      </c>
      <c r="AA392" s="1">
        <v>11</v>
      </c>
      <c r="AB392" s="1" t="s">
        <v>542</v>
      </c>
      <c r="AC392" s="1" t="s">
        <v>550</v>
      </c>
      <c r="AD392" s="1" t="s">
        <v>544</v>
      </c>
    </row>
    <row r="393" spans="1:30" x14ac:dyDescent="0.3">
      <c r="A393" s="84">
        <v>44147</v>
      </c>
      <c r="B393" s="1" t="s">
        <v>36</v>
      </c>
      <c r="C393" s="1" t="s">
        <v>47</v>
      </c>
      <c r="D393" s="1" t="s">
        <v>52</v>
      </c>
      <c r="E393" s="114">
        <v>0.625</v>
      </c>
      <c r="F393" s="115"/>
      <c r="G393" s="114">
        <v>0.78472222222222221</v>
      </c>
      <c r="H393" s="1"/>
      <c r="I393" s="1">
        <v>3.83</v>
      </c>
      <c r="J393" s="1" t="s">
        <v>40</v>
      </c>
      <c r="K393" s="1"/>
      <c r="L393" s="1"/>
      <c r="M393" s="1" t="s">
        <v>41</v>
      </c>
      <c r="N393" s="1" t="s">
        <v>42</v>
      </c>
      <c r="O393" s="105" t="s">
        <v>36</v>
      </c>
      <c r="P393" s="105" t="s">
        <v>47</v>
      </c>
      <c r="Q393" s="106"/>
      <c r="R393" s="106"/>
      <c r="S393" s="1">
        <v>1</v>
      </c>
      <c r="T393" s="1">
        <v>24</v>
      </c>
      <c r="U393" s="105"/>
      <c r="V393" s="105" t="s">
        <v>40</v>
      </c>
      <c r="W393" s="106">
        <v>44137</v>
      </c>
      <c r="X393" s="106">
        <v>44151</v>
      </c>
      <c r="Y393" s="1">
        <v>14</v>
      </c>
      <c r="Z393" s="1">
        <v>112</v>
      </c>
      <c r="AA393" s="1">
        <v>11</v>
      </c>
      <c r="AB393" s="1" t="s">
        <v>542</v>
      </c>
      <c r="AC393" s="1" t="s">
        <v>550</v>
      </c>
      <c r="AD393" s="1" t="s">
        <v>544</v>
      </c>
    </row>
    <row r="394" spans="1:30" x14ac:dyDescent="0.3">
      <c r="A394" s="84">
        <v>44140</v>
      </c>
      <c r="B394" s="1" t="s">
        <v>36</v>
      </c>
      <c r="C394" s="1" t="s">
        <v>54</v>
      </c>
      <c r="D394" s="1" t="s">
        <v>55</v>
      </c>
      <c r="E394" s="114">
        <v>0.58333333333333337</v>
      </c>
      <c r="F394" s="115"/>
      <c r="G394" s="114">
        <v>0.64583333333333337</v>
      </c>
      <c r="H394" s="1"/>
      <c r="I394" s="1">
        <v>1.5</v>
      </c>
      <c r="J394" s="1" t="s">
        <v>40</v>
      </c>
      <c r="K394" s="1"/>
      <c r="L394" s="1"/>
      <c r="M394" s="1" t="s">
        <v>41</v>
      </c>
      <c r="N394" s="1" t="s">
        <v>42</v>
      </c>
      <c r="O394" s="105" t="s">
        <v>36</v>
      </c>
      <c r="P394" s="105" t="s">
        <v>54</v>
      </c>
      <c r="Q394" s="106"/>
      <c r="R394" s="106"/>
      <c r="S394" s="1">
        <v>1</v>
      </c>
      <c r="T394" s="1">
        <v>24</v>
      </c>
      <c r="U394" s="105"/>
      <c r="V394" s="105" t="s">
        <v>40</v>
      </c>
      <c r="W394" s="106">
        <v>44137</v>
      </c>
      <c r="X394" s="106">
        <v>44151</v>
      </c>
      <c r="Y394" s="1">
        <v>14</v>
      </c>
      <c r="Z394" s="1">
        <v>112</v>
      </c>
      <c r="AA394" s="1">
        <v>11</v>
      </c>
      <c r="AB394" s="1" t="s">
        <v>542</v>
      </c>
      <c r="AC394" s="1" t="s">
        <v>551</v>
      </c>
      <c r="AD394" s="1" t="s">
        <v>544</v>
      </c>
    </row>
    <row r="395" spans="1:30" x14ac:dyDescent="0.3">
      <c r="A395" s="84">
        <v>44145</v>
      </c>
      <c r="B395" s="1" t="s">
        <v>36</v>
      </c>
      <c r="C395" s="1" t="s">
        <v>54</v>
      </c>
      <c r="D395" s="1" t="s">
        <v>56</v>
      </c>
      <c r="E395" s="114">
        <v>0.54166666666666663</v>
      </c>
      <c r="F395" s="115"/>
      <c r="G395" s="114">
        <v>0.625</v>
      </c>
      <c r="H395" s="1"/>
      <c r="I395" s="1">
        <v>2</v>
      </c>
      <c r="J395" s="1" t="s">
        <v>40</v>
      </c>
      <c r="K395" s="1"/>
      <c r="L395" s="1"/>
      <c r="M395" s="1" t="s">
        <v>41</v>
      </c>
      <c r="N395" s="1" t="s">
        <v>42</v>
      </c>
      <c r="O395" s="105" t="s">
        <v>36</v>
      </c>
      <c r="P395" s="105" t="s">
        <v>54</v>
      </c>
      <c r="Q395" s="106"/>
      <c r="R395" s="106"/>
      <c r="S395" s="1">
        <v>1</v>
      </c>
      <c r="T395" s="1">
        <v>24</v>
      </c>
      <c r="U395" s="105"/>
      <c r="V395" s="105" t="s">
        <v>40</v>
      </c>
      <c r="W395" s="106">
        <v>44137</v>
      </c>
      <c r="X395" s="106">
        <v>44151</v>
      </c>
      <c r="Y395" s="1">
        <v>14</v>
      </c>
      <c r="Z395" s="1">
        <v>112</v>
      </c>
      <c r="AA395" s="1">
        <v>11</v>
      </c>
      <c r="AB395" s="1" t="s">
        <v>542</v>
      </c>
      <c r="AC395" s="1" t="s">
        <v>546</v>
      </c>
      <c r="AD395" s="1" t="s">
        <v>544</v>
      </c>
    </row>
    <row r="396" spans="1:30" x14ac:dyDescent="0.3">
      <c r="A396" s="84">
        <v>44145</v>
      </c>
      <c r="B396" s="1" t="s">
        <v>36</v>
      </c>
      <c r="C396" s="1" t="s">
        <v>54</v>
      </c>
      <c r="D396" s="1" t="s">
        <v>57</v>
      </c>
      <c r="E396" s="114">
        <v>0.77083333333333337</v>
      </c>
      <c r="F396" s="115"/>
      <c r="G396" s="114">
        <v>0.85416666666666663</v>
      </c>
      <c r="H396" s="1"/>
      <c r="I396" s="1">
        <v>2</v>
      </c>
      <c r="J396" s="1" t="s">
        <v>40</v>
      </c>
      <c r="K396" s="1"/>
      <c r="L396" s="1"/>
      <c r="M396" s="1" t="s">
        <v>41</v>
      </c>
      <c r="N396" s="1" t="s">
        <v>42</v>
      </c>
      <c r="O396" s="105" t="s">
        <v>36</v>
      </c>
      <c r="P396" s="105" t="s">
        <v>54</v>
      </c>
      <c r="Q396" s="106"/>
      <c r="R396" s="106"/>
      <c r="S396" s="1">
        <v>1</v>
      </c>
      <c r="T396" s="1">
        <v>24</v>
      </c>
      <c r="U396" s="105"/>
      <c r="V396" s="105" t="s">
        <v>40</v>
      </c>
      <c r="W396" s="106">
        <v>44137</v>
      </c>
      <c r="X396" s="106">
        <v>44151</v>
      </c>
      <c r="Y396" s="1">
        <v>14</v>
      </c>
      <c r="Z396" s="1">
        <v>112</v>
      </c>
      <c r="AA396" s="1">
        <v>11</v>
      </c>
      <c r="AB396" s="1" t="s">
        <v>542</v>
      </c>
      <c r="AC396" s="1" t="s">
        <v>557</v>
      </c>
      <c r="AD396" s="1" t="s">
        <v>544</v>
      </c>
    </row>
    <row r="397" spans="1:30" x14ac:dyDescent="0.3">
      <c r="A397" s="84">
        <v>44146</v>
      </c>
      <c r="B397" s="1" t="s">
        <v>36</v>
      </c>
      <c r="C397" s="1" t="s">
        <v>54</v>
      </c>
      <c r="D397" s="1" t="s">
        <v>56</v>
      </c>
      <c r="E397" s="114">
        <v>0.64583333333333337</v>
      </c>
      <c r="F397" s="115"/>
      <c r="G397" s="114">
        <v>0.6875</v>
      </c>
      <c r="H397" s="1"/>
      <c r="I397" s="1">
        <v>1</v>
      </c>
      <c r="J397" s="1" t="s">
        <v>40</v>
      </c>
      <c r="K397" s="1"/>
      <c r="L397" s="1"/>
      <c r="M397" s="1" t="s">
        <v>41</v>
      </c>
      <c r="N397" s="1" t="s">
        <v>42</v>
      </c>
      <c r="O397" s="105" t="s">
        <v>36</v>
      </c>
      <c r="P397" s="105" t="s">
        <v>54</v>
      </c>
      <c r="Q397" s="106"/>
      <c r="R397" s="106"/>
      <c r="S397" s="1">
        <v>1</v>
      </c>
      <c r="T397" s="1">
        <v>24</v>
      </c>
      <c r="U397" s="105"/>
      <c r="V397" s="105" t="s">
        <v>40</v>
      </c>
      <c r="W397" s="106">
        <v>44137</v>
      </c>
      <c r="X397" s="106">
        <v>44151</v>
      </c>
      <c r="Y397" s="1">
        <v>14</v>
      </c>
      <c r="Z397" s="1">
        <v>112</v>
      </c>
      <c r="AA397" s="1">
        <v>11</v>
      </c>
      <c r="AB397" s="1" t="s">
        <v>542</v>
      </c>
      <c r="AC397" s="1" t="s">
        <v>550</v>
      </c>
      <c r="AD397" s="1" t="s">
        <v>544</v>
      </c>
    </row>
    <row r="398" spans="1:30" x14ac:dyDescent="0.3">
      <c r="A398" s="84">
        <v>44146</v>
      </c>
      <c r="B398" s="1" t="s">
        <v>36</v>
      </c>
      <c r="C398" s="1" t="s">
        <v>54</v>
      </c>
      <c r="D398" s="1" t="s">
        <v>56</v>
      </c>
      <c r="E398" s="114">
        <v>0.54166666666666663</v>
      </c>
      <c r="F398" s="115"/>
      <c r="G398" s="114">
        <v>0.58333333333333337</v>
      </c>
      <c r="H398" s="1"/>
      <c r="I398" s="1">
        <v>1</v>
      </c>
      <c r="J398" s="1" t="s">
        <v>40</v>
      </c>
      <c r="K398" s="1"/>
      <c r="L398" s="1"/>
      <c r="M398" s="1" t="s">
        <v>41</v>
      </c>
      <c r="N398" s="1" t="s">
        <v>42</v>
      </c>
      <c r="O398" s="105" t="s">
        <v>36</v>
      </c>
      <c r="P398" s="105" t="s">
        <v>54</v>
      </c>
      <c r="Q398" s="106"/>
      <c r="R398" s="106"/>
      <c r="S398" s="1">
        <v>1</v>
      </c>
      <c r="T398" s="1">
        <v>24</v>
      </c>
      <c r="U398" s="105"/>
      <c r="V398" s="105" t="s">
        <v>40</v>
      </c>
      <c r="W398" s="106">
        <v>44137</v>
      </c>
      <c r="X398" s="106">
        <v>44151</v>
      </c>
      <c r="Y398" s="1">
        <v>14</v>
      </c>
      <c r="Z398" s="1">
        <v>112</v>
      </c>
      <c r="AA398" s="1">
        <v>11</v>
      </c>
      <c r="AB398" s="1" t="s">
        <v>542</v>
      </c>
      <c r="AC398" s="1" t="s">
        <v>546</v>
      </c>
      <c r="AD398" s="1" t="s">
        <v>544</v>
      </c>
    </row>
    <row r="399" spans="1:30" x14ac:dyDescent="0.3">
      <c r="A399" s="84">
        <v>44150</v>
      </c>
      <c r="B399" s="1" t="s">
        <v>36</v>
      </c>
      <c r="C399" s="1" t="s">
        <v>54</v>
      </c>
      <c r="D399" s="1" t="s">
        <v>53</v>
      </c>
      <c r="E399" s="114">
        <v>0.35416666666666669</v>
      </c>
      <c r="F399" s="115"/>
      <c r="G399" s="114">
        <v>0.44791666666666669</v>
      </c>
      <c r="H399" s="1"/>
      <c r="I399" s="1">
        <v>2.25</v>
      </c>
      <c r="J399" s="1" t="s">
        <v>40</v>
      </c>
      <c r="K399" s="1"/>
      <c r="L399" s="1"/>
      <c r="M399" s="1" t="s">
        <v>41</v>
      </c>
      <c r="N399" s="1" t="s">
        <v>42</v>
      </c>
      <c r="O399" s="105" t="s">
        <v>36</v>
      </c>
      <c r="P399" s="105" t="s">
        <v>54</v>
      </c>
      <c r="Q399" s="106"/>
      <c r="R399" s="106"/>
      <c r="S399" s="1">
        <v>1</v>
      </c>
      <c r="T399" s="1">
        <v>24</v>
      </c>
      <c r="U399" s="105"/>
      <c r="V399" s="105" t="s">
        <v>40</v>
      </c>
      <c r="W399" s="106">
        <v>44137</v>
      </c>
      <c r="X399" s="106">
        <v>44151</v>
      </c>
      <c r="Y399" s="1">
        <v>14</v>
      </c>
      <c r="Z399" s="1">
        <v>112</v>
      </c>
      <c r="AA399" s="1">
        <v>11</v>
      </c>
      <c r="AB399" s="1" t="s">
        <v>542</v>
      </c>
      <c r="AC399" s="1" t="s">
        <v>549</v>
      </c>
      <c r="AD399" s="1" t="s">
        <v>544</v>
      </c>
    </row>
    <row r="400" spans="1:30" x14ac:dyDescent="0.3">
      <c r="A400" s="84">
        <v>44151</v>
      </c>
      <c r="B400" s="1" t="s">
        <v>36</v>
      </c>
      <c r="C400" s="1" t="s">
        <v>54</v>
      </c>
      <c r="D400" s="1" t="s">
        <v>58</v>
      </c>
      <c r="E400" s="114">
        <v>0.39583333333333331</v>
      </c>
      <c r="F400" s="115"/>
      <c r="G400" s="114">
        <v>0.41666666666666669</v>
      </c>
      <c r="H400" s="1"/>
      <c r="I400" s="1">
        <v>0.5</v>
      </c>
      <c r="J400" s="1" t="s">
        <v>40</v>
      </c>
      <c r="K400" s="1"/>
      <c r="L400" s="1"/>
      <c r="M400" s="1" t="s">
        <v>41</v>
      </c>
      <c r="N400" s="1" t="s">
        <v>42</v>
      </c>
      <c r="O400" s="105" t="s">
        <v>36</v>
      </c>
      <c r="P400" s="105" t="s">
        <v>54</v>
      </c>
      <c r="Q400" s="106"/>
      <c r="R400" s="106"/>
      <c r="S400" s="1">
        <v>1</v>
      </c>
      <c r="T400" s="1">
        <v>24</v>
      </c>
      <c r="U400" s="105"/>
      <c r="V400" s="105" t="s">
        <v>40</v>
      </c>
      <c r="W400" s="106">
        <v>44137</v>
      </c>
      <c r="X400" s="106">
        <v>44151</v>
      </c>
      <c r="Y400" s="1">
        <v>14</v>
      </c>
      <c r="Z400" s="1">
        <v>112</v>
      </c>
      <c r="AA400" s="1">
        <v>11</v>
      </c>
      <c r="AB400" s="1" t="s">
        <v>542</v>
      </c>
      <c r="AC400" s="1" t="s">
        <v>543</v>
      </c>
      <c r="AD400" s="1" t="s">
        <v>544</v>
      </c>
    </row>
    <row r="401" spans="1:30" x14ac:dyDescent="0.3">
      <c r="A401" s="84">
        <v>44165</v>
      </c>
      <c r="B401" s="1" t="s">
        <v>36</v>
      </c>
      <c r="C401" s="1" t="s">
        <v>38</v>
      </c>
      <c r="D401" s="1" t="s">
        <v>39</v>
      </c>
      <c r="E401" s="114">
        <v>0.29166666666666669</v>
      </c>
      <c r="F401" s="115"/>
      <c r="G401" s="114">
        <v>0.3125</v>
      </c>
      <c r="H401" s="1"/>
      <c r="I401" s="1">
        <v>0.5</v>
      </c>
      <c r="J401" s="1" t="s">
        <v>108</v>
      </c>
      <c r="K401" s="1"/>
      <c r="L401" s="1"/>
      <c r="M401" s="1" t="s">
        <v>41</v>
      </c>
      <c r="N401" s="1" t="s">
        <v>42</v>
      </c>
      <c r="O401" s="105" t="s">
        <v>36</v>
      </c>
      <c r="P401" s="105" t="s">
        <v>38</v>
      </c>
      <c r="Q401" s="106"/>
      <c r="R401" s="106"/>
      <c r="S401" s="1">
        <v>1</v>
      </c>
      <c r="T401" s="1">
        <v>24</v>
      </c>
      <c r="U401" s="105"/>
      <c r="V401" s="105" t="s">
        <v>108</v>
      </c>
      <c r="W401" s="106">
        <v>44165</v>
      </c>
      <c r="X401" s="106">
        <v>44179</v>
      </c>
      <c r="Y401" s="1">
        <v>14</v>
      </c>
      <c r="Z401" s="1">
        <v>112</v>
      </c>
      <c r="AA401" s="1">
        <v>11</v>
      </c>
      <c r="AB401" s="1" t="s">
        <v>542</v>
      </c>
      <c r="AC401" s="1" t="s">
        <v>559</v>
      </c>
      <c r="AD401" s="1" t="s">
        <v>544</v>
      </c>
    </row>
    <row r="402" spans="1:30" x14ac:dyDescent="0.3">
      <c r="A402" s="84">
        <v>44168</v>
      </c>
      <c r="B402" s="1" t="s">
        <v>36</v>
      </c>
      <c r="C402" s="1" t="s">
        <v>44</v>
      </c>
      <c r="D402" s="1" t="s">
        <v>109</v>
      </c>
      <c r="E402" s="114">
        <v>0.54166666666666663</v>
      </c>
      <c r="F402" s="115"/>
      <c r="G402" s="114">
        <v>0.59375</v>
      </c>
      <c r="H402" s="1"/>
      <c r="I402" s="1">
        <v>1.25</v>
      </c>
      <c r="J402" s="1" t="s">
        <v>108</v>
      </c>
      <c r="K402" s="1"/>
      <c r="L402" s="1"/>
      <c r="M402" s="1" t="s">
        <v>41</v>
      </c>
      <c r="N402" s="1" t="s">
        <v>42</v>
      </c>
      <c r="O402" s="105" t="s">
        <v>36</v>
      </c>
      <c r="P402" s="105" t="s">
        <v>44</v>
      </c>
      <c r="Q402" s="106"/>
      <c r="R402" s="106"/>
      <c r="S402" s="1">
        <v>1</v>
      </c>
      <c r="T402" s="1">
        <v>24</v>
      </c>
      <c r="U402" s="105"/>
      <c r="V402" s="105" t="s">
        <v>108</v>
      </c>
      <c r="W402" s="106">
        <v>44165</v>
      </c>
      <c r="X402" s="106">
        <v>44179</v>
      </c>
      <c r="Y402" s="1">
        <v>14</v>
      </c>
      <c r="Z402" s="1">
        <v>112</v>
      </c>
      <c r="AA402" s="1">
        <v>12</v>
      </c>
      <c r="AB402" s="1" t="s">
        <v>545</v>
      </c>
      <c r="AC402" s="1" t="s">
        <v>546</v>
      </c>
      <c r="AD402" s="1" t="s">
        <v>544</v>
      </c>
    </row>
    <row r="403" spans="1:30" x14ac:dyDescent="0.3">
      <c r="A403" s="84">
        <v>44172</v>
      </c>
      <c r="B403" s="1" t="s">
        <v>36</v>
      </c>
      <c r="C403" s="1" t="s">
        <v>38</v>
      </c>
      <c r="D403" s="1" t="s">
        <v>110</v>
      </c>
      <c r="E403" s="114">
        <v>0.3125</v>
      </c>
      <c r="F403" s="115"/>
      <c r="G403" s="114">
        <v>0.375</v>
      </c>
      <c r="H403" s="1"/>
      <c r="I403" s="1">
        <v>1.5</v>
      </c>
      <c r="J403" s="1" t="s">
        <v>108</v>
      </c>
      <c r="K403" s="1"/>
      <c r="L403" s="1"/>
      <c r="M403" s="1" t="s">
        <v>41</v>
      </c>
      <c r="N403" s="1" t="s">
        <v>42</v>
      </c>
      <c r="O403" s="105" t="s">
        <v>36</v>
      </c>
      <c r="P403" s="105" t="s">
        <v>38</v>
      </c>
      <c r="Q403" s="106"/>
      <c r="R403" s="106"/>
      <c r="S403" s="1">
        <v>1</v>
      </c>
      <c r="T403" s="1">
        <v>24</v>
      </c>
      <c r="U403" s="105"/>
      <c r="V403" s="105" t="s">
        <v>108</v>
      </c>
      <c r="W403" s="106">
        <v>44165</v>
      </c>
      <c r="X403" s="106">
        <v>44179</v>
      </c>
      <c r="Y403" s="1">
        <v>14</v>
      </c>
      <c r="Z403" s="1">
        <v>112</v>
      </c>
      <c r="AA403" s="1">
        <v>12</v>
      </c>
      <c r="AB403" s="1" t="s">
        <v>545</v>
      </c>
      <c r="AC403" s="1" t="s">
        <v>559</v>
      </c>
      <c r="AD403" s="1" t="s">
        <v>544</v>
      </c>
    </row>
    <row r="404" spans="1:30" x14ac:dyDescent="0.3">
      <c r="A404" s="84">
        <v>44173</v>
      </c>
      <c r="B404" s="1" t="s">
        <v>36</v>
      </c>
      <c r="C404" s="1" t="s">
        <v>44</v>
      </c>
      <c r="D404" s="1" t="s">
        <v>44</v>
      </c>
      <c r="E404" s="114">
        <v>0.63541666666666663</v>
      </c>
      <c r="F404" s="115"/>
      <c r="G404" s="114">
        <v>0.70833333333333337</v>
      </c>
      <c r="H404" s="1"/>
      <c r="I404" s="1">
        <v>1.75</v>
      </c>
      <c r="J404" s="1" t="s">
        <v>108</v>
      </c>
      <c r="K404" s="1"/>
      <c r="L404" s="1"/>
      <c r="M404" s="1" t="s">
        <v>41</v>
      </c>
      <c r="N404" s="1" t="s">
        <v>42</v>
      </c>
      <c r="O404" s="105" t="s">
        <v>36</v>
      </c>
      <c r="P404" s="105" t="s">
        <v>44</v>
      </c>
      <c r="Q404" s="106"/>
      <c r="R404" s="106"/>
      <c r="S404" s="1">
        <v>1</v>
      </c>
      <c r="T404" s="1">
        <v>24</v>
      </c>
      <c r="U404" s="105"/>
      <c r="V404" s="105" t="s">
        <v>108</v>
      </c>
      <c r="W404" s="106">
        <v>44165</v>
      </c>
      <c r="X404" s="106">
        <v>44179</v>
      </c>
      <c r="Y404" s="1">
        <v>14</v>
      </c>
      <c r="Z404" s="1">
        <v>112</v>
      </c>
      <c r="AA404" s="1">
        <v>12</v>
      </c>
      <c r="AB404" s="1" t="s">
        <v>545</v>
      </c>
      <c r="AC404" s="1" t="s">
        <v>550</v>
      </c>
      <c r="AD404" s="1" t="s">
        <v>544</v>
      </c>
    </row>
    <row r="405" spans="1:30" x14ac:dyDescent="0.3">
      <c r="A405" s="84">
        <v>44173</v>
      </c>
      <c r="B405" s="1" t="s">
        <v>36</v>
      </c>
      <c r="C405" s="1" t="s">
        <v>38</v>
      </c>
      <c r="D405" s="1" t="s">
        <v>111</v>
      </c>
      <c r="E405" s="114">
        <v>0.95138888888888884</v>
      </c>
      <c r="F405" s="115"/>
      <c r="G405" s="114">
        <v>0.99305555555555558</v>
      </c>
      <c r="H405" s="1"/>
      <c r="I405" s="1">
        <v>1</v>
      </c>
      <c r="J405" s="1" t="s">
        <v>108</v>
      </c>
      <c r="K405" s="1"/>
      <c r="L405" s="1"/>
      <c r="M405" s="1" t="s">
        <v>41</v>
      </c>
      <c r="N405" s="1" t="s">
        <v>42</v>
      </c>
      <c r="O405" s="105" t="s">
        <v>36</v>
      </c>
      <c r="P405" s="105" t="s">
        <v>38</v>
      </c>
      <c r="Q405" s="106"/>
      <c r="R405" s="106"/>
      <c r="S405" s="1">
        <v>1</v>
      </c>
      <c r="T405" s="1">
        <v>24</v>
      </c>
      <c r="U405" s="105"/>
      <c r="V405" s="105" t="s">
        <v>108</v>
      </c>
      <c r="W405" s="106">
        <v>44165</v>
      </c>
      <c r="X405" s="106">
        <v>44179</v>
      </c>
      <c r="Y405" s="1">
        <v>14</v>
      </c>
      <c r="Z405" s="1">
        <v>112</v>
      </c>
      <c r="AA405" s="1">
        <v>12</v>
      </c>
      <c r="AB405" s="1" t="s">
        <v>545</v>
      </c>
      <c r="AC405" s="1" t="s">
        <v>556</v>
      </c>
      <c r="AD405" s="1" t="s">
        <v>544</v>
      </c>
    </row>
    <row r="406" spans="1:30" x14ac:dyDescent="0.3">
      <c r="A406" s="84">
        <v>44186</v>
      </c>
      <c r="B406" s="1" t="s">
        <v>36</v>
      </c>
      <c r="C406" s="1" t="s">
        <v>38</v>
      </c>
      <c r="D406" s="1" t="s">
        <v>120</v>
      </c>
      <c r="E406" s="114">
        <v>0.3125</v>
      </c>
      <c r="F406" s="115"/>
      <c r="G406" s="114">
        <v>0.36805555555555558</v>
      </c>
      <c r="H406" s="1"/>
      <c r="I406" s="1">
        <v>1.33</v>
      </c>
      <c r="J406" s="1" t="s">
        <v>125</v>
      </c>
      <c r="K406" s="1"/>
      <c r="L406" s="1"/>
      <c r="M406" s="1" t="s">
        <v>41</v>
      </c>
      <c r="N406" s="1" t="s">
        <v>42</v>
      </c>
      <c r="O406" s="105" t="s">
        <v>36</v>
      </c>
      <c r="P406" s="105" t="s">
        <v>38</v>
      </c>
      <c r="Q406" s="106"/>
      <c r="R406" s="106"/>
      <c r="S406" s="1">
        <v>1</v>
      </c>
      <c r="T406" s="1">
        <v>24</v>
      </c>
      <c r="U406" s="105"/>
      <c r="V406" s="105" t="s">
        <v>125</v>
      </c>
      <c r="W406" s="106">
        <v>44179</v>
      </c>
      <c r="X406" s="106">
        <v>44193</v>
      </c>
      <c r="Y406" s="1">
        <v>14</v>
      </c>
      <c r="Z406" s="1">
        <v>112</v>
      </c>
      <c r="AA406" s="1">
        <v>12</v>
      </c>
      <c r="AB406" s="1" t="s">
        <v>545</v>
      </c>
      <c r="AC406" s="1" t="s">
        <v>559</v>
      </c>
      <c r="AD406" s="1" t="s">
        <v>544</v>
      </c>
    </row>
    <row r="407" spans="1:30" x14ac:dyDescent="0.3">
      <c r="A407" s="84">
        <v>44136</v>
      </c>
      <c r="B407" s="1" t="s">
        <v>36</v>
      </c>
      <c r="C407" s="1" t="s">
        <v>38</v>
      </c>
      <c r="D407" s="1" t="s">
        <v>59</v>
      </c>
      <c r="E407" s="114">
        <v>0.91666666666666663</v>
      </c>
      <c r="F407" s="115"/>
      <c r="G407" s="114">
        <v>0.95833333333333337</v>
      </c>
      <c r="H407" s="1"/>
      <c r="I407" s="1">
        <v>1</v>
      </c>
      <c r="J407" s="1" t="s">
        <v>40</v>
      </c>
      <c r="K407" s="1"/>
      <c r="L407" s="1"/>
      <c r="M407" s="1" t="s">
        <v>60</v>
      </c>
      <c r="N407" s="1" t="s">
        <v>61</v>
      </c>
      <c r="O407" s="105" t="s">
        <v>36</v>
      </c>
      <c r="P407" s="105" t="s">
        <v>38</v>
      </c>
      <c r="Q407" s="106"/>
      <c r="R407" s="106"/>
      <c r="S407" s="1">
        <v>1</v>
      </c>
      <c r="T407" s="1">
        <v>24</v>
      </c>
      <c r="U407" s="105"/>
      <c r="V407" s="105" t="s">
        <v>40</v>
      </c>
      <c r="W407" s="106">
        <v>44137</v>
      </c>
      <c r="X407" s="106">
        <v>44151</v>
      </c>
      <c r="Y407" s="1">
        <v>14</v>
      </c>
      <c r="Z407" s="1">
        <v>112</v>
      </c>
      <c r="AA407" s="1">
        <v>11</v>
      </c>
      <c r="AB407" s="1" t="s">
        <v>542</v>
      </c>
      <c r="AC407" s="1" t="s">
        <v>556</v>
      </c>
      <c r="AD407" s="1" t="s">
        <v>544</v>
      </c>
    </row>
    <row r="408" spans="1:30" x14ac:dyDescent="0.3">
      <c r="A408" s="84">
        <v>44140</v>
      </c>
      <c r="B408" s="1" t="s">
        <v>36</v>
      </c>
      <c r="C408" s="1" t="s">
        <v>38</v>
      </c>
      <c r="D408" s="1" t="s">
        <v>63</v>
      </c>
      <c r="E408" s="114">
        <v>0.33333333333333331</v>
      </c>
      <c r="F408" s="115"/>
      <c r="G408" s="114">
        <v>0.375</v>
      </c>
      <c r="H408" s="1"/>
      <c r="I408" s="1">
        <v>1</v>
      </c>
      <c r="J408" s="1" t="s">
        <v>40</v>
      </c>
      <c r="K408" s="1"/>
      <c r="L408" s="1"/>
      <c r="M408" s="1" t="s">
        <v>60</v>
      </c>
      <c r="N408" s="1" t="s">
        <v>61</v>
      </c>
      <c r="O408" s="105" t="s">
        <v>36</v>
      </c>
      <c r="P408" s="105" t="s">
        <v>38</v>
      </c>
      <c r="Q408" s="106"/>
      <c r="R408" s="106"/>
      <c r="S408" s="1">
        <v>1</v>
      </c>
      <c r="T408" s="1">
        <v>24</v>
      </c>
      <c r="U408" s="105"/>
      <c r="V408" s="105" t="s">
        <v>40</v>
      </c>
      <c r="W408" s="106">
        <v>44137</v>
      </c>
      <c r="X408" s="106">
        <v>44151</v>
      </c>
      <c r="Y408" s="1">
        <v>14</v>
      </c>
      <c r="Z408" s="1">
        <v>112</v>
      </c>
      <c r="AA408" s="1">
        <v>11</v>
      </c>
      <c r="AB408" s="1" t="s">
        <v>542</v>
      </c>
      <c r="AC408" s="1" t="s">
        <v>549</v>
      </c>
      <c r="AD408" s="1" t="s">
        <v>544</v>
      </c>
    </row>
    <row r="409" spans="1:30" x14ac:dyDescent="0.3">
      <c r="A409" s="84">
        <v>44144</v>
      </c>
      <c r="B409" s="1" t="s">
        <v>36</v>
      </c>
      <c r="C409" s="1" t="s">
        <v>38</v>
      </c>
      <c r="D409" s="1" t="s">
        <v>43</v>
      </c>
      <c r="E409" s="114">
        <v>0.875</v>
      </c>
      <c r="F409" s="115"/>
      <c r="G409" s="114">
        <v>0.91666666666666663</v>
      </c>
      <c r="H409" s="1"/>
      <c r="I409" s="1">
        <v>1</v>
      </c>
      <c r="J409" s="1" t="s">
        <v>40</v>
      </c>
      <c r="K409" s="1"/>
      <c r="L409" s="1"/>
      <c r="M409" s="1" t="s">
        <v>60</v>
      </c>
      <c r="N409" s="1" t="s">
        <v>61</v>
      </c>
      <c r="O409" s="105" t="s">
        <v>36</v>
      </c>
      <c r="P409" s="105" t="s">
        <v>38</v>
      </c>
      <c r="Q409" s="106"/>
      <c r="R409" s="106"/>
      <c r="S409" s="1">
        <v>1</v>
      </c>
      <c r="T409" s="1">
        <v>24</v>
      </c>
      <c r="U409" s="105"/>
      <c r="V409" s="105" t="s">
        <v>40</v>
      </c>
      <c r="W409" s="106">
        <v>44137</v>
      </c>
      <c r="X409" s="106">
        <v>44151</v>
      </c>
      <c r="Y409" s="1">
        <v>14</v>
      </c>
      <c r="Z409" s="1">
        <v>112</v>
      </c>
      <c r="AA409" s="1">
        <v>11</v>
      </c>
      <c r="AB409" s="1" t="s">
        <v>542</v>
      </c>
      <c r="AC409" s="1" t="s">
        <v>554</v>
      </c>
      <c r="AD409" s="1" t="s">
        <v>544</v>
      </c>
    </row>
    <row r="410" spans="1:30" x14ac:dyDescent="0.3">
      <c r="A410" s="84">
        <v>44146</v>
      </c>
      <c r="B410" s="1" t="s">
        <v>36</v>
      </c>
      <c r="C410" s="1" t="s">
        <v>38</v>
      </c>
      <c r="D410" s="1" t="s">
        <v>64</v>
      </c>
      <c r="E410" s="114">
        <v>0.875</v>
      </c>
      <c r="F410" s="115"/>
      <c r="G410" s="114">
        <v>0.95833333333333337</v>
      </c>
      <c r="H410" s="1"/>
      <c r="I410" s="1">
        <v>2</v>
      </c>
      <c r="J410" s="1" t="s">
        <v>40</v>
      </c>
      <c r="K410" s="1"/>
      <c r="L410" s="1"/>
      <c r="M410" s="1" t="s">
        <v>60</v>
      </c>
      <c r="N410" s="1" t="s">
        <v>61</v>
      </c>
      <c r="O410" s="105" t="s">
        <v>36</v>
      </c>
      <c r="P410" s="105" t="s">
        <v>38</v>
      </c>
      <c r="Q410" s="106"/>
      <c r="R410" s="106"/>
      <c r="S410" s="1">
        <v>1</v>
      </c>
      <c r="T410" s="1">
        <v>24</v>
      </c>
      <c r="U410" s="105"/>
      <c r="V410" s="105" t="s">
        <v>40</v>
      </c>
      <c r="W410" s="106">
        <v>44137</v>
      </c>
      <c r="X410" s="106">
        <v>44151</v>
      </c>
      <c r="Y410" s="1">
        <v>14</v>
      </c>
      <c r="Z410" s="1">
        <v>112</v>
      </c>
      <c r="AA410" s="1">
        <v>11</v>
      </c>
      <c r="AB410" s="1" t="s">
        <v>542</v>
      </c>
      <c r="AC410" s="1" t="s">
        <v>554</v>
      </c>
      <c r="AD410" s="1" t="s">
        <v>544</v>
      </c>
    </row>
    <row r="411" spans="1:30" x14ac:dyDescent="0.3">
      <c r="A411" s="84">
        <v>44140</v>
      </c>
      <c r="B411" s="1" t="s">
        <v>36</v>
      </c>
      <c r="C411" s="1" t="s">
        <v>44</v>
      </c>
      <c r="D411" s="1" t="s">
        <v>65</v>
      </c>
      <c r="E411" s="114">
        <v>0.54166666666666663</v>
      </c>
      <c r="F411" s="115"/>
      <c r="G411" s="114">
        <v>0.58333333333333337</v>
      </c>
      <c r="H411" s="1"/>
      <c r="I411" s="1">
        <v>1</v>
      </c>
      <c r="J411" s="1" t="s">
        <v>40</v>
      </c>
      <c r="K411" s="1"/>
      <c r="L411" s="1"/>
      <c r="M411" s="1" t="s">
        <v>60</v>
      </c>
      <c r="N411" s="1" t="s">
        <v>61</v>
      </c>
      <c r="O411" s="105" t="s">
        <v>36</v>
      </c>
      <c r="P411" s="105" t="s">
        <v>44</v>
      </c>
      <c r="Q411" s="106"/>
      <c r="R411" s="106"/>
      <c r="S411" s="1">
        <v>1</v>
      </c>
      <c r="T411" s="1">
        <v>24</v>
      </c>
      <c r="U411" s="105"/>
      <c r="V411" s="105" t="s">
        <v>40</v>
      </c>
      <c r="W411" s="106">
        <v>44137</v>
      </c>
      <c r="X411" s="106">
        <v>44151</v>
      </c>
      <c r="Y411" s="1">
        <v>14</v>
      </c>
      <c r="Z411" s="1">
        <v>112</v>
      </c>
      <c r="AA411" s="1">
        <v>11</v>
      </c>
      <c r="AB411" s="1" t="s">
        <v>542</v>
      </c>
      <c r="AC411" s="1" t="s">
        <v>546</v>
      </c>
      <c r="AD411" s="1" t="s">
        <v>544</v>
      </c>
    </row>
    <row r="412" spans="1:30" x14ac:dyDescent="0.3">
      <c r="A412" s="84">
        <v>44146</v>
      </c>
      <c r="B412" s="1" t="s">
        <v>36</v>
      </c>
      <c r="C412" s="1" t="s">
        <v>44</v>
      </c>
      <c r="D412" s="1" t="s">
        <v>66</v>
      </c>
      <c r="E412" s="114">
        <v>0.34375</v>
      </c>
      <c r="F412" s="115"/>
      <c r="G412" s="114">
        <v>0.375</v>
      </c>
      <c r="H412" s="1"/>
      <c r="I412" s="1">
        <v>0.75</v>
      </c>
      <c r="J412" s="1" t="s">
        <v>40</v>
      </c>
      <c r="K412" s="1"/>
      <c r="L412" s="1"/>
      <c r="M412" s="1" t="s">
        <v>60</v>
      </c>
      <c r="N412" s="1" t="s">
        <v>61</v>
      </c>
      <c r="O412" s="105" t="s">
        <v>36</v>
      </c>
      <c r="P412" s="105" t="s">
        <v>44</v>
      </c>
      <c r="Q412" s="106"/>
      <c r="R412" s="106"/>
      <c r="S412" s="1">
        <v>1</v>
      </c>
      <c r="T412" s="1">
        <v>24</v>
      </c>
      <c r="U412" s="105"/>
      <c r="V412" s="105" t="s">
        <v>40</v>
      </c>
      <c r="W412" s="106">
        <v>44137</v>
      </c>
      <c r="X412" s="106">
        <v>44151</v>
      </c>
      <c r="Y412" s="1">
        <v>14</v>
      </c>
      <c r="Z412" s="1">
        <v>112</v>
      </c>
      <c r="AA412" s="1">
        <v>11</v>
      </c>
      <c r="AB412" s="1" t="s">
        <v>542</v>
      </c>
      <c r="AC412" s="1" t="s">
        <v>549</v>
      </c>
      <c r="AD412" s="1" t="s">
        <v>544</v>
      </c>
    </row>
    <row r="413" spans="1:30" x14ac:dyDescent="0.3">
      <c r="A413" s="84">
        <v>44147</v>
      </c>
      <c r="B413" s="1" t="s">
        <v>36</v>
      </c>
      <c r="C413" s="1" t="s">
        <v>44</v>
      </c>
      <c r="D413" s="1" t="s">
        <v>65</v>
      </c>
      <c r="E413" s="114">
        <v>0.54166666666666663</v>
      </c>
      <c r="F413" s="115"/>
      <c r="G413" s="114">
        <v>0.58333333333333337</v>
      </c>
      <c r="H413" s="1"/>
      <c r="I413" s="1">
        <v>1</v>
      </c>
      <c r="J413" s="1" t="s">
        <v>40</v>
      </c>
      <c r="K413" s="1"/>
      <c r="L413" s="1"/>
      <c r="M413" s="1" t="s">
        <v>60</v>
      </c>
      <c r="N413" s="1" t="s">
        <v>61</v>
      </c>
      <c r="O413" s="105" t="s">
        <v>36</v>
      </c>
      <c r="P413" s="105" t="s">
        <v>44</v>
      </c>
      <c r="Q413" s="106"/>
      <c r="R413" s="106"/>
      <c r="S413" s="1">
        <v>1</v>
      </c>
      <c r="T413" s="1">
        <v>24</v>
      </c>
      <c r="U413" s="105"/>
      <c r="V413" s="105" t="s">
        <v>40</v>
      </c>
      <c r="W413" s="106">
        <v>44137</v>
      </c>
      <c r="X413" s="106">
        <v>44151</v>
      </c>
      <c r="Y413" s="1">
        <v>14</v>
      </c>
      <c r="Z413" s="1">
        <v>112</v>
      </c>
      <c r="AA413" s="1">
        <v>11</v>
      </c>
      <c r="AB413" s="1" t="s">
        <v>542</v>
      </c>
      <c r="AC413" s="1" t="s">
        <v>546</v>
      </c>
      <c r="AD413" s="1" t="s">
        <v>544</v>
      </c>
    </row>
    <row r="414" spans="1:30" x14ac:dyDescent="0.3">
      <c r="A414" s="84">
        <v>44145</v>
      </c>
      <c r="B414" s="1" t="s">
        <v>36</v>
      </c>
      <c r="C414" s="1" t="s">
        <v>54</v>
      </c>
      <c r="D414" s="1" t="s">
        <v>67</v>
      </c>
      <c r="E414" s="114">
        <v>0.14583333333333334</v>
      </c>
      <c r="F414" s="115"/>
      <c r="G414" s="114">
        <v>0.16666666666666666</v>
      </c>
      <c r="H414" s="1"/>
      <c r="I414" s="1">
        <v>0.5</v>
      </c>
      <c r="J414" s="1" t="s">
        <v>40</v>
      </c>
      <c r="K414" s="1"/>
      <c r="L414" s="1"/>
      <c r="M414" s="1" t="s">
        <v>60</v>
      </c>
      <c r="N414" s="1" t="s">
        <v>61</v>
      </c>
      <c r="O414" s="105" t="s">
        <v>36</v>
      </c>
      <c r="P414" s="105" t="s">
        <v>54</v>
      </c>
      <c r="Q414" s="106"/>
      <c r="R414" s="106"/>
      <c r="S414" s="1">
        <v>1</v>
      </c>
      <c r="T414" s="1">
        <v>24</v>
      </c>
      <c r="U414" s="105"/>
      <c r="V414" s="105" t="s">
        <v>40</v>
      </c>
      <c r="W414" s="106">
        <v>44137</v>
      </c>
      <c r="X414" s="106">
        <v>44151</v>
      </c>
      <c r="Y414" s="1">
        <v>14</v>
      </c>
      <c r="Z414" s="1">
        <v>112</v>
      </c>
      <c r="AA414" s="1">
        <v>11</v>
      </c>
      <c r="AB414" s="1" t="s">
        <v>542</v>
      </c>
      <c r="AC414" s="1" t="s">
        <v>560</v>
      </c>
      <c r="AD414" s="1" t="s">
        <v>544</v>
      </c>
    </row>
    <row r="415" spans="1:30" x14ac:dyDescent="0.3">
      <c r="A415" s="84">
        <v>44168</v>
      </c>
      <c r="B415" s="1" t="s">
        <v>36</v>
      </c>
      <c r="C415" s="1" t="s">
        <v>44</v>
      </c>
      <c r="D415" s="1" t="s">
        <v>65</v>
      </c>
      <c r="E415" s="114">
        <v>0.54166666666666663</v>
      </c>
      <c r="F415" s="115"/>
      <c r="G415" s="114">
        <v>0.57916666666666672</v>
      </c>
      <c r="H415" s="1"/>
      <c r="I415" s="1">
        <v>0.9</v>
      </c>
      <c r="J415" s="1" t="s">
        <v>108</v>
      </c>
      <c r="K415" s="1"/>
      <c r="L415" s="1"/>
      <c r="M415" s="1" t="s">
        <v>60</v>
      </c>
      <c r="N415" s="1" t="s">
        <v>61</v>
      </c>
      <c r="O415" s="105" t="s">
        <v>36</v>
      </c>
      <c r="P415" s="105" t="s">
        <v>44</v>
      </c>
      <c r="Q415" s="106"/>
      <c r="R415" s="106"/>
      <c r="S415" s="1">
        <v>1</v>
      </c>
      <c r="T415" s="1">
        <v>24</v>
      </c>
      <c r="U415" s="105"/>
      <c r="V415" s="105" t="s">
        <v>108</v>
      </c>
      <c r="W415" s="106">
        <v>44165</v>
      </c>
      <c r="X415" s="106">
        <v>44179</v>
      </c>
      <c r="Y415" s="1">
        <v>14</v>
      </c>
      <c r="Z415" s="1">
        <v>112</v>
      </c>
      <c r="AA415" s="1">
        <v>12</v>
      </c>
      <c r="AB415" s="1" t="s">
        <v>545</v>
      </c>
      <c r="AC415" s="1" t="s">
        <v>546</v>
      </c>
      <c r="AD415" s="1" t="s">
        <v>544</v>
      </c>
    </row>
    <row r="416" spans="1:30" x14ac:dyDescent="0.3">
      <c r="A416" s="84">
        <v>44174</v>
      </c>
      <c r="B416" s="1" t="s">
        <v>36</v>
      </c>
      <c r="C416" s="1" t="s">
        <v>38</v>
      </c>
      <c r="D416" s="1" t="s">
        <v>114</v>
      </c>
      <c r="E416" s="114">
        <v>0.8125</v>
      </c>
      <c r="F416" s="115"/>
      <c r="G416" s="114">
        <v>0.84722222222222221</v>
      </c>
      <c r="H416" s="1"/>
      <c r="I416" s="1">
        <v>0.83</v>
      </c>
      <c r="J416" s="1" t="s">
        <v>108</v>
      </c>
      <c r="K416" s="1"/>
      <c r="L416" s="1"/>
      <c r="M416" s="1" t="s">
        <v>60</v>
      </c>
      <c r="N416" s="1" t="s">
        <v>61</v>
      </c>
      <c r="O416" s="105" t="s">
        <v>36</v>
      </c>
      <c r="P416" s="105" t="s">
        <v>38</v>
      </c>
      <c r="Q416" s="106"/>
      <c r="R416" s="106"/>
      <c r="S416" s="1">
        <v>1</v>
      </c>
      <c r="T416" s="1">
        <v>24</v>
      </c>
      <c r="U416" s="105"/>
      <c r="V416" s="105" t="s">
        <v>108</v>
      </c>
      <c r="W416" s="106">
        <v>44165</v>
      </c>
      <c r="X416" s="106">
        <v>44179</v>
      </c>
      <c r="Y416" s="1">
        <v>14</v>
      </c>
      <c r="Z416" s="1">
        <v>112</v>
      </c>
      <c r="AA416" s="1">
        <v>12</v>
      </c>
      <c r="AB416" s="1" t="s">
        <v>545</v>
      </c>
      <c r="AC416" s="1" t="s">
        <v>552</v>
      </c>
      <c r="AD416" s="1" t="s">
        <v>544</v>
      </c>
    </row>
    <row r="417" spans="1:30" x14ac:dyDescent="0.3">
      <c r="A417" s="84">
        <v>44144</v>
      </c>
      <c r="B417" s="1" t="s">
        <v>36</v>
      </c>
      <c r="C417" s="1" t="s">
        <v>47</v>
      </c>
      <c r="D417" s="1" t="s">
        <v>48</v>
      </c>
      <c r="E417" s="114">
        <v>0.54166666666666663</v>
      </c>
      <c r="F417" s="115"/>
      <c r="G417" s="114">
        <v>0.59027777777777779</v>
      </c>
      <c r="H417" s="1"/>
      <c r="I417" s="1">
        <v>1.17</v>
      </c>
      <c r="J417" s="1" t="s">
        <v>40</v>
      </c>
      <c r="K417" s="1"/>
      <c r="L417" s="1"/>
      <c r="M417" s="1" t="s">
        <v>68</v>
      </c>
      <c r="N417" s="1" t="s">
        <v>69</v>
      </c>
      <c r="O417" s="105" t="s">
        <v>36</v>
      </c>
      <c r="P417" s="105" t="s">
        <v>47</v>
      </c>
      <c r="Q417" s="106"/>
      <c r="R417" s="106"/>
      <c r="S417" s="1">
        <v>1</v>
      </c>
      <c r="T417" s="1">
        <v>24</v>
      </c>
      <c r="U417" s="105"/>
      <c r="V417" s="105" t="s">
        <v>40</v>
      </c>
      <c r="W417" s="106">
        <v>44137</v>
      </c>
      <c r="X417" s="106">
        <v>44151</v>
      </c>
      <c r="Y417" s="1">
        <v>14</v>
      </c>
      <c r="Z417" s="1">
        <v>112</v>
      </c>
      <c r="AA417" s="1">
        <v>11</v>
      </c>
      <c r="AB417" s="1" t="s">
        <v>542</v>
      </c>
      <c r="AC417" s="1" t="s">
        <v>546</v>
      </c>
      <c r="AD417" s="1" t="s">
        <v>544</v>
      </c>
    </row>
    <row r="418" spans="1:30" x14ac:dyDescent="0.3">
      <c r="A418" s="84">
        <v>44144</v>
      </c>
      <c r="B418" s="1" t="s">
        <v>36</v>
      </c>
      <c r="C418" s="1" t="s">
        <v>47</v>
      </c>
      <c r="D418" s="1" t="s">
        <v>50</v>
      </c>
      <c r="E418" s="114">
        <v>0.63541666666666663</v>
      </c>
      <c r="F418" s="115"/>
      <c r="G418" s="114">
        <v>0.69791666666666663</v>
      </c>
      <c r="H418" s="1"/>
      <c r="I418" s="1">
        <v>1.5</v>
      </c>
      <c r="J418" s="1" t="s">
        <v>40</v>
      </c>
      <c r="K418" s="1"/>
      <c r="L418" s="1"/>
      <c r="M418" s="1" t="s">
        <v>68</v>
      </c>
      <c r="N418" s="1" t="s">
        <v>69</v>
      </c>
      <c r="O418" s="105" t="s">
        <v>36</v>
      </c>
      <c r="P418" s="105" t="s">
        <v>47</v>
      </c>
      <c r="Q418" s="106"/>
      <c r="R418" s="106"/>
      <c r="S418" s="1">
        <v>1</v>
      </c>
      <c r="T418" s="1">
        <v>24</v>
      </c>
      <c r="U418" s="105"/>
      <c r="V418" s="105" t="s">
        <v>40</v>
      </c>
      <c r="W418" s="106">
        <v>44137</v>
      </c>
      <c r="X418" s="106">
        <v>44151</v>
      </c>
      <c r="Y418" s="1">
        <v>14</v>
      </c>
      <c r="Z418" s="1">
        <v>112</v>
      </c>
      <c r="AA418" s="1">
        <v>11</v>
      </c>
      <c r="AB418" s="1" t="s">
        <v>542</v>
      </c>
      <c r="AC418" s="1" t="s">
        <v>550</v>
      </c>
      <c r="AD418" s="1" t="s">
        <v>544</v>
      </c>
    </row>
    <row r="419" spans="1:30" x14ac:dyDescent="0.3">
      <c r="A419" s="84">
        <v>44140</v>
      </c>
      <c r="B419" s="1" t="s">
        <v>36</v>
      </c>
      <c r="C419" s="1" t="s">
        <v>47</v>
      </c>
      <c r="D419" s="1"/>
      <c r="E419" s="114">
        <v>0.75</v>
      </c>
      <c r="F419" s="115"/>
      <c r="G419" s="114">
        <v>0.80694444444444446</v>
      </c>
      <c r="H419" s="1"/>
      <c r="I419" s="1">
        <v>1.37</v>
      </c>
      <c r="J419" s="1" t="s">
        <v>40</v>
      </c>
      <c r="K419" s="1"/>
      <c r="L419" s="1"/>
      <c r="M419" s="1" t="s">
        <v>68</v>
      </c>
      <c r="N419" s="1" t="s">
        <v>69</v>
      </c>
      <c r="O419" s="105" t="s">
        <v>36</v>
      </c>
      <c r="P419" s="105" t="s">
        <v>47</v>
      </c>
      <c r="Q419" s="106"/>
      <c r="R419" s="106"/>
      <c r="S419" s="1">
        <v>1</v>
      </c>
      <c r="T419" s="1">
        <v>24</v>
      </c>
      <c r="U419" s="105"/>
      <c r="V419" s="105" t="s">
        <v>40</v>
      </c>
      <c r="W419" s="106">
        <v>44137</v>
      </c>
      <c r="X419" s="106">
        <v>44151</v>
      </c>
      <c r="Y419" s="1">
        <v>14</v>
      </c>
      <c r="Z419" s="1">
        <v>112</v>
      </c>
      <c r="AA419" s="1">
        <v>11</v>
      </c>
      <c r="AB419" s="1" t="s">
        <v>542</v>
      </c>
      <c r="AC419" s="1" t="s">
        <v>557</v>
      </c>
      <c r="AD419" s="1" t="s">
        <v>544</v>
      </c>
    </row>
    <row r="420" spans="1:30" x14ac:dyDescent="0.3">
      <c r="A420" s="84">
        <v>44147</v>
      </c>
      <c r="B420" s="1" t="s">
        <v>36</v>
      </c>
      <c r="C420" s="1" t="s">
        <v>47</v>
      </c>
      <c r="D420" s="1"/>
      <c r="E420" s="114">
        <v>0.625</v>
      </c>
      <c r="F420" s="115"/>
      <c r="G420" s="114">
        <v>0.79166666666666663</v>
      </c>
      <c r="H420" s="1"/>
      <c r="I420" s="1">
        <v>4</v>
      </c>
      <c r="J420" s="1" t="s">
        <v>40</v>
      </c>
      <c r="K420" s="1"/>
      <c r="L420" s="1"/>
      <c r="M420" s="1" t="s">
        <v>68</v>
      </c>
      <c r="N420" s="1" t="s">
        <v>69</v>
      </c>
      <c r="O420" s="105" t="s">
        <v>36</v>
      </c>
      <c r="P420" s="105" t="s">
        <v>47</v>
      </c>
      <c r="Q420" s="106"/>
      <c r="R420" s="106"/>
      <c r="S420" s="1">
        <v>1</v>
      </c>
      <c r="T420" s="1">
        <v>24</v>
      </c>
      <c r="U420" s="105"/>
      <c r="V420" s="105" t="s">
        <v>40</v>
      </c>
      <c r="W420" s="106">
        <v>44137</v>
      </c>
      <c r="X420" s="106">
        <v>44151</v>
      </c>
      <c r="Y420" s="1">
        <v>14</v>
      </c>
      <c r="Z420" s="1">
        <v>112</v>
      </c>
      <c r="AA420" s="1">
        <v>11</v>
      </c>
      <c r="AB420" s="1" t="s">
        <v>542</v>
      </c>
      <c r="AC420" s="1" t="s">
        <v>550</v>
      </c>
      <c r="AD420" s="1" t="s">
        <v>544</v>
      </c>
    </row>
    <row r="421" spans="1:30" x14ac:dyDescent="0.3">
      <c r="A421" s="84">
        <v>44141</v>
      </c>
      <c r="B421" s="1" t="s">
        <v>36</v>
      </c>
      <c r="C421" s="1" t="s">
        <v>44</v>
      </c>
      <c r="D421" s="1"/>
      <c r="E421" s="114">
        <v>0.42708333333333331</v>
      </c>
      <c r="F421" s="115"/>
      <c r="G421" s="114">
        <v>0.5</v>
      </c>
      <c r="H421" s="1"/>
      <c r="I421" s="1">
        <v>1.75</v>
      </c>
      <c r="J421" s="1" t="s">
        <v>40</v>
      </c>
      <c r="K421" s="1"/>
      <c r="L421" s="1"/>
      <c r="M421" s="1" t="s">
        <v>68</v>
      </c>
      <c r="N421" s="1" t="s">
        <v>69</v>
      </c>
      <c r="O421" s="105" t="s">
        <v>36</v>
      </c>
      <c r="P421" s="105" t="s">
        <v>44</v>
      </c>
      <c r="Q421" s="106"/>
      <c r="R421" s="106"/>
      <c r="S421" s="1">
        <v>1</v>
      </c>
      <c r="T421" s="1">
        <v>24</v>
      </c>
      <c r="U421" s="105"/>
      <c r="V421" s="105" t="s">
        <v>40</v>
      </c>
      <c r="W421" s="106">
        <v>44137</v>
      </c>
      <c r="X421" s="106">
        <v>44151</v>
      </c>
      <c r="Y421" s="1">
        <v>14</v>
      </c>
      <c r="Z421" s="1">
        <v>112</v>
      </c>
      <c r="AA421" s="1">
        <v>11</v>
      </c>
      <c r="AB421" s="1" t="s">
        <v>542</v>
      </c>
      <c r="AC421" s="1" t="s">
        <v>555</v>
      </c>
      <c r="AD421" s="1" t="s">
        <v>544</v>
      </c>
    </row>
    <row r="422" spans="1:30" x14ac:dyDescent="0.3">
      <c r="A422" s="84">
        <v>44140</v>
      </c>
      <c r="B422" s="1" t="s">
        <v>36</v>
      </c>
      <c r="C422" s="1" t="s">
        <v>44</v>
      </c>
      <c r="D422" s="1"/>
      <c r="E422" s="114">
        <v>0.54166666666666663</v>
      </c>
      <c r="F422" s="115"/>
      <c r="G422" s="114">
        <v>0.58333333333333337</v>
      </c>
      <c r="H422" s="1"/>
      <c r="I422" s="1">
        <v>1</v>
      </c>
      <c r="J422" s="1" t="s">
        <v>40</v>
      </c>
      <c r="K422" s="1"/>
      <c r="L422" s="1"/>
      <c r="M422" s="1" t="s">
        <v>68</v>
      </c>
      <c r="N422" s="1" t="s">
        <v>69</v>
      </c>
      <c r="O422" s="105" t="s">
        <v>36</v>
      </c>
      <c r="P422" s="105" t="s">
        <v>44</v>
      </c>
      <c r="Q422" s="106"/>
      <c r="R422" s="106"/>
      <c r="S422" s="1">
        <v>1</v>
      </c>
      <c r="T422" s="1">
        <v>24</v>
      </c>
      <c r="U422" s="105"/>
      <c r="V422" s="105" t="s">
        <v>40</v>
      </c>
      <c r="W422" s="106">
        <v>44137</v>
      </c>
      <c r="X422" s="106">
        <v>44151</v>
      </c>
      <c r="Y422" s="1">
        <v>14</v>
      </c>
      <c r="Z422" s="1">
        <v>112</v>
      </c>
      <c r="AA422" s="1">
        <v>11</v>
      </c>
      <c r="AB422" s="1" t="s">
        <v>542</v>
      </c>
      <c r="AC422" s="1" t="s">
        <v>546</v>
      </c>
      <c r="AD422" s="1" t="s">
        <v>544</v>
      </c>
    </row>
    <row r="423" spans="1:30" x14ac:dyDescent="0.3">
      <c r="A423" s="84">
        <v>44146</v>
      </c>
      <c r="B423" s="1" t="s">
        <v>36</v>
      </c>
      <c r="C423" s="1" t="s">
        <v>44</v>
      </c>
      <c r="D423" s="1"/>
      <c r="E423" s="114">
        <v>0.34375</v>
      </c>
      <c r="F423" s="115"/>
      <c r="G423" s="114">
        <v>0.39583333333333331</v>
      </c>
      <c r="H423" s="1"/>
      <c r="I423" s="1">
        <v>1.25</v>
      </c>
      <c r="J423" s="1" t="s">
        <v>40</v>
      </c>
      <c r="K423" s="1"/>
      <c r="L423" s="1"/>
      <c r="M423" s="1" t="s">
        <v>68</v>
      </c>
      <c r="N423" s="1" t="s">
        <v>69</v>
      </c>
      <c r="O423" s="105" t="s">
        <v>36</v>
      </c>
      <c r="P423" s="105" t="s">
        <v>44</v>
      </c>
      <c r="Q423" s="106"/>
      <c r="R423" s="106"/>
      <c r="S423" s="1">
        <v>1</v>
      </c>
      <c r="T423" s="1">
        <v>24</v>
      </c>
      <c r="U423" s="105"/>
      <c r="V423" s="105" t="s">
        <v>40</v>
      </c>
      <c r="W423" s="106">
        <v>44137</v>
      </c>
      <c r="X423" s="106">
        <v>44151</v>
      </c>
      <c r="Y423" s="1">
        <v>14</v>
      </c>
      <c r="Z423" s="1">
        <v>112</v>
      </c>
      <c r="AA423" s="1">
        <v>11</v>
      </c>
      <c r="AB423" s="1" t="s">
        <v>542</v>
      </c>
      <c r="AC423" s="1" t="s">
        <v>549</v>
      </c>
      <c r="AD423" s="1" t="s">
        <v>544</v>
      </c>
    </row>
    <row r="424" spans="1:30" x14ac:dyDescent="0.3">
      <c r="A424" s="84">
        <v>44147</v>
      </c>
      <c r="B424" s="1" t="s">
        <v>36</v>
      </c>
      <c r="C424" s="1" t="s">
        <v>44</v>
      </c>
      <c r="D424" s="1"/>
      <c r="E424" s="114">
        <v>0.54166666666666663</v>
      </c>
      <c r="F424" s="115"/>
      <c r="G424" s="114">
        <v>0.58333333333333337</v>
      </c>
      <c r="H424" s="1"/>
      <c r="I424" s="1">
        <v>1</v>
      </c>
      <c r="J424" s="1" t="s">
        <v>40</v>
      </c>
      <c r="K424" s="1"/>
      <c r="L424" s="1"/>
      <c r="M424" s="1" t="s">
        <v>68</v>
      </c>
      <c r="N424" s="1" t="s">
        <v>69</v>
      </c>
      <c r="O424" s="105" t="s">
        <v>36</v>
      </c>
      <c r="P424" s="105" t="s">
        <v>44</v>
      </c>
      <c r="Q424" s="106"/>
      <c r="R424" s="106"/>
      <c r="S424" s="1">
        <v>1</v>
      </c>
      <c r="T424" s="1">
        <v>24</v>
      </c>
      <c r="U424" s="105"/>
      <c r="V424" s="105" t="s">
        <v>40</v>
      </c>
      <c r="W424" s="106">
        <v>44137</v>
      </c>
      <c r="X424" s="106">
        <v>44151</v>
      </c>
      <c r="Y424" s="1">
        <v>14</v>
      </c>
      <c r="Z424" s="1">
        <v>112</v>
      </c>
      <c r="AA424" s="1">
        <v>11</v>
      </c>
      <c r="AB424" s="1" t="s">
        <v>542</v>
      </c>
      <c r="AC424" s="1" t="s">
        <v>546</v>
      </c>
      <c r="AD424" s="1" t="s">
        <v>544</v>
      </c>
    </row>
    <row r="425" spans="1:30" x14ac:dyDescent="0.3">
      <c r="A425" s="84">
        <v>44148</v>
      </c>
      <c r="B425" s="1" t="s">
        <v>36</v>
      </c>
      <c r="C425" s="1" t="s">
        <v>44</v>
      </c>
      <c r="D425" s="1"/>
      <c r="E425" s="114">
        <v>0.41666666666666669</v>
      </c>
      <c r="F425" s="115"/>
      <c r="G425" s="114">
        <v>0.5</v>
      </c>
      <c r="H425" s="1"/>
      <c r="I425" s="1">
        <v>2</v>
      </c>
      <c r="J425" s="1" t="s">
        <v>40</v>
      </c>
      <c r="K425" s="1"/>
      <c r="L425" s="1"/>
      <c r="M425" s="1" t="s">
        <v>68</v>
      </c>
      <c r="N425" s="1" t="s">
        <v>69</v>
      </c>
      <c r="O425" s="105" t="s">
        <v>36</v>
      </c>
      <c r="P425" s="105" t="s">
        <v>44</v>
      </c>
      <c r="Q425" s="106"/>
      <c r="R425" s="106"/>
      <c r="S425" s="1">
        <v>1</v>
      </c>
      <c r="T425" s="1">
        <v>24</v>
      </c>
      <c r="U425" s="105"/>
      <c r="V425" s="105" t="s">
        <v>40</v>
      </c>
      <c r="W425" s="106">
        <v>44137</v>
      </c>
      <c r="X425" s="106">
        <v>44151</v>
      </c>
      <c r="Y425" s="1">
        <v>14</v>
      </c>
      <c r="Z425" s="1">
        <v>112</v>
      </c>
      <c r="AA425" s="1">
        <v>11</v>
      </c>
      <c r="AB425" s="1" t="s">
        <v>542</v>
      </c>
      <c r="AC425" s="1" t="s">
        <v>555</v>
      </c>
      <c r="AD425" s="1" t="s">
        <v>544</v>
      </c>
    </row>
    <row r="426" spans="1:30" x14ac:dyDescent="0.3">
      <c r="A426" s="84">
        <v>44144</v>
      </c>
      <c r="B426" s="1" t="s">
        <v>36</v>
      </c>
      <c r="C426" s="1" t="s">
        <v>54</v>
      </c>
      <c r="D426" s="1" t="s">
        <v>71</v>
      </c>
      <c r="E426" s="114">
        <v>0.88541666666666663</v>
      </c>
      <c r="F426" s="115"/>
      <c r="G426" s="114">
        <v>0.91666666666666663</v>
      </c>
      <c r="H426" s="1"/>
      <c r="I426" s="1">
        <v>0.75</v>
      </c>
      <c r="J426" s="1" t="s">
        <v>40</v>
      </c>
      <c r="K426" s="1"/>
      <c r="L426" s="1"/>
      <c r="M426" s="1" t="s">
        <v>68</v>
      </c>
      <c r="N426" s="1" t="s">
        <v>69</v>
      </c>
      <c r="O426" s="105" t="s">
        <v>36</v>
      </c>
      <c r="P426" s="105" t="s">
        <v>54</v>
      </c>
      <c r="Q426" s="106"/>
      <c r="R426" s="106"/>
      <c r="S426" s="1">
        <v>1</v>
      </c>
      <c r="T426" s="1">
        <v>24</v>
      </c>
      <c r="U426" s="105"/>
      <c r="V426" s="105" t="s">
        <v>40</v>
      </c>
      <c r="W426" s="106">
        <v>44137</v>
      </c>
      <c r="X426" s="106">
        <v>44151</v>
      </c>
      <c r="Y426" s="1">
        <v>14</v>
      </c>
      <c r="Z426" s="1">
        <v>112</v>
      </c>
      <c r="AA426" s="1">
        <v>11</v>
      </c>
      <c r="AB426" s="1" t="s">
        <v>542</v>
      </c>
      <c r="AC426" s="1" t="s">
        <v>554</v>
      </c>
      <c r="AD426" s="1" t="s">
        <v>544</v>
      </c>
    </row>
    <row r="427" spans="1:30" x14ac:dyDescent="0.3">
      <c r="A427" s="84">
        <v>44148</v>
      </c>
      <c r="B427" s="1" t="s">
        <v>36</v>
      </c>
      <c r="C427" s="1" t="s">
        <v>54</v>
      </c>
      <c r="D427" s="1"/>
      <c r="E427" s="114">
        <v>0.54166666666666663</v>
      </c>
      <c r="F427" s="115"/>
      <c r="G427" s="114">
        <v>0.55208333333333337</v>
      </c>
      <c r="H427" s="1"/>
      <c r="I427" s="1">
        <v>0.25</v>
      </c>
      <c r="J427" s="1" t="s">
        <v>40</v>
      </c>
      <c r="K427" s="1"/>
      <c r="L427" s="1"/>
      <c r="M427" s="1" t="s">
        <v>68</v>
      </c>
      <c r="N427" s="1" t="s">
        <v>69</v>
      </c>
      <c r="O427" s="105" t="s">
        <v>36</v>
      </c>
      <c r="P427" s="105" t="s">
        <v>54</v>
      </c>
      <c r="Q427" s="106"/>
      <c r="R427" s="106"/>
      <c r="S427" s="1">
        <v>1</v>
      </c>
      <c r="T427" s="1">
        <v>24</v>
      </c>
      <c r="U427" s="105"/>
      <c r="V427" s="105" t="s">
        <v>40</v>
      </c>
      <c r="W427" s="106">
        <v>44137</v>
      </c>
      <c r="X427" s="106">
        <v>44151</v>
      </c>
      <c r="Y427" s="1">
        <v>14</v>
      </c>
      <c r="Z427" s="1">
        <v>112</v>
      </c>
      <c r="AA427" s="1">
        <v>11</v>
      </c>
      <c r="AB427" s="1" t="s">
        <v>542</v>
      </c>
      <c r="AC427" s="1" t="s">
        <v>546</v>
      </c>
      <c r="AD427" s="1" t="s">
        <v>544</v>
      </c>
    </row>
    <row r="428" spans="1:30" x14ac:dyDescent="0.3">
      <c r="A428" s="84">
        <v>44150</v>
      </c>
      <c r="B428" s="1" t="s">
        <v>36</v>
      </c>
      <c r="C428" s="1" t="s">
        <v>54</v>
      </c>
      <c r="D428" s="1" t="s">
        <v>72</v>
      </c>
      <c r="E428" s="114">
        <v>0.625</v>
      </c>
      <c r="F428" s="115"/>
      <c r="G428" s="114">
        <v>0.70833333333333337</v>
      </c>
      <c r="H428" s="1"/>
      <c r="I428" s="1">
        <v>2</v>
      </c>
      <c r="J428" s="1" t="s">
        <v>40</v>
      </c>
      <c r="K428" s="1"/>
      <c r="L428" s="1"/>
      <c r="M428" s="1" t="s">
        <v>68</v>
      </c>
      <c r="N428" s="1" t="s">
        <v>69</v>
      </c>
      <c r="O428" s="105" t="s">
        <v>36</v>
      </c>
      <c r="P428" s="105" t="s">
        <v>54</v>
      </c>
      <c r="Q428" s="106"/>
      <c r="R428" s="106"/>
      <c r="S428" s="1">
        <v>1</v>
      </c>
      <c r="T428" s="1">
        <v>24</v>
      </c>
      <c r="U428" s="105"/>
      <c r="V428" s="105" t="s">
        <v>40</v>
      </c>
      <c r="W428" s="106">
        <v>44137</v>
      </c>
      <c r="X428" s="106">
        <v>44151</v>
      </c>
      <c r="Y428" s="1">
        <v>14</v>
      </c>
      <c r="Z428" s="1">
        <v>112</v>
      </c>
      <c r="AA428" s="1">
        <v>11</v>
      </c>
      <c r="AB428" s="1" t="s">
        <v>542</v>
      </c>
      <c r="AC428" s="1" t="s">
        <v>550</v>
      </c>
      <c r="AD428" s="1" t="s">
        <v>544</v>
      </c>
    </row>
    <row r="429" spans="1:30" x14ac:dyDescent="0.3">
      <c r="A429" s="84">
        <v>44168</v>
      </c>
      <c r="B429" s="1" t="s">
        <v>36</v>
      </c>
      <c r="C429" s="1" t="s">
        <v>38</v>
      </c>
      <c r="D429" s="1" t="s">
        <v>120</v>
      </c>
      <c r="E429" s="114">
        <v>0.5</v>
      </c>
      <c r="F429" s="115"/>
      <c r="G429" s="114">
        <v>0.53125</v>
      </c>
      <c r="H429" s="1"/>
      <c r="I429" s="1">
        <v>0.75</v>
      </c>
      <c r="J429" s="1" t="s">
        <v>108</v>
      </c>
      <c r="K429" s="1"/>
      <c r="L429" s="1"/>
      <c r="M429" s="1" t="s">
        <v>68</v>
      </c>
      <c r="N429" s="1" t="s">
        <v>69</v>
      </c>
      <c r="O429" s="105" t="s">
        <v>36</v>
      </c>
      <c r="P429" s="105" t="s">
        <v>38</v>
      </c>
      <c r="Q429" s="106"/>
      <c r="R429" s="106"/>
      <c r="S429" s="1">
        <v>1</v>
      </c>
      <c r="T429" s="1">
        <v>24</v>
      </c>
      <c r="U429" s="105"/>
      <c r="V429" s="105" t="s">
        <v>108</v>
      </c>
      <c r="W429" s="106">
        <v>44165</v>
      </c>
      <c r="X429" s="106">
        <v>44179</v>
      </c>
      <c r="Y429" s="1">
        <v>14</v>
      </c>
      <c r="Z429" s="1">
        <v>112</v>
      </c>
      <c r="AA429" s="1">
        <v>12</v>
      </c>
      <c r="AB429" s="1" t="s">
        <v>545</v>
      </c>
      <c r="AC429" s="1" t="s">
        <v>544</v>
      </c>
      <c r="AD429" s="1" t="s">
        <v>544</v>
      </c>
    </row>
    <row r="430" spans="1:30" x14ac:dyDescent="0.3">
      <c r="A430" s="84">
        <v>44168</v>
      </c>
      <c r="B430" s="1" t="s">
        <v>36</v>
      </c>
      <c r="C430" s="1" t="s">
        <v>44</v>
      </c>
      <c r="D430" s="1" t="s">
        <v>44</v>
      </c>
      <c r="E430" s="114">
        <v>4.1666666666666664E-2</v>
      </c>
      <c r="F430" s="115"/>
      <c r="G430" s="114">
        <v>8.3333333333333329E-2</v>
      </c>
      <c r="H430" s="1"/>
      <c r="I430" s="1">
        <v>1</v>
      </c>
      <c r="J430" s="1" t="s">
        <v>108</v>
      </c>
      <c r="K430" s="1"/>
      <c r="L430" s="1"/>
      <c r="M430" s="1" t="s">
        <v>68</v>
      </c>
      <c r="N430" s="1" t="s">
        <v>69</v>
      </c>
      <c r="O430" s="105" t="s">
        <v>36</v>
      </c>
      <c r="P430" s="105" t="s">
        <v>44</v>
      </c>
      <c r="Q430" s="106"/>
      <c r="R430" s="106"/>
      <c r="S430" s="1">
        <v>1</v>
      </c>
      <c r="T430" s="1">
        <v>24</v>
      </c>
      <c r="U430" s="105"/>
      <c r="V430" s="105" t="s">
        <v>108</v>
      </c>
      <c r="W430" s="106">
        <v>44165</v>
      </c>
      <c r="X430" s="106">
        <v>44179</v>
      </c>
      <c r="Y430" s="1">
        <v>14</v>
      </c>
      <c r="Z430" s="1">
        <v>112</v>
      </c>
      <c r="AA430" s="1">
        <v>12</v>
      </c>
      <c r="AB430" s="1" t="s">
        <v>545</v>
      </c>
      <c r="AC430" s="1" t="s">
        <v>561</v>
      </c>
      <c r="AD430" s="1" t="s">
        <v>544</v>
      </c>
    </row>
    <row r="431" spans="1:30" x14ac:dyDescent="0.3">
      <c r="A431" s="84">
        <v>44169</v>
      </c>
      <c r="B431" s="1" t="s">
        <v>36</v>
      </c>
      <c r="C431" s="1" t="s">
        <v>47</v>
      </c>
      <c r="D431" s="1" t="s">
        <v>121</v>
      </c>
      <c r="E431" s="114">
        <v>0.38333333333333336</v>
      </c>
      <c r="F431" s="115"/>
      <c r="G431" s="114">
        <v>0.47916666666666669</v>
      </c>
      <c r="H431" s="1"/>
      <c r="I431" s="1">
        <v>2.2999999999999998</v>
      </c>
      <c r="J431" s="1" t="s">
        <v>108</v>
      </c>
      <c r="K431" s="1"/>
      <c r="L431" s="1"/>
      <c r="M431" s="1" t="s">
        <v>68</v>
      </c>
      <c r="N431" s="1" t="s">
        <v>69</v>
      </c>
      <c r="O431" s="105" t="s">
        <v>36</v>
      </c>
      <c r="P431" s="105" t="s">
        <v>47</v>
      </c>
      <c r="Q431" s="106"/>
      <c r="R431" s="106"/>
      <c r="S431" s="1">
        <v>1</v>
      </c>
      <c r="T431" s="1">
        <v>24</v>
      </c>
      <c r="U431" s="105"/>
      <c r="V431" s="105" t="s">
        <v>108</v>
      </c>
      <c r="W431" s="106">
        <v>44165</v>
      </c>
      <c r="X431" s="106">
        <v>44179</v>
      </c>
      <c r="Y431" s="1">
        <v>14</v>
      </c>
      <c r="Z431" s="1">
        <v>112</v>
      </c>
      <c r="AA431" s="1">
        <v>12</v>
      </c>
      <c r="AB431" s="1" t="s">
        <v>545</v>
      </c>
      <c r="AC431" s="1" t="s">
        <v>543</v>
      </c>
      <c r="AD431" s="1" t="s">
        <v>544</v>
      </c>
    </row>
    <row r="432" spans="1:30" x14ac:dyDescent="0.3">
      <c r="A432" s="84">
        <v>44173</v>
      </c>
      <c r="B432" s="1" t="s">
        <v>36</v>
      </c>
      <c r="C432" s="1" t="s">
        <v>44</v>
      </c>
      <c r="D432" s="1" t="s">
        <v>123</v>
      </c>
      <c r="E432" s="114">
        <v>0.63541666666666663</v>
      </c>
      <c r="F432" s="115"/>
      <c r="G432" s="114">
        <v>0.70833333333333337</v>
      </c>
      <c r="H432" s="1"/>
      <c r="I432" s="1">
        <v>1.75</v>
      </c>
      <c r="J432" s="1" t="s">
        <v>108</v>
      </c>
      <c r="K432" s="1"/>
      <c r="L432" s="1"/>
      <c r="M432" s="1" t="s">
        <v>68</v>
      </c>
      <c r="N432" s="1" t="s">
        <v>69</v>
      </c>
      <c r="O432" s="105" t="s">
        <v>36</v>
      </c>
      <c r="P432" s="105" t="s">
        <v>44</v>
      </c>
      <c r="Q432" s="106"/>
      <c r="R432" s="106"/>
      <c r="S432" s="1">
        <v>1</v>
      </c>
      <c r="T432" s="1">
        <v>24</v>
      </c>
      <c r="U432" s="105"/>
      <c r="V432" s="105" t="s">
        <v>108</v>
      </c>
      <c r="W432" s="106">
        <v>44165</v>
      </c>
      <c r="X432" s="106">
        <v>44179</v>
      </c>
      <c r="Y432" s="1">
        <v>14</v>
      </c>
      <c r="Z432" s="1">
        <v>112</v>
      </c>
      <c r="AA432" s="1">
        <v>12</v>
      </c>
      <c r="AB432" s="1" t="s">
        <v>545</v>
      </c>
      <c r="AC432" s="1" t="s">
        <v>550</v>
      </c>
      <c r="AD432" s="1" t="s">
        <v>544</v>
      </c>
    </row>
    <row r="433" spans="1:30" x14ac:dyDescent="0.3">
      <c r="A433" s="84">
        <v>44175</v>
      </c>
      <c r="B433" s="1" t="s">
        <v>36</v>
      </c>
      <c r="C433" s="1" t="s">
        <v>38</v>
      </c>
      <c r="D433" s="1" t="s">
        <v>120</v>
      </c>
      <c r="E433" s="114">
        <v>0.38541666666666669</v>
      </c>
      <c r="F433" s="115"/>
      <c r="G433" s="114">
        <v>0.41666666666666669</v>
      </c>
      <c r="H433" s="1"/>
      <c r="I433" s="1">
        <v>0.75</v>
      </c>
      <c r="J433" s="1" t="s">
        <v>108</v>
      </c>
      <c r="K433" s="1"/>
      <c r="L433" s="1"/>
      <c r="M433" s="1" t="s">
        <v>68</v>
      </c>
      <c r="N433" s="1" t="s">
        <v>69</v>
      </c>
      <c r="O433" s="105" t="s">
        <v>36</v>
      </c>
      <c r="P433" s="105" t="s">
        <v>38</v>
      </c>
      <c r="Q433" s="106"/>
      <c r="R433" s="106"/>
      <c r="S433" s="1">
        <v>1</v>
      </c>
      <c r="T433" s="1">
        <v>24</v>
      </c>
      <c r="U433" s="105"/>
      <c r="V433" s="105" t="s">
        <v>108</v>
      </c>
      <c r="W433" s="106">
        <v>44165</v>
      </c>
      <c r="X433" s="106">
        <v>44179</v>
      </c>
      <c r="Y433" s="1">
        <v>14</v>
      </c>
      <c r="Z433" s="1">
        <v>112</v>
      </c>
      <c r="AA433" s="1">
        <v>12</v>
      </c>
      <c r="AB433" s="1" t="s">
        <v>545</v>
      </c>
      <c r="AC433" s="1" t="s">
        <v>543</v>
      </c>
      <c r="AD433" s="1" t="s">
        <v>544</v>
      </c>
    </row>
    <row r="434" spans="1:30" x14ac:dyDescent="0.3">
      <c r="A434" s="84">
        <v>44175</v>
      </c>
      <c r="B434" s="1" t="s">
        <v>36</v>
      </c>
      <c r="C434" s="1" t="s">
        <v>47</v>
      </c>
      <c r="D434" s="1" t="s">
        <v>124</v>
      </c>
      <c r="E434" s="114">
        <v>0.54166666666666663</v>
      </c>
      <c r="F434" s="115"/>
      <c r="G434" s="114">
        <v>0.64930555555555558</v>
      </c>
      <c r="H434" s="1"/>
      <c r="I434" s="1">
        <v>2.58</v>
      </c>
      <c r="J434" s="1" t="s">
        <v>108</v>
      </c>
      <c r="K434" s="1"/>
      <c r="L434" s="1"/>
      <c r="M434" s="1" t="s">
        <v>68</v>
      </c>
      <c r="N434" s="1" t="s">
        <v>69</v>
      </c>
      <c r="O434" s="105" t="s">
        <v>36</v>
      </c>
      <c r="P434" s="105" t="s">
        <v>47</v>
      </c>
      <c r="Q434" s="106"/>
      <c r="R434" s="106"/>
      <c r="S434" s="1">
        <v>1</v>
      </c>
      <c r="T434" s="1">
        <v>24</v>
      </c>
      <c r="U434" s="105"/>
      <c r="V434" s="105" t="s">
        <v>108</v>
      </c>
      <c r="W434" s="106">
        <v>44165</v>
      </c>
      <c r="X434" s="106">
        <v>44179</v>
      </c>
      <c r="Y434" s="1">
        <v>14</v>
      </c>
      <c r="Z434" s="1">
        <v>112</v>
      </c>
      <c r="AA434" s="1">
        <v>12</v>
      </c>
      <c r="AB434" s="1" t="s">
        <v>545</v>
      </c>
      <c r="AC434" s="1" t="s">
        <v>546</v>
      </c>
      <c r="AD434" s="1" t="s">
        <v>544</v>
      </c>
    </row>
    <row r="435" spans="1:30" x14ac:dyDescent="0.3">
      <c r="A435" s="84">
        <v>44182</v>
      </c>
      <c r="B435" s="1" t="s">
        <v>36</v>
      </c>
      <c r="C435" s="1" t="s">
        <v>54</v>
      </c>
      <c r="D435" s="1" t="s">
        <v>126</v>
      </c>
      <c r="E435" s="114">
        <v>0.45833333333333331</v>
      </c>
      <c r="F435" s="115"/>
      <c r="G435" s="114">
        <v>0.56041666666666667</v>
      </c>
      <c r="H435" s="1"/>
      <c r="I435" s="1">
        <v>2.4500000000000002</v>
      </c>
      <c r="J435" s="1" t="s">
        <v>125</v>
      </c>
      <c r="K435" s="1"/>
      <c r="L435" s="1"/>
      <c r="M435" s="1" t="s">
        <v>68</v>
      </c>
      <c r="N435" s="1" t="s">
        <v>69</v>
      </c>
      <c r="O435" s="105" t="s">
        <v>36</v>
      </c>
      <c r="P435" s="105" t="s">
        <v>54</v>
      </c>
      <c r="Q435" s="106"/>
      <c r="R435" s="106"/>
      <c r="S435" s="1">
        <v>1</v>
      </c>
      <c r="T435" s="1">
        <v>24</v>
      </c>
      <c r="U435" s="105"/>
      <c r="V435" s="105" t="s">
        <v>125</v>
      </c>
      <c r="W435" s="106">
        <v>44179</v>
      </c>
      <c r="X435" s="106">
        <v>44193</v>
      </c>
      <c r="Y435" s="1">
        <v>14</v>
      </c>
      <c r="Z435" s="1">
        <v>112</v>
      </c>
      <c r="AA435" s="1">
        <v>12</v>
      </c>
      <c r="AB435" s="1" t="s">
        <v>545</v>
      </c>
      <c r="AC435" s="1" t="s">
        <v>558</v>
      </c>
      <c r="AD435" s="1" t="s">
        <v>544</v>
      </c>
    </row>
    <row r="436" spans="1:30" x14ac:dyDescent="0.3">
      <c r="A436" s="84">
        <v>44181</v>
      </c>
      <c r="B436" s="1" t="s">
        <v>36</v>
      </c>
      <c r="C436" s="1" t="s">
        <v>54</v>
      </c>
      <c r="D436" s="1" t="s">
        <v>126</v>
      </c>
      <c r="E436" s="114">
        <v>0.56527777777777777</v>
      </c>
      <c r="F436" s="115"/>
      <c r="G436" s="114">
        <v>0.73402777777777772</v>
      </c>
      <c r="H436" s="1"/>
      <c r="I436" s="1">
        <v>4.05</v>
      </c>
      <c r="J436" s="1" t="s">
        <v>125</v>
      </c>
      <c r="K436" s="1"/>
      <c r="L436" s="1"/>
      <c r="M436" s="1" t="s">
        <v>68</v>
      </c>
      <c r="N436" s="1" t="s">
        <v>69</v>
      </c>
      <c r="O436" s="105" t="s">
        <v>36</v>
      </c>
      <c r="P436" s="105" t="s">
        <v>54</v>
      </c>
      <c r="Q436" s="106"/>
      <c r="R436" s="106"/>
      <c r="S436" s="1">
        <v>1</v>
      </c>
      <c r="T436" s="1">
        <v>24</v>
      </c>
      <c r="U436" s="105"/>
      <c r="V436" s="105" t="s">
        <v>125</v>
      </c>
      <c r="W436" s="106">
        <v>44179</v>
      </c>
      <c r="X436" s="106">
        <v>44193</v>
      </c>
      <c r="Y436" s="1">
        <v>14</v>
      </c>
      <c r="Z436" s="1">
        <v>112</v>
      </c>
      <c r="AA436" s="1">
        <v>12</v>
      </c>
      <c r="AB436" s="1" t="s">
        <v>545</v>
      </c>
      <c r="AC436" s="1" t="s">
        <v>546</v>
      </c>
      <c r="AD436" s="1" t="s">
        <v>544</v>
      </c>
    </row>
    <row r="437" spans="1:30" x14ac:dyDescent="0.3">
      <c r="A437" s="84">
        <v>44183</v>
      </c>
      <c r="B437" s="1" t="s">
        <v>36</v>
      </c>
      <c r="C437" s="1" t="s">
        <v>44</v>
      </c>
      <c r="D437" s="1" t="s">
        <v>127</v>
      </c>
      <c r="E437" s="114">
        <v>0.42708333333333331</v>
      </c>
      <c r="F437" s="115"/>
      <c r="G437" s="114">
        <v>0.5</v>
      </c>
      <c r="H437" s="1"/>
      <c r="I437" s="1">
        <v>1.75</v>
      </c>
      <c r="J437" s="1" t="s">
        <v>125</v>
      </c>
      <c r="K437" s="1"/>
      <c r="L437" s="1"/>
      <c r="M437" s="1" t="s">
        <v>68</v>
      </c>
      <c r="N437" s="1" t="s">
        <v>69</v>
      </c>
      <c r="O437" s="105" t="s">
        <v>36</v>
      </c>
      <c r="P437" s="105" t="s">
        <v>44</v>
      </c>
      <c r="Q437" s="106"/>
      <c r="R437" s="106"/>
      <c r="S437" s="1">
        <v>1</v>
      </c>
      <c r="T437" s="1">
        <v>24</v>
      </c>
      <c r="U437" s="105"/>
      <c r="V437" s="105" t="s">
        <v>125</v>
      </c>
      <c r="W437" s="106">
        <v>44179</v>
      </c>
      <c r="X437" s="106">
        <v>44193</v>
      </c>
      <c r="Y437" s="1">
        <v>14</v>
      </c>
      <c r="Z437" s="1">
        <v>112</v>
      </c>
      <c r="AA437" s="1">
        <v>12</v>
      </c>
      <c r="AB437" s="1" t="s">
        <v>545</v>
      </c>
      <c r="AC437" s="1" t="s">
        <v>555</v>
      </c>
      <c r="AD437" s="1" t="s">
        <v>544</v>
      </c>
    </row>
    <row r="438" spans="1:30" x14ac:dyDescent="0.3">
      <c r="A438" s="84">
        <v>44186</v>
      </c>
      <c r="B438" s="1" t="s">
        <v>36</v>
      </c>
      <c r="C438" s="1" t="s">
        <v>47</v>
      </c>
      <c r="D438" s="1" t="s">
        <v>122</v>
      </c>
      <c r="E438" s="114">
        <v>0.54166666666666663</v>
      </c>
      <c r="F438" s="115"/>
      <c r="G438" s="114">
        <v>0.55208333333333337</v>
      </c>
      <c r="H438" s="1"/>
      <c r="I438" s="1">
        <v>0.25</v>
      </c>
      <c r="J438" s="1" t="s">
        <v>125</v>
      </c>
      <c r="K438" s="1"/>
      <c r="L438" s="1"/>
      <c r="M438" s="1" t="s">
        <v>68</v>
      </c>
      <c r="N438" s="1" t="s">
        <v>69</v>
      </c>
      <c r="O438" s="105" t="s">
        <v>36</v>
      </c>
      <c r="P438" s="105" t="s">
        <v>47</v>
      </c>
      <c r="Q438" s="106"/>
      <c r="R438" s="106"/>
      <c r="S438" s="1">
        <v>1</v>
      </c>
      <c r="T438" s="1">
        <v>24</v>
      </c>
      <c r="U438" s="105"/>
      <c r="V438" s="105" t="s">
        <v>125</v>
      </c>
      <c r="W438" s="106">
        <v>44179</v>
      </c>
      <c r="X438" s="106">
        <v>44193</v>
      </c>
      <c r="Y438" s="1">
        <v>14</v>
      </c>
      <c r="Z438" s="1">
        <v>112</v>
      </c>
      <c r="AA438" s="1">
        <v>12</v>
      </c>
      <c r="AB438" s="1" t="s">
        <v>545</v>
      </c>
      <c r="AC438" s="1" t="s">
        <v>546</v>
      </c>
      <c r="AD438" s="1" t="s">
        <v>544</v>
      </c>
    </row>
    <row r="439" spans="1:30" x14ac:dyDescent="0.3">
      <c r="A439" s="84">
        <v>44193</v>
      </c>
      <c r="B439" s="1" t="s">
        <v>36</v>
      </c>
      <c r="C439" s="1" t="s">
        <v>47</v>
      </c>
      <c r="D439" s="1" t="s">
        <v>122</v>
      </c>
      <c r="E439" s="114">
        <v>0.54166666666666663</v>
      </c>
      <c r="F439" s="115"/>
      <c r="G439" s="114">
        <v>0.55208333333333337</v>
      </c>
      <c r="H439" s="1"/>
      <c r="I439" s="1">
        <v>0.25</v>
      </c>
      <c r="J439" s="1" t="s">
        <v>429</v>
      </c>
      <c r="K439" s="1"/>
      <c r="L439" s="1"/>
      <c r="M439" s="1" t="s">
        <v>68</v>
      </c>
      <c r="N439" s="1" t="s">
        <v>69</v>
      </c>
      <c r="O439" s="105" t="s">
        <v>36</v>
      </c>
      <c r="P439" s="105" t="s">
        <v>47</v>
      </c>
      <c r="Q439" s="106"/>
      <c r="R439" s="106"/>
      <c r="S439" s="1">
        <v>1</v>
      </c>
      <c r="T439" s="1">
        <v>24</v>
      </c>
      <c r="U439" s="105"/>
      <c r="V439" s="105" t="s">
        <v>429</v>
      </c>
      <c r="W439" s="106">
        <v>44193</v>
      </c>
      <c r="X439" s="106">
        <v>44207</v>
      </c>
      <c r="Y439" s="1">
        <v>14</v>
      </c>
      <c r="Z439" s="1">
        <v>112</v>
      </c>
      <c r="AA439" s="1">
        <v>12</v>
      </c>
      <c r="AB439" s="1" t="s">
        <v>545</v>
      </c>
      <c r="AC439" s="1" t="s">
        <v>546</v>
      </c>
      <c r="AD439" s="1" t="s">
        <v>544</v>
      </c>
    </row>
    <row r="440" spans="1:30" x14ac:dyDescent="0.3">
      <c r="A440" s="84">
        <v>44141</v>
      </c>
      <c r="B440" s="1" t="s">
        <v>36</v>
      </c>
      <c r="C440" s="1" t="s">
        <v>44</v>
      </c>
      <c r="D440" s="1"/>
      <c r="E440" s="114">
        <v>0.42708333333333331</v>
      </c>
      <c r="F440" s="115"/>
      <c r="G440" s="114">
        <v>0.5</v>
      </c>
      <c r="H440" s="1"/>
      <c r="I440" s="1">
        <v>1.75</v>
      </c>
      <c r="J440" s="1" t="s">
        <v>40</v>
      </c>
      <c r="K440" s="1"/>
      <c r="L440" s="1"/>
      <c r="M440" s="1" t="s">
        <v>73</v>
      </c>
      <c r="N440" s="1" t="s">
        <v>74</v>
      </c>
      <c r="O440" s="105" t="s">
        <v>36</v>
      </c>
      <c r="P440" s="105" t="s">
        <v>44</v>
      </c>
      <c r="Q440" s="106"/>
      <c r="R440" s="106"/>
      <c r="S440" s="1">
        <v>1</v>
      </c>
      <c r="T440" s="1">
        <v>24</v>
      </c>
      <c r="U440" s="105"/>
      <c r="V440" s="105" t="s">
        <v>40</v>
      </c>
      <c r="W440" s="106">
        <v>44137</v>
      </c>
      <c r="X440" s="106">
        <v>44151</v>
      </c>
      <c r="Y440" s="1">
        <v>14</v>
      </c>
      <c r="Z440" s="1">
        <v>112</v>
      </c>
      <c r="AA440" s="1">
        <v>11</v>
      </c>
      <c r="AB440" s="1" t="s">
        <v>542</v>
      </c>
      <c r="AC440" s="1" t="s">
        <v>555</v>
      </c>
      <c r="AD440" s="1" t="s">
        <v>544</v>
      </c>
    </row>
    <row r="441" spans="1:30" x14ac:dyDescent="0.3">
      <c r="A441" s="84">
        <v>44145</v>
      </c>
      <c r="B441" s="1" t="s">
        <v>36</v>
      </c>
      <c r="C441" s="1" t="s">
        <v>44</v>
      </c>
      <c r="D441" s="1"/>
      <c r="E441" s="114">
        <v>0.63541666666666663</v>
      </c>
      <c r="F441" s="115"/>
      <c r="G441" s="114">
        <v>0.70833333333333337</v>
      </c>
      <c r="H441" s="1"/>
      <c r="I441" s="1">
        <v>1.75</v>
      </c>
      <c r="J441" s="1" t="s">
        <v>40</v>
      </c>
      <c r="K441" s="1"/>
      <c r="L441" s="1"/>
      <c r="M441" s="1" t="s">
        <v>73</v>
      </c>
      <c r="N441" s="1" t="s">
        <v>74</v>
      </c>
      <c r="O441" s="105" t="s">
        <v>36</v>
      </c>
      <c r="P441" s="105" t="s">
        <v>44</v>
      </c>
      <c r="Q441" s="106"/>
      <c r="R441" s="106"/>
      <c r="S441" s="1">
        <v>1</v>
      </c>
      <c r="T441" s="1">
        <v>24</v>
      </c>
      <c r="U441" s="105"/>
      <c r="V441" s="105" t="s">
        <v>40</v>
      </c>
      <c r="W441" s="106">
        <v>44137</v>
      </c>
      <c r="X441" s="106">
        <v>44151</v>
      </c>
      <c r="Y441" s="1">
        <v>14</v>
      </c>
      <c r="Z441" s="1">
        <v>112</v>
      </c>
      <c r="AA441" s="1">
        <v>11</v>
      </c>
      <c r="AB441" s="1" t="s">
        <v>542</v>
      </c>
      <c r="AC441" s="1" t="s">
        <v>550</v>
      </c>
      <c r="AD441" s="1" t="s">
        <v>544</v>
      </c>
    </row>
    <row r="442" spans="1:30" x14ac:dyDescent="0.3">
      <c r="A442" s="84">
        <v>44146</v>
      </c>
      <c r="B442" s="1" t="s">
        <v>36</v>
      </c>
      <c r="C442" s="1" t="s">
        <v>44</v>
      </c>
      <c r="D442" s="1"/>
      <c r="E442" s="114">
        <v>0.42708333333333331</v>
      </c>
      <c r="F442" s="115"/>
      <c r="G442" s="114">
        <v>0.5</v>
      </c>
      <c r="H442" s="1"/>
      <c r="I442" s="1">
        <v>1.75</v>
      </c>
      <c r="J442" s="1" t="s">
        <v>40</v>
      </c>
      <c r="K442" s="1"/>
      <c r="L442" s="1"/>
      <c r="M442" s="1" t="s">
        <v>73</v>
      </c>
      <c r="N442" s="1" t="s">
        <v>74</v>
      </c>
      <c r="O442" s="105" t="s">
        <v>36</v>
      </c>
      <c r="P442" s="105" t="s">
        <v>44</v>
      </c>
      <c r="Q442" s="106"/>
      <c r="R442" s="106"/>
      <c r="S442" s="1">
        <v>1</v>
      </c>
      <c r="T442" s="1">
        <v>24</v>
      </c>
      <c r="U442" s="105"/>
      <c r="V442" s="105" t="s">
        <v>40</v>
      </c>
      <c r="W442" s="106">
        <v>44137</v>
      </c>
      <c r="X442" s="106">
        <v>44151</v>
      </c>
      <c r="Y442" s="1">
        <v>14</v>
      </c>
      <c r="Z442" s="1">
        <v>112</v>
      </c>
      <c r="AA442" s="1">
        <v>11</v>
      </c>
      <c r="AB442" s="1" t="s">
        <v>542</v>
      </c>
      <c r="AC442" s="1" t="s">
        <v>555</v>
      </c>
      <c r="AD442" s="1" t="s">
        <v>544</v>
      </c>
    </row>
    <row r="443" spans="1:30" x14ac:dyDescent="0.3">
      <c r="A443" s="84">
        <v>44146</v>
      </c>
      <c r="B443" s="1" t="s">
        <v>36</v>
      </c>
      <c r="C443" s="1" t="s">
        <v>44</v>
      </c>
      <c r="D443" s="1" t="s">
        <v>66</v>
      </c>
      <c r="E443" s="114">
        <v>0.34375</v>
      </c>
      <c r="F443" s="115"/>
      <c r="G443" s="114">
        <v>0.375</v>
      </c>
      <c r="H443" s="1"/>
      <c r="I443" s="1">
        <v>0.75</v>
      </c>
      <c r="J443" s="1" t="s">
        <v>40</v>
      </c>
      <c r="K443" s="1"/>
      <c r="L443" s="1"/>
      <c r="M443" s="1" t="s">
        <v>73</v>
      </c>
      <c r="N443" s="1" t="s">
        <v>74</v>
      </c>
      <c r="O443" s="105" t="s">
        <v>36</v>
      </c>
      <c r="P443" s="105" t="s">
        <v>44</v>
      </c>
      <c r="Q443" s="106"/>
      <c r="R443" s="106"/>
      <c r="S443" s="1">
        <v>1</v>
      </c>
      <c r="T443" s="1">
        <v>24</v>
      </c>
      <c r="U443" s="105"/>
      <c r="V443" s="105" t="s">
        <v>40</v>
      </c>
      <c r="W443" s="106">
        <v>44137</v>
      </c>
      <c r="X443" s="106">
        <v>44151</v>
      </c>
      <c r="Y443" s="1">
        <v>14</v>
      </c>
      <c r="Z443" s="1">
        <v>112</v>
      </c>
      <c r="AA443" s="1">
        <v>11</v>
      </c>
      <c r="AB443" s="1" t="s">
        <v>542</v>
      </c>
      <c r="AC443" s="1" t="s">
        <v>549</v>
      </c>
      <c r="AD443" s="1" t="s">
        <v>544</v>
      </c>
    </row>
    <row r="444" spans="1:30" x14ac:dyDescent="0.3">
      <c r="A444" s="84">
        <v>44147</v>
      </c>
      <c r="B444" s="1" t="s">
        <v>36</v>
      </c>
      <c r="C444" s="1" t="s">
        <v>44</v>
      </c>
      <c r="D444" s="1" t="s">
        <v>75</v>
      </c>
      <c r="E444" s="114">
        <v>0.54166666666666663</v>
      </c>
      <c r="F444" s="115"/>
      <c r="G444" s="114">
        <v>0.58333333333333337</v>
      </c>
      <c r="H444" s="1"/>
      <c r="I444" s="1">
        <v>1</v>
      </c>
      <c r="J444" s="1" t="s">
        <v>40</v>
      </c>
      <c r="K444" s="1"/>
      <c r="L444" s="1"/>
      <c r="M444" s="1" t="s">
        <v>73</v>
      </c>
      <c r="N444" s="1" t="s">
        <v>74</v>
      </c>
      <c r="O444" s="105" t="s">
        <v>36</v>
      </c>
      <c r="P444" s="105" t="s">
        <v>44</v>
      </c>
      <c r="Q444" s="106"/>
      <c r="R444" s="106"/>
      <c r="S444" s="1">
        <v>1</v>
      </c>
      <c r="T444" s="1">
        <v>24</v>
      </c>
      <c r="U444" s="105"/>
      <c r="V444" s="105" t="s">
        <v>40</v>
      </c>
      <c r="W444" s="106">
        <v>44137</v>
      </c>
      <c r="X444" s="106">
        <v>44151</v>
      </c>
      <c r="Y444" s="1">
        <v>14</v>
      </c>
      <c r="Z444" s="1">
        <v>112</v>
      </c>
      <c r="AA444" s="1">
        <v>11</v>
      </c>
      <c r="AB444" s="1" t="s">
        <v>542</v>
      </c>
      <c r="AC444" s="1" t="s">
        <v>546</v>
      </c>
      <c r="AD444" s="1" t="s">
        <v>544</v>
      </c>
    </row>
    <row r="445" spans="1:30" x14ac:dyDescent="0.3">
      <c r="A445" s="84">
        <v>44148</v>
      </c>
      <c r="B445" s="1" t="s">
        <v>36</v>
      </c>
      <c r="C445" s="1" t="s">
        <v>44</v>
      </c>
      <c r="D445" s="1"/>
      <c r="E445" s="114">
        <v>0.42708333333333331</v>
      </c>
      <c r="F445" s="115"/>
      <c r="G445" s="114">
        <v>0.5</v>
      </c>
      <c r="H445" s="1"/>
      <c r="I445" s="1">
        <v>1.75</v>
      </c>
      <c r="J445" s="1" t="s">
        <v>40</v>
      </c>
      <c r="K445" s="1"/>
      <c r="L445" s="1"/>
      <c r="M445" s="1" t="s">
        <v>73</v>
      </c>
      <c r="N445" s="1" t="s">
        <v>74</v>
      </c>
      <c r="O445" s="105" t="s">
        <v>36</v>
      </c>
      <c r="P445" s="105" t="s">
        <v>44</v>
      </c>
      <c r="Q445" s="106"/>
      <c r="R445" s="106"/>
      <c r="S445" s="1">
        <v>1</v>
      </c>
      <c r="T445" s="1">
        <v>24</v>
      </c>
      <c r="U445" s="105"/>
      <c r="V445" s="105" t="s">
        <v>40</v>
      </c>
      <c r="W445" s="106">
        <v>44137</v>
      </c>
      <c r="X445" s="106">
        <v>44151</v>
      </c>
      <c r="Y445" s="1">
        <v>14</v>
      </c>
      <c r="Z445" s="1">
        <v>112</v>
      </c>
      <c r="AA445" s="1">
        <v>11</v>
      </c>
      <c r="AB445" s="1" t="s">
        <v>542</v>
      </c>
      <c r="AC445" s="1" t="s">
        <v>555</v>
      </c>
      <c r="AD445" s="1" t="s">
        <v>544</v>
      </c>
    </row>
    <row r="446" spans="1:30" x14ac:dyDescent="0.3">
      <c r="A446" s="84">
        <v>44140</v>
      </c>
      <c r="B446" s="1" t="s">
        <v>36</v>
      </c>
      <c r="C446" s="1" t="s">
        <v>47</v>
      </c>
      <c r="D446" s="1"/>
      <c r="E446" s="114">
        <v>0.75</v>
      </c>
      <c r="F446" s="115"/>
      <c r="G446" s="114">
        <v>0.80555555555555558</v>
      </c>
      <c r="H446" s="1"/>
      <c r="I446" s="1">
        <v>1.2</v>
      </c>
      <c r="J446" s="1" t="s">
        <v>40</v>
      </c>
      <c r="K446" s="1"/>
      <c r="L446" s="1"/>
      <c r="M446" s="1" t="s">
        <v>73</v>
      </c>
      <c r="N446" s="1" t="s">
        <v>74</v>
      </c>
      <c r="O446" s="105" t="s">
        <v>36</v>
      </c>
      <c r="P446" s="105" t="s">
        <v>47</v>
      </c>
      <c r="Q446" s="106"/>
      <c r="R446" s="106"/>
      <c r="S446" s="1">
        <v>1</v>
      </c>
      <c r="T446" s="1">
        <v>24</v>
      </c>
      <c r="U446" s="105"/>
      <c r="V446" s="105" t="s">
        <v>40</v>
      </c>
      <c r="W446" s="106">
        <v>44137</v>
      </c>
      <c r="X446" s="106">
        <v>44151</v>
      </c>
      <c r="Y446" s="1">
        <v>14</v>
      </c>
      <c r="Z446" s="1">
        <v>112</v>
      </c>
      <c r="AA446" s="1">
        <v>11</v>
      </c>
      <c r="AB446" s="1" t="s">
        <v>542</v>
      </c>
      <c r="AC446" s="1" t="s">
        <v>557</v>
      </c>
      <c r="AD446" s="1" t="s">
        <v>544</v>
      </c>
    </row>
    <row r="447" spans="1:30" x14ac:dyDescent="0.3">
      <c r="A447" s="84">
        <v>44144</v>
      </c>
      <c r="B447" s="1" t="s">
        <v>36</v>
      </c>
      <c r="C447" s="1" t="s">
        <v>47</v>
      </c>
      <c r="D447" s="1" t="s">
        <v>76</v>
      </c>
      <c r="E447" s="114">
        <v>0.54166666666666663</v>
      </c>
      <c r="F447" s="115"/>
      <c r="G447" s="114">
        <v>0.58680555555555558</v>
      </c>
      <c r="H447" s="1"/>
      <c r="I447" s="1">
        <v>1.08</v>
      </c>
      <c r="J447" s="1" t="s">
        <v>40</v>
      </c>
      <c r="K447" s="1"/>
      <c r="L447" s="1"/>
      <c r="M447" s="1" t="s">
        <v>73</v>
      </c>
      <c r="N447" s="1" t="s">
        <v>74</v>
      </c>
      <c r="O447" s="105" t="s">
        <v>36</v>
      </c>
      <c r="P447" s="105" t="s">
        <v>47</v>
      </c>
      <c r="Q447" s="106"/>
      <c r="R447" s="106"/>
      <c r="S447" s="1">
        <v>1</v>
      </c>
      <c r="T447" s="1">
        <v>24</v>
      </c>
      <c r="U447" s="105"/>
      <c r="V447" s="105" t="s">
        <v>40</v>
      </c>
      <c r="W447" s="106">
        <v>44137</v>
      </c>
      <c r="X447" s="106">
        <v>44151</v>
      </c>
      <c r="Y447" s="1">
        <v>14</v>
      </c>
      <c r="Z447" s="1">
        <v>112</v>
      </c>
      <c r="AA447" s="1">
        <v>11</v>
      </c>
      <c r="AB447" s="1" t="s">
        <v>542</v>
      </c>
      <c r="AC447" s="1" t="s">
        <v>546</v>
      </c>
      <c r="AD447" s="1" t="s">
        <v>544</v>
      </c>
    </row>
    <row r="448" spans="1:30" x14ac:dyDescent="0.3">
      <c r="A448" s="84">
        <v>44144</v>
      </c>
      <c r="B448" s="1" t="s">
        <v>36</v>
      </c>
      <c r="C448" s="1" t="s">
        <v>47</v>
      </c>
      <c r="D448" s="1" t="s">
        <v>49</v>
      </c>
      <c r="E448" s="114">
        <v>0.59375</v>
      </c>
      <c r="F448" s="115"/>
      <c r="G448" s="114">
        <v>0.625</v>
      </c>
      <c r="H448" s="1"/>
      <c r="I448" s="1">
        <v>0.75</v>
      </c>
      <c r="J448" s="1" t="s">
        <v>40</v>
      </c>
      <c r="K448" s="1"/>
      <c r="L448" s="1"/>
      <c r="M448" s="1" t="s">
        <v>73</v>
      </c>
      <c r="N448" s="1" t="s">
        <v>74</v>
      </c>
      <c r="O448" s="105" t="s">
        <v>36</v>
      </c>
      <c r="P448" s="105" t="s">
        <v>47</v>
      </c>
      <c r="Q448" s="106"/>
      <c r="R448" s="106"/>
      <c r="S448" s="1">
        <v>1</v>
      </c>
      <c r="T448" s="1">
        <v>24</v>
      </c>
      <c r="U448" s="105"/>
      <c r="V448" s="105" t="s">
        <v>40</v>
      </c>
      <c r="W448" s="106">
        <v>44137</v>
      </c>
      <c r="X448" s="106">
        <v>44151</v>
      </c>
      <c r="Y448" s="1">
        <v>14</v>
      </c>
      <c r="Z448" s="1">
        <v>112</v>
      </c>
      <c r="AA448" s="1">
        <v>11</v>
      </c>
      <c r="AB448" s="1" t="s">
        <v>542</v>
      </c>
      <c r="AC448" s="1" t="s">
        <v>551</v>
      </c>
      <c r="AD448" s="1" t="s">
        <v>544</v>
      </c>
    </row>
    <row r="449" spans="1:30" x14ac:dyDescent="0.3">
      <c r="A449" s="84">
        <v>44144</v>
      </c>
      <c r="B449" s="1" t="s">
        <v>36</v>
      </c>
      <c r="C449" s="1" t="s">
        <v>47</v>
      </c>
      <c r="D449" s="1" t="s">
        <v>77</v>
      </c>
      <c r="E449" s="114">
        <v>0.63541666666666663</v>
      </c>
      <c r="F449" s="115"/>
      <c r="G449" s="114">
        <v>0.69791666666666663</v>
      </c>
      <c r="H449" s="1"/>
      <c r="I449" s="1">
        <v>1.5</v>
      </c>
      <c r="J449" s="1" t="s">
        <v>40</v>
      </c>
      <c r="K449" s="1"/>
      <c r="L449" s="1"/>
      <c r="M449" s="1" t="s">
        <v>73</v>
      </c>
      <c r="N449" s="1" t="s">
        <v>74</v>
      </c>
      <c r="O449" s="105" t="s">
        <v>36</v>
      </c>
      <c r="P449" s="105" t="s">
        <v>47</v>
      </c>
      <c r="Q449" s="106"/>
      <c r="R449" s="106"/>
      <c r="S449" s="1">
        <v>1</v>
      </c>
      <c r="T449" s="1">
        <v>24</v>
      </c>
      <c r="U449" s="105"/>
      <c r="V449" s="105" t="s">
        <v>40</v>
      </c>
      <c r="W449" s="106">
        <v>44137</v>
      </c>
      <c r="X449" s="106">
        <v>44151</v>
      </c>
      <c r="Y449" s="1">
        <v>14</v>
      </c>
      <c r="Z449" s="1">
        <v>112</v>
      </c>
      <c r="AA449" s="1">
        <v>11</v>
      </c>
      <c r="AB449" s="1" t="s">
        <v>542</v>
      </c>
      <c r="AC449" s="1" t="s">
        <v>550</v>
      </c>
      <c r="AD449" s="1" t="s">
        <v>544</v>
      </c>
    </row>
    <row r="450" spans="1:30" x14ac:dyDescent="0.3">
      <c r="A450" s="84">
        <v>44147</v>
      </c>
      <c r="B450" s="1" t="s">
        <v>36</v>
      </c>
      <c r="C450" s="1" t="s">
        <v>47</v>
      </c>
      <c r="D450" s="1" t="s">
        <v>49</v>
      </c>
      <c r="E450" s="114">
        <v>0.3611111111111111</v>
      </c>
      <c r="F450" s="115"/>
      <c r="G450" s="114">
        <v>0.3888888888888889</v>
      </c>
      <c r="H450" s="1"/>
      <c r="I450" s="1">
        <v>0.67</v>
      </c>
      <c r="J450" s="1" t="s">
        <v>40</v>
      </c>
      <c r="K450" s="1"/>
      <c r="L450" s="1"/>
      <c r="M450" s="1" t="s">
        <v>73</v>
      </c>
      <c r="N450" s="1" t="s">
        <v>74</v>
      </c>
      <c r="O450" s="105" t="s">
        <v>36</v>
      </c>
      <c r="P450" s="105" t="s">
        <v>47</v>
      </c>
      <c r="Q450" s="106"/>
      <c r="R450" s="106"/>
      <c r="S450" s="1">
        <v>1</v>
      </c>
      <c r="T450" s="1">
        <v>24</v>
      </c>
      <c r="U450" s="105"/>
      <c r="V450" s="105" t="s">
        <v>40</v>
      </c>
      <c r="W450" s="106">
        <v>44137</v>
      </c>
      <c r="X450" s="106">
        <v>44151</v>
      </c>
      <c r="Y450" s="1">
        <v>14</v>
      </c>
      <c r="Z450" s="1">
        <v>112</v>
      </c>
      <c r="AA450" s="1">
        <v>11</v>
      </c>
      <c r="AB450" s="1" t="s">
        <v>542</v>
      </c>
      <c r="AC450" s="1" t="s">
        <v>549</v>
      </c>
      <c r="AD450" s="1" t="s">
        <v>544</v>
      </c>
    </row>
    <row r="451" spans="1:30" x14ac:dyDescent="0.3">
      <c r="A451" s="84">
        <v>44147</v>
      </c>
      <c r="B451" s="1" t="s">
        <v>36</v>
      </c>
      <c r="C451" s="1" t="s">
        <v>47</v>
      </c>
      <c r="D451" s="1"/>
      <c r="E451" s="114">
        <v>0.3888888888888889</v>
      </c>
      <c r="F451" s="115"/>
      <c r="G451" s="114">
        <v>0.4375</v>
      </c>
      <c r="H451" s="1"/>
      <c r="I451" s="1">
        <v>1.17</v>
      </c>
      <c r="J451" s="1" t="s">
        <v>40</v>
      </c>
      <c r="K451" s="1"/>
      <c r="L451" s="1"/>
      <c r="M451" s="1" t="s">
        <v>73</v>
      </c>
      <c r="N451" s="1" t="s">
        <v>74</v>
      </c>
      <c r="O451" s="105" t="s">
        <v>36</v>
      </c>
      <c r="P451" s="105" t="s">
        <v>47</v>
      </c>
      <c r="Q451" s="106"/>
      <c r="R451" s="106"/>
      <c r="S451" s="1">
        <v>1</v>
      </c>
      <c r="T451" s="1">
        <v>24</v>
      </c>
      <c r="U451" s="105"/>
      <c r="V451" s="105" t="s">
        <v>40</v>
      </c>
      <c r="W451" s="106">
        <v>44137</v>
      </c>
      <c r="X451" s="106">
        <v>44151</v>
      </c>
      <c r="Y451" s="1">
        <v>14</v>
      </c>
      <c r="Z451" s="1">
        <v>112</v>
      </c>
      <c r="AA451" s="1">
        <v>11</v>
      </c>
      <c r="AB451" s="1" t="s">
        <v>542</v>
      </c>
      <c r="AC451" s="1" t="s">
        <v>543</v>
      </c>
      <c r="AD451" s="1" t="s">
        <v>544</v>
      </c>
    </row>
    <row r="452" spans="1:30" x14ac:dyDescent="0.3">
      <c r="A452" s="84">
        <v>44148</v>
      </c>
      <c r="B452" s="1" t="s">
        <v>36</v>
      </c>
      <c r="C452" s="1" t="s">
        <v>47</v>
      </c>
      <c r="D452" s="1"/>
      <c r="E452" s="114">
        <v>0.625</v>
      </c>
      <c r="F452" s="115"/>
      <c r="G452" s="114">
        <v>0.78472222222222221</v>
      </c>
      <c r="H452" s="1"/>
      <c r="I452" s="1">
        <v>3.83</v>
      </c>
      <c r="J452" s="1" t="s">
        <v>40</v>
      </c>
      <c r="K452" s="1"/>
      <c r="L452" s="1"/>
      <c r="M452" s="1" t="s">
        <v>73</v>
      </c>
      <c r="N452" s="1" t="s">
        <v>74</v>
      </c>
      <c r="O452" s="105" t="s">
        <v>36</v>
      </c>
      <c r="P452" s="105" t="s">
        <v>47</v>
      </c>
      <c r="Q452" s="106"/>
      <c r="R452" s="106"/>
      <c r="S452" s="1">
        <v>1</v>
      </c>
      <c r="T452" s="1">
        <v>24</v>
      </c>
      <c r="U452" s="105"/>
      <c r="V452" s="105" t="s">
        <v>40</v>
      </c>
      <c r="W452" s="106">
        <v>44137</v>
      </c>
      <c r="X452" s="106">
        <v>44151</v>
      </c>
      <c r="Y452" s="1">
        <v>14</v>
      </c>
      <c r="Z452" s="1">
        <v>112</v>
      </c>
      <c r="AA452" s="1">
        <v>11</v>
      </c>
      <c r="AB452" s="1" t="s">
        <v>542</v>
      </c>
      <c r="AC452" s="1" t="s">
        <v>550</v>
      </c>
      <c r="AD452" s="1" t="s">
        <v>544</v>
      </c>
    </row>
    <row r="453" spans="1:30" x14ac:dyDescent="0.3">
      <c r="A453" s="84">
        <v>44148</v>
      </c>
      <c r="B453" s="1" t="s">
        <v>36</v>
      </c>
      <c r="C453" s="1" t="s">
        <v>47</v>
      </c>
      <c r="D453" s="1" t="s">
        <v>80</v>
      </c>
      <c r="E453" s="114">
        <v>0.54166666666666663</v>
      </c>
      <c r="F453" s="115"/>
      <c r="G453" s="114">
        <v>0.5625</v>
      </c>
      <c r="H453" s="1"/>
      <c r="I453" s="1">
        <v>0.5</v>
      </c>
      <c r="J453" s="1" t="s">
        <v>40</v>
      </c>
      <c r="K453" s="1"/>
      <c r="L453" s="1"/>
      <c r="M453" s="1" t="s">
        <v>73</v>
      </c>
      <c r="N453" s="1" t="s">
        <v>74</v>
      </c>
      <c r="O453" s="105" t="s">
        <v>36</v>
      </c>
      <c r="P453" s="105" t="s">
        <v>47</v>
      </c>
      <c r="Q453" s="106"/>
      <c r="R453" s="106"/>
      <c r="S453" s="1">
        <v>1</v>
      </c>
      <c r="T453" s="1">
        <v>24</v>
      </c>
      <c r="U453" s="105"/>
      <c r="V453" s="105" t="s">
        <v>40</v>
      </c>
      <c r="W453" s="106">
        <v>44137</v>
      </c>
      <c r="X453" s="106">
        <v>44151</v>
      </c>
      <c r="Y453" s="1">
        <v>14</v>
      </c>
      <c r="Z453" s="1">
        <v>112</v>
      </c>
      <c r="AA453" s="1">
        <v>11</v>
      </c>
      <c r="AB453" s="1" t="s">
        <v>542</v>
      </c>
      <c r="AC453" s="1" t="s">
        <v>546</v>
      </c>
      <c r="AD453" s="1" t="s">
        <v>544</v>
      </c>
    </row>
    <row r="454" spans="1:30" x14ac:dyDescent="0.3">
      <c r="A454" s="84">
        <v>44150</v>
      </c>
      <c r="B454" s="1" t="s">
        <v>36</v>
      </c>
      <c r="C454" s="1" t="s">
        <v>54</v>
      </c>
      <c r="D454" s="1" t="s">
        <v>81</v>
      </c>
      <c r="E454" s="114">
        <v>0.66666666666666663</v>
      </c>
      <c r="F454" s="115"/>
      <c r="G454" s="114">
        <v>0.70833333333333337</v>
      </c>
      <c r="H454" s="1"/>
      <c r="I454" s="1">
        <v>1</v>
      </c>
      <c r="J454" s="1" t="s">
        <v>40</v>
      </c>
      <c r="K454" s="1"/>
      <c r="L454" s="1"/>
      <c r="M454" s="1" t="s">
        <v>73</v>
      </c>
      <c r="N454" s="1" t="s">
        <v>74</v>
      </c>
      <c r="O454" s="105" t="s">
        <v>36</v>
      </c>
      <c r="P454" s="105" t="s">
        <v>54</v>
      </c>
      <c r="Q454" s="106"/>
      <c r="R454" s="106"/>
      <c r="S454" s="1">
        <v>1</v>
      </c>
      <c r="T454" s="1">
        <v>24</v>
      </c>
      <c r="U454" s="105"/>
      <c r="V454" s="105" t="s">
        <v>40</v>
      </c>
      <c r="W454" s="106">
        <v>44137</v>
      </c>
      <c r="X454" s="106">
        <v>44151</v>
      </c>
      <c r="Y454" s="1">
        <v>14</v>
      </c>
      <c r="Z454" s="1">
        <v>112</v>
      </c>
      <c r="AA454" s="1">
        <v>11</v>
      </c>
      <c r="AB454" s="1" t="s">
        <v>542</v>
      </c>
      <c r="AC454" s="1" t="s">
        <v>547</v>
      </c>
      <c r="AD454" s="1" t="s">
        <v>544</v>
      </c>
    </row>
    <row r="455" spans="1:30" x14ac:dyDescent="0.3">
      <c r="A455" s="84">
        <v>44151</v>
      </c>
      <c r="B455" s="1" t="s">
        <v>36</v>
      </c>
      <c r="C455" s="1" t="s">
        <v>54</v>
      </c>
      <c r="D455" s="1" t="s">
        <v>82</v>
      </c>
      <c r="E455" s="114">
        <v>0.88194444444444442</v>
      </c>
      <c r="F455" s="115"/>
      <c r="G455" s="114">
        <v>0.93055555555555558</v>
      </c>
      <c r="H455" s="1"/>
      <c r="I455" s="1">
        <v>1.17</v>
      </c>
      <c r="J455" s="1" t="s">
        <v>40</v>
      </c>
      <c r="K455" s="1"/>
      <c r="L455" s="1"/>
      <c r="M455" s="1" t="s">
        <v>73</v>
      </c>
      <c r="N455" s="1" t="s">
        <v>74</v>
      </c>
      <c r="O455" s="105" t="s">
        <v>36</v>
      </c>
      <c r="P455" s="105" t="s">
        <v>54</v>
      </c>
      <c r="Q455" s="106"/>
      <c r="R455" s="106"/>
      <c r="S455" s="1">
        <v>1</v>
      </c>
      <c r="T455" s="1">
        <v>24</v>
      </c>
      <c r="U455" s="105"/>
      <c r="V455" s="105" t="s">
        <v>40</v>
      </c>
      <c r="W455" s="106">
        <v>44137</v>
      </c>
      <c r="X455" s="106">
        <v>44151</v>
      </c>
      <c r="Y455" s="1">
        <v>14</v>
      </c>
      <c r="Z455" s="1">
        <v>112</v>
      </c>
      <c r="AA455" s="1">
        <v>11</v>
      </c>
      <c r="AB455" s="1" t="s">
        <v>542</v>
      </c>
      <c r="AC455" s="1" t="s">
        <v>554</v>
      </c>
      <c r="AD455" s="1" t="s">
        <v>544</v>
      </c>
    </row>
    <row r="456" spans="1:30" x14ac:dyDescent="0.3">
      <c r="A456" s="84">
        <v>44166</v>
      </c>
      <c r="B456" s="1" t="s">
        <v>36</v>
      </c>
      <c r="C456" s="1" t="s">
        <v>54</v>
      </c>
      <c r="D456" s="1" t="s">
        <v>134</v>
      </c>
      <c r="E456" s="114">
        <v>0.38611111111111113</v>
      </c>
      <c r="F456" s="115"/>
      <c r="G456" s="114">
        <v>0.39930555555555558</v>
      </c>
      <c r="H456" s="1"/>
      <c r="I456" s="1">
        <v>0.32</v>
      </c>
      <c r="J456" s="1" t="s">
        <v>108</v>
      </c>
      <c r="K456" s="1"/>
      <c r="L456" s="1"/>
      <c r="M456" s="1" t="s">
        <v>73</v>
      </c>
      <c r="N456" s="1" t="s">
        <v>74</v>
      </c>
      <c r="O456" s="105" t="s">
        <v>36</v>
      </c>
      <c r="P456" s="105" t="s">
        <v>54</v>
      </c>
      <c r="Q456" s="106"/>
      <c r="R456" s="106"/>
      <c r="S456" s="1">
        <v>1</v>
      </c>
      <c r="T456" s="1">
        <v>24</v>
      </c>
      <c r="U456" s="105"/>
      <c r="V456" s="105" t="s">
        <v>108</v>
      </c>
      <c r="W456" s="106">
        <v>44165</v>
      </c>
      <c r="X456" s="106">
        <v>44179</v>
      </c>
      <c r="Y456" s="1">
        <v>14</v>
      </c>
      <c r="Z456" s="1">
        <v>112</v>
      </c>
      <c r="AA456" s="1">
        <v>12</v>
      </c>
      <c r="AB456" s="1" t="s">
        <v>545</v>
      </c>
      <c r="AC456" s="1" t="s">
        <v>543</v>
      </c>
      <c r="AD456" s="1" t="s">
        <v>544</v>
      </c>
    </row>
    <row r="457" spans="1:30" x14ac:dyDescent="0.3">
      <c r="A457" s="84">
        <v>44168</v>
      </c>
      <c r="B457" s="1" t="s">
        <v>36</v>
      </c>
      <c r="C457" s="1" t="s">
        <v>44</v>
      </c>
      <c r="D457" s="1" t="s">
        <v>135</v>
      </c>
      <c r="E457" s="114">
        <v>0.54166666666666663</v>
      </c>
      <c r="F457" s="115"/>
      <c r="G457" s="114">
        <v>0.58333333333333337</v>
      </c>
      <c r="H457" s="1"/>
      <c r="I457" s="1">
        <v>1</v>
      </c>
      <c r="J457" s="1" t="s">
        <v>108</v>
      </c>
      <c r="K457" s="1"/>
      <c r="L457" s="1"/>
      <c r="M457" s="1" t="s">
        <v>73</v>
      </c>
      <c r="N457" s="1" t="s">
        <v>74</v>
      </c>
      <c r="O457" s="105" t="s">
        <v>36</v>
      </c>
      <c r="P457" s="105" t="s">
        <v>44</v>
      </c>
      <c r="Q457" s="106"/>
      <c r="R457" s="106"/>
      <c r="S457" s="1">
        <v>1</v>
      </c>
      <c r="T457" s="1">
        <v>24</v>
      </c>
      <c r="U457" s="105"/>
      <c r="V457" s="105" t="s">
        <v>108</v>
      </c>
      <c r="W457" s="106">
        <v>44165</v>
      </c>
      <c r="X457" s="106">
        <v>44179</v>
      </c>
      <c r="Y457" s="1">
        <v>14</v>
      </c>
      <c r="Z457" s="1">
        <v>112</v>
      </c>
      <c r="AA457" s="1">
        <v>12</v>
      </c>
      <c r="AB457" s="1" t="s">
        <v>545</v>
      </c>
      <c r="AC457" s="1" t="s">
        <v>546</v>
      </c>
      <c r="AD457" s="1" t="s">
        <v>544</v>
      </c>
    </row>
    <row r="458" spans="1:30" x14ac:dyDescent="0.3">
      <c r="A458" s="84">
        <v>44173</v>
      </c>
      <c r="B458" s="1" t="s">
        <v>36</v>
      </c>
      <c r="C458" s="1" t="s">
        <v>44</v>
      </c>
      <c r="D458" s="1"/>
      <c r="E458" s="114">
        <v>0.63541666666666663</v>
      </c>
      <c r="F458" s="115"/>
      <c r="G458" s="114">
        <v>0.71875</v>
      </c>
      <c r="H458" s="1"/>
      <c r="I458" s="1">
        <v>2</v>
      </c>
      <c r="J458" s="1" t="s">
        <v>108</v>
      </c>
      <c r="K458" s="1"/>
      <c r="L458" s="1"/>
      <c r="M458" s="1" t="s">
        <v>73</v>
      </c>
      <c r="N458" s="1" t="s">
        <v>74</v>
      </c>
      <c r="O458" s="105" t="s">
        <v>36</v>
      </c>
      <c r="P458" s="105" t="s">
        <v>44</v>
      </c>
      <c r="Q458" s="106"/>
      <c r="R458" s="106"/>
      <c r="S458" s="1">
        <v>1</v>
      </c>
      <c r="T458" s="1">
        <v>24</v>
      </c>
      <c r="U458" s="105"/>
      <c r="V458" s="105" t="s">
        <v>108</v>
      </c>
      <c r="W458" s="106">
        <v>44165</v>
      </c>
      <c r="X458" s="106">
        <v>44179</v>
      </c>
      <c r="Y458" s="1">
        <v>14</v>
      </c>
      <c r="Z458" s="1">
        <v>112</v>
      </c>
      <c r="AA458" s="1">
        <v>12</v>
      </c>
      <c r="AB458" s="1" t="s">
        <v>545</v>
      </c>
      <c r="AC458" s="1" t="s">
        <v>550</v>
      </c>
      <c r="AD458" s="1" t="s">
        <v>544</v>
      </c>
    </row>
    <row r="459" spans="1:30" x14ac:dyDescent="0.3">
      <c r="A459" s="84">
        <v>44183</v>
      </c>
      <c r="B459" s="1" t="s">
        <v>36</v>
      </c>
      <c r="C459" s="1" t="s">
        <v>44</v>
      </c>
      <c r="D459" s="1" t="s">
        <v>78</v>
      </c>
      <c r="E459" s="114">
        <v>0.42708333333333331</v>
      </c>
      <c r="F459" s="115"/>
      <c r="G459" s="114">
        <v>0.5</v>
      </c>
      <c r="H459" s="1"/>
      <c r="I459" s="1">
        <v>1.75</v>
      </c>
      <c r="J459" s="1" t="s">
        <v>125</v>
      </c>
      <c r="K459" s="1"/>
      <c r="L459" s="1"/>
      <c r="M459" s="1" t="s">
        <v>73</v>
      </c>
      <c r="N459" s="1" t="s">
        <v>74</v>
      </c>
      <c r="O459" s="105" t="s">
        <v>36</v>
      </c>
      <c r="P459" s="105" t="s">
        <v>44</v>
      </c>
      <c r="Q459" s="106"/>
      <c r="R459" s="106"/>
      <c r="S459" s="1">
        <v>1</v>
      </c>
      <c r="T459" s="1">
        <v>24</v>
      </c>
      <c r="U459" s="105"/>
      <c r="V459" s="105" t="s">
        <v>125</v>
      </c>
      <c r="W459" s="106">
        <v>44179</v>
      </c>
      <c r="X459" s="106">
        <v>44193</v>
      </c>
      <c r="Y459" s="1">
        <v>14</v>
      </c>
      <c r="Z459" s="1">
        <v>112</v>
      </c>
      <c r="AA459" s="1">
        <v>12</v>
      </c>
      <c r="AB459" s="1" t="s">
        <v>545</v>
      </c>
      <c r="AC459" s="1" t="s">
        <v>555</v>
      </c>
      <c r="AD459" s="1" t="s">
        <v>544</v>
      </c>
    </row>
    <row r="460" spans="1:30" x14ac:dyDescent="0.3">
      <c r="A460" s="84">
        <v>44146</v>
      </c>
      <c r="B460" s="1" t="s">
        <v>36</v>
      </c>
      <c r="C460" s="1" t="s">
        <v>44</v>
      </c>
      <c r="D460" s="1" t="s">
        <v>85</v>
      </c>
      <c r="E460" s="114">
        <v>0.34375</v>
      </c>
      <c r="F460" s="115"/>
      <c r="G460" s="114">
        <v>0.375</v>
      </c>
      <c r="H460" s="1"/>
      <c r="I460" s="1">
        <v>0.75</v>
      </c>
      <c r="J460" s="1" t="s">
        <v>40</v>
      </c>
      <c r="K460" s="1"/>
      <c r="L460" s="1"/>
      <c r="M460" s="1" t="s">
        <v>83</v>
      </c>
      <c r="N460" s="1" t="s">
        <v>84</v>
      </c>
      <c r="O460" s="105" t="s">
        <v>36</v>
      </c>
      <c r="P460" s="105" t="s">
        <v>44</v>
      </c>
      <c r="Q460" s="106"/>
      <c r="R460" s="106"/>
      <c r="S460" s="1">
        <v>1</v>
      </c>
      <c r="T460" s="1">
        <v>24</v>
      </c>
      <c r="U460" s="105"/>
      <c r="V460" s="105" t="s">
        <v>40</v>
      </c>
      <c r="W460" s="106">
        <v>44137</v>
      </c>
      <c r="X460" s="106">
        <v>44151</v>
      </c>
      <c r="Y460" s="1">
        <v>14</v>
      </c>
      <c r="Z460" s="1">
        <v>112</v>
      </c>
      <c r="AA460" s="1">
        <v>11</v>
      </c>
      <c r="AB460" s="1" t="s">
        <v>542</v>
      </c>
      <c r="AC460" s="1" t="s">
        <v>549</v>
      </c>
      <c r="AD460" s="1" t="s">
        <v>544</v>
      </c>
    </row>
    <row r="461" spans="1:30" x14ac:dyDescent="0.3">
      <c r="A461" s="84">
        <v>44147</v>
      </c>
      <c r="B461" s="1" t="s">
        <v>36</v>
      </c>
      <c r="C461" s="1" t="s">
        <v>44</v>
      </c>
      <c r="D461" s="1" t="s">
        <v>86</v>
      </c>
      <c r="E461" s="114">
        <v>0.54166666666666663</v>
      </c>
      <c r="F461" s="115"/>
      <c r="G461" s="114">
        <v>0.57638888888888884</v>
      </c>
      <c r="H461" s="1"/>
      <c r="I461" s="1">
        <v>0.83</v>
      </c>
      <c r="J461" s="1" t="s">
        <v>40</v>
      </c>
      <c r="K461" s="1"/>
      <c r="L461" s="1"/>
      <c r="M461" s="1" t="s">
        <v>83</v>
      </c>
      <c r="N461" s="1" t="s">
        <v>84</v>
      </c>
      <c r="O461" s="105" t="s">
        <v>36</v>
      </c>
      <c r="P461" s="105" t="s">
        <v>44</v>
      </c>
      <c r="Q461" s="106"/>
      <c r="R461" s="106"/>
      <c r="S461" s="1">
        <v>1</v>
      </c>
      <c r="T461" s="1">
        <v>24</v>
      </c>
      <c r="U461" s="105"/>
      <c r="V461" s="105" t="s">
        <v>40</v>
      </c>
      <c r="W461" s="106">
        <v>44137</v>
      </c>
      <c r="X461" s="106">
        <v>44151</v>
      </c>
      <c r="Y461" s="1">
        <v>14</v>
      </c>
      <c r="Z461" s="1">
        <v>112</v>
      </c>
      <c r="AA461" s="1">
        <v>11</v>
      </c>
      <c r="AB461" s="1" t="s">
        <v>542</v>
      </c>
      <c r="AC461" s="1" t="s">
        <v>546</v>
      </c>
      <c r="AD461" s="1" t="s">
        <v>544</v>
      </c>
    </row>
    <row r="462" spans="1:30" x14ac:dyDescent="0.3">
      <c r="A462" s="84">
        <v>44144</v>
      </c>
      <c r="B462" s="1" t="s">
        <v>36</v>
      </c>
      <c r="C462" s="1" t="s">
        <v>47</v>
      </c>
      <c r="D462" s="1" t="s">
        <v>48</v>
      </c>
      <c r="E462" s="114">
        <v>0.54166666666666663</v>
      </c>
      <c r="F462" s="115"/>
      <c r="G462" s="114">
        <v>0.59027777777777779</v>
      </c>
      <c r="H462" s="1"/>
      <c r="I462" s="1">
        <v>1.17</v>
      </c>
      <c r="J462" s="1" t="s">
        <v>40</v>
      </c>
      <c r="K462" s="1"/>
      <c r="L462" s="1"/>
      <c r="M462" s="1" t="s">
        <v>83</v>
      </c>
      <c r="N462" s="1" t="s">
        <v>84</v>
      </c>
      <c r="O462" s="105" t="s">
        <v>36</v>
      </c>
      <c r="P462" s="105" t="s">
        <v>47</v>
      </c>
      <c r="Q462" s="106"/>
      <c r="R462" s="106"/>
      <c r="S462" s="1">
        <v>1</v>
      </c>
      <c r="T462" s="1">
        <v>24</v>
      </c>
      <c r="U462" s="105"/>
      <c r="V462" s="105" t="s">
        <v>40</v>
      </c>
      <c r="W462" s="106">
        <v>44137</v>
      </c>
      <c r="X462" s="106">
        <v>44151</v>
      </c>
      <c r="Y462" s="1">
        <v>14</v>
      </c>
      <c r="Z462" s="1">
        <v>112</v>
      </c>
      <c r="AA462" s="1">
        <v>11</v>
      </c>
      <c r="AB462" s="1" t="s">
        <v>542</v>
      </c>
      <c r="AC462" s="1" t="s">
        <v>546</v>
      </c>
      <c r="AD462" s="1" t="s">
        <v>544</v>
      </c>
    </row>
    <row r="463" spans="1:30" x14ac:dyDescent="0.3">
      <c r="A463" s="84">
        <v>44144</v>
      </c>
      <c r="B463" s="1" t="s">
        <v>36</v>
      </c>
      <c r="C463" s="1" t="s">
        <v>47</v>
      </c>
      <c r="D463" s="1" t="s">
        <v>88</v>
      </c>
      <c r="E463" s="114">
        <v>0.59375</v>
      </c>
      <c r="F463" s="115"/>
      <c r="G463" s="114">
        <v>0.625</v>
      </c>
      <c r="H463" s="1"/>
      <c r="I463" s="1">
        <v>0.75</v>
      </c>
      <c r="J463" s="1" t="s">
        <v>40</v>
      </c>
      <c r="K463" s="1"/>
      <c r="L463" s="1"/>
      <c r="M463" s="1" t="s">
        <v>83</v>
      </c>
      <c r="N463" s="1" t="s">
        <v>84</v>
      </c>
      <c r="O463" s="105" t="s">
        <v>36</v>
      </c>
      <c r="P463" s="105" t="s">
        <v>47</v>
      </c>
      <c r="Q463" s="106"/>
      <c r="R463" s="106"/>
      <c r="S463" s="1">
        <v>1</v>
      </c>
      <c r="T463" s="1">
        <v>24</v>
      </c>
      <c r="U463" s="105"/>
      <c r="V463" s="105" t="s">
        <v>40</v>
      </c>
      <c r="W463" s="106">
        <v>44137</v>
      </c>
      <c r="X463" s="106">
        <v>44151</v>
      </c>
      <c r="Y463" s="1">
        <v>14</v>
      </c>
      <c r="Z463" s="1">
        <v>112</v>
      </c>
      <c r="AA463" s="1">
        <v>11</v>
      </c>
      <c r="AB463" s="1" t="s">
        <v>542</v>
      </c>
      <c r="AC463" s="1" t="s">
        <v>551</v>
      </c>
      <c r="AD463" s="1" t="s">
        <v>544</v>
      </c>
    </row>
    <row r="464" spans="1:30" x14ac:dyDescent="0.3">
      <c r="A464" s="84">
        <v>44144</v>
      </c>
      <c r="B464" s="1" t="s">
        <v>36</v>
      </c>
      <c r="C464" s="1" t="s">
        <v>47</v>
      </c>
      <c r="D464" s="1" t="s">
        <v>77</v>
      </c>
      <c r="E464" s="114">
        <v>0.63541666666666663</v>
      </c>
      <c r="F464" s="115"/>
      <c r="G464" s="114">
        <v>0.69791666666666663</v>
      </c>
      <c r="H464" s="1"/>
      <c r="I464" s="1">
        <v>1.5</v>
      </c>
      <c r="J464" s="1" t="s">
        <v>40</v>
      </c>
      <c r="K464" s="1"/>
      <c r="L464" s="1"/>
      <c r="M464" s="1" t="s">
        <v>83</v>
      </c>
      <c r="N464" s="1" t="s">
        <v>84</v>
      </c>
      <c r="O464" s="105" t="s">
        <v>36</v>
      </c>
      <c r="P464" s="105" t="s">
        <v>47</v>
      </c>
      <c r="Q464" s="106"/>
      <c r="R464" s="106"/>
      <c r="S464" s="1">
        <v>1</v>
      </c>
      <c r="T464" s="1">
        <v>24</v>
      </c>
      <c r="U464" s="105"/>
      <c r="V464" s="105" t="s">
        <v>40</v>
      </c>
      <c r="W464" s="106">
        <v>44137</v>
      </c>
      <c r="X464" s="106">
        <v>44151</v>
      </c>
      <c r="Y464" s="1">
        <v>14</v>
      </c>
      <c r="Z464" s="1">
        <v>112</v>
      </c>
      <c r="AA464" s="1">
        <v>11</v>
      </c>
      <c r="AB464" s="1" t="s">
        <v>542</v>
      </c>
      <c r="AC464" s="1" t="s">
        <v>550</v>
      </c>
      <c r="AD464" s="1" t="s">
        <v>544</v>
      </c>
    </row>
    <row r="465" spans="1:30" x14ac:dyDescent="0.3">
      <c r="A465" s="84">
        <v>44147</v>
      </c>
      <c r="B465" s="1" t="s">
        <v>36</v>
      </c>
      <c r="C465" s="1" t="s">
        <v>47</v>
      </c>
      <c r="D465" s="1" t="s">
        <v>79</v>
      </c>
      <c r="E465" s="114">
        <v>0.625</v>
      </c>
      <c r="F465" s="115"/>
      <c r="G465" s="114">
        <v>0.78472222222222221</v>
      </c>
      <c r="H465" s="1"/>
      <c r="I465" s="1">
        <v>3.83</v>
      </c>
      <c r="J465" s="1" t="s">
        <v>40</v>
      </c>
      <c r="K465" s="1"/>
      <c r="L465" s="1"/>
      <c r="M465" s="1" t="s">
        <v>83</v>
      </c>
      <c r="N465" s="1" t="s">
        <v>84</v>
      </c>
      <c r="O465" s="105" t="s">
        <v>36</v>
      </c>
      <c r="P465" s="105" t="s">
        <v>47</v>
      </c>
      <c r="Q465" s="106"/>
      <c r="R465" s="106"/>
      <c r="S465" s="1">
        <v>1</v>
      </c>
      <c r="T465" s="1">
        <v>24</v>
      </c>
      <c r="U465" s="105"/>
      <c r="V465" s="105" t="s">
        <v>40</v>
      </c>
      <c r="W465" s="106">
        <v>44137</v>
      </c>
      <c r="X465" s="106">
        <v>44151</v>
      </c>
      <c r="Y465" s="1">
        <v>14</v>
      </c>
      <c r="Z465" s="1">
        <v>112</v>
      </c>
      <c r="AA465" s="1">
        <v>11</v>
      </c>
      <c r="AB465" s="1" t="s">
        <v>542</v>
      </c>
      <c r="AC465" s="1" t="s">
        <v>550</v>
      </c>
      <c r="AD465" s="1" t="s">
        <v>544</v>
      </c>
    </row>
    <row r="466" spans="1:30" x14ac:dyDescent="0.3">
      <c r="A466" s="84">
        <v>44148</v>
      </c>
      <c r="B466" s="1" t="s">
        <v>36</v>
      </c>
      <c r="C466" s="1" t="s">
        <v>47</v>
      </c>
      <c r="D466" s="1" t="s">
        <v>80</v>
      </c>
      <c r="E466" s="114">
        <v>0.54166666666666663</v>
      </c>
      <c r="F466" s="115"/>
      <c r="G466" s="114">
        <v>0.5625</v>
      </c>
      <c r="H466" s="1"/>
      <c r="I466" s="1">
        <v>0.5</v>
      </c>
      <c r="J466" s="1" t="s">
        <v>40</v>
      </c>
      <c r="K466" s="1"/>
      <c r="L466" s="1"/>
      <c r="M466" s="1" t="s">
        <v>83</v>
      </c>
      <c r="N466" s="1" t="s">
        <v>84</v>
      </c>
      <c r="O466" s="105" t="s">
        <v>36</v>
      </c>
      <c r="P466" s="105" t="s">
        <v>47</v>
      </c>
      <c r="Q466" s="106"/>
      <c r="R466" s="106"/>
      <c r="S466" s="1">
        <v>1</v>
      </c>
      <c r="T466" s="1">
        <v>24</v>
      </c>
      <c r="U466" s="105"/>
      <c r="V466" s="105" t="s">
        <v>40</v>
      </c>
      <c r="W466" s="106">
        <v>44137</v>
      </c>
      <c r="X466" s="106">
        <v>44151</v>
      </c>
      <c r="Y466" s="1">
        <v>14</v>
      </c>
      <c r="Z466" s="1">
        <v>112</v>
      </c>
      <c r="AA466" s="1">
        <v>11</v>
      </c>
      <c r="AB466" s="1" t="s">
        <v>542</v>
      </c>
      <c r="AC466" s="1" t="s">
        <v>546</v>
      </c>
      <c r="AD466" s="1" t="s">
        <v>544</v>
      </c>
    </row>
    <row r="467" spans="1:30" x14ac:dyDescent="0.3">
      <c r="A467" s="84">
        <v>44144</v>
      </c>
      <c r="B467" s="1" t="s">
        <v>36</v>
      </c>
      <c r="C467" s="1" t="s">
        <v>54</v>
      </c>
      <c r="D467" s="1" t="s">
        <v>89</v>
      </c>
      <c r="E467" s="114">
        <v>0.70833333333333337</v>
      </c>
      <c r="F467" s="115"/>
      <c r="G467" s="114">
        <v>0.73611111111111116</v>
      </c>
      <c r="H467" s="1"/>
      <c r="I467" s="1">
        <v>0.67</v>
      </c>
      <c r="J467" s="1" t="s">
        <v>40</v>
      </c>
      <c r="K467" s="1"/>
      <c r="L467" s="1"/>
      <c r="M467" s="1" t="s">
        <v>83</v>
      </c>
      <c r="N467" s="1" t="s">
        <v>84</v>
      </c>
      <c r="O467" s="105" t="s">
        <v>36</v>
      </c>
      <c r="P467" s="105" t="s">
        <v>54</v>
      </c>
      <c r="Q467" s="106"/>
      <c r="R467" s="106"/>
      <c r="S467" s="1">
        <v>1</v>
      </c>
      <c r="T467" s="1">
        <v>24</v>
      </c>
      <c r="U467" s="105"/>
      <c r="V467" s="105" t="s">
        <v>40</v>
      </c>
      <c r="W467" s="106">
        <v>44137</v>
      </c>
      <c r="X467" s="106">
        <v>44151</v>
      </c>
      <c r="Y467" s="1">
        <v>14</v>
      </c>
      <c r="Z467" s="1">
        <v>112</v>
      </c>
      <c r="AA467" s="1">
        <v>11</v>
      </c>
      <c r="AB467" s="1" t="s">
        <v>542</v>
      </c>
      <c r="AC467" s="1" t="s">
        <v>553</v>
      </c>
      <c r="AD467" s="1" t="s">
        <v>544</v>
      </c>
    </row>
    <row r="468" spans="1:30" x14ac:dyDescent="0.3">
      <c r="A468" s="84">
        <v>44145</v>
      </c>
      <c r="B468" s="1" t="s">
        <v>36</v>
      </c>
      <c r="C468" s="1" t="s">
        <v>54</v>
      </c>
      <c r="D468" s="1" t="s">
        <v>89</v>
      </c>
      <c r="E468" s="114">
        <v>0.75</v>
      </c>
      <c r="F468" s="115"/>
      <c r="G468" s="114">
        <v>0.79166666666666663</v>
      </c>
      <c r="H468" s="1"/>
      <c r="I468" s="1">
        <v>1</v>
      </c>
      <c r="J468" s="1" t="s">
        <v>40</v>
      </c>
      <c r="K468" s="1"/>
      <c r="L468" s="1"/>
      <c r="M468" s="1" t="s">
        <v>83</v>
      </c>
      <c r="N468" s="1" t="s">
        <v>84</v>
      </c>
      <c r="O468" s="105" t="s">
        <v>36</v>
      </c>
      <c r="P468" s="105" t="s">
        <v>54</v>
      </c>
      <c r="Q468" s="106"/>
      <c r="R468" s="106"/>
      <c r="S468" s="1">
        <v>1</v>
      </c>
      <c r="T468" s="1">
        <v>24</v>
      </c>
      <c r="U468" s="105"/>
      <c r="V468" s="105" t="s">
        <v>40</v>
      </c>
      <c r="W468" s="106">
        <v>44137</v>
      </c>
      <c r="X468" s="106">
        <v>44151</v>
      </c>
      <c r="Y468" s="1">
        <v>14</v>
      </c>
      <c r="Z468" s="1">
        <v>112</v>
      </c>
      <c r="AA468" s="1">
        <v>11</v>
      </c>
      <c r="AB468" s="1" t="s">
        <v>542</v>
      </c>
      <c r="AC468" s="1" t="s">
        <v>557</v>
      </c>
      <c r="AD468" s="1" t="s">
        <v>544</v>
      </c>
    </row>
    <row r="469" spans="1:30" x14ac:dyDescent="0.3">
      <c r="A469" s="84">
        <v>44147</v>
      </c>
      <c r="B469" s="1" t="s">
        <v>36</v>
      </c>
      <c r="C469" s="1" t="s">
        <v>54</v>
      </c>
      <c r="D469" s="1" t="s">
        <v>90</v>
      </c>
      <c r="E469" s="114">
        <v>0.79166666666666663</v>
      </c>
      <c r="F469" s="115"/>
      <c r="G469" s="114">
        <v>0.875</v>
      </c>
      <c r="H469" s="1"/>
      <c r="I469" s="1">
        <v>2</v>
      </c>
      <c r="J469" s="1" t="s">
        <v>40</v>
      </c>
      <c r="K469" s="1"/>
      <c r="L469" s="1"/>
      <c r="M469" s="1" t="s">
        <v>83</v>
      </c>
      <c r="N469" s="1" t="s">
        <v>84</v>
      </c>
      <c r="O469" s="105" t="s">
        <v>36</v>
      </c>
      <c r="P469" s="105" t="s">
        <v>54</v>
      </c>
      <c r="Q469" s="106"/>
      <c r="R469" s="106"/>
      <c r="S469" s="1">
        <v>1</v>
      </c>
      <c r="T469" s="1">
        <v>24</v>
      </c>
      <c r="U469" s="105"/>
      <c r="V469" s="105" t="s">
        <v>40</v>
      </c>
      <c r="W469" s="106">
        <v>44137</v>
      </c>
      <c r="X469" s="106">
        <v>44151</v>
      </c>
      <c r="Y469" s="1">
        <v>14</v>
      </c>
      <c r="Z469" s="1">
        <v>112</v>
      </c>
      <c r="AA469" s="1">
        <v>11</v>
      </c>
      <c r="AB469" s="1" t="s">
        <v>542</v>
      </c>
      <c r="AC469" s="1" t="s">
        <v>552</v>
      </c>
      <c r="AD469" s="1" t="s">
        <v>544</v>
      </c>
    </row>
    <row r="470" spans="1:30" x14ac:dyDescent="0.3">
      <c r="A470" s="84">
        <v>44148</v>
      </c>
      <c r="B470" s="1" t="s">
        <v>36</v>
      </c>
      <c r="C470" s="1" t="s">
        <v>54</v>
      </c>
      <c r="D470" s="1" t="s">
        <v>91</v>
      </c>
      <c r="E470" s="114">
        <v>0.5</v>
      </c>
      <c r="F470" s="115"/>
      <c r="G470" s="114">
        <v>0.52083333333333337</v>
      </c>
      <c r="H470" s="1"/>
      <c r="I470" s="1">
        <v>0.5</v>
      </c>
      <c r="J470" s="1" t="s">
        <v>40</v>
      </c>
      <c r="K470" s="1"/>
      <c r="L470" s="1"/>
      <c r="M470" s="1" t="s">
        <v>83</v>
      </c>
      <c r="N470" s="1" t="s">
        <v>84</v>
      </c>
      <c r="O470" s="105" t="s">
        <v>36</v>
      </c>
      <c r="P470" s="105" t="s">
        <v>54</v>
      </c>
      <c r="Q470" s="106"/>
      <c r="R470" s="106"/>
      <c r="S470" s="1">
        <v>1</v>
      </c>
      <c r="T470" s="1">
        <v>24</v>
      </c>
      <c r="U470" s="105"/>
      <c r="V470" s="105" t="s">
        <v>40</v>
      </c>
      <c r="W470" s="106">
        <v>44137</v>
      </c>
      <c r="X470" s="106">
        <v>44151</v>
      </c>
      <c r="Y470" s="1">
        <v>14</v>
      </c>
      <c r="Z470" s="1">
        <v>112</v>
      </c>
      <c r="AA470" s="1">
        <v>11</v>
      </c>
      <c r="AB470" s="1" t="s">
        <v>542</v>
      </c>
      <c r="AC470" s="1" t="s">
        <v>544</v>
      </c>
      <c r="AD470" s="1" t="s">
        <v>544</v>
      </c>
    </row>
    <row r="471" spans="1:30" x14ac:dyDescent="0.3">
      <c r="A471" s="84">
        <v>44151</v>
      </c>
      <c r="B471" s="1" t="s">
        <v>36</v>
      </c>
      <c r="C471" s="1" t="s">
        <v>54</v>
      </c>
      <c r="D471" s="1" t="s">
        <v>92</v>
      </c>
      <c r="E471" s="114">
        <v>0.64583333333333337</v>
      </c>
      <c r="F471" s="115"/>
      <c r="G471" s="114">
        <v>0.68055555555555558</v>
      </c>
      <c r="H471" s="1"/>
      <c r="I471" s="1">
        <v>0.83</v>
      </c>
      <c r="J471" s="1" t="s">
        <v>40</v>
      </c>
      <c r="K471" s="1"/>
      <c r="L471" s="1"/>
      <c r="M471" s="1" t="s">
        <v>83</v>
      </c>
      <c r="N471" s="1" t="s">
        <v>84</v>
      </c>
      <c r="O471" s="105" t="s">
        <v>36</v>
      </c>
      <c r="P471" s="105" t="s">
        <v>54</v>
      </c>
      <c r="Q471" s="106"/>
      <c r="R471" s="106"/>
      <c r="S471" s="1">
        <v>1</v>
      </c>
      <c r="T471" s="1">
        <v>24</v>
      </c>
      <c r="U471" s="105"/>
      <c r="V471" s="105" t="s">
        <v>40</v>
      </c>
      <c r="W471" s="106">
        <v>44137</v>
      </c>
      <c r="X471" s="106">
        <v>44151</v>
      </c>
      <c r="Y471" s="1">
        <v>14</v>
      </c>
      <c r="Z471" s="1">
        <v>112</v>
      </c>
      <c r="AA471" s="1">
        <v>11</v>
      </c>
      <c r="AB471" s="1" t="s">
        <v>542</v>
      </c>
      <c r="AC471" s="1" t="s">
        <v>550</v>
      </c>
      <c r="AD471" s="1" t="s">
        <v>544</v>
      </c>
    </row>
    <row r="472" spans="1:30" x14ac:dyDescent="0.3">
      <c r="A472" s="84">
        <v>44168</v>
      </c>
      <c r="B472" s="1" t="s">
        <v>36</v>
      </c>
      <c r="C472" s="1" t="s">
        <v>44</v>
      </c>
      <c r="D472" s="1" t="s">
        <v>145</v>
      </c>
      <c r="E472" s="114">
        <v>0.54166666666666663</v>
      </c>
      <c r="F472" s="115"/>
      <c r="G472" s="114">
        <v>0.59375</v>
      </c>
      <c r="H472" s="1"/>
      <c r="I472" s="1">
        <v>1.25</v>
      </c>
      <c r="J472" s="1" t="s">
        <v>108</v>
      </c>
      <c r="K472" s="1"/>
      <c r="L472" s="1"/>
      <c r="M472" s="1" t="s">
        <v>83</v>
      </c>
      <c r="N472" s="1" t="s">
        <v>84</v>
      </c>
      <c r="O472" s="105" t="s">
        <v>36</v>
      </c>
      <c r="P472" s="105" t="s">
        <v>44</v>
      </c>
      <c r="Q472" s="106"/>
      <c r="R472" s="106"/>
      <c r="S472" s="1">
        <v>1</v>
      </c>
      <c r="T472" s="1">
        <v>24</v>
      </c>
      <c r="U472" s="105"/>
      <c r="V472" s="105" t="s">
        <v>108</v>
      </c>
      <c r="W472" s="106">
        <v>44165</v>
      </c>
      <c r="X472" s="106">
        <v>44179</v>
      </c>
      <c r="Y472" s="1">
        <v>14</v>
      </c>
      <c r="Z472" s="1">
        <v>112</v>
      </c>
      <c r="AA472" s="1">
        <v>12</v>
      </c>
      <c r="AB472" s="1" t="s">
        <v>545</v>
      </c>
      <c r="AC472" s="1" t="s">
        <v>546</v>
      </c>
      <c r="AD472" s="1" t="s">
        <v>544</v>
      </c>
    </row>
    <row r="473" spans="1:30" x14ac:dyDescent="0.3">
      <c r="A473" s="84">
        <v>44172</v>
      </c>
      <c r="B473" s="1" t="s">
        <v>36</v>
      </c>
      <c r="C473" s="1" t="s">
        <v>47</v>
      </c>
      <c r="D473" s="1" t="s">
        <v>88</v>
      </c>
      <c r="E473" s="114">
        <v>0.59375</v>
      </c>
      <c r="F473" s="115"/>
      <c r="G473" s="114">
        <v>0.61111111111111116</v>
      </c>
      <c r="H473" s="1"/>
      <c r="I473" s="1">
        <v>0.42</v>
      </c>
      <c r="J473" s="1" t="s">
        <v>108</v>
      </c>
      <c r="K473" s="1"/>
      <c r="L473" s="1"/>
      <c r="M473" s="1" t="s">
        <v>83</v>
      </c>
      <c r="N473" s="1" t="s">
        <v>84</v>
      </c>
      <c r="O473" s="105" t="s">
        <v>36</v>
      </c>
      <c r="P473" s="105" t="s">
        <v>47</v>
      </c>
      <c r="Q473" s="106"/>
      <c r="R473" s="106"/>
      <c r="S473" s="1">
        <v>1</v>
      </c>
      <c r="T473" s="1">
        <v>24</v>
      </c>
      <c r="U473" s="105"/>
      <c r="V473" s="105" t="s">
        <v>108</v>
      </c>
      <c r="W473" s="106">
        <v>44165</v>
      </c>
      <c r="X473" s="106">
        <v>44179</v>
      </c>
      <c r="Y473" s="1">
        <v>14</v>
      </c>
      <c r="Z473" s="1">
        <v>112</v>
      </c>
      <c r="AA473" s="1">
        <v>12</v>
      </c>
      <c r="AB473" s="1" t="s">
        <v>545</v>
      </c>
      <c r="AC473" s="1" t="s">
        <v>551</v>
      </c>
      <c r="AD473" s="1" t="s">
        <v>544</v>
      </c>
    </row>
    <row r="474" spans="1:30" x14ac:dyDescent="0.3">
      <c r="A474" s="84">
        <v>44141</v>
      </c>
      <c r="B474" s="1" t="s">
        <v>36</v>
      </c>
      <c r="C474" s="1" t="s">
        <v>44</v>
      </c>
      <c r="D474" s="1"/>
      <c r="E474" s="114">
        <v>0.42708333333333331</v>
      </c>
      <c r="F474" s="115"/>
      <c r="G474" s="114">
        <v>0.5</v>
      </c>
      <c r="H474" s="1"/>
      <c r="I474" s="1">
        <v>1.75</v>
      </c>
      <c r="J474" s="1" t="s">
        <v>40</v>
      </c>
      <c r="K474" s="1"/>
      <c r="L474" s="1"/>
      <c r="M474" s="1" t="s">
        <v>93</v>
      </c>
      <c r="N474" s="1" t="s">
        <v>94</v>
      </c>
      <c r="O474" s="105" t="s">
        <v>36</v>
      </c>
      <c r="P474" s="105" t="s">
        <v>44</v>
      </c>
      <c r="Q474" s="106"/>
      <c r="R474" s="106"/>
      <c r="S474" s="1">
        <v>1</v>
      </c>
      <c r="T474" s="1">
        <v>24</v>
      </c>
      <c r="U474" s="105"/>
      <c r="V474" s="105" t="s">
        <v>40</v>
      </c>
      <c r="W474" s="106">
        <v>44137</v>
      </c>
      <c r="X474" s="106">
        <v>44151</v>
      </c>
      <c r="Y474" s="1">
        <v>14</v>
      </c>
      <c r="Z474" s="1">
        <v>112</v>
      </c>
      <c r="AA474" s="1">
        <v>11</v>
      </c>
      <c r="AB474" s="1" t="s">
        <v>542</v>
      </c>
      <c r="AC474" s="1" t="s">
        <v>555</v>
      </c>
      <c r="AD474" s="1" t="s">
        <v>544</v>
      </c>
    </row>
    <row r="475" spans="1:30" x14ac:dyDescent="0.3">
      <c r="A475" s="84">
        <v>44146</v>
      </c>
      <c r="B475" s="1" t="s">
        <v>36</v>
      </c>
      <c r="C475" s="1" t="s">
        <v>44</v>
      </c>
      <c r="D475" s="1" t="s">
        <v>45</v>
      </c>
      <c r="E475" s="114">
        <v>0.34375</v>
      </c>
      <c r="F475" s="115"/>
      <c r="G475" s="114">
        <v>0.36458333333333331</v>
      </c>
      <c r="H475" s="1"/>
      <c r="I475" s="1">
        <v>0.5</v>
      </c>
      <c r="J475" s="1" t="s">
        <v>40</v>
      </c>
      <c r="K475" s="1"/>
      <c r="L475" s="1"/>
      <c r="M475" s="1" t="s">
        <v>93</v>
      </c>
      <c r="N475" s="1" t="s">
        <v>94</v>
      </c>
      <c r="O475" s="105" t="s">
        <v>36</v>
      </c>
      <c r="P475" s="105" t="s">
        <v>44</v>
      </c>
      <c r="Q475" s="106"/>
      <c r="R475" s="106"/>
      <c r="S475" s="1">
        <v>1</v>
      </c>
      <c r="T475" s="1">
        <v>24</v>
      </c>
      <c r="U475" s="105"/>
      <c r="V475" s="105" t="s">
        <v>40</v>
      </c>
      <c r="W475" s="106">
        <v>44137</v>
      </c>
      <c r="X475" s="106">
        <v>44151</v>
      </c>
      <c r="Y475" s="1">
        <v>14</v>
      </c>
      <c r="Z475" s="1">
        <v>112</v>
      </c>
      <c r="AA475" s="1">
        <v>11</v>
      </c>
      <c r="AB475" s="1" t="s">
        <v>542</v>
      </c>
      <c r="AC475" s="1" t="s">
        <v>549</v>
      </c>
      <c r="AD475" s="1" t="s">
        <v>544</v>
      </c>
    </row>
    <row r="476" spans="1:30" x14ac:dyDescent="0.3">
      <c r="A476" s="84">
        <v>44148</v>
      </c>
      <c r="B476" s="1" t="s">
        <v>36</v>
      </c>
      <c r="C476" s="1" t="s">
        <v>44</v>
      </c>
      <c r="D476" s="1"/>
      <c r="E476" s="114">
        <v>0.42708333333333331</v>
      </c>
      <c r="F476" s="115"/>
      <c r="G476" s="114">
        <v>0.5</v>
      </c>
      <c r="H476" s="1"/>
      <c r="I476" s="1">
        <v>1.75</v>
      </c>
      <c r="J476" s="1" t="s">
        <v>40</v>
      </c>
      <c r="K476" s="1"/>
      <c r="L476" s="1"/>
      <c r="M476" s="1" t="s">
        <v>93</v>
      </c>
      <c r="N476" s="1" t="s">
        <v>94</v>
      </c>
      <c r="O476" s="105" t="s">
        <v>36</v>
      </c>
      <c r="P476" s="105" t="s">
        <v>44</v>
      </c>
      <c r="Q476" s="106"/>
      <c r="R476" s="106"/>
      <c r="S476" s="1">
        <v>1</v>
      </c>
      <c r="T476" s="1">
        <v>24</v>
      </c>
      <c r="U476" s="105"/>
      <c r="V476" s="105" t="s">
        <v>40</v>
      </c>
      <c r="W476" s="106">
        <v>44137</v>
      </c>
      <c r="X476" s="106">
        <v>44151</v>
      </c>
      <c r="Y476" s="1">
        <v>14</v>
      </c>
      <c r="Z476" s="1">
        <v>112</v>
      </c>
      <c r="AA476" s="1">
        <v>11</v>
      </c>
      <c r="AB476" s="1" t="s">
        <v>542</v>
      </c>
      <c r="AC476" s="1" t="s">
        <v>555</v>
      </c>
      <c r="AD476" s="1" t="s">
        <v>544</v>
      </c>
    </row>
    <row r="477" spans="1:30" x14ac:dyDescent="0.3">
      <c r="A477" s="84">
        <v>44139</v>
      </c>
      <c r="B477" s="1" t="s">
        <v>36</v>
      </c>
      <c r="C477" s="1" t="s">
        <v>38</v>
      </c>
      <c r="D477" s="1"/>
      <c r="E477" s="114">
        <v>0.83333333333333337</v>
      </c>
      <c r="F477" s="115"/>
      <c r="G477" s="114">
        <v>0.91666666666666663</v>
      </c>
      <c r="H477" s="1"/>
      <c r="I477" s="1">
        <v>2</v>
      </c>
      <c r="J477" s="1" t="s">
        <v>40</v>
      </c>
      <c r="K477" s="1"/>
      <c r="L477" s="1"/>
      <c r="M477" s="1" t="s">
        <v>93</v>
      </c>
      <c r="N477" s="1" t="s">
        <v>94</v>
      </c>
      <c r="O477" s="105" t="s">
        <v>36</v>
      </c>
      <c r="P477" s="105" t="s">
        <v>38</v>
      </c>
      <c r="Q477" s="106"/>
      <c r="R477" s="106"/>
      <c r="S477" s="1">
        <v>1</v>
      </c>
      <c r="T477" s="1">
        <v>24</v>
      </c>
      <c r="U477" s="105"/>
      <c r="V477" s="105" t="s">
        <v>40</v>
      </c>
      <c r="W477" s="106">
        <v>44137</v>
      </c>
      <c r="X477" s="106">
        <v>44151</v>
      </c>
      <c r="Y477" s="1">
        <v>14</v>
      </c>
      <c r="Z477" s="1">
        <v>112</v>
      </c>
      <c r="AA477" s="1">
        <v>11</v>
      </c>
      <c r="AB477" s="1" t="s">
        <v>542</v>
      </c>
      <c r="AC477" s="1" t="s">
        <v>548</v>
      </c>
      <c r="AD477" s="1" t="s">
        <v>544</v>
      </c>
    </row>
    <row r="478" spans="1:30" x14ac:dyDescent="0.3">
      <c r="A478" s="84">
        <v>44140</v>
      </c>
      <c r="B478" s="1" t="s">
        <v>36</v>
      </c>
      <c r="C478" s="1" t="s">
        <v>38</v>
      </c>
      <c r="D478" s="1"/>
      <c r="E478" s="114">
        <v>0.33333333333333331</v>
      </c>
      <c r="F478" s="115"/>
      <c r="G478" s="114">
        <v>0.375</v>
      </c>
      <c r="H478" s="1"/>
      <c r="I478" s="1">
        <v>1</v>
      </c>
      <c r="J478" s="1" t="s">
        <v>40</v>
      </c>
      <c r="K478" s="1"/>
      <c r="L478" s="1"/>
      <c r="M478" s="1" t="s">
        <v>93</v>
      </c>
      <c r="N478" s="1" t="s">
        <v>94</v>
      </c>
      <c r="O478" s="105" t="s">
        <v>36</v>
      </c>
      <c r="P478" s="105" t="s">
        <v>38</v>
      </c>
      <c r="Q478" s="106"/>
      <c r="R478" s="106"/>
      <c r="S478" s="1">
        <v>1</v>
      </c>
      <c r="T478" s="1">
        <v>24</v>
      </c>
      <c r="U478" s="105"/>
      <c r="V478" s="105" t="s">
        <v>40</v>
      </c>
      <c r="W478" s="106">
        <v>44137</v>
      </c>
      <c r="X478" s="106">
        <v>44151</v>
      </c>
      <c r="Y478" s="1">
        <v>14</v>
      </c>
      <c r="Z478" s="1">
        <v>112</v>
      </c>
      <c r="AA478" s="1">
        <v>11</v>
      </c>
      <c r="AB478" s="1" t="s">
        <v>542</v>
      </c>
      <c r="AC478" s="1" t="s">
        <v>549</v>
      </c>
      <c r="AD478" s="1" t="s">
        <v>544</v>
      </c>
    </row>
    <row r="479" spans="1:30" x14ac:dyDescent="0.3">
      <c r="A479" s="84">
        <v>44146</v>
      </c>
      <c r="B479" s="1" t="s">
        <v>36</v>
      </c>
      <c r="C479" s="1" t="s">
        <v>38</v>
      </c>
      <c r="D479" s="1" t="s">
        <v>89</v>
      </c>
      <c r="E479" s="114">
        <v>0.97916666666666663</v>
      </c>
      <c r="F479" s="115"/>
      <c r="G479" s="114">
        <v>0</v>
      </c>
      <c r="H479" s="1"/>
      <c r="I479" s="1">
        <v>0.5</v>
      </c>
      <c r="J479" s="1" t="s">
        <v>40</v>
      </c>
      <c r="K479" s="1"/>
      <c r="L479" s="1"/>
      <c r="M479" s="1" t="s">
        <v>93</v>
      </c>
      <c r="N479" s="1" t="s">
        <v>94</v>
      </c>
      <c r="O479" s="105" t="s">
        <v>36</v>
      </c>
      <c r="P479" s="105" t="s">
        <v>38</v>
      </c>
      <c r="Q479" s="106"/>
      <c r="R479" s="106"/>
      <c r="S479" s="1">
        <v>1</v>
      </c>
      <c r="T479" s="1">
        <v>24</v>
      </c>
      <c r="U479" s="105"/>
      <c r="V479" s="105" t="s">
        <v>40</v>
      </c>
      <c r="W479" s="106">
        <v>44137</v>
      </c>
      <c r="X479" s="106">
        <v>44151</v>
      </c>
      <c r="Y479" s="1">
        <v>14</v>
      </c>
      <c r="Z479" s="1">
        <v>112</v>
      </c>
      <c r="AA479" s="1">
        <v>11</v>
      </c>
      <c r="AB479" s="1" t="s">
        <v>542</v>
      </c>
      <c r="AC479" s="1" t="s">
        <v>562</v>
      </c>
      <c r="AD479" s="1" t="s">
        <v>544</v>
      </c>
    </row>
    <row r="480" spans="1:30" x14ac:dyDescent="0.3">
      <c r="A480" s="84">
        <v>44140</v>
      </c>
      <c r="B480" s="1" t="s">
        <v>36</v>
      </c>
      <c r="C480" s="1" t="s">
        <v>47</v>
      </c>
      <c r="D480" s="1"/>
      <c r="E480" s="114">
        <v>0.75</v>
      </c>
      <c r="F480" s="115"/>
      <c r="G480" s="114">
        <v>0.80694444444444446</v>
      </c>
      <c r="H480" s="1"/>
      <c r="I480" s="1">
        <v>1.37</v>
      </c>
      <c r="J480" s="1" t="s">
        <v>40</v>
      </c>
      <c r="K480" s="1"/>
      <c r="L480" s="1"/>
      <c r="M480" s="1" t="s">
        <v>93</v>
      </c>
      <c r="N480" s="1" t="s">
        <v>94</v>
      </c>
      <c r="O480" s="105" t="s">
        <v>36</v>
      </c>
      <c r="P480" s="105" t="s">
        <v>47</v>
      </c>
      <c r="Q480" s="106"/>
      <c r="R480" s="106"/>
      <c r="S480" s="1">
        <v>1</v>
      </c>
      <c r="T480" s="1">
        <v>24</v>
      </c>
      <c r="U480" s="105"/>
      <c r="V480" s="105" t="s">
        <v>40</v>
      </c>
      <c r="W480" s="106">
        <v>44137</v>
      </c>
      <c r="X480" s="106">
        <v>44151</v>
      </c>
      <c r="Y480" s="1">
        <v>14</v>
      </c>
      <c r="Z480" s="1">
        <v>112</v>
      </c>
      <c r="AA480" s="1">
        <v>11</v>
      </c>
      <c r="AB480" s="1" t="s">
        <v>542</v>
      </c>
      <c r="AC480" s="1" t="s">
        <v>557</v>
      </c>
      <c r="AD480" s="1" t="s">
        <v>544</v>
      </c>
    </row>
    <row r="481" spans="1:30" x14ac:dyDescent="0.3">
      <c r="A481" s="84">
        <v>44144</v>
      </c>
      <c r="B481" s="1" t="s">
        <v>36</v>
      </c>
      <c r="C481" s="1" t="s">
        <v>47</v>
      </c>
      <c r="D481" s="1" t="s">
        <v>48</v>
      </c>
      <c r="E481" s="114">
        <v>0.54166666666666663</v>
      </c>
      <c r="F481" s="115"/>
      <c r="G481" s="114">
        <v>0.58333333333333337</v>
      </c>
      <c r="H481" s="1"/>
      <c r="I481" s="1">
        <v>1</v>
      </c>
      <c r="J481" s="1" t="s">
        <v>40</v>
      </c>
      <c r="K481" s="1"/>
      <c r="L481" s="1"/>
      <c r="M481" s="1" t="s">
        <v>93</v>
      </c>
      <c r="N481" s="1" t="s">
        <v>94</v>
      </c>
      <c r="O481" s="105" t="s">
        <v>36</v>
      </c>
      <c r="P481" s="105" t="s">
        <v>47</v>
      </c>
      <c r="Q481" s="106"/>
      <c r="R481" s="106"/>
      <c r="S481" s="1">
        <v>1</v>
      </c>
      <c r="T481" s="1">
        <v>24</v>
      </c>
      <c r="U481" s="105"/>
      <c r="V481" s="105" t="s">
        <v>40</v>
      </c>
      <c r="W481" s="106">
        <v>44137</v>
      </c>
      <c r="X481" s="106">
        <v>44151</v>
      </c>
      <c r="Y481" s="1">
        <v>14</v>
      </c>
      <c r="Z481" s="1">
        <v>112</v>
      </c>
      <c r="AA481" s="1">
        <v>11</v>
      </c>
      <c r="AB481" s="1" t="s">
        <v>542</v>
      </c>
      <c r="AC481" s="1" t="s">
        <v>546</v>
      </c>
      <c r="AD481" s="1" t="s">
        <v>544</v>
      </c>
    </row>
    <row r="482" spans="1:30" x14ac:dyDescent="0.3">
      <c r="A482" s="84">
        <v>44144</v>
      </c>
      <c r="B482" s="1" t="s">
        <v>36</v>
      </c>
      <c r="C482" s="1" t="s">
        <v>47</v>
      </c>
      <c r="D482" s="1" t="s">
        <v>50</v>
      </c>
      <c r="E482" s="114">
        <v>0.63541666666666663</v>
      </c>
      <c r="F482" s="115"/>
      <c r="G482" s="114">
        <v>0.69791666666666663</v>
      </c>
      <c r="H482" s="1"/>
      <c r="I482" s="1">
        <v>1.5</v>
      </c>
      <c r="J482" s="1" t="s">
        <v>40</v>
      </c>
      <c r="K482" s="1"/>
      <c r="L482" s="1"/>
      <c r="M482" s="1" t="s">
        <v>93</v>
      </c>
      <c r="N482" s="1" t="s">
        <v>94</v>
      </c>
      <c r="O482" s="105" t="s">
        <v>36</v>
      </c>
      <c r="P482" s="105" t="s">
        <v>47</v>
      </c>
      <c r="Q482" s="106"/>
      <c r="R482" s="106"/>
      <c r="S482" s="1">
        <v>1</v>
      </c>
      <c r="T482" s="1">
        <v>24</v>
      </c>
      <c r="U482" s="105"/>
      <c r="V482" s="105" t="s">
        <v>40</v>
      </c>
      <c r="W482" s="106">
        <v>44137</v>
      </c>
      <c r="X482" s="106">
        <v>44151</v>
      </c>
      <c r="Y482" s="1">
        <v>14</v>
      </c>
      <c r="Z482" s="1">
        <v>112</v>
      </c>
      <c r="AA482" s="1">
        <v>11</v>
      </c>
      <c r="AB482" s="1" t="s">
        <v>542</v>
      </c>
      <c r="AC482" s="1" t="s">
        <v>550</v>
      </c>
      <c r="AD482" s="1" t="s">
        <v>544</v>
      </c>
    </row>
    <row r="483" spans="1:30" x14ac:dyDescent="0.3">
      <c r="A483" s="84">
        <v>44147</v>
      </c>
      <c r="B483" s="1" t="s">
        <v>36</v>
      </c>
      <c r="C483" s="1" t="s">
        <v>47</v>
      </c>
      <c r="D483" s="1"/>
      <c r="E483" s="114">
        <v>0.625</v>
      </c>
      <c r="F483" s="115"/>
      <c r="G483" s="114">
        <v>0.78472222222222221</v>
      </c>
      <c r="H483" s="1"/>
      <c r="I483" s="1">
        <v>3.83</v>
      </c>
      <c r="J483" s="1" t="s">
        <v>40</v>
      </c>
      <c r="K483" s="1"/>
      <c r="L483" s="1"/>
      <c r="M483" s="1" t="s">
        <v>93</v>
      </c>
      <c r="N483" s="1" t="s">
        <v>94</v>
      </c>
      <c r="O483" s="105" t="s">
        <v>36</v>
      </c>
      <c r="P483" s="105" t="s">
        <v>47</v>
      </c>
      <c r="Q483" s="106"/>
      <c r="R483" s="106"/>
      <c r="S483" s="1">
        <v>1</v>
      </c>
      <c r="T483" s="1">
        <v>24</v>
      </c>
      <c r="U483" s="105"/>
      <c r="V483" s="105" t="s">
        <v>40</v>
      </c>
      <c r="W483" s="106">
        <v>44137</v>
      </c>
      <c r="X483" s="106">
        <v>44151</v>
      </c>
      <c r="Y483" s="1">
        <v>14</v>
      </c>
      <c r="Z483" s="1">
        <v>112</v>
      </c>
      <c r="AA483" s="1">
        <v>11</v>
      </c>
      <c r="AB483" s="1" t="s">
        <v>542</v>
      </c>
      <c r="AC483" s="1" t="s">
        <v>550</v>
      </c>
      <c r="AD483" s="1" t="s">
        <v>544</v>
      </c>
    </row>
    <row r="484" spans="1:30" x14ac:dyDescent="0.3">
      <c r="A484" s="84">
        <v>44148</v>
      </c>
      <c r="B484" s="1" t="s">
        <v>36</v>
      </c>
      <c r="C484" s="1" t="s">
        <v>47</v>
      </c>
      <c r="D484" s="1" t="s">
        <v>95</v>
      </c>
      <c r="E484" s="114">
        <v>0.625</v>
      </c>
      <c r="F484" s="115"/>
      <c r="G484" s="114">
        <v>0.70833333333333337</v>
      </c>
      <c r="H484" s="1"/>
      <c r="I484" s="1">
        <v>2</v>
      </c>
      <c r="J484" s="1" t="s">
        <v>40</v>
      </c>
      <c r="K484" s="1"/>
      <c r="L484" s="1"/>
      <c r="M484" s="1" t="s">
        <v>93</v>
      </c>
      <c r="N484" s="1" t="s">
        <v>94</v>
      </c>
      <c r="O484" s="105" t="s">
        <v>36</v>
      </c>
      <c r="P484" s="105" t="s">
        <v>47</v>
      </c>
      <c r="Q484" s="106"/>
      <c r="R484" s="106"/>
      <c r="S484" s="1">
        <v>1</v>
      </c>
      <c r="T484" s="1">
        <v>24</v>
      </c>
      <c r="U484" s="105"/>
      <c r="V484" s="105" t="s">
        <v>40</v>
      </c>
      <c r="W484" s="106">
        <v>44137</v>
      </c>
      <c r="X484" s="106">
        <v>44151</v>
      </c>
      <c r="Y484" s="1">
        <v>14</v>
      </c>
      <c r="Z484" s="1">
        <v>112</v>
      </c>
      <c r="AA484" s="1">
        <v>11</v>
      </c>
      <c r="AB484" s="1" t="s">
        <v>542</v>
      </c>
      <c r="AC484" s="1" t="s">
        <v>550</v>
      </c>
      <c r="AD484" s="1" t="s">
        <v>544</v>
      </c>
    </row>
    <row r="485" spans="1:30" x14ac:dyDescent="0.3">
      <c r="A485" s="84">
        <v>44150</v>
      </c>
      <c r="B485" s="1" t="s">
        <v>36</v>
      </c>
      <c r="C485" s="1" t="s">
        <v>47</v>
      </c>
      <c r="D485" s="1" t="s">
        <v>96</v>
      </c>
      <c r="E485" s="114">
        <v>0.625</v>
      </c>
      <c r="F485" s="115"/>
      <c r="G485" s="114">
        <v>0.66666666666666663</v>
      </c>
      <c r="H485" s="1"/>
      <c r="I485" s="1">
        <v>1</v>
      </c>
      <c r="J485" s="1" t="s">
        <v>40</v>
      </c>
      <c r="K485" s="1"/>
      <c r="L485" s="1"/>
      <c r="M485" s="1" t="s">
        <v>93</v>
      </c>
      <c r="N485" s="1" t="s">
        <v>94</v>
      </c>
      <c r="O485" s="105" t="s">
        <v>36</v>
      </c>
      <c r="P485" s="105" t="s">
        <v>47</v>
      </c>
      <c r="Q485" s="106"/>
      <c r="R485" s="106"/>
      <c r="S485" s="1">
        <v>1</v>
      </c>
      <c r="T485" s="1">
        <v>24</v>
      </c>
      <c r="U485" s="105"/>
      <c r="V485" s="105" t="s">
        <v>40</v>
      </c>
      <c r="W485" s="106">
        <v>44137</v>
      </c>
      <c r="X485" s="106">
        <v>44151</v>
      </c>
      <c r="Y485" s="1">
        <v>14</v>
      </c>
      <c r="Z485" s="1">
        <v>112</v>
      </c>
      <c r="AA485" s="1">
        <v>11</v>
      </c>
      <c r="AB485" s="1" t="s">
        <v>542</v>
      </c>
      <c r="AC485" s="1" t="s">
        <v>550</v>
      </c>
      <c r="AD485" s="1" t="s">
        <v>544</v>
      </c>
    </row>
    <row r="486" spans="1:30" x14ac:dyDescent="0.3">
      <c r="A486" s="84">
        <v>44151</v>
      </c>
      <c r="B486" s="1" t="s">
        <v>36</v>
      </c>
      <c r="C486" s="1" t="s">
        <v>47</v>
      </c>
      <c r="D486" s="1" t="s">
        <v>97</v>
      </c>
      <c r="E486" s="114">
        <v>0.39583333333333331</v>
      </c>
      <c r="F486" s="115"/>
      <c r="G486" s="114">
        <v>0.41666666666666669</v>
      </c>
      <c r="H486" s="1"/>
      <c r="I486" s="1">
        <v>0.5</v>
      </c>
      <c r="J486" s="1" t="s">
        <v>40</v>
      </c>
      <c r="K486" s="1"/>
      <c r="L486" s="1"/>
      <c r="M486" s="1" t="s">
        <v>93</v>
      </c>
      <c r="N486" s="1" t="s">
        <v>94</v>
      </c>
      <c r="O486" s="105" t="s">
        <v>36</v>
      </c>
      <c r="P486" s="105" t="s">
        <v>47</v>
      </c>
      <c r="Q486" s="106"/>
      <c r="R486" s="106"/>
      <c r="S486" s="1">
        <v>1</v>
      </c>
      <c r="T486" s="1">
        <v>24</v>
      </c>
      <c r="U486" s="105"/>
      <c r="V486" s="105" t="s">
        <v>40</v>
      </c>
      <c r="W486" s="106">
        <v>44137</v>
      </c>
      <c r="X486" s="106">
        <v>44151</v>
      </c>
      <c r="Y486" s="1">
        <v>14</v>
      </c>
      <c r="Z486" s="1">
        <v>112</v>
      </c>
      <c r="AA486" s="1">
        <v>11</v>
      </c>
      <c r="AB486" s="1" t="s">
        <v>542</v>
      </c>
      <c r="AC486" s="1" t="s">
        <v>543</v>
      </c>
      <c r="AD486" s="1" t="s">
        <v>544</v>
      </c>
    </row>
    <row r="487" spans="1:30" x14ac:dyDescent="0.3">
      <c r="A487" s="84">
        <v>44145</v>
      </c>
      <c r="B487" s="1" t="s">
        <v>36</v>
      </c>
      <c r="C487" s="1" t="s">
        <v>54</v>
      </c>
      <c r="D487" s="1" t="s">
        <v>98</v>
      </c>
      <c r="E487" s="114">
        <v>0.9375</v>
      </c>
      <c r="F487" s="115"/>
      <c r="G487" s="114">
        <v>0.97916666666666663</v>
      </c>
      <c r="H487" s="1"/>
      <c r="I487" s="1">
        <v>1</v>
      </c>
      <c r="J487" s="1" t="s">
        <v>40</v>
      </c>
      <c r="K487" s="1"/>
      <c r="L487" s="1"/>
      <c r="M487" s="1" t="s">
        <v>93</v>
      </c>
      <c r="N487" s="1" t="s">
        <v>94</v>
      </c>
      <c r="O487" s="105" t="s">
        <v>36</v>
      </c>
      <c r="P487" s="105" t="s">
        <v>54</v>
      </c>
      <c r="Q487" s="106"/>
      <c r="R487" s="106"/>
      <c r="S487" s="1">
        <v>1</v>
      </c>
      <c r="T487" s="1">
        <v>24</v>
      </c>
      <c r="U487" s="105"/>
      <c r="V487" s="105" t="s">
        <v>40</v>
      </c>
      <c r="W487" s="106">
        <v>44137</v>
      </c>
      <c r="X487" s="106">
        <v>44151</v>
      </c>
      <c r="Y487" s="1">
        <v>14</v>
      </c>
      <c r="Z487" s="1">
        <v>112</v>
      </c>
      <c r="AA487" s="1">
        <v>11</v>
      </c>
      <c r="AB487" s="1" t="s">
        <v>542</v>
      </c>
      <c r="AC487" s="1" t="s">
        <v>556</v>
      </c>
      <c r="AD487" s="1" t="s">
        <v>544</v>
      </c>
    </row>
    <row r="488" spans="1:30" x14ac:dyDescent="0.3">
      <c r="A488" s="84">
        <v>44146</v>
      </c>
      <c r="B488" s="1" t="s">
        <v>36</v>
      </c>
      <c r="C488" s="1" t="s">
        <v>54</v>
      </c>
      <c r="D488" s="1" t="s">
        <v>99</v>
      </c>
      <c r="E488" s="114">
        <v>0.29166666666666669</v>
      </c>
      <c r="F488" s="115"/>
      <c r="G488" s="114">
        <v>0.3125</v>
      </c>
      <c r="H488" s="1"/>
      <c r="I488" s="1">
        <v>0.5</v>
      </c>
      <c r="J488" s="1" t="s">
        <v>40</v>
      </c>
      <c r="K488" s="1"/>
      <c r="L488" s="1"/>
      <c r="M488" s="1" t="s">
        <v>93</v>
      </c>
      <c r="N488" s="1" t="s">
        <v>94</v>
      </c>
      <c r="O488" s="105" t="s">
        <v>36</v>
      </c>
      <c r="P488" s="105" t="s">
        <v>54</v>
      </c>
      <c r="Q488" s="106"/>
      <c r="R488" s="106"/>
      <c r="S488" s="1">
        <v>1</v>
      </c>
      <c r="T488" s="1">
        <v>24</v>
      </c>
      <c r="U488" s="105"/>
      <c r="V488" s="105" t="s">
        <v>40</v>
      </c>
      <c r="W488" s="106">
        <v>44137</v>
      </c>
      <c r="X488" s="106">
        <v>44151</v>
      </c>
      <c r="Y488" s="1">
        <v>14</v>
      </c>
      <c r="Z488" s="1">
        <v>112</v>
      </c>
      <c r="AA488" s="1">
        <v>11</v>
      </c>
      <c r="AB488" s="1" t="s">
        <v>542</v>
      </c>
      <c r="AC488" s="1" t="s">
        <v>559</v>
      </c>
      <c r="AD488" s="1" t="s">
        <v>544</v>
      </c>
    </row>
    <row r="489" spans="1:30" x14ac:dyDescent="0.3">
      <c r="A489" s="84">
        <v>44146</v>
      </c>
      <c r="B489" s="1" t="s">
        <v>36</v>
      </c>
      <c r="C489" s="1" t="s">
        <v>54</v>
      </c>
      <c r="D489" s="1"/>
      <c r="E489" s="114">
        <v>0.33333333333333331</v>
      </c>
      <c r="F489" s="115"/>
      <c r="G489" s="114">
        <v>0.35416666666666669</v>
      </c>
      <c r="H489" s="1"/>
      <c r="I489" s="1">
        <v>0.5</v>
      </c>
      <c r="J489" s="1" t="s">
        <v>40</v>
      </c>
      <c r="K489" s="1"/>
      <c r="L489" s="1"/>
      <c r="M489" s="1" t="s">
        <v>93</v>
      </c>
      <c r="N489" s="1" t="s">
        <v>94</v>
      </c>
      <c r="O489" s="105" t="s">
        <v>36</v>
      </c>
      <c r="P489" s="105" t="s">
        <v>54</v>
      </c>
      <c r="Q489" s="106"/>
      <c r="R489" s="106"/>
      <c r="S489" s="1">
        <v>1</v>
      </c>
      <c r="T489" s="1">
        <v>24</v>
      </c>
      <c r="U489" s="105"/>
      <c r="V489" s="105" t="s">
        <v>40</v>
      </c>
      <c r="W489" s="106">
        <v>44137</v>
      </c>
      <c r="X489" s="106">
        <v>44151</v>
      </c>
      <c r="Y489" s="1">
        <v>14</v>
      </c>
      <c r="Z489" s="1">
        <v>112</v>
      </c>
      <c r="AA489" s="1">
        <v>11</v>
      </c>
      <c r="AB489" s="1" t="s">
        <v>542</v>
      </c>
      <c r="AC489" s="1" t="s">
        <v>549</v>
      </c>
      <c r="AD489" s="1" t="s">
        <v>544</v>
      </c>
    </row>
    <row r="490" spans="1:30" x14ac:dyDescent="0.3">
      <c r="A490" s="84">
        <v>44147</v>
      </c>
      <c r="B490" s="1" t="s">
        <v>36</v>
      </c>
      <c r="C490" s="1" t="s">
        <v>54</v>
      </c>
      <c r="D490" s="1" t="s">
        <v>100</v>
      </c>
      <c r="E490" s="114">
        <v>0.45833333333333331</v>
      </c>
      <c r="F490" s="115"/>
      <c r="G490" s="114">
        <v>0.47222222222222221</v>
      </c>
      <c r="H490" s="1"/>
      <c r="I490" s="1">
        <v>0.33</v>
      </c>
      <c r="J490" s="1" t="s">
        <v>40</v>
      </c>
      <c r="K490" s="1"/>
      <c r="L490" s="1"/>
      <c r="M490" s="1" t="s">
        <v>93</v>
      </c>
      <c r="N490" s="1" t="s">
        <v>94</v>
      </c>
      <c r="O490" s="105" t="s">
        <v>36</v>
      </c>
      <c r="P490" s="105" t="s">
        <v>54</v>
      </c>
      <c r="Q490" s="106"/>
      <c r="R490" s="106"/>
      <c r="S490" s="1">
        <v>1</v>
      </c>
      <c r="T490" s="1">
        <v>24</v>
      </c>
      <c r="U490" s="105"/>
      <c r="V490" s="105" t="s">
        <v>40</v>
      </c>
      <c r="W490" s="106">
        <v>44137</v>
      </c>
      <c r="X490" s="106">
        <v>44151</v>
      </c>
      <c r="Y490" s="1">
        <v>14</v>
      </c>
      <c r="Z490" s="1">
        <v>112</v>
      </c>
      <c r="AA490" s="1">
        <v>11</v>
      </c>
      <c r="AB490" s="1" t="s">
        <v>542</v>
      </c>
      <c r="AC490" s="1" t="s">
        <v>558</v>
      </c>
      <c r="AD490" s="1" t="s">
        <v>544</v>
      </c>
    </row>
    <row r="491" spans="1:30" x14ac:dyDescent="0.3">
      <c r="A491" s="84">
        <v>44147</v>
      </c>
      <c r="B491" s="1" t="s">
        <v>36</v>
      </c>
      <c r="C491" s="1" t="s">
        <v>54</v>
      </c>
      <c r="D491" s="1" t="s">
        <v>53</v>
      </c>
      <c r="E491" s="114">
        <v>0.83333333333333337</v>
      </c>
      <c r="F491" s="115"/>
      <c r="G491" s="114">
        <v>4.1666666666666664E-2</v>
      </c>
      <c r="H491" s="1"/>
      <c r="I491" s="1">
        <v>5</v>
      </c>
      <c r="J491" s="1" t="s">
        <v>40</v>
      </c>
      <c r="K491" s="1"/>
      <c r="L491" s="1"/>
      <c r="M491" s="1" t="s">
        <v>93</v>
      </c>
      <c r="N491" s="1" t="s">
        <v>94</v>
      </c>
      <c r="O491" s="105" t="s">
        <v>36</v>
      </c>
      <c r="P491" s="105" t="s">
        <v>54</v>
      </c>
      <c r="Q491" s="106"/>
      <c r="R491" s="106"/>
      <c r="S491" s="1">
        <v>1</v>
      </c>
      <c r="T491" s="1">
        <v>24</v>
      </c>
      <c r="U491" s="105"/>
      <c r="V491" s="105" t="s">
        <v>40</v>
      </c>
      <c r="W491" s="106">
        <v>44137</v>
      </c>
      <c r="X491" s="106">
        <v>44151</v>
      </c>
      <c r="Y491" s="1">
        <v>14</v>
      </c>
      <c r="Z491" s="1">
        <v>112</v>
      </c>
      <c r="AA491" s="1">
        <v>11</v>
      </c>
      <c r="AB491" s="1" t="s">
        <v>542</v>
      </c>
      <c r="AC491" s="1" t="s">
        <v>548</v>
      </c>
      <c r="AD491" s="1" t="s">
        <v>544</v>
      </c>
    </row>
    <row r="492" spans="1:30" x14ac:dyDescent="0.3">
      <c r="A492" s="84">
        <v>44168</v>
      </c>
      <c r="B492" s="1" t="s">
        <v>36</v>
      </c>
      <c r="C492" s="1" t="s">
        <v>44</v>
      </c>
      <c r="D492" s="1" t="s">
        <v>109</v>
      </c>
      <c r="E492" s="114">
        <v>0.54166666666666663</v>
      </c>
      <c r="F492" s="115"/>
      <c r="G492" s="114">
        <v>0.59375</v>
      </c>
      <c r="H492" s="1"/>
      <c r="I492" s="1">
        <v>1.25</v>
      </c>
      <c r="J492" s="1" t="s">
        <v>108</v>
      </c>
      <c r="K492" s="1"/>
      <c r="L492" s="1"/>
      <c r="M492" s="1" t="s">
        <v>93</v>
      </c>
      <c r="N492" s="1" t="s">
        <v>94</v>
      </c>
      <c r="O492" s="105" t="s">
        <v>36</v>
      </c>
      <c r="P492" s="105" t="s">
        <v>44</v>
      </c>
      <c r="Q492" s="106"/>
      <c r="R492" s="106"/>
      <c r="S492" s="1">
        <v>1</v>
      </c>
      <c r="T492" s="1">
        <v>24</v>
      </c>
      <c r="U492" s="105"/>
      <c r="V492" s="105" t="s">
        <v>108</v>
      </c>
      <c r="W492" s="106">
        <v>44165</v>
      </c>
      <c r="X492" s="106">
        <v>44179</v>
      </c>
      <c r="Y492" s="1">
        <v>14</v>
      </c>
      <c r="Z492" s="1">
        <v>112</v>
      </c>
      <c r="AA492" s="1">
        <v>12</v>
      </c>
      <c r="AB492" s="1" t="s">
        <v>545</v>
      </c>
      <c r="AC492" s="1" t="s">
        <v>546</v>
      </c>
      <c r="AD492" s="1" t="s">
        <v>544</v>
      </c>
    </row>
    <row r="493" spans="1:30" x14ac:dyDescent="0.3">
      <c r="A493" s="84">
        <v>44145</v>
      </c>
      <c r="B493" s="1" t="s">
        <v>36</v>
      </c>
      <c r="C493" s="1" t="s">
        <v>44</v>
      </c>
      <c r="D493" s="1" t="s">
        <v>103</v>
      </c>
      <c r="E493" s="114">
        <v>0.69305555555555554</v>
      </c>
      <c r="F493" s="115"/>
      <c r="G493" s="114">
        <v>0.70972222222222225</v>
      </c>
      <c r="H493" s="1"/>
      <c r="I493" s="1">
        <v>0.4</v>
      </c>
      <c r="J493" s="1" t="s">
        <v>40</v>
      </c>
      <c r="K493" s="1"/>
      <c r="L493" s="1"/>
      <c r="M493" s="1" t="s">
        <v>101</v>
      </c>
      <c r="N493" s="1" t="s">
        <v>102</v>
      </c>
      <c r="O493" s="105" t="s">
        <v>36</v>
      </c>
      <c r="P493" s="105" t="s">
        <v>44</v>
      </c>
      <c r="Q493" s="106"/>
      <c r="R493" s="106"/>
      <c r="S493" s="1">
        <v>1</v>
      </c>
      <c r="T493" s="1">
        <v>24</v>
      </c>
      <c r="U493" s="105"/>
      <c r="V493" s="105" t="s">
        <v>40</v>
      </c>
      <c r="W493" s="106">
        <v>44137</v>
      </c>
      <c r="X493" s="106">
        <v>44151</v>
      </c>
      <c r="Y493" s="1">
        <v>14</v>
      </c>
      <c r="Z493" s="1">
        <v>112</v>
      </c>
      <c r="AA493" s="1">
        <v>11</v>
      </c>
      <c r="AB493" s="1" t="s">
        <v>542</v>
      </c>
      <c r="AC493" s="1" t="s">
        <v>547</v>
      </c>
      <c r="AD493" s="1" t="s">
        <v>544</v>
      </c>
    </row>
    <row r="494" spans="1:30" x14ac:dyDescent="0.3">
      <c r="A494" s="84">
        <v>44147</v>
      </c>
      <c r="B494" s="1" t="s">
        <v>36</v>
      </c>
      <c r="C494" s="1" t="s">
        <v>44</v>
      </c>
      <c r="D494" s="1" t="s">
        <v>49</v>
      </c>
      <c r="E494" s="114">
        <v>0.3611111111111111</v>
      </c>
      <c r="F494" s="115"/>
      <c r="G494" s="114">
        <v>0.3888888888888889</v>
      </c>
      <c r="H494" s="1"/>
      <c r="I494" s="1">
        <v>0.67</v>
      </c>
      <c r="J494" s="1" t="s">
        <v>40</v>
      </c>
      <c r="K494" s="1"/>
      <c r="L494" s="1"/>
      <c r="M494" s="1" t="s">
        <v>101</v>
      </c>
      <c r="N494" s="1" t="s">
        <v>102</v>
      </c>
      <c r="O494" s="105" t="s">
        <v>36</v>
      </c>
      <c r="P494" s="105" t="s">
        <v>44</v>
      </c>
      <c r="Q494" s="106"/>
      <c r="R494" s="106"/>
      <c r="S494" s="1">
        <v>1</v>
      </c>
      <c r="T494" s="1">
        <v>24</v>
      </c>
      <c r="U494" s="105"/>
      <c r="V494" s="105" t="s">
        <v>40</v>
      </c>
      <c r="W494" s="106">
        <v>44137</v>
      </c>
      <c r="X494" s="106">
        <v>44151</v>
      </c>
      <c r="Y494" s="1">
        <v>14</v>
      </c>
      <c r="Z494" s="1">
        <v>112</v>
      </c>
      <c r="AA494" s="1">
        <v>11</v>
      </c>
      <c r="AB494" s="1" t="s">
        <v>542</v>
      </c>
      <c r="AC494" s="1" t="s">
        <v>549</v>
      </c>
      <c r="AD494" s="1" t="s">
        <v>544</v>
      </c>
    </row>
    <row r="495" spans="1:30" x14ac:dyDescent="0.3">
      <c r="A495" s="84">
        <v>44148</v>
      </c>
      <c r="B495" s="1" t="s">
        <v>36</v>
      </c>
      <c r="C495" s="1" t="s">
        <v>44</v>
      </c>
      <c r="D495" s="1" t="s">
        <v>46</v>
      </c>
      <c r="E495" s="114">
        <v>0.47222222222222221</v>
      </c>
      <c r="F495" s="115"/>
      <c r="G495" s="114">
        <v>0.5</v>
      </c>
      <c r="H495" s="1"/>
      <c r="I495" s="1">
        <v>0.67</v>
      </c>
      <c r="J495" s="1" t="s">
        <v>40</v>
      </c>
      <c r="K495" s="1"/>
      <c r="L495" s="1"/>
      <c r="M495" s="1" t="s">
        <v>101</v>
      </c>
      <c r="N495" s="1" t="s">
        <v>102</v>
      </c>
      <c r="O495" s="105" t="s">
        <v>36</v>
      </c>
      <c r="P495" s="105" t="s">
        <v>44</v>
      </c>
      <c r="Q495" s="106"/>
      <c r="R495" s="106"/>
      <c r="S495" s="1">
        <v>1</v>
      </c>
      <c r="T495" s="1">
        <v>24</v>
      </c>
      <c r="U495" s="105"/>
      <c r="V495" s="105" t="s">
        <v>40</v>
      </c>
      <c r="W495" s="106">
        <v>44137</v>
      </c>
      <c r="X495" s="106">
        <v>44151</v>
      </c>
      <c r="Y495" s="1">
        <v>14</v>
      </c>
      <c r="Z495" s="1">
        <v>112</v>
      </c>
      <c r="AA495" s="1">
        <v>11</v>
      </c>
      <c r="AB495" s="1" t="s">
        <v>542</v>
      </c>
      <c r="AC495" s="1" t="s">
        <v>558</v>
      </c>
      <c r="AD495" s="1" t="s">
        <v>544</v>
      </c>
    </row>
    <row r="496" spans="1:30" x14ac:dyDescent="0.3">
      <c r="A496" s="84">
        <v>44140</v>
      </c>
      <c r="B496" s="1" t="s">
        <v>36</v>
      </c>
      <c r="C496" s="1" t="s">
        <v>47</v>
      </c>
      <c r="D496" s="1"/>
      <c r="E496" s="114">
        <v>0.75</v>
      </c>
      <c r="F496" s="115"/>
      <c r="G496" s="114">
        <v>0.80694444444444446</v>
      </c>
      <c r="H496" s="1"/>
      <c r="I496" s="1">
        <v>1.37</v>
      </c>
      <c r="J496" s="1" t="s">
        <v>40</v>
      </c>
      <c r="K496" s="1"/>
      <c r="L496" s="1"/>
      <c r="M496" s="1" t="s">
        <v>101</v>
      </c>
      <c r="N496" s="1" t="s">
        <v>102</v>
      </c>
      <c r="O496" s="105" t="s">
        <v>36</v>
      </c>
      <c r="P496" s="105" t="s">
        <v>47</v>
      </c>
      <c r="Q496" s="106"/>
      <c r="R496" s="106"/>
      <c r="S496" s="1">
        <v>1</v>
      </c>
      <c r="T496" s="1">
        <v>24</v>
      </c>
      <c r="U496" s="105"/>
      <c r="V496" s="105" t="s">
        <v>40</v>
      </c>
      <c r="W496" s="106">
        <v>44137</v>
      </c>
      <c r="X496" s="106">
        <v>44151</v>
      </c>
      <c r="Y496" s="1">
        <v>14</v>
      </c>
      <c r="Z496" s="1">
        <v>112</v>
      </c>
      <c r="AA496" s="1">
        <v>11</v>
      </c>
      <c r="AB496" s="1" t="s">
        <v>542</v>
      </c>
      <c r="AC496" s="1" t="s">
        <v>557</v>
      </c>
      <c r="AD496" s="1" t="s">
        <v>544</v>
      </c>
    </row>
    <row r="497" spans="1:30" x14ac:dyDescent="0.3">
      <c r="A497" s="84">
        <v>44144</v>
      </c>
      <c r="B497" s="1" t="s">
        <v>36</v>
      </c>
      <c r="C497" s="1" t="s">
        <v>47</v>
      </c>
      <c r="D497" s="1" t="s">
        <v>48</v>
      </c>
      <c r="E497" s="114">
        <v>0.54166666666666663</v>
      </c>
      <c r="F497" s="115"/>
      <c r="G497" s="114">
        <v>0.59375</v>
      </c>
      <c r="H497" s="1"/>
      <c r="I497" s="1">
        <v>1.25</v>
      </c>
      <c r="J497" s="1" t="s">
        <v>40</v>
      </c>
      <c r="K497" s="1"/>
      <c r="L497" s="1"/>
      <c r="M497" s="1" t="s">
        <v>101</v>
      </c>
      <c r="N497" s="1" t="s">
        <v>102</v>
      </c>
      <c r="O497" s="105" t="s">
        <v>36</v>
      </c>
      <c r="P497" s="105" t="s">
        <v>47</v>
      </c>
      <c r="Q497" s="106"/>
      <c r="R497" s="106"/>
      <c r="S497" s="1">
        <v>1</v>
      </c>
      <c r="T497" s="1">
        <v>24</v>
      </c>
      <c r="U497" s="105"/>
      <c r="V497" s="105" t="s">
        <v>40</v>
      </c>
      <c r="W497" s="106">
        <v>44137</v>
      </c>
      <c r="X497" s="106">
        <v>44151</v>
      </c>
      <c r="Y497" s="1">
        <v>14</v>
      </c>
      <c r="Z497" s="1">
        <v>112</v>
      </c>
      <c r="AA497" s="1">
        <v>11</v>
      </c>
      <c r="AB497" s="1" t="s">
        <v>542</v>
      </c>
      <c r="AC497" s="1" t="s">
        <v>546</v>
      </c>
      <c r="AD497" s="1" t="s">
        <v>544</v>
      </c>
    </row>
    <row r="498" spans="1:30" x14ac:dyDescent="0.3">
      <c r="A498" s="84">
        <v>44144</v>
      </c>
      <c r="B498" s="1" t="s">
        <v>36</v>
      </c>
      <c r="C498" s="1" t="s">
        <v>47</v>
      </c>
      <c r="D498" s="1" t="s">
        <v>49</v>
      </c>
      <c r="E498" s="114">
        <v>0.59375</v>
      </c>
      <c r="F498" s="115"/>
      <c r="G498" s="114">
        <v>0.625</v>
      </c>
      <c r="H498" s="1"/>
      <c r="I498" s="1">
        <v>0.75</v>
      </c>
      <c r="J498" s="1" t="s">
        <v>40</v>
      </c>
      <c r="K498" s="1"/>
      <c r="L498" s="1"/>
      <c r="M498" s="1" t="s">
        <v>101</v>
      </c>
      <c r="N498" s="1" t="s">
        <v>102</v>
      </c>
      <c r="O498" s="105" t="s">
        <v>36</v>
      </c>
      <c r="P498" s="105" t="s">
        <v>47</v>
      </c>
      <c r="Q498" s="106"/>
      <c r="R498" s="106"/>
      <c r="S498" s="1">
        <v>1</v>
      </c>
      <c r="T498" s="1">
        <v>24</v>
      </c>
      <c r="U498" s="105"/>
      <c r="V498" s="105" t="s">
        <v>40</v>
      </c>
      <c r="W498" s="106">
        <v>44137</v>
      </c>
      <c r="X498" s="106">
        <v>44151</v>
      </c>
      <c r="Y498" s="1">
        <v>14</v>
      </c>
      <c r="Z498" s="1">
        <v>112</v>
      </c>
      <c r="AA498" s="1">
        <v>11</v>
      </c>
      <c r="AB498" s="1" t="s">
        <v>542</v>
      </c>
      <c r="AC498" s="1" t="s">
        <v>551</v>
      </c>
      <c r="AD498" s="1" t="s">
        <v>544</v>
      </c>
    </row>
    <row r="499" spans="1:30" x14ac:dyDescent="0.3">
      <c r="A499" s="84">
        <v>44144</v>
      </c>
      <c r="B499" s="1" t="s">
        <v>36</v>
      </c>
      <c r="C499" s="1" t="s">
        <v>47</v>
      </c>
      <c r="D499" s="1" t="s">
        <v>50</v>
      </c>
      <c r="E499" s="114">
        <v>0.63541666666666663</v>
      </c>
      <c r="F499" s="115"/>
      <c r="G499" s="114">
        <v>0.69791666666666663</v>
      </c>
      <c r="H499" s="1"/>
      <c r="I499" s="1">
        <v>1.5</v>
      </c>
      <c r="J499" s="1" t="s">
        <v>40</v>
      </c>
      <c r="K499" s="1"/>
      <c r="L499" s="1"/>
      <c r="M499" s="1" t="s">
        <v>101</v>
      </c>
      <c r="N499" s="1" t="s">
        <v>102</v>
      </c>
      <c r="O499" s="105" t="s">
        <v>36</v>
      </c>
      <c r="P499" s="105" t="s">
        <v>47</v>
      </c>
      <c r="Q499" s="106"/>
      <c r="R499" s="106"/>
      <c r="S499" s="1">
        <v>1</v>
      </c>
      <c r="T499" s="1">
        <v>24</v>
      </c>
      <c r="U499" s="105"/>
      <c r="V499" s="105" t="s">
        <v>40</v>
      </c>
      <c r="W499" s="106">
        <v>44137</v>
      </c>
      <c r="X499" s="106">
        <v>44151</v>
      </c>
      <c r="Y499" s="1">
        <v>14</v>
      </c>
      <c r="Z499" s="1">
        <v>112</v>
      </c>
      <c r="AA499" s="1">
        <v>11</v>
      </c>
      <c r="AB499" s="1" t="s">
        <v>542</v>
      </c>
      <c r="AC499" s="1" t="s">
        <v>550</v>
      </c>
      <c r="AD499" s="1" t="s">
        <v>544</v>
      </c>
    </row>
    <row r="500" spans="1:30" x14ac:dyDescent="0.3">
      <c r="A500" s="84">
        <v>44147</v>
      </c>
      <c r="B500" s="1" t="s">
        <v>36</v>
      </c>
      <c r="C500" s="1" t="s">
        <v>47</v>
      </c>
      <c r="D500" s="1" t="s">
        <v>52</v>
      </c>
      <c r="E500" s="114">
        <v>0.625</v>
      </c>
      <c r="F500" s="115"/>
      <c r="G500" s="114">
        <v>0.78472222222222221</v>
      </c>
      <c r="H500" s="1"/>
      <c r="I500" s="1">
        <v>3.83</v>
      </c>
      <c r="J500" s="1" t="s">
        <v>40</v>
      </c>
      <c r="K500" s="1"/>
      <c r="L500" s="1"/>
      <c r="M500" s="1" t="s">
        <v>101</v>
      </c>
      <c r="N500" s="1" t="s">
        <v>102</v>
      </c>
      <c r="O500" s="105" t="s">
        <v>36</v>
      </c>
      <c r="P500" s="105" t="s">
        <v>47</v>
      </c>
      <c r="Q500" s="106"/>
      <c r="R500" s="106"/>
      <c r="S500" s="1">
        <v>1</v>
      </c>
      <c r="T500" s="1">
        <v>24</v>
      </c>
      <c r="U500" s="105"/>
      <c r="V500" s="105" t="s">
        <v>40</v>
      </c>
      <c r="W500" s="106">
        <v>44137</v>
      </c>
      <c r="X500" s="106">
        <v>44151</v>
      </c>
      <c r="Y500" s="1">
        <v>14</v>
      </c>
      <c r="Z500" s="1">
        <v>112</v>
      </c>
      <c r="AA500" s="1">
        <v>11</v>
      </c>
      <c r="AB500" s="1" t="s">
        <v>542</v>
      </c>
      <c r="AC500" s="1" t="s">
        <v>550</v>
      </c>
      <c r="AD500" s="1" t="s">
        <v>544</v>
      </c>
    </row>
    <row r="501" spans="1:30" x14ac:dyDescent="0.3">
      <c r="A501" s="84">
        <v>44174</v>
      </c>
      <c r="B501" s="1" t="s">
        <v>36</v>
      </c>
      <c r="C501" s="1" t="s">
        <v>47</v>
      </c>
      <c r="D501" s="1" t="s">
        <v>150</v>
      </c>
      <c r="E501" s="114">
        <v>0.37986111111111109</v>
      </c>
      <c r="F501" s="115"/>
      <c r="G501" s="114">
        <v>0.38611111111111113</v>
      </c>
      <c r="H501" s="1"/>
      <c r="I501" s="1">
        <v>0.15</v>
      </c>
      <c r="J501" s="1" t="s">
        <v>108</v>
      </c>
      <c r="K501" s="1"/>
      <c r="L501" s="1"/>
      <c r="M501" s="1" t="s">
        <v>101</v>
      </c>
      <c r="N501" s="1" t="s">
        <v>102</v>
      </c>
      <c r="O501" s="105" t="s">
        <v>36</v>
      </c>
      <c r="P501" s="105" t="s">
        <v>47</v>
      </c>
      <c r="Q501" s="106"/>
      <c r="R501" s="106"/>
      <c r="S501" s="1">
        <v>1</v>
      </c>
      <c r="T501" s="1">
        <v>24</v>
      </c>
      <c r="U501" s="105"/>
      <c r="V501" s="105" t="s">
        <v>108</v>
      </c>
      <c r="W501" s="106">
        <v>44165</v>
      </c>
      <c r="X501" s="106">
        <v>44179</v>
      </c>
      <c r="Y501" s="1">
        <v>14</v>
      </c>
      <c r="Z501" s="1">
        <v>112</v>
      </c>
      <c r="AA501" s="1">
        <v>12</v>
      </c>
      <c r="AB501" s="1" t="s">
        <v>545</v>
      </c>
      <c r="AC501" s="1" t="s">
        <v>543</v>
      </c>
      <c r="AD501" s="1" t="s">
        <v>544</v>
      </c>
    </row>
    <row r="502" spans="1:30" x14ac:dyDescent="0.3">
      <c r="A502" s="84">
        <v>44176</v>
      </c>
      <c r="B502" s="1" t="s">
        <v>36</v>
      </c>
      <c r="C502" s="1" t="s">
        <v>47</v>
      </c>
      <c r="D502" s="1" t="s">
        <v>152</v>
      </c>
      <c r="E502" s="114">
        <v>0.60416666666666663</v>
      </c>
      <c r="F502" s="115"/>
      <c r="G502" s="114">
        <v>0.6479166666666667</v>
      </c>
      <c r="H502" s="1"/>
      <c r="I502" s="1">
        <v>1.05</v>
      </c>
      <c r="J502" s="1" t="s">
        <v>108</v>
      </c>
      <c r="K502" s="1"/>
      <c r="L502" s="1"/>
      <c r="M502" s="1" t="s">
        <v>101</v>
      </c>
      <c r="N502" s="1" t="s">
        <v>102</v>
      </c>
      <c r="O502" s="105" t="s">
        <v>36</v>
      </c>
      <c r="P502" s="105" t="s">
        <v>47</v>
      </c>
      <c r="Q502" s="106"/>
      <c r="R502" s="106"/>
      <c r="S502" s="1">
        <v>1</v>
      </c>
      <c r="T502" s="1">
        <v>24</v>
      </c>
      <c r="U502" s="105"/>
      <c r="V502" s="105" t="s">
        <v>108</v>
      </c>
      <c r="W502" s="106">
        <v>44165</v>
      </c>
      <c r="X502" s="106">
        <v>44179</v>
      </c>
      <c r="Y502" s="1">
        <v>14</v>
      </c>
      <c r="Z502" s="1">
        <v>112</v>
      </c>
      <c r="AA502" s="1">
        <v>12</v>
      </c>
      <c r="AB502" s="1" t="s">
        <v>545</v>
      </c>
      <c r="AC502" s="1" t="s">
        <v>551</v>
      </c>
      <c r="AD502" s="1" t="s">
        <v>544</v>
      </c>
    </row>
    <row r="503" spans="1:30" x14ac:dyDescent="0.3">
      <c r="A503" s="84">
        <v>44183</v>
      </c>
      <c r="B503" s="1" t="s">
        <v>36</v>
      </c>
      <c r="C503" s="1" t="s">
        <v>44</v>
      </c>
      <c r="D503" s="1"/>
      <c r="E503" s="114">
        <v>0.42708333333333331</v>
      </c>
      <c r="F503" s="115"/>
      <c r="G503" s="114">
        <v>0.50347222222222221</v>
      </c>
      <c r="H503" s="1"/>
      <c r="I503" s="1">
        <v>1.83</v>
      </c>
      <c r="J503" s="1" t="s">
        <v>125</v>
      </c>
      <c r="K503" s="1"/>
      <c r="L503" s="1"/>
      <c r="M503" s="1" t="s">
        <v>101</v>
      </c>
      <c r="N503" s="1" t="s">
        <v>102</v>
      </c>
      <c r="O503" s="105" t="s">
        <v>36</v>
      </c>
      <c r="P503" s="105" t="s">
        <v>44</v>
      </c>
      <c r="Q503" s="106"/>
      <c r="R503" s="106"/>
      <c r="S503" s="1">
        <v>1</v>
      </c>
      <c r="T503" s="1">
        <v>24</v>
      </c>
      <c r="U503" s="105"/>
      <c r="V503" s="105" t="s">
        <v>125</v>
      </c>
      <c r="W503" s="106">
        <v>44179</v>
      </c>
      <c r="X503" s="106">
        <v>44193</v>
      </c>
      <c r="Y503" s="1">
        <v>14</v>
      </c>
      <c r="Z503" s="1">
        <v>112</v>
      </c>
      <c r="AA503" s="1">
        <v>12</v>
      </c>
      <c r="AB503" s="1" t="s">
        <v>545</v>
      </c>
      <c r="AC503" s="1" t="s">
        <v>555</v>
      </c>
      <c r="AD503" s="1" t="s">
        <v>544</v>
      </c>
    </row>
    <row r="504" spans="1:30" x14ac:dyDescent="0.3">
      <c r="A504" s="84">
        <v>44152</v>
      </c>
      <c r="B504" s="1" t="s">
        <v>36</v>
      </c>
      <c r="C504" s="1" t="s">
        <v>267</v>
      </c>
      <c r="D504" s="1" t="s">
        <v>268</v>
      </c>
      <c r="E504" s="114">
        <v>0.75694444444444442</v>
      </c>
      <c r="F504" s="115"/>
      <c r="G504" s="114">
        <v>0.84027777777777779</v>
      </c>
      <c r="H504" s="1"/>
      <c r="I504" s="1">
        <v>2</v>
      </c>
      <c r="J504" s="1" t="s">
        <v>105</v>
      </c>
      <c r="K504" s="1"/>
      <c r="L504" s="1"/>
      <c r="M504" s="1" t="s">
        <v>41</v>
      </c>
      <c r="N504" s="1" t="s">
        <v>42</v>
      </c>
      <c r="O504" s="105" t="s">
        <v>36</v>
      </c>
      <c r="P504" s="105" t="s">
        <v>267</v>
      </c>
      <c r="Q504" s="106">
        <v>44151</v>
      </c>
      <c r="R504" s="106"/>
      <c r="S504" s="1">
        <v>1.2793750000000002</v>
      </c>
      <c r="T504" s="1">
        <v>30.705000000000005</v>
      </c>
      <c r="U504" s="105"/>
      <c r="V504" s="105" t="s">
        <v>105</v>
      </c>
      <c r="W504" s="106">
        <v>44151</v>
      </c>
      <c r="X504" s="106">
        <v>44165</v>
      </c>
      <c r="Y504" s="1">
        <v>14</v>
      </c>
      <c r="Z504" s="1">
        <v>136.37</v>
      </c>
      <c r="AA504" s="1">
        <v>11</v>
      </c>
      <c r="AB504" s="1" t="s">
        <v>542</v>
      </c>
      <c r="AC504" s="1" t="s">
        <v>557</v>
      </c>
      <c r="AD504" s="1" t="s">
        <v>544</v>
      </c>
    </row>
    <row r="505" spans="1:30" x14ac:dyDescent="0.3">
      <c r="A505" s="84">
        <v>44153</v>
      </c>
      <c r="B505" s="1" t="s">
        <v>36</v>
      </c>
      <c r="C505" s="1" t="s">
        <v>267</v>
      </c>
      <c r="D505" s="1" t="s">
        <v>270</v>
      </c>
      <c r="E505" s="114">
        <v>0.60763888888888884</v>
      </c>
      <c r="F505" s="115"/>
      <c r="G505" s="114">
        <v>0.61805555555555558</v>
      </c>
      <c r="H505" s="1"/>
      <c r="I505" s="1">
        <v>0.25</v>
      </c>
      <c r="J505" s="1" t="s">
        <v>105</v>
      </c>
      <c r="K505" s="1"/>
      <c r="L505" s="1"/>
      <c r="M505" s="1" t="s">
        <v>41</v>
      </c>
      <c r="N505" s="1" t="s">
        <v>42</v>
      </c>
      <c r="O505" s="105" t="s">
        <v>36</v>
      </c>
      <c r="P505" s="105" t="s">
        <v>267</v>
      </c>
      <c r="Q505" s="106">
        <v>44151</v>
      </c>
      <c r="R505" s="106"/>
      <c r="S505" s="1">
        <v>1.2793750000000002</v>
      </c>
      <c r="T505" s="1">
        <v>30.705000000000005</v>
      </c>
      <c r="U505" s="105"/>
      <c r="V505" s="105" t="s">
        <v>105</v>
      </c>
      <c r="W505" s="106">
        <v>44151</v>
      </c>
      <c r="X505" s="106">
        <v>44165</v>
      </c>
      <c r="Y505" s="1">
        <v>14</v>
      </c>
      <c r="Z505" s="1">
        <v>136.37</v>
      </c>
      <c r="AA505" s="1">
        <v>11</v>
      </c>
      <c r="AB505" s="1" t="s">
        <v>542</v>
      </c>
      <c r="AC505" s="1" t="s">
        <v>551</v>
      </c>
      <c r="AD505" s="1" t="s">
        <v>544</v>
      </c>
    </row>
    <row r="506" spans="1:30" x14ac:dyDescent="0.3">
      <c r="A506" s="84">
        <v>44154</v>
      </c>
      <c r="B506" s="1" t="s">
        <v>36</v>
      </c>
      <c r="C506" s="1" t="s">
        <v>267</v>
      </c>
      <c r="D506" s="1" t="s">
        <v>271</v>
      </c>
      <c r="E506" s="114">
        <v>0.54166666666666663</v>
      </c>
      <c r="F506" s="115"/>
      <c r="G506" s="114">
        <v>0.55902777777777779</v>
      </c>
      <c r="H506" s="1"/>
      <c r="I506" s="1">
        <v>0.42</v>
      </c>
      <c r="J506" s="1" t="s">
        <v>105</v>
      </c>
      <c r="K506" s="1"/>
      <c r="L506" s="1"/>
      <c r="M506" s="1" t="s">
        <v>41</v>
      </c>
      <c r="N506" s="1" t="s">
        <v>42</v>
      </c>
      <c r="O506" s="105" t="s">
        <v>36</v>
      </c>
      <c r="P506" s="105" t="s">
        <v>267</v>
      </c>
      <c r="Q506" s="106">
        <v>44151</v>
      </c>
      <c r="R506" s="106"/>
      <c r="S506" s="1">
        <v>1.2793750000000002</v>
      </c>
      <c r="T506" s="1">
        <v>30.705000000000005</v>
      </c>
      <c r="U506" s="105"/>
      <c r="V506" s="105" t="s">
        <v>105</v>
      </c>
      <c r="W506" s="106">
        <v>44151</v>
      </c>
      <c r="X506" s="106">
        <v>44165</v>
      </c>
      <c r="Y506" s="1">
        <v>14</v>
      </c>
      <c r="Z506" s="1">
        <v>136.37</v>
      </c>
      <c r="AA506" s="1">
        <v>11</v>
      </c>
      <c r="AB506" s="1" t="s">
        <v>542</v>
      </c>
      <c r="AC506" s="1" t="s">
        <v>546</v>
      </c>
      <c r="AD506" s="1" t="s">
        <v>544</v>
      </c>
    </row>
    <row r="507" spans="1:30" x14ac:dyDescent="0.3">
      <c r="A507" s="84">
        <v>44157</v>
      </c>
      <c r="B507" s="1" t="s">
        <v>36</v>
      </c>
      <c r="C507" s="1" t="s">
        <v>267</v>
      </c>
      <c r="D507" s="1" t="s">
        <v>272</v>
      </c>
      <c r="E507" s="114">
        <v>0.64583333333333337</v>
      </c>
      <c r="F507" s="115"/>
      <c r="G507" s="114">
        <v>0.70833333333333337</v>
      </c>
      <c r="H507" s="1"/>
      <c r="I507" s="1">
        <v>1.5</v>
      </c>
      <c r="J507" s="1" t="s">
        <v>105</v>
      </c>
      <c r="K507" s="1"/>
      <c r="L507" s="1"/>
      <c r="M507" s="1" t="s">
        <v>41</v>
      </c>
      <c r="N507" s="1" t="s">
        <v>42</v>
      </c>
      <c r="O507" s="105" t="s">
        <v>36</v>
      </c>
      <c r="P507" s="105" t="s">
        <v>267</v>
      </c>
      <c r="Q507" s="106">
        <v>44151</v>
      </c>
      <c r="R507" s="106"/>
      <c r="S507" s="1">
        <v>1.2793750000000002</v>
      </c>
      <c r="T507" s="1">
        <v>30.705000000000005</v>
      </c>
      <c r="U507" s="105"/>
      <c r="V507" s="105" t="s">
        <v>105</v>
      </c>
      <c r="W507" s="106">
        <v>44151</v>
      </c>
      <c r="X507" s="106">
        <v>44165</v>
      </c>
      <c r="Y507" s="1">
        <v>14</v>
      </c>
      <c r="Z507" s="1">
        <v>136.37</v>
      </c>
      <c r="AA507" s="1">
        <v>11</v>
      </c>
      <c r="AB507" s="1" t="s">
        <v>542</v>
      </c>
      <c r="AC507" s="1" t="s">
        <v>550</v>
      </c>
      <c r="AD507" s="1" t="s">
        <v>544</v>
      </c>
    </row>
    <row r="508" spans="1:30" x14ac:dyDescent="0.3">
      <c r="A508" s="84">
        <v>44158</v>
      </c>
      <c r="B508" s="1" t="s">
        <v>36</v>
      </c>
      <c r="C508" s="1" t="s">
        <v>267</v>
      </c>
      <c r="D508" s="1" t="s">
        <v>273</v>
      </c>
      <c r="E508" s="114">
        <v>0.44444444444444442</v>
      </c>
      <c r="F508" s="115"/>
      <c r="G508" s="114">
        <v>0.46875</v>
      </c>
      <c r="H508" s="1"/>
      <c r="I508" s="1">
        <v>0.57999999999999996</v>
      </c>
      <c r="J508" s="1" t="s">
        <v>105</v>
      </c>
      <c r="K508" s="1"/>
      <c r="L508" s="1"/>
      <c r="M508" s="1" t="s">
        <v>41</v>
      </c>
      <c r="N508" s="1" t="s">
        <v>42</v>
      </c>
      <c r="O508" s="105" t="s">
        <v>36</v>
      </c>
      <c r="P508" s="105" t="s">
        <v>267</v>
      </c>
      <c r="Q508" s="106">
        <v>44151</v>
      </c>
      <c r="R508" s="106"/>
      <c r="S508" s="1">
        <v>1.2793750000000002</v>
      </c>
      <c r="T508" s="1">
        <v>30.705000000000005</v>
      </c>
      <c r="U508" s="105"/>
      <c r="V508" s="105" t="s">
        <v>105</v>
      </c>
      <c r="W508" s="106">
        <v>44151</v>
      </c>
      <c r="X508" s="106">
        <v>44165</v>
      </c>
      <c r="Y508" s="1">
        <v>14</v>
      </c>
      <c r="Z508" s="1">
        <v>136.37</v>
      </c>
      <c r="AA508" s="1">
        <v>11</v>
      </c>
      <c r="AB508" s="1" t="s">
        <v>542</v>
      </c>
      <c r="AC508" s="1" t="s">
        <v>555</v>
      </c>
      <c r="AD508" s="1" t="s">
        <v>544</v>
      </c>
    </row>
    <row r="509" spans="1:30" x14ac:dyDescent="0.3">
      <c r="A509" s="84">
        <v>44158</v>
      </c>
      <c r="B509" s="1" t="s">
        <v>36</v>
      </c>
      <c r="C509" s="1" t="s">
        <v>267</v>
      </c>
      <c r="D509" s="1" t="s">
        <v>274</v>
      </c>
      <c r="E509" s="114">
        <v>0.8125</v>
      </c>
      <c r="F509" s="115"/>
      <c r="G509" s="114">
        <v>0.85416666666666663</v>
      </c>
      <c r="H509" s="1"/>
      <c r="I509" s="1">
        <v>1</v>
      </c>
      <c r="J509" s="1" t="s">
        <v>105</v>
      </c>
      <c r="K509" s="1"/>
      <c r="L509" s="1"/>
      <c r="M509" s="1" t="s">
        <v>41</v>
      </c>
      <c r="N509" s="1" t="s">
        <v>42</v>
      </c>
      <c r="O509" s="105" t="s">
        <v>36</v>
      </c>
      <c r="P509" s="105" t="s">
        <v>267</v>
      </c>
      <c r="Q509" s="106">
        <v>44151</v>
      </c>
      <c r="R509" s="106"/>
      <c r="S509" s="1">
        <v>1.2793750000000002</v>
      </c>
      <c r="T509" s="1">
        <v>30.705000000000005</v>
      </c>
      <c r="U509" s="105"/>
      <c r="V509" s="105" t="s">
        <v>105</v>
      </c>
      <c r="W509" s="106">
        <v>44151</v>
      </c>
      <c r="X509" s="106">
        <v>44165</v>
      </c>
      <c r="Y509" s="1">
        <v>14</v>
      </c>
      <c r="Z509" s="1">
        <v>136.37</v>
      </c>
      <c r="AA509" s="1">
        <v>11</v>
      </c>
      <c r="AB509" s="1" t="s">
        <v>542</v>
      </c>
      <c r="AC509" s="1" t="s">
        <v>552</v>
      </c>
      <c r="AD509" s="1" t="s">
        <v>544</v>
      </c>
    </row>
    <row r="510" spans="1:30" x14ac:dyDescent="0.3">
      <c r="A510" s="84">
        <v>44161</v>
      </c>
      <c r="B510" s="1" t="s">
        <v>36</v>
      </c>
      <c r="C510" s="1" t="s">
        <v>275</v>
      </c>
      <c r="D510" s="1" t="s">
        <v>276</v>
      </c>
      <c r="E510" s="114">
        <v>0.35416666666666669</v>
      </c>
      <c r="F510" s="115"/>
      <c r="G510" s="114">
        <v>0.375</v>
      </c>
      <c r="H510" s="1"/>
      <c r="I510" s="1">
        <v>0.5</v>
      </c>
      <c r="J510" s="1" t="s">
        <v>105</v>
      </c>
      <c r="K510" s="1"/>
      <c r="L510" s="1"/>
      <c r="M510" s="1" t="s">
        <v>41</v>
      </c>
      <c r="N510" s="1" t="s">
        <v>42</v>
      </c>
      <c r="O510" s="105" t="s">
        <v>36</v>
      </c>
      <c r="P510" s="105" t="s">
        <v>275</v>
      </c>
      <c r="Q510" s="106">
        <v>44151</v>
      </c>
      <c r="R510" s="106"/>
      <c r="S510" s="1">
        <v>0.68233333333333335</v>
      </c>
      <c r="T510" s="1">
        <v>16.376000000000001</v>
      </c>
      <c r="U510" s="105"/>
      <c r="V510" s="105" t="s">
        <v>105</v>
      </c>
      <c r="W510" s="106">
        <v>44151</v>
      </c>
      <c r="X510" s="106">
        <v>44165</v>
      </c>
      <c r="Y510" s="1">
        <v>14</v>
      </c>
      <c r="Z510" s="1">
        <v>136.37</v>
      </c>
      <c r="AA510" s="1">
        <v>11</v>
      </c>
      <c r="AB510" s="1" t="s">
        <v>542</v>
      </c>
      <c r="AC510" s="1" t="s">
        <v>549</v>
      </c>
      <c r="AD510" s="1" t="s">
        <v>544</v>
      </c>
    </row>
    <row r="511" spans="1:30" x14ac:dyDescent="0.3">
      <c r="A511" s="84">
        <v>44161</v>
      </c>
      <c r="B511" s="1" t="s">
        <v>36</v>
      </c>
      <c r="C511" s="1" t="s">
        <v>267</v>
      </c>
      <c r="D511" s="1" t="s">
        <v>277</v>
      </c>
      <c r="E511" s="114">
        <v>0.33333333333333331</v>
      </c>
      <c r="F511" s="115"/>
      <c r="G511" s="114">
        <v>0.34722222222222221</v>
      </c>
      <c r="H511" s="1"/>
      <c r="I511" s="1">
        <v>0.33</v>
      </c>
      <c r="J511" s="1" t="s">
        <v>105</v>
      </c>
      <c r="K511" s="1"/>
      <c r="L511" s="1"/>
      <c r="M511" s="1" t="s">
        <v>41</v>
      </c>
      <c r="N511" s="1" t="s">
        <v>42</v>
      </c>
      <c r="O511" s="105" t="s">
        <v>36</v>
      </c>
      <c r="P511" s="105" t="s">
        <v>267</v>
      </c>
      <c r="Q511" s="106">
        <v>44151</v>
      </c>
      <c r="R511" s="106"/>
      <c r="S511" s="1">
        <v>1.2793750000000002</v>
      </c>
      <c r="T511" s="1">
        <v>30.705000000000005</v>
      </c>
      <c r="U511" s="105"/>
      <c r="V511" s="105" t="s">
        <v>105</v>
      </c>
      <c r="W511" s="106">
        <v>44151</v>
      </c>
      <c r="X511" s="106">
        <v>44165</v>
      </c>
      <c r="Y511" s="1">
        <v>14</v>
      </c>
      <c r="Z511" s="1">
        <v>136.37</v>
      </c>
      <c r="AA511" s="1">
        <v>11</v>
      </c>
      <c r="AB511" s="1" t="s">
        <v>542</v>
      </c>
      <c r="AC511" s="1" t="s">
        <v>549</v>
      </c>
      <c r="AD511" s="1" t="s">
        <v>544</v>
      </c>
    </row>
    <row r="512" spans="1:30" x14ac:dyDescent="0.3">
      <c r="A512" s="84">
        <v>44161</v>
      </c>
      <c r="B512" s="1" t="s">
        <v>36</v>
      </c>
      <c r="C512" s="1" t="s">
        <v>267</v>
      </c>
      <c r="D512" s="1" t="s">
        <v>120</v>
      </c>
      <c r="E512" s="114">
        <v>0.54166666666666663</v>
      </c>
      <c r="F512" s="115"/>
      <c r="G512" s="114">
        <v>0.625</v>
      </c>
      <c r="H512" s="1"/>
      <c r="I512" s="1">
        <v>2</v>
      </c>
      <c r="J512" s="1" t="s">
        <v>105</v>
      </c>
      <c r="K512" s="1"/>
      <c r="L512" s="1"/>
      <c r="M512" s="1" t="s">
        <v>41</v>
      </c>
      <c r="N512" s="1" t="s">
        <v>42</v>
      </c>
      <c r="O512" s="105" t="s">
        <v>36</v>
      </c>
      <c r="P512" s="105" t="s">
        <v>267</v>
      </c>
      <c r="Q512" s="106">
        <v>44151</v>
      </c>
      <c r="R512" s="106"/>
      <c r="S512" s="1">
        <v>1.2793750000000002</v>
      </c>
      <c r="T512" s="1">
        <v>30.705000000000005</v>
      </c>
      <c r="U512" s="105"/>
      <c r="V512" s="105" t="s">
        <v>105</v>
      </c>
      <c r="W512" s="106">
        <v>44151</v>
      </c>
      <c r="X512" s="106">
        <v>44165</v>
      </c>
      <c r="Y512" s="1">
        <v>14</v>
      </c>
      <c r="Z512" s="1">
        <v>136.37</v>
      </c>
      <c r="AA512" s="1">
        <v>11</v>
      </c>
      <c r="AB512" s="1" t="s">
        <v>542</v>
      </c>
      <c r="AC512" s="1" t="s">
        <v>546</v>
      </c>
      <c r="AD512" s="1" t="s">
        <v>544</v>
      </c>
    </row>
    <row r="513" spans="1:30" x14ac:dyDescent="0.3">
      <c r="A513" s="84">
        <v>44163</v>
      </c>
      <c r="B513" s="1" t="s">
        <v>36</v>
      </c>
      <c r="C513" s="1" t="s">
        <v>267</v>
      </c>
      <c r="D513" s="1" t="s">
        <v>120</v>
      </c>
      <c r="E513" s="114">
        <v>0.58333333333333337</v>
      </c>
      <c r="F513" s="115"/>
      <c r="G513" s="114">
        <v>0.66666666666666663</v>
      </c>
      <c r="H513" s="1"/>
      <c r="I513" s="1">
        <v>2</v>
      </c>
      <c r="J513" s="1" t="s">
        <v>105</v>
      </c>
      <c r="K513" s="1"/>
      <c r="L513" s="1"/>
      <c r="M513" s="1" t="s">
        <v>41</v>
      </c>
      <c r="N513" s="1" t="s">
        <v>42</v>
      </c>
      <c r="O513" s="105" t="s">
        <v>36</v>
      </c>
      <c r="P513" s="105" t="s">
        <v>267</v>
      </c>
      <c r="Q513" s="106">
        <v>44151</v>
      </c>
      <c r="R513" s="106"/>
      <c r="S513" s="1">
        <v>1.2793750000000002</v>
      </c>
      <c r="T513" s="1">
        <v>30.705000000000005</v>
      </c>
      <c r="U513" s="105"/>
      <c r="V513" s="105" t="s">
        <v>105</v>
      </c>
      <c r="W513" s="106">
        <v>44151</v>
      </c>
      <c r="X513" s="106">
        <v>44165</v>
      </c>
      <c r="Y513" s="1">
        <v>14</v>
      </c>
      <c r="Z513" s="1">
        <v>136.37</v>
      </c>
      <c r="AA513" s="1">
        <v>11</v>
      </c>
      <c r="AB513" s="1" t="s">
        <v>542</v>
      </c>
      <c r="AC513" s="1" t="s">
        <v>551</v>
      </c>
      <c r="AD513" s="1" t="s">
        <v>544</v>
      </c>
    </row>
    <row r="514" spans="1:30" x14ac:dyDescent="0.3">
      <c r="A514" s="84">
        <v>44164</v>
      </c>
      <c r="B514" s="1" t="s">
        <v>36</v>
      </c>
      <c r="C514" s="1" t="s">
        <v>267</v>
      </c>
      <c r="D514" s="1" t="s">
        <v>120</v>
      </c>
      <c r="E514" s="114">
        <v>0.54166666666666663</v>
      </c>
      <c r="F514" s="115"/>
      <c r="G514" s="114">
        <v>0.58333333333333337</v>
      </c>
      <c r="H514" s="1"/>
      <c r="I514" s="1">
        <v>1</v>
      </c>
      <c r="J514" s="1" t="s">
        <v>105</v>
      </c>
      <c r="K514" s="1"/>
      <c r="L514" s="1"/>
      <c r="M514" s="1" t="s">
        <v>41</v>
      </c>
      <c r="N514" s="1" t="s">
        <v>42</v>
      </c>
      <c r="O514" s="105" t="s">
        <v>36</v>
      </c>
      <c r="P514" s="105" t="s">
        <v>267</v>
      </c>
      <c r="Q514" s="106">
        <v>44151</v>
      </c>
      <c r="R514" s="106"/>
      <c r="S514" s="1">
        <v>1.2793750000000002</v>
      </c>
      <c r="T514" s="1">
        <v>30.705000000000005</v>
      </c>
      <c r="U514" s="105"/>
      <c r="V514" s="105" t="s">
        <v>105</v>
      </c>
      <c r="W514" s="106">
        <v>44151</v>
      </c>
      <c r="X514" s="106">
        <v>44165</v>
      </c>
      <c r="Y514" s="1">
        <v>14</v>
      </c>
      <c r="Z514" s="1">
        <v>136.37</v>
      </c>
      <c r="AA514" s="1">
        <v>11</v>
      </c>
      <c r="AB514" s="1" t="s">
        <v>542</v>
      </c>
      <c r="AC514" s="1" t="s">
        <v>546</v>
      </c>
      <c r="AD514" s="1" t="s">
        <v>544</v>
      </c>
    </row>
    <row r="515" spans="1:30" x14ac:dyDescent="0.3">
      <c r="A515" s="84">
        <v>44165</v>
      </c>
      <c r="B515" s="1" t="s">
        <v>36</v>
      </c>
      <c r="C515" s="1" t="s">
        <v>267</v>
      </c>
      <c r="D515" s="1" t="s">
        <v>280</v>
      </c>
      <c r="E515" s="114">
        <v>0.73958333333333337</v>
      </c>
      <c r="F515" s="115"/>
      <c r="G515" s="114">
        <v>0.75694444444444442</v>
      </c>
      <c r="H515" s="1"/>
      <c r="I515" s="1">
        <v>0.42</v>
      </c>
      <c r="J515" s="1" t="s">
        <v>108</v>
      </c>
      <c r="K515" s="1"/>
      <c r="L515" s="1"/>
      <c r="M515" s="1" t="s">
        <v>41</v>
      </c>
      <c r="N515" s="1" t="s">
        <v>42</v>
      </c>
      <c r="O515" s="105" t="s">
        <v>36</v>
      </c>
      <c r="P515" s="105" t="s">
        <v>267</v>
      </c>
      <c r="Q515" s="106">
        <v>44151</v>
      </c>
      <c r="R515" s="106"/>
      <c r="S515" s="1">
        <v>1.2793750000000002</v>
      </c>
      <c r="T515" s="1">
        <v>30.705000000000005</v>
      </c>
      <c r="U515" s="105"/>
      <c r="V515" s="105" t="s">
        <v>108</v>
      </c>
      <c r="W515" s="106">
        <v>44165</v>
      </c>
      <c r="X515" s="106">
        <v>44179</v>
      </c>
      <c r="Y515" s="1">
        <v>14</v>
      </c>
      <c r="Z515" s="1">
        <v>112</v>
      </c>
      <c r="AA515" s="1">
        <v>11</v>
      </c>
      <c r="AB515" s="1" t="s">
        <v>542</v>
      </c>
      <c r="AC515" s="1" t="s">
        <v>553</v>
      </c>
      <c r="AD515" s="1" t="s">
        <v>544</v>
      </c>
    </row>
    <row r="516" spans="1:30" x14ac:dyDescent="0.3">
      <c r="A516" s="84">
        <v>44165</v>
      </c>
      <c r="B516" s="1" t="s">
        <v>36</v>
      </c>
      <c r="C516" s="1" t="s">
        <v>267</v>
      </c>
      <c r="D516" s="1" t="s">
        <v>120</v>
      </c>
      <c r="E516" s="114">
        <v>0.54166666666666663</v>
      </c>
      <c r="F516" s="115"/>
      <c r="G516" s="114">
        <v>0.58333333333333337</v>
      </c>
      <c r="H516" s="1"/>
      <c r="I516" s="1">
        <v>1</v>
      </c>
      <c r="J516" s="1" t="s">
        <v>108</v>
      </c>
      <c r="K516" s="1"/>
      <c r="L516" s="1"/>
      <c r="M516" s="1" t="s">
        <v>41</v>
      </c>
      <c r="N516" s="1" t="s">
        <v>42</v>
      </c>
      <c r="O516" s="105" t="s">
        <v>36</v>
      </c>
      <c r="P516" s="105" t="s">
        <v>267</v>
      </c>
      <c r="Q516" s="106">
        <v>44151</v>
      </c>
      <c r="R516" s="106"/>
      <c r="S516" s="1">
        <v>1.2793750000000002</v>
      </c>
      <c r="T516" s="1">
        <v>30.705000000000005</v>
      </c>
      <c r="U516" s="105"/>
      <c r="V516" s="105" t="s">
        <v>108</v>
      </c>
      <c r="W516" s="106">
        <v>44165</v>
      </c>
      <c r="X516" s="106">
        <v>44179</v>
      </c>
      <c r="Y516" s="1">
        <v>14</v>
      </c>
      <c r="Z516" s="1">
        <v>112</v>
      </c>
      <c r="AA516" s="1">
        <v>11</v>
      </c>
      <c r="AB516" s="1" t="s">
        <v>542</v>
      </c>
      <c r="AC516" s="1" t="s">
        <v>546</v>
      </c>
      <c r="AD516" s="1" t="s">
        <v>544</v>
      </c>
    </row>
    <row r="517" spans="1:30" x14ac:dyDescent="0.3">
      <c r="A517" s="84">
        <v>44168</v>
      </c>
      <c r="B517" s="1" t="s">
        <v>36</v>
      </c>
      <c r="C517" s="1" t="s">
        <v>267</v>
      </c>
      <c r="D517" s="1" t="s">
        <v>120</v>
      </c>
      <c r="E517" s="114">
        <v>0.4861111111111111</v>
      </c>
      <c r="F517" s="115"/>
      <c r="G517" s="114">
        <v>0.64236111111111116</v>
      </c>
      <c r="H517" s="1"/>
      <c r="I517" s="1">
        <v>3.75</v>
      </c>
      <c r="J517" s="1" t="s">
        <v>108</v>
      </c>
      <c r="K517" s="1"/>
      <c r="L517" s="1"/>
      <c r="M517" s="1" t="s">
        <v>41</v>
      </c>
      <c r="N517" s="1" t="s">
        <v>42</v>
      </c>
      <c r="O517" s="105" t="s">
        <v>36</v>
      </c>
      <c r="P517" s="105" t="s">
        <v>267</v>
      </c>
      <c r="Q517" s="106">
        <v>44151</v>
      </c>
      <c r="R517" s="106"/>
      <c r="S517" s="1">
        <v>1.2793750000000002</v>
      </c>
      <c r="T517" s="1">
        <v>30.705000000000005</v>
      </c>
      <c r="U517" s="105"/>
      <c r="V517" s="105" t="s">
        <v>108</v>
      </c>
      <c r="W517" s="106">
        <v>44165</v>
      </c>
      <c r="X517" s="106">
        <v>44179</v>
      </c>
      <c r="Y517" s="1">
        <v>14</v>
      </c>
      <c r="Z517" s="1">
        <v>112</v>
      </c>
      <c r="AA517" s="1">
        <v>12</v>
      </c>
      <c r="AB517" s="1" t="s">
        <v>545</v>
      </c>
      <c r="AC517" s="1" t="s">
        <v>558</v>
      </c>
      <c r="AD517" s="1" t="s">
        <v>544</v>
      </c>
    </row>
    <row r="518" spans="1:30" x14ac:dyDescent="0.3">
      <c r="A518" s="84">
        <v>44169</v>
      </c>
      <c r="B518" s="1" t="s">
        <v>36</v>
      </c>
      <c r="C518" s="1" t="s">
        <v>275</v>
      </c>
      <c r="D518" s="1" t="s">
        <v>270</v>
      </c>
      <c r="E518" s="114">
        <v>0.47569444444444442</v>
      </c>
      <c r="F518" s="115"/>
      <c r="G518" s="114">
        <v>0.51041666666666663</v>
      </c>
      <c r="H518" s="1"/>
      <c r="I518" s="1">
        <v>0.83</v>
      </c>
      <c r="J518" s="1" t="s">
        <v>108</v>
      </c>
      <c r="K518" s="1"/>
      <c r="L518" s="1"/>
      <c r="M518" s="1" t="s">
        <v>41</v>
      </c>
      <c r="N518" s="1" t="s">
        <v>42</v>
      </c>
      <c r="O518" s="105" t="s">
        <v>36</v>
      </c>
      <c r="P518" s="105" t="s">
        <v>275</v>
      </c>
      <c r="Q518" s="106">
        <v>44151</v>
      </c>
      <c r="R518" s="106"/>
      <c r="S518" s="1">
        <v>0.68233333333333335</v>
      </c>
      <c r="T518" s="1">
        <v>16.376000000000001</v>
      </c>
      <c r="U518" s="105"/>
      <c r="V518" s="105" t="s">
        <v>108</v>
      </c>
      <c r="W518" s="106">
        <v>44165</v>
      </c>
      <c r="X518" s="106">
        <v>44179</v>
      </c>
      <c r="Y518" s="1">
        <v>14</v>
      </c>
      <c r="Z518" s="1">
        <v>112</v>
      </c>
      <c r="AA518" s="1">
        <v>12</v>
      </c>
      <c r="AB518" s="1" t="s">
        <v>545</v>
      </c>
      <c r="AC518" s="1" t="s">
        <v>558</v>
      </c>
      <c r="AD518" s="1" t="s">
        <v>544</v>
      </c>
    </row>
    <row r="519" spans="1:30" x14ac:dyDescent="0.3">
      <c r="A519" s="84">
        <v>44172</v>
      </c>
      <c r="B519" s="1" t="s">
        <v>36</v>
      </c>
      <c r="C519" s="1" t="s">
        <v>275</v>
      </c>
      <c r="D519" s="1" t="s">
        <v>281</v>
      </c>
      <c r="E519" s="114">
        <v>0.55208333333333337</v>
      </c>
      <c r="F519" s="115"/>
      <c r="G519" s="114">
        <v>0.59375</v>
      </c>
      <c r="H519" s="1"/>
      <c r="I519" s="1">
        <v>1</v>
      </c>
      <c r="J519" s="1" t="s">
        <v>108</v>
      </c>
      <c r="K519" s="1"/>
      <c r="L519" s="1"/>
      <c r="M519" s="1" t="s">
        <v>41</v>
      </c>
      <c r="N519" s="1" t="s">
        <v>42</v>
      </c>
      <c r="O519" s="105" t="s">
        <v>36</v>
      </c>
      <c r="P519" s="105" t="s">
        <v>275</v>
      </c>
      <c r="Q519" s="106">
        <v>44151</v>
      </c>
      <c r="R519" s="106"/>
      <c r="S519" s="1">
        <v>0.68233333333333335</v>
      </c>
      <c r="T519" s="1">
        <v>16.376000000000001</v>
      </c>
      <c r="U519" s="105"/>
      <c r="V519" s="105" t="s">
        <v>108</v>
      </c>
      <c r="W519" s="106">
        <v>44165</v>
      </c>
      <c r="X519" s="106">
        <v>44179</v>
      </c>
      <c r="Y519" s="1">
        <v>14</v>
      </c>
      <c r="Z519" s="1">
        <v>112</v>
      </c>
      <c r="AA519" s="1">
        <v>12</v>
      </c>
      <c r="AB519" s="1" t="s">
        <v>545</v>
      </c>
      <c r="AC519" s="1" t="s">
        <v>546</v>
      </c>
      <c r="AD519" s="1" t="s">
        <v>544</v>
      </c>
    </row>
    <row r="520" spans="1:30" x14ac:dyDescent="0.3">
      <c r="A520" s="84">
        <v>44172</v>
      </c>
      <c r="B520" s="1" t="s">
        <v>36</v>
      </c>
      <c r="C520" s="1" t="s">
        <v>275</v>
      </c>
      <c r="D520" s="1" t="s">
        <v>120</v>
      </c>
      <c r="E520" s="114">
        <v>0.60069444444444442</v>
      </c>
      <c r="F520" s="115"/>
      <c r="G520" s="114">
        <v>0.66666666666666663</v>
      </c>
      <c r="H520" s="1"/>
      <c r="I520" s="1">
        <v>1.58</v>
      </c>
      <c r="J520" s="1" t="s">
        <v>108</v>
      </c>
      <c r="K520" s="1"/>
      <c r="L520" s="1"/>
      <c r="M520" s="1" t="s">
        <v>41</v>
      </c>
      <c r="N520" s="1" t="s">
        <v>42</v>
      </c>
      <c r="O520" s="105" t="s">
        <v>36</v>
      </c>
      <c r="P520" s="105" t="s">
        <v>275</v>
      </c>
      <c r="Q520" s="106">
        <v>44151</v>
      </c>
      <c r="R520" s="106"/>
      <c r="S520" s="1">
        <v>0.68233333333333335</v>
      </c>
      <c r="T520" s="1">
        <v>16.376000000000001</v>
      </c>
      <c r="U520" s="105"/>
      <c r="V520" s="105" t="s">
        <v>108</v>
      </c>
      <c r="W520" s="106">
        <v>44165</v>
      </c>
      <c r="X520" s="106">
        <v>44179</v>
      </c>
      <c r="Y520" s="1">
        <v>14</v>
      </c>
      <c r="Z520" s="1">
        <v>112</v>
      </c>
      <c r="AA520" s="1">
        <v>12</v>
      </c>
      <c r="AB520" s="1" t="s">
        <v>545</v>
      </c>
      <c r="AC520" s="1" t="s">
        <v>551</v>
      </c>
      <c r="AD520" s="1" t="s">
        <v>544</v>
      </c>
    </row>
    <row r="521" spans="1:30" x14ac:dyDescent="0.3">
      <c r="A521" s="84">
        <v>44173</v>
      </c>
      <c r="B521" s="1" t="s">
        <v>36</v>
      </c>
      <c r="C521" s="1" t="s">
        <v>275</v>
      </c>
      <c r="D521" s="1" t="s">
        <v>120</v>
      </c>
      <c r="E521" s="114">
        <v>0.28125</v>
      </c>
      <c r="F521" s="115"/>
      <c r="G521" s="114">
        <v>0.37013888888888891</v>
      </c>
      <c r="H521" s="1"/>
      <c r="I521" s="1">
        <v>2.13</v>
      </c>
      <c r="J521" s="1" t="s">
        <v>108</v>
      </c>
      <c r="K521" s="1"/>
      <c r="L521" s="1"/>
      <c r="M521" s="1" t="s">
        <v>41</v>
      </c>
      <c r="N521" s="1" t="s">
        <v>42</v>
      </c>
      <c r="O521" s="105" t="s">
        <v>36</v>
      </c>
      <c r="P521" s="105" t="s">
        <v>275</v>
      </c>
      <c r="Q521" s="106">
        <v>44151</v>
      </c>
      <c r="R521" s="106"/>
      <c r="S521" s="1">
        <v>0.68233333333333335</v>
      </c>
      <c r="T521" s="1">
        <v>16.376000000000001</v>
      </c>
      <c r="U521" s="105"/>
      <c r="V521" s="105" t="s">
        <v>108</v>
      </c>
      <c r="W521" s="106">
        <v>44165</v>
      </c>
      <c r="X521" s="106">
        <v>44179</v>
      </c>
      <c r="Y521" s="1">
        <v>14</v>
      </c>
      <c r="Z521" s="1">
        <v>112</v>
      </c>
      <c r="AA521" s="1">
        <v>12</v>
      </c>
      <c r="AB521" s="1" t="s">
        <v>545</v>
      </c>
      <c r="AC521" s="1" t="s">
        <v>41</v>
      </c>
      <c r="AD521" s="1" t="s">
        <v>544</v>
      </c>
    </row>
    <row r="522" spans="1:30" x14ac:dyDescent="0.3">
      <c r="A522" s="84">
        <v>44173</v>
      </c>
      <c r="B522" s="1" t="s">
        <v>36</v>
      </c>
      <c r="C522" s="1" t="s">
        <v>275</v>
      </c>
      <c r="D522" s="1" t="s">
        <v>120</v>
      </c>
      <c r="E522" s="114">
        <v>0.55208333333333337</v>
      </c>
      <c r="F522" s="115"/>
      <c r="G522" s="114">
        <v>0.63541666666666663</v>
      </c>
      <c r="H522" s="1"/>
      <c r="I522" s="1">
        <v>2</v>
      </c>
      <c r="J522" s="1" t="s">
        <v>108</v>
      </c>
      <c r="K522" s="1"/>
      <c r="L522" s="1"/>
      <c r="M522" s="1" t="s">
        <v>41</v>
      </c>
      <c r="N522" s="1" t="s">
        <v>42</v>
      </c>
      <c r="O522" s="105" t="s">
        <v>36</v>
      </c>
      <c r="P522" s="105" t="s">
        <v>275</v>
      </c>
      <c r="Q522" s="106">
        <v>44151</v>
      </c>
      <c r="R522" s="106"/>
      <c r="S522" s="1">
        <v>0.68233333333333335</v>
      </c>
      <c r="T522" s="1">
        <v>16.376000000000001</v>
      </c>
      <c r="U522" s="105"/>
      <c r="V522" s="105" t="s">
        <v>108</v>
      </c>
      <c r="W522" s="106">
        <v>44165</v>
      </c>
      <c r="X522" s="106">
        <v>44179</v>
      </c>
      <c r="Y522" s="1">
        <v>14</v>
      </c>
      <c r="Z522" s="1">
        <v>112</v>
      </c>
      <c r="AA522" s="1">
        <v>12</v>
      </c>
      <c r="AB522" s="1" t="s">
        <v>545</v>
      </c>
      <c r="AC522" s="1" t="s">
        <v>546</v>
      </c>
      <c r="AD522" s="1" t="s">
        <v>544</v>
      </c>
    </row>
    <row r="523" spans="1:30" x14ac:dyDescent="0.3">
      <c r="A523" s="84">
        <v>44174</v>
      </c>
      <c r="B523" s="1" t="s">
        <v>36</v>
      </c>
      <c r="C523" s="1" t="s">
        <v>275</v>
      </c>
      <c r="D523" s="1" t="s">
        <v>120</v>
      </c>
      <c r="E523" s="114">
        <v>0.33333333333333331</v>
      </c>
      <c r="F523" s="115"/>
      <c r="G523" s="114">
        <v>0.375</v>
      </c>
      <c r="H523" s="1"/>
      <c r="I523" s="1">
        <v>1</v>
      </c>
      <c r="J523" s="1" t="s">
        <v>108</v>
      </c>
      <c r="K523" s="1"/>
      <c r="L523" s="1"/>
      <c r="M523" s="1" t="s">
        <v>41</v>
      </c>
      <c r="N523" s="1" t="s">
        <v>42</v>
      </c>
      <c r="O523" s="105" t="s">
        <v>36</v>
      </c>
      <c r="P523" s="105" t="s">
        <v>275</v>
      </c>
      <c r="Q523" s="106">
        <v>44151</v>
      </c>
      <c r="R523" s="106"/>
      <c r="S523" s="1">
        <v>0.68233333333333335</v>
      </c>
      <c r="T523" s="1">
        <v>16.376000000000001</v>
      </c>
      <c r="U523" s="105"/>
      <c r="V523" s="105" t="s">
        <v>108</v>
      </c>
      <c r="W523" s="106">
        <v>44165</v>
      </c>
      <c r="X523" s="106">
        <v>44179</v>
      </c>
      <c r="Y523" s="1">
        <v>14</v>
      </c>
      <c r="Z523" s="1">
        <v>112</v>
      </c>
      <c r="AA523" s="1">
        <v>12</v>
      </c>
      <c r="AB523" s="1" t="s">
        <v>545</v>
      </c>
      <c r="AC523" s="1" t="s">
        <v>549</v>
      </c>
      <c r="AD523" s="1" t="s">
        <v>544</v>
      </c>
    </row>
    <row r="524" spans="1:30" x14ac:dyDescent="0.3">
      <c r="A524" s="84">
        <v>44175</v>
      </c>
      <c r="B524" s="1" t="s">
        <v>36</v>
      </c>
      <c r="C524" s="1" t="s">
        <v>275</v>
      </c>
      <c r="D524" s="1" t="s">
        <v>282</v>
      </c>
      <c r="E524" s="114">
        <v>0.38333333333333336</v>
      </c>
      <c r="F524" s="115"/>
      <c r="G524" s="114">
        <v>0.40625</v>
      </c>
      <c r="H524" s="1"/>
      <c r="I524" s="1">
        <v>0.55000000000000004</v>
      </c>
      <c r="J524" s="1" t="s">
        <v>108</v>
      </c>
      <c r="K524" s="1"/>
      <c r="L524" s="1"/>
      <c r="M524" s="1" t="s">
        <v>41</v>
      </c>
      <c r="N524" s="1" t="s">
        <v>42</v>
      </c>
      <c r="O524" s="105" t="s">
        <v>36</v>
      </c>
      <c r="P524" s="105" t="s">
        <v>275</v>
      </c>
      <c r="Q524" s="106">
        <v>44151</v>
      </c>
      <c r="R524" s="106"/>
      <c r="S524" s="1">
        <v>0.68233333333333335</v>
      </c>
      <c r="T524" s="1">
        <v>16.376000000000001</v>
      </c>
      <c r="U524" s="105"/>
      <c r="V524" s="105" t="s">
        <v>108</v>
      </c>
      <c r="W524" s="106">
        <v>44165</v>
      </c>
      <c r="X524" s="106">
        <v>44179</v>
      </c>
      <c r="Y524" s="1">
        <v>14</v>
      </c>
      <c r="Z524" s="1">
        <v>112</v>
      </c>
      <c r="AA524" s="1">
        <v>12</v>
      </c>
      <c r="AB524" s="1" t="s">
        <v>545</v>
      </c>
      <c r="AC524" s="1" t="s">
        <v>543</v>
      </c>
      <c r="AD524" s="1" t="s">
        <v>544</v>
      </c>
    </row>
    <row r="525" spans="1:30" x14ac:dyDescent="0.3">
      <c r="A525" s="84">
        <v>44151</v>
      </c>
      <c r="B525" s="1" t="s">
        <v>36</v>
      </c>
      <c r="C525" s="1" t="s">
        <v>298</v>
      </c>
      <c r="D525" s="1" t="s">
        <v>299</v>
      </c>
      <c r="E525" s="114">
        <v>0.88194444444444442</v>
      </c>
      <c r="F525" s="115"/>
      <c r="G525" s="114">
        <v>0.93055555555555558</v>
      </c>
      <c r="H525" s="1"/>
      <c r="I525" s="1">
        <v>1.17</v>
      </c>
      <c r="J525" s="1" t="s">
        <v>40</v>
      </c>
      <c r="K525" s="1"/>
      <c r="L525" s="1"/>
      <c r="M525" s="1" t="s">
        <v>60</v>
      </c>
      <c r="N525" s="1" t="s">
        <v>61</v>
      </c>
      <c r="O525" s="105" t="s">
        <v>36</v>
      </c>
      <c r="P525" s="105" t="s">
        <v>298</v>
      </c>
      <c r="Q525" s="106">
        <v>44151</v>
      </c>
      <c r="R525" s="106"/>
      <c r="S525" s="1">
        <v>2.4734583333333338</v>
      </c>
      <c r="T525" s="1">
        <v>59.363000000000014</v>
      </c>
      <c r="U525" s="105"/>
      <c r="V525" s="105" t="s">
        <v>40</v>
      </c>
      <c r="W525" s="106">
        <v>44137</v>
      </c>
      <c r="X525" s="106">
        <v>44151</v>
      </c>
      <c r="Y525" s="1">
        <v>14</v>
      </c>
      <c r="Z525" s="1">
        <v>112</v>
      </c>
      <c r="AA525" s="1">
        <v>11</v>
      </c>
      <c r="AB525" s="1" t="s">
        <v>542</v>
      </c>
      <c r="AC525" s="1" t="s">
        <v>554</v>
      </c>
      <c r="AD525" s="1" t="s">
        <v>544</v>
      </c>
    </row>
    <row r="526" spans="1:30" x14ac:dyDescent="0.3">
      <c r="A526" s="84">
        <v>44152</v>
      </c>
      <c r="B526" s="1" t="s">
        <v>36</v>
      </c>
      <c r="C526" s="1" t="s">
        <v>298</v>
      </c>
      <c r="D526" s="1" t="s">
        <v>300</v>
      </c>
      <c r="E526" s="114">
        <v>0.94444444444444442</v>
      </c>
      <c r="F526" s="115"/>
      <c r="G526" s="114">
        <v>0.97916666666666663</v>
      </c>
      <c r="H526" s="1"/>
      <c r="I526" s="1">
        <v>0.83</v>
      </c>
      <c r="J526" s="1" t="s">
        <v>105</v>
      </c>
      <c r="K526" s="1"/>
      <c r="L526" s="1"/>
      <c r="M526" s="1" t="s">
        <v>60</v>
      </c>
      <c r="N526" s="1" t="s">
        <v>61</v>
      </c>
      <c r="O526" s="105" t="s">
        <v>36</v>
      </c>
      <c r="P526" s="105" t="s">
        <v>298</v>
      </c>
      <c r="Q526" s="106">
        <v>44151</v>
      </c>
      <c r="R526" s="106"/>
      <c r="S526" s="1">
        <v>2.4734583333333338</v>
      </c>
      <c r="T526" s="1">
        <v>59.363000000000014</v>
      </c>
      <c r="U526" s="105"/>
      <c r="V526" s="105" t="s">
        <v>105</v>
      </c>
      <c r="W526" s="106">
        <v>44151</v>
      </c>
      <c r="X526" s="106">
        <v>44165</v>
      </c>
      <c r="Y526" s="1">
        <v>14</v>
      </c>
      <c r="Z526" s="1">
        <v>136.37</v>
      </c>
      <c r="AA526" s="1">
        <v>11</v>
      </c>
      <c r="AB526" s="1" t="s">
        <v>542</v>
      </c>
      <c r="AC526" s="1" t="s">
        <v>556</v>
      </c>
      <c r="AD526" s="1" t="s">
        <v>544</v>
      </c>
    </row>
    <row r="527" spans="1:30" x14ac:dyDescent="0.3">
      <c r="A527" s="84">
        <v>44153</v>
      </c>
      <c r="B527" s="1" t="s">
        <v>36</v>
      </c>
      <c r="C527" s="1" t="s">
        <v>298</v>
      </c>
      <c r="D527" s="1" t="s">
        <v>301</v>
      </c>
      <c r="E527" s="114">
        <v>6.25E-2</v>
      </c>
      <c r="F527" s="115"/>
      <c r="G527" s="114">
        <v>9.375E-2</v>
      </c>
      <c r="H527" s="1"/>
      <c r="I527" s="1">
        <v>0.75</v>
      </c>
      <c r="J527" s="1" t="s">
        <v>105</v>
      </c>
      <c r="K527" s="1"/>
      <c r="L527" s="1"/>
      <c r="M527" s="1" t="s">
        <v>60</v>
      </c>
      <c r="N527" s="1" t="s">
        <v>61</v>
      </c>
      <c r="O527" s="105" t="s">
        <v>36</v>
      </c>
      <c r="P527" s="105" t="s">
        <v>298</v>
      </c>
      <c r="Q527" s="106">
        <v>44151</v>
      </c>
      <c r="R527" s="106"/>
      <c r="S527" s="1">
        <v>2.4734583333333338</v>
      </c>
      <c r="T527" s="1">
        <v>59.363000000000014</v>
      </c>
      <c r="U527" s="105"/>
      <c r="V527" s="105" t="s">
        <v>105</v>
      </c>
      <c r="W527" s="106">
        <v>44151</v>
      </c>
      <c r="X527" s="106">
        <v>44165</v>
      </c>
      <c r="Y527" s="1">
        <v>14</v>
      </c>
      <c r="Z527" s="1">
        <v>136.37</v>
      </c>
      <c r="AA527" s="1">
        <v>11</v>
      </c>
      <c r="AB527" s="1" t="s">
        <v>542</v>
      </c>
      <c r="AC527" s="1" t="s">
        <v>561</v>
      </c>
      <c r="AD527" s="1" t="s">
        <v>544</v>
      </c>
    </row>
    <row r="528" spans="1:30" x14ac:dyDescent="0.3">
      <c r="A528" s="84">
        <v>44153</v>
      </c>
      <c r="B528" s="1" t="s">
        <v>36</v>
      </c>
      <c r="C528" s="1" t="s">
        <v>298</v>
      </c>
      <c r="D528" s="1" t="s">
        <v>302</v>
      </c>
      <c r="E528" s="114">
        <v>0.41666666666666669</v>
      </c>
      <c r="F528" s="115"/>
      <c r="G528" s="114">
        <v>0.47916666666666669</v>
      </c>
      <c r="H528" s="1"/>
      <c r="I528" s="1">
        <v>1.5</v>
      </c>
      <c r="J528" s="1" t="s">
        <v>105</v>
      </c>
      <c r="K528" s="1"/>
      <c r="L528" s="1"/>
      <c r="M528" s="1" t="s">
        <v>60</v>
      </c>
      <c r="N528" s="1" t="s">
        <v>61</v>
      </c>
      <c r="O528" s="105" t="s">
        <v>36</v>
      </c>
      <c r="P528" s="105" t="s">
        <v>298</v>
      </c>
      <c r="Q528" s="106">
        <v>44151</v>
      </c>
      <c r="R528" s="106"/>
      <c r="S528" s="1">
        <v>2.4734583333333338</v>
      </c>
      <c r="T528" s="1">
        <v>59.363000000000014</v>
      </c>
      <c r="U528" s="105"/>
      <c r="V528" s="105" t="s">
        <v>105</v>
      </c>
      <c r="W528" s="106">
        <v>44151</v>
      </c>
      <c r="X528" s="106">
        <v>44165</v>
      </c>
      <c r="Y528" s="1">
        <v>14</v>
      </c>
      <c r="Z528" s="1">
        <v>136.37</v>
      </c>
      <c r="AA528" s="1">
        <v>11</v>
      </c>
      <c r="AB528" s="1" t="s">
        <v>542</v>
      </c>
      <c r="AC528" s="1" t="s">
        <v>555</v>
      </c>
      <c r="AD528" s="1" t="s">
        <v>544</v>
      </c>
    </row>
    <row r="529" spans="1:30" x14ac:dyDescent="0.3">
      <c r="A529" s="84">
        <v>44156</v>
      </c>
      <c r="B529" s="1" t="s">
        <v>36</v>
      </c>
      <c r="C529" s="1" t="s">
        <v>298</v>
      </c>
      <c r="D529" s="1" t="s">
        <v>303</v>
      </c>
      <c r="E529" s="114">
        <v>0.625</v>
      </c>
      <c r="F529" s="115"/>
      <c r="G529" s="114">
        <v>0.66666666666666663</v>
      </c>
      <c r="H529" s="1"/>
      <c r="I529" s="1">
        <v>1</v>
      </c>
      <c r="J529" s="1" t="s">
        <v>105</v>
      </c>
      <c r="K529" s="1"/>
      <c r="L529" s="1"/>
      <c r="M529" s="1" t="s">
        <v>60</v>
      </c>
      <c r="N529" s="1" t="s">
        <v>61</v>
      </c>
      <c r="O529" s="105" t="s">
        <v>36</v>
      </c>
      <c r="P529" s="105" t="s">
        <v>298</v>
      </c>
      <c r="Q529" s="106">
        <v>44151</v>
      </c>
      <c r="R529" s="106"/>
      <c r="S529" s="1">
        <v>2.4734583333333338</v>
      </c>
      <c r="T529" s="1">
        <v>59.363000000000014</v>
      </c>
      <c r="U529" s="105"/>
      <c r="V529" s="105" t="s">
        <v>105</v>
      </c>
      <c r="W529" s="106">
        <v>44151</v>
      </c>
      <c r="X529" s="106">
        <v>44165</v>
      </c>
      <c r="Y529" s="1">
        <v>14</v>
      </c>
      <c r="Z529" s="1">
        <v>136.37</v>
      </c>
      <c r="AA529" s="1">
        <v>11</v>
      </c>
      <c r="AB529" s="1" t="s">
        <v>542</v>
      </c>
      <c r="AC529" s="1" t="s">
        <v>550</v>
      </c>
      <c r="AD529" s="1" t="s">
        <v>544</v>
      </c>
    </row>
    <row r="530" spans="1:30" x14ac:dyDescent="0.3">
      <c r="A530" s="84">
        <v>44157</v>
      </c>
      <c r="B530" s="1" t="s">
        <v>36</v>
      </c>
      <c r="C530" s="1" t="s">
        <v>298</v>
      </c>
      <c r="D530" s="1" t="s">
        <v>303</v>
      </c>
      <c r="E530" s="114">
        <v>0.63888888888888884</v>
      </c>
      <c r="F530" s="115"/>
      <c r="G530" s="114">
        <v>0.70833333333333337</v>
      </c>
      <c r="H530" s="1"/>
      <c r="I530" s="1">
        <v>1.67</v>
      </c>
      <c r="J530" s="1" t="s">
        <v>105</v>
      </c>
      <c r="K530" s="1"/>
      <c r="L530" s="1"/>
      <c r="M530" s="1" t="s">
        <v>60</v>
      </c>
      <c r="N530" s="1" t="s">
        <v>61</v>
      </c>
      <c r="O530" s="105" t="s">
        <v>36</v>
      </c>
      <c r="P530" s="105" t="s">
        <v>298</v>
      </c>
      <c r="Q530" s="106">
        <v>44151</v>
      </c>
      <c r="R530" s="106"/>
      <c r="S530" s="1">
        <v>2.4734583333333338</v>
      </c>
      <c r="T530" s="1">
        <v>59.363000000000014</v>
      </c>
      <c r="U530" s="105"/>
      <c r="V530" s="105" t="s">
        <v>105</v>
      </c>
      <c r="W530" s="106">
        <v>44151</v>
      </c>
      <c r="X530" s="106">
        <v>44165</v>
      </c>
      <c r="Y530" s="1">
        <v>14</v>
      </c>
      <c r="Z530" s="1">
        <v>136.37</v>
      </c>
      <c r="AA530" s="1">
        <v>11</v>
      </c>
      <c r="AB530" s="1" t="s">
        <v>542</v>
      </c>
      <c r="AC530" s="1" t="s">
        <v>550</v>
      </c>
      <c r="AD530" s="1" t="s">
        <v>544</v>
      </c>
    </row>
    <row r="531" spans="1:30" x14ac:dyDescent="0.3">
      <c r="A531" s="84">
        <v>44158</v>
      </c>
      <c r="B531" s="1" t="s">
        <v>36</v>
      </c>
      <c r="C531" s="1" t="s">
        <v>298</v>
      </c>
      <c r="D531" s="1" t="s">
        <v>305</v>
      </c>
      <c r="E531" s="114">
        <v>0.75</v>
      </c>
      <c r="F531" s="115"/>
      <c r="G531" s="114">
        <v>0.85416666666666663</v>
      </c>
      <c r="H531" s="1"/>
      <c r="I531" s="1">
        <v>2.5</v>
      </c>
      <c r="J531" s="1" t="s">
        <v>105</v>
      </c>
      <c r="K531" s="1"/>
      <c r="L531" s="1"/>
      <c r="M531" s="1" t="s">
        <v>60</v>
      </c>
      <c r="N531" s="1" t="s">
        <v>61</v>
      </c>
      <c r="O531" s="105" t="s">
        <v>36</v>
      </c>
      <c r="P531" s="105" t="s">
        <v>298</v>
      </c>
      <c r="Q531" s="106">
        <v>44151</v>
      </c>
      <c r="R531" s="106"/>
      <c r="S531" s="1">
        <v>2.4734583333333338</v>
      </c>
      <c r="T531" s="1">
        <v>59.363000000000014</v>
      </c>
      <c r="U531" s="105"/>
      <c r="V531" s="105" t="s">
        <v>105</v>
      </c>
      <c r="W531" s="106">
        <v>44151</v>
      </c>
      <c r="X531" s="106">
        <v>44165</v>
      </c>
      <c r="Y531" s="1">
        <v>14</v>
      </c>
      <c r="Z531" s="1">
        <v>136.37</v>
      </c>
      <c r="AA531" s="1">
        <v>11</v>
      </c>
      <c r="AB531" s="1" t="s">
        <v>542</v>
      </c>
      <c r="AC531" s="1" t="s">
        <v>557</v>
      </c>
      <c r="AD531" s="1" t="s">
        <v>544</v>
      </c>
    </row>
    <row r="532" spans="1:30" x14ac:dyDescent="0.3">
      <c r="A532" s="84">
        <v>44159</v>
      </c>
      <c r="B532" s="1" t="s">
        <v>36</v>
      </c>
      <c r="C532" s="1" t="s">
        <v>298</v>
      </c>
      <c r="D532" s="1" t="s">
        <v>305</v>
      </c>
      <c r="E532" s="114">
        <v>0.15625</v>
      </c>
      <c r="F532" s="115"/>
      <c r="G532" s="114">
        <v>0.16666666666666666</v>
      </c>
      <c r="H532" s="1"/>
      <c r="I532" s="1">
        <v>0.25</v>
      </c>
      <c r="J532" s="1" t="s">
        <v>105</v>
      </c>
      <c r="K532" s="1"/>
      <c r="L532" s="1"/>
      <c r="M532" s="1" t="s">
        <v>60</v>
      </c>
      <c r="N532" s="1" t="s">
        <v>61</v>
      </c>
      <c r="O532" s="105" t="s">
        <v>36</v>
      </c>
      <c r="P532" s="105" t="s">
        <v>298</v>
      </c>
      <c r="Q532" s="106">
        <v>44151</v>
      </c>
      <c r="R532" s="106"/>
      <c r="S532" s="1">
        <v>2.4734583333333338</v>
      </c>
      <c r="T532" s="1">
        <v>59.363000000000014</v>
      </c>
      <c r="U532" s="105"/>
      <c r="V532" s="105" t="s">
        <v>105</v>
      </c>
      <c r="W532" s="106">
        <v>44151</v>
      </c>
      <c r="X532" s="106">
        <v>44165</v>
      </c>
      <c r="Y532" s="1">
        <v>14</v>
      </c>
      <c r="Z532" s="1">
        <v>136.37</v>
      </c>
      <c r="AA532" s="1">
        <v>11</v>
      </c>
      <c r="AB532" s="1" t="s">
        <v>542</v>
      </c>
      <c r="AC532" s="1" t="s">
        <v>560</v>
      </c>
      <c r="AD532" s="1" t="s">
        <v>544</v>
      </c>
    </row>
    <row r="533" spans="1:30" x14ac:dyDescent="0.3">
      <c r="A533" s="84">
        <v>44159</v>
      </c>
      <c r="B533" s="1" t="s">
        <v>36</v>
      </c>
      <c r="C533" s="1" t="s">
        <v>298</v>
      </c>
      <c r="D533" s="1" t="s">
        <v>306</v>
      </c>
      <c r="E533" s="114">
        <v>0.20833333333333334</v>
      </c>
      <c r="F533" s="115"/>
      <c r="G533" s="114">
        <v>0.22569444444444445</v>
      </c>
      <c r="H533" s="1"/>
      <c r="I533" s="1">
        <v>0.42</v>
      </c>
      <c r="J533" s="1" t="s">
        <v>105</v>
      </c>
      <c r="K533" s="1"/>
      <c r="L533" s="1"/>
      <c r="M533" s="1" t="s">
        <v>60</v>
      </c>
      <c r="N533" s="1" t="s">
        <v>61</v>
      </c>
      <c r="O533" s="105" t="s">
        <v>36</v>
      </c>
      <c r="P533" s="105" t="s">
        <v>298</v>
      </c>
      <c r="Q533" s="106">
        <v>44151</v>
      </c>
      <c r="R533" s="106"/>
      <c r="S533" s="1">
        <v>2.4734583333333338</v>
      </c>
      <c r="T533" s="1">
        <v>59.363000000000014</v>
      </c>
      <c r="U533" s="105"/>
      <c r="V533" s="105" t="s">
        <v>105</v>
      </c>
      <c r="W533" s="106">
        <v>44151</v>
      </c>
      <c r="X533" s="106">
        <v>44165</v>
      </c>
      <c r="Y533" s="1">
        <v>14</v>
      </c>
      <c r="Z533" s="1">
        <v>136.37</v>
      </c>
      <c r="AA533" s="1">
        <v>11</v>
      </c>
      <c r="AB533" s="1" t="s">
        <v>542</v>
      </c>
      <c r="AC533" s="1" t="s">
        <v>563</v>
      </c>
      <c r="AD533" s="1" t="s">
        <v>544</v>
      </c>
    </row>
    <row r="534" spans="1:30" x14ac:dyDescent="0.3">
      <c r="A534" s="84">
        <v>44159</v>
      </c>
      <c r="B534" s="1" t="s">
        <v>36</v>
      </c>
      <c r="C534" s="1" t="s">
        <v>298</v>
      </c>
      <c r="D534" s="1" t="s">
        <v>308</v>
      </c>
      <c r="E534" s="114">
        <v>0.81180555555555556</v>
      </c>
      <c r="F534" s="115"/>
      <c r="G534" s="114">
        <v>0.99652777777777779</v>
      </c>
      <c r="H534" s="1"/>
      <c r="I534" s="1">
        <v>4.43</v>
      </c>
      <c r="J534" s="1" t="s">
        <v>105</v>
      </c>
      <c r="K534" s="1"/>
      <c r="L534" s="1"/>
      <c r="M534" s="1" t="s">
        <v>60</v>
      </c>
      <c r="N534" s="1" t="s">
        <v>61</v>
      </c>
      <c r="O534" s="105" t="s">
        <v>36</v>
      </c>
      <c r="P534" s="105" t="s">
        <v>298</v>
      </c>
      <c r="Q534" s="106">
        <v>44151</v>
      </c>
      <c r="R534" s="106"/>
      <c r="S534" s="1">
        <v>2.4734583333333338</v>
      </c>
      <c r="T534" s="1">
        <v>59.363000000000014</v>
      </c>
      <c r="U534" s="105"/>
      <c r="V534" s="105" t="s">
        <v>105</v>
      </c>
      <c r="W534" s="106">
        <v>44151</v>
      </c>
      <c r="X534" s="106">
        <v>44165</v>
      </c>
      <c r="Y534" s="1">
        <v>14</v>
      </c>
      <c r="Z534" s="1">
        <v>136.37</v>
      </c>
      <c r="AA534" s="1">
        <v>11</v>
      </c>
      <c r="AB534" s="1" t="s">
        <v>542</v>
      </c>
      <c r="AC534" s="1" t="s">
        <v>552</v>
      </c>
      <c r="AD534" s="1" t="s">
        <v>544</v>
      </c>
    </row>
    <row r="535" spans="1:30" x14ac:dyDescent="0.3">
      <c r="A535" s="84">
        <v>44160</v>
      </c>
      <c r="B535" s="1" t="s">
        <v>36</v>
      </c>
      <c r="C535" s="1" t="s">
        <v>298</v>
      </c>
      <c r="D535" s="1" t="s">
        <v>310</v>
      </c>
      <c r="E535" s="114">
        <v>0.88888888888888884</v>
      </c>
      <c r="F535" s="115"/>
      <c r="G535" s="114">
        <v>0.92013888888888884</v>
      </c>
      <c r="H535" s="1"/>
      <c r="I535" s="1">
        <v>0.75</v>
      </c>
      <c r="J535" s="1" t="s">
        <v>105</v>
      </c>
      <c r="K535" s="1"/>
      <c r="L535" s="1"/>
      <c r="M535" s="1" t="s">
        <v>60</v>
      </c>
      <c r="N535" s="1" t="s">
        <v>61</v>
      </c>
      <c r="O535" s="105" t="s">
        <v>36</v>
      </c>
      <c r="P535" s="105" t="s">
        <v>298</v>
      </c>
      <c r="Q535" s="106">
        <v>44151</v>
      </c>
      <c r="R535" s="106"/>
      <c r="S535" s="1">
        <v>2.4734583333333338</v>
      </c>
      <c r="T535" s="1">
        <v>59.363000000000014</v>
      </c>
      <c r="U535" s="105"/>
      <c r="V535" s="105" t="s">
        <v>105</v>
      </c>
      <c r="W535" s="106">
        <v>44151</v>
      </c>
      <c r="X535" s="106">
        <v>44165</v>
      </c>
      <c r="Y535" s="1">
        <v>14</v>
      </c>
      <c r="Z535" s="1">
        <v>136.37</v>
      </c>
      <c r="AA535" s="1">
        <v>11</v>
      </c>
      <c r="AB535" s="1" t="s">
        <v>542</v>
      </c>
      <c r="AC535" s="1" t="s">
        <v>554</v>
      </c>
      <c r="AD535" s="1" t="s">
        <v>544</v>
      </c>
    </row>
    <row r="536" spans="1:30" x14ac:dyDescent="0.3">
      <c r="A536" s="84">
        <v>44161</v>
      </c>
      <c r="B536" s="1" t="s">
        <v>36</v>
      </c>
      <c r="C536" s="1" t="s">
        <v>298</v>
      </c>
      <c r="D536" s="1" t="s">
        <v>311</v>
      </c>
      <c r="E536" s="114">
        <v>0.375</v>
      </c>
      <c r="F536" s="115"/>
      <c r="G536" s="114">
        <v>0.39583333333333331</v>
      </c>
      <c r="H536" s="1"/>
      <c r="I536" s="1">
        <v>0.5</v>
      </c>
      <c r="J536" s="1" t="s">
        <v>105</v>
      </c>
      <c r="K536" s="1"/>
      <c r="L536" s="1"/>
      <c r="M536" s="1" t="s">
        <v>60</v>
      </c>
      <c r="N536" s="1" t="s">
        <v>61</v>
      </c>
      <c r="O536" s="105" t="s">
        <v>36</v>
      </c>
      <c r="P536" s="105" t="s">
        <v>298</v>
      </c>
      <c r="Q536" s="106">
        <v>44151</v>
      </c>
      <c r="R536" s="106"/>
      <c r="S536" s="1">
        <v>2.4734583333333338</v>
      </c>
      <c r="T536" s="1">
        <v>59.363000000000014</v>
      </c>
      <c r="U536" s="105"/>
      <c r="V536" s="105" t="s">
        <v>105</v>
      </c>
      <c r="W536" s="106">
        <v>44151</v>
      </c>
      <c r="X536" s="106">
        <v>44165</v>
      </c>
      <c r="Y536" s="1">
        <v>14</v>
      </c>
      <c r="Z536" s="1">
        <v>136.37</v>
      </c>
      <c r="AA536" s="1">
        <v>11</v>
      </c>
      <c r="AB536" s="1" t="s">
        <v>542</v>
      </c>
      <c r="AC536" s="1" t="s">
        <v>543</v>
      </c>
      <c r="AD536" s="1" t="s">
        <v>544</v>
      </c>
    </row>
    <row r="537" spans="1:30" x14ac:dyDescent="0.3">
      <c r="A537" s="84">
        <v>44165</v>
      </c>
      <c r="B537" s="1" t="s">
        <v>36</v>
      </c>
      <c r="C537" s="1" t="s">
        <v>298</v>
      </c>
      <c r="D537" s="1" t="s">
        <v>313</v>
      </c>
      <c r="E537" s="114">
        <v>0.73958333333333337</v>
      </c>
      <c r="F537" s="115"/>
      <c r="G537" s="114">
        <v>0.75138888888888888</v>
      </c>
      <c r="H537" s="1"/>
      <c r="I537" s="1">
        <v>0.28000000000000003</v>
      </c>
      <c r="J537" s="1" t="s">
        <v>108</v>
      </c>
      <c r="K537" s="1"/>
      <c r="L537" s="1"/>
      <c r="M537" s="1" t="s">
        <v>60</v>
      </c>
      <c r="N537" s="1" t="s">
        <v>61</v>
      </c>
      <c r="O537" s="105" t="s">
        <v>36</v>
      </c>
      <c r="P537" s="105" t="s">
        <v>298</v>
      </c>
      <c r="Q537" s="106">
        <v>44151</v>
      </c>
      <c r="R537" s="106"/>
      <c r="S537" s="1">
        <v>2.4734583333333338</v>
      </c>
      <c r="T537" s="1">
        <v>59.363000000000014</v>
      </c>
      <c r="U537" s="105"/>
      <c r="V537" s="105" t="s">
        <v>108</v>
      </c>
      <c r="W537" s="106">
        <v>44165</v>
      </c>
      <c r="X537" s="106">
        <v>44179</v>
      </c>
      <c r="Y537" s="1">
        <v>14</v>
      </c>
      <c r="Z537" s="1">
        <v>112</v>
      </c>
      <c r="AA537" s="1">
        <v>11</v>
      </c>
      <c r="AB537" s="1" t="s">
        <v>542</v>
      </c>
      <c r="AC537" s="1" t="s">
        <v>553</v>
      </c>
      <c r="AD537" s="1" t="s">
        <v>544</v>
      </c>
    </row>
    <row r="538" spans="1:30" x14ac:dyDescent="0.3">
      <c r="A538" s="84">
        <v>44166</v>
      </c>
      <c r="B538" s="1" t="s">
        <v>36</v>
      </c>
      <c r="C538" s="1" t="s">
        <v>298</v>
      </c>
      <c r="D538" s="1" t="s">
        <v>314</v>
      </c>
      <c r="E538" s="114">
        <v>4.1666666666666664E-2</v>
      </c>
      <c r="F538" s="115"/>
      <c r="G538" s="114">
        <v>8.611111111111111E-2</v>
      </c>
      <c r="H538" s="1"/>
      <c r="I538" s="1">
        <v>1.07</v>
      </c>
      <c r="J538" s="1" t="s">
        <v>108</v>
      </c>
      <c r="K538" s="1"/>
      <c r="L538" s="1"/>
      <c r="M538" s="1" t="s">
        <v>60</v>
      </c>
      <c r="N538" s="1" t="s">
        <v>61</v>
      </c>
      <c r="O538" s="105" t="s">
        <v>36</v>
      </c>
      <c r="P538" s="105" t="s">
        <v>298</v>
      </c>
      <c r="Q538" s="106">
        <v>44151</v>
      </c>
      <c r="R538" s="106"/>
      <c r="S538" s="1">
        <v>2.4734583333333338</v>
      </c>
      <c r="T538" s="1">
        <v>59.363000000000014</v>
      </c>
      <c r="U538" s="105"/>
      <c r="V538" s="105" t="s">
        <v>108</v>
      </c>
      <c r="W538" s="106">
        <v>44165</v>
      </c>
      <c r="X538" s="106">
        <v>44179</v>
      </c>
      <c r="Y538" s="1">
        <v>14</v>
      </c>
      <c r="Z538" s="1">
        <v>112</v>
      </c>
      <c r="AA538" s="1">
        <v>12</v>
      </c>
      <c r="AB538" s="1" t="s">
        <v>545</v>
      </c>
      <c r="AC538" s="1" t="s">
        <v>561</v>
      </c>
      <c r="AD538" s="1" t="s">
        <v>544</v>
      </c>
    </row>
    <row r="539" spans="1:30" x14ac:dyDescent="0.3">
      <c r="A539" s="84">
        <v>44167</v>
      </c>
      <c r="B539" s="1" t="s">
        <v>36</v>
      </c>
      <c r="C539" s="1" t="s">
        <v>298</v>
      </c>
      <c r="D539" s="1" t="s">
        <v>316</v>
      </c>
      <c r="E539" s="114">
        <v>0.2326388888888889</v>
      </c>
      <c r="F539" s="115"/>
      <c r="G539" s="114">
        <v>0.26458333333333334</v>
      </c>
      <c r="H539" s="1"/>
      <c r="I539" s="1">
        <v>0.77</v>
      </c>
      <c r="J539" s="1" t="s">
        <v>108</v>
      </c>
      <c r="K539" s="1"/>
      <c r="L539" s="1"/>
      <c r="M539" s="1" t="s">
        <v>60</v>
      </c>
      <c r="N539" s="1" t="s">
        <v>61</v>
      </c>
      <c r="O539" s="105" t="s">
        <v>36</v>
      </c>
      <c r="P539" s="105" t="s">
        <v>298</v>
      </c>
      <c r="Q539" s="106">
        <v>44151</v>
      </c>
      <c r="R539" s="106"/>
      <c r="S539" s="1">
        <v>2.4734583333333338</v>
      </c>
      <c r="T539" s="1">
        <v>59.363000000000014</v>
      </c>
      <c r="U539" s="105"/>
      <c r="V539" s="105" t="s">
        <v>108</v>
      </c>
      <c r="W539" s="106">
        <v>44165</v>
      </c>
      <c r="X539" s="106">
        <v>44179</v>
      </c>
      <c r="Y539" s="1">
        <v>14</v>
      </c>
      <c r="Z539" s="1">
        <v>112</v>
      </c>
      <c r="AA539" s="1">
        <v>12</v>
      </c>
      <c r="AB539" s="1" t="s">
        <v>545</v>
      </c>
      <c r="AC539" s="1" t="s">
        <v>563</v>
      </c>
      <c r="AD539" s="1" t="s">
        <v>544</v>
      </c>
    </row>
    <row r="540" spans="1:30" x14ac:dyDescent="0.3">
      <c r="A540" s="84">
        <v>44167</v>
      </c>
      <c r="B540" s="1" t="s">
        <v>36</v>
      </c>
      <c r="C540" s="1" t="s">
        <v>298</v>
      </c>
      <c r="D540" s="1" t="s">
        <v>317</v>
      </c>
      <c r="E540" s="114">
        <v>0.26458333333333334</v>
      </c>
      <c r="F540" s="115"/>
      <c r="G540" s="114">
        <v>0.27083333333333331</v>
      </c>
      <c r="H540" s="1"/>
      <c r="I540" s="1">
        <v>0.15</v>
      </c>
      <c r="J540" s="1" t="s">
        <v>108</v>
      </c>
      <c r="K540" s="1"/>
      <c r="L540" s="1"/>
      <c r="M540" s="1" t="s">
        <v>60</v>
      </c>
      <c r="N540" s="1" t="s">
        <v>61</v>
      </c>
      <c r="O540" s="105" t="s">
        <v>36</v>
      </c>
      <c r="P540" s="105" t="s">
        <v>298</v>
      </c>
      <c r="Q540" s="106">
        <v>44151</v>
      </c>
      <c r="R540" s="106"/>
      <c r="S540" s="1">
        <v>2.4734583333333338</v>
      </c>
      <c r="T540" s="1">
        <v>59.363000000000014</v>
      </c>
      <c r="U540" s="105"/>
      <c r="V540" s="105" t="s">
        <v>108</v>
      </c>
      <c r="W540" s="106">
        <v>44165</v>
      </c>
      <c r="X540" s="106">
        <v>44179</v>
      </c>
      <c r="Y540" s="1">
        <v>14</v>
      </c>
      <c r="Z540" s="1">
        <v>112</v>
      </c>
      <c r="AA540" s="1">
        <v>12</v>
      </c>
      <c r="AB540" s="1" t="s">
        <v>545</v>
      </c>
      <c r="AC540" s="1" t="s">
        <v>41</v>
      </c>
      <c r="AD540" s="1" t="s">
        <v>544</v>
      </c>
    </row>
    <row r="541" spans="1:30" x14ac:dyDescent="0.3">
      <c r="A541" s="84">
        <v>44167</v>
      </c>
      <c r="B541" s="1" t="s">
        <v>36</v>
      </c>
      <c r="C541" s="1" t="s">
        <v>298</v>
      </c>
      <c r="D541" s="1"/>
      <c r="E541" s="114">
        <v>0.89583333333333337</v>
      </c>
      <c r="F541" s="115"/>
      <c r="G541" s="114">
        <v>0.91666666666666663</v>
      </c>
      <c r="H541" s="1"/>
      <c r="I541" s="1">
        <v>0.5</v>
      </c>
      <c r="J541" s="1" t="s">
        <v>108</v>
      </c>
      <c r="K541" s="1"/>
      <c r="L541" s="1"/>
      <c r="M541" s="1" t="s">
        <v>60</v>
      </c>
      <c r="N541" s="1" t="s">
        <v>61</v>
      </c>
      <c r="O541" s="105" t="s">
        <v>36</v>
      </c>
      <c r="P541" s="105" t="s">
        <v>298</v>
      </c>
      <c r="Q541" s="106">
        <v>44151</v>
      </c>
      <c r="R541" s="106"/>
      <c r="S541" s="1">
        <v>2.4734583333333338</v>
      </c>
      <c r="T541" s="1">
        <v>59.363000000000014</v>
      </c>
      <c r="U541" s="105"/>
      <c r="V541" s="105" t="s">
        <v>108</v>
      </c>
      <c r="W541" s="106">
        <v>44165</v>
      </c>
      <c r="X541" s="106">
        <v>44179</v>
      </c>
      <c r="Y541" s="1">
        <v>14</v>
      </c>
      <c r="Z541" s="1">
        <v>112</v>
      </c>
      <c r="AA541" s="1">
        <v>12</v>
      </c>
      <c r="AB541" s="1" t="s">
        <v>545</v>
      </c>
      <c r="AC541" s="1" t="s">
        <v>554</v>
      </c>
      <c r="AD541" s="1" t="s">
        <v>544</v>
      </c>
    </row>
    <row r="542" spans="1:30" x14ac:dyDescent="0.3">
      <c r="A542" s="84">
        <v>44174</v>
      </c>
      <c r="B542" s="1" t="s">
        <v>36</v>
      </c>
      <c r="C542" s="1" t="s">
        <v>324</v>
      </c>
      <c r="D542" s="1" t="s">
        <v>325</v>
      </c>
      <c r="E542" s="114">
        <v>0.125</v>
      </c>
      <c r="F542" s="115"/>
      <c r="G542" s="114">
        <v>0.16458333333333333</v>
      </c>
      <c r="H542" s="1"/>
      <c r="I542" s="1">
        <v>0.95</v>
      </c>
      <c r="J542" s="1" t="s">
        <v>108</v>
      </c>
      <c r="K542" s="1"/>
      <c r="L542" s="1"/>
      <c r="M542" s="1" t="s">
        <v>60</v>
      </c>
      <c r="N542" s="1" t="s">
        <v>61</v>
      </c>
      <c r="O542" s="105" t="s">
        <v>36</v>
      </c>
      <c r="P542" s="105" t="s">
        <v>324</v>
      </c>
      <c r="Q542" s="106">
        <v>44151</v>
      </c>
      <c r="R542" s="106"/>
      <c r="S542" s="1">
        <v>0.34116666666666667</v>
      </c>
      <c r="T542" s="1">
        <v>8.1880000000000006</v>
      </c>
      <c r="U542" s="105"/>
      <c r="V542" s="105" t="s">
        <v>108</v>
      </c>
      <c r="W542" s="106">
        <v>44165</v>
      </c>
      <c r="X542" s="106">
        <v>44179</v>
      </c>
      <c r="Y542" s="1">
        <v>14</v>
      </c>
      <c r="Z542" s="1">
        <v>112</v>
      </c>
      <c r="AA542" s="1">
        <v>12</v>
      </c>
      <c r="AB542" s="1" t="s">
        <v>545</v>
      </c>
      <c r="AC542" s="1" t="s">
        <v>560</v>
      </c>
      <c r="AD542" s="1" t="s">
        <v>544</v>
      </c>
    </row>
    <row r="543" spans="1:30" x14ac:dyDescent="0.3">
      <c r="A543" s="84">
        <v>44175</v>
      </c>
      <c r="B543" s="1" t="s">
        <v>36</v>
      </c>
      <c r="C543" s="1" t="s">
        <v>324</v>
      </c>
      <c r="D543" s="1" t="s">
        <v>327</v>
      </c>
      <c r="E543" s="114">
        <v>0.13194444444444445</v>
      </c>
      <c r="F543" s="115"/>
      <c r="G543" s="114">
        <v>0.19236111111111112</v>
      </c>
      <c r="H543" s="1"/>
      <c r="I543" s="1">
        <v>1.45</v>
      </c>
      <c r="J543" s="1" t="s">
        <v>108</v>
      </c>
      <c r="K543" s="1"/>
      <c r="L543" s="1"/>
      <c r="M543" s="1" t="s">
        <v>60</v>
      </c>
      <c r="N543" s="1" t="s">
        <v>61</v>
      </c>
      <c r="O543" s="105" t="s">
        <v>36</v>
      </c>
      <c r="P543" s="105" t="s">
        <v>324</v>
      </c>
      <c r="Q543" s="106">
        <v>44151</v>
      </c>
      <c r="R543" s="106"/>
      <c r="S543" s="1">
        <v>0.34116666666666667</v>
      </c>
      <c r="T543" s="1">
        <v>8.1880000000000006</v>
      </c>
      <c r="U543" s="105"/>
      <c r="V543" s="105" t="s">
        <v>108</v>
      </c>
      <c r="W543" s="106">
        <v>44165</v>
      </c>
      <c r="X543" s="106">
        <v>44179</v>
      </c>
      <c r="Y543" s="1">
        <v>14</v>
      </c>
      <c r="Z543" s="1">
        <v>112</v>
      </c>
      <c r="AA543" s="1">
        <v>12</v>
      </c>
      <c r="AB543" s="1" t="s">
        <v>545</v>
      </c>
      <c r="AC543" s="1" t="s">
        <v>560</v>
      </c>
      <c r="AD543" s="1" t="s">
        <v>544</v>
      </c>
    </row>
    <row r="544" spans="1:30" x14ac:dyDescent="0.3">
      <c r="A544" s="84">
        <v>44152</v>
      </c>
      <c r="B544" s="1" t="s">
        <v>36</v>
      </c>
      <c r="C544" s="1" t="s">
        <v>331</v>
      </c>
      <c r="D544" s="1" t="s">
        <v>332</v>
      </c>
      <c r="E544" s="114">
        <v>0.5</v>
      </c>
      <c r="F544" s="115"/>
      <c r="G544" s="114">
        <v>0.58333333333333337</v>
      </c>
      <c r="H544" s="1"/>
      <c r="I544" s="1">
        <v>2</v>
      </c>
      <c r="J544" s="1" t="s">
        <v>105</v>
      </c>
      <c r="K544" s="1"/>
      <c r="L544" s="1"/>
      <c r="M544" s="1" t="s">
        <v>68</v>
      </c>
      <c r="N544" s="1" t="s">
        <v>69</v>
      </c>
      <c r="O544" s="105" t="s">
        <v>36</v>
      </c>
      <c r="P544" s="105" t="s">
        <v>331</v>
      </c>
      <c r="Q544" s="106">
        <v>44151</v>
      </c>
      <c r="R544" s="106"/>
      <c r="S544" s="1">
        <v>0.426458333333333</v>
      </c>
      <c r="T544" s="1">
        <v>10.234999999999992</v>
      </c>
      <c r="U544" s="105"/>
      <c r="V544" s="105" t="s">
        <v>105</v>
      </c>
      <c r="W544" s="106">
        <v>44151</v>
      </c>
      <c r="X544" s="106">
        <v>44165</v>
      </c>
      <c r="Y544" s="1">
        <v>14</v>
      </c>
      <c r="Z544" s="1">
        <v>136.37</v>
      </c>
      <c r="AA544" s="1">
        <v>11</v>
      </c>
      <c r="AB544" s="1" t="s">
        <v>542</v>
      </c>
      <c r="AC544" s="1" t="s">
        <v>544</v>
      </c>
      <c r="AD544" s="1" t="s">
        <v>544</v>
      </c>
    </row>
    <row r="545" spans="1:30" x14ac:dyDescent="0.3">
      <c r="A545" s="84">
        <v>44158</v>
      </c>
      <c r="B545" s="1" t="s">
        <v>36</v>
      </c>
      <c r="C545" s="1" t="s">
        <v>275</v>
      </c>
      <c r="D545" s="1" t="s">
        <v>120</v>
      </c>
      <c r="E545" s="114">
        <v>0.75</v>
      </c>
      <c r="F545" s="115"/>
      <c r="G545" s="114">
        <v>0.875</v>
      </c>
      <c r="H545" s="1"/>
      <c r="I545" s="1">
        <v>3</v>
      </c>
      <c r="J545" s="1" t="s">
        <v>105</v>
      </c>
      <c r="K545" s="1"/>
      <c r="L545" s="1"/>
      <c r="M545" s="1" t="s">
        <v>68</v>
      </c>
      <c r="N545" s="1" t="s">
        <v>69</v>
      </c>
      <c r="O545" s="105" t="s">
        <v>36</v>
      </c>
      <c r="P545" s="105" t="s">
        <v>275</v>
      </c>
      <c r="Q545" s="106">
        <v>44151</v>
      </c>
      <c r="R545" s="106"/>
      <c r="S545" s="1">
        <v>0.68233333333333335</v>
      </c>
      <c r="T545" s="1">
        <v>16.376000000000001</v>
      </c>
      <c r="U545" s="105"/>
      <c r="V545" s="105" t="s">
        <v>105</v>
      </c>
      <c r="W545" s="106">
        <v>44151</v>
      </c>
      <c r="X545" s="106">
        <v>44165</v>
      </c>
      <c r="Y545" s="1">
        <v>14</v>
      </c>
      <c r="Z545" s="1">
        <v>136.37</v>
      </c>
      <c r="AA545" s="1">
        <v>11</v>
      </c>
      <c r="AB545" s="1" t="s">
        <v>542</v>
      </c>
      <c r="AC545" s="1" t="s">
        <v>557</v>
      </c>
      <c r="AD545" s="1" t="s">
        <v>544</v>
      </c>
    </row>
    <row r="546" spans="1:30" x14ac:dyDescent="0.3">
      <c r="A546" s="84">
        <v>44161</v>
      </c>
      <c r="B546" s="1" t="s">
        <v>36</v>
      </c>
      <c r="C546" s="1" t="s">
        <v>331</v>
      </c>
      <c r="D546" s="1" t="s">
        <v>336</v>
      </c>
      <c r="E546" s="114">
        <v>0.70138888888888884</v>
      </c>
      <c r="F546" s="115"/>
      <c r="G546" s="114">
        <v>0.79861111111111116</v>
      </c>
      <c r="H546" s="1"/>
      <c r="I546" s="1">
        <v>2.33</v>
      </c>
      <c r="J546" s="1" t="s">
        <v>105</v>
      </c>
      <c r="K546" s="1"/>
      <c r="L546" s="1"/>
      <c r="M546" s="1" t="s">
        <v>68</v>
      </c>
      <c r="N546" s="1" t="s">
        <v>69</v>
      </c>
      <c r="O546" s="105" t="s">
        <v>36</v>
      </c>
      <c r="P546" s="105" t="s">
        <v>331</v>
      </c>
      <c r="Q546" s="106">
        <v>44151</v>
      </c>
      <c r="R546" s="106"/>
      <c r="S546" s="1">
        <v>0.426458333333333</v>
      </c>
      <c r="T546" s="1">
        <v>10.234999999999992</v>
      </c>
      <c r="U546" s="105"/>
      <c r="V546" s="105" t="s">
        <v>105</v>
      </c>
      <c r="W546" s="106">
        <v>44151</v>
      </c>
      <c r="X546" s="106">
        <v>44165</v>
      </c>
      <c r="Y546" s="1">
        <v>14</v>
      </c>
      <c r="Z546" s="1">
        <v>136.37</v>
      </c>
      <c r="AA546" s="1">
        <v>11</v>
      </c>
      <c r="AB546" s="1" t="s">
        <v>542</v>
      </c>
      <c r="AC546" s="1" t="s">
        <v>547</v>
      </c>
      <c r="AD546" s="1" t="s">
        <v>544</v>
      </c>
    </row>
    <row r="547" spans="1:30" x14ac:dyDescent="0.3">
      <c r="A547" s="84">
        <v>44165</v>
      </c>
      <c r="B547" s="1" t="s">
        <v>36</v>
      </c>
      <c r="C547" s="1" t="s">
        <v>298</v>
      </c>
      <c r="D547" s="1" t="s">
        <v>120</v>
      </c>
      <c r="E547" s="114">
        <v>0.80972222222222223</v>
      </c>
      <c r="F547" s="115"/>
      <c r="G547" s="114">
        <v>0.88958333333333328</v>
      </c>
      <c r="H547" s="1"/>
      <c r="I547" s="1">
        <v>1.92</v>
      </c>
      <c r="J547" s="1" t="s">
        <v>108</v>
      </c>
      <c r="K547" s="1"/>
      <c r="L547" s="1"/>
      <c r="M547" s="1" t="s">
        <v>68</v>
      </c>
      <c r="N547" s="1" t="s">
        <v>69</v>
      </c>
      <c r="O547" s="105" t="s">
        <v>36</v>
      </c>
      <c r="P547" s="105" t="s">
        <v>298</v>
      </c>
      <c r="Q547" s="106">
        <v>44151</v>
      </c>
      <c r="R547" s="106"/>
      <c r="S547" s="1">
        <v>2.4734583333333338</v>
      </c>
      <c r="T547" s="1">
        <v>59.363000000000014</v>
      </c>
      <c r="U547" s="105"/>
      <c r="V547" s="105" t="s">
        <v>108</v>
      </c>
      <c r="W547" s="106">
        <v>44165</v>
      </c>
      <c r="X547" s="106">
        <v>44179</v>
      </c>
      <c r="Y547" s="1">
        <v>14</v>
      </c>
      <c r="Z547" s="1">
        <v>112</v>
      </c>
      <c r="AA547" s="1">
        <v>11</v>
      </c>
      <c r="AB547" s="1" t="s">
        <v>542</v>
      </c>
      <c r="AC547" s="1" t="s">
        <v>552</v>
      </c>
      <c r="AD547" s="1" t="s">
        <v>544</v>
      </c>
    </row>
    <row r="548" spans="1:30" x14ac:dyDescent="0.3">
      <c r="A548" s="84">
        <v>44174</v>
      </c>
      <c r="B548" s="1" t="s">
        <v>36</v>
      </c>
      <c r="C548" s="1" t="s">
        <v>275</v>
      </c>
      <c r="D548" s="1" t="s">
        <v>120</v>
      </c>
      <c r="E548" s="114">
        <v>0.71527777777777779</v>
      </c>
      <c r="F548" s="115"/>
      <c r="G548" s="114">
        <v>0.76041666666666663</v>
      </c>
      <c r="H548" s="1"/>
      <c r="I548" s="1">
        <v>1.08</v>
      </c>
      <c r="J548" s="1" t="s">
        <v>108</v>
      </c>
      <c r="K548" s="1"/>
      <c r="L548" s="1"/>
      <c r="M548" s="1" t="s">
        <v>68</v>
      </c>
      <c r="N548" s="1" t="s">
        <v>69</v>
      </c>
      <c r="O548" s="105" t="s">
        <v>36</v>
      </c>
      <c r="P548" s="105" t="s">
        <v>275</v>
      </c>
      <c r="Q548" s="106">
        <v>44151</v>
      </c>
      <c r="R548" s="106"/>
      <c r="S548" s="1">
        <v>0.68233333333333335</v>
      </c>
      <c r="T548" s="1">
        <v>16.376000000000001</v>
      </c>
      <c r="U548" s="105"/>
      <c r="V548" s="105" t="s">
        <v>108</v>
      </c>
      <c r="W548" s="106">
        <v>44165</v>
      </c>
      <c r="X548" s="106">
        <v>44179</v>
      </c>
      <c r="Y548" s="1">
        <v>14</v>
      </c>
      <c r="Z548" s="1">
        <v>112</v>
      </c>
      <c r="AA548" s="1">
        <v>12</v>
      </c>
      <c r="AB548" s="1" t="s">
        <v>545</v>
      </c>
      <c r="AC548" s="1" t="s">
        <v>553</v>
      </c>
      <c r="AD548" s="1" t="s">
        <v>544</v>
      </c>
    </row>
    <row r="549" spans="1:30" x14ac:dyDescent="0.3">
      <c r="A549" s="84">
        <v>44152</v>
      </c>
      <c r="B549" s="1" t="s">
        <v>36</v>
      </c>
      <c r="C549" s="1" t="s">
        <v>298</v>
      </c>
      <c r="D549" s="1"/>
      <c r="E549" s="114">
        <v>0.84722222222222221</v>
      </c>
      <c r="F549" s="115"/>
      <c r="G549" s="114">
        <v>0.875</v>
      </c>
      <c r="H549" s="1"/>
      <c r="I549" s="1">
        <v>0.67</v>
      </c>
      <c r="J549" s="1" t="s">
        <v>105</v>
      </c>
      <c r="K549" s="1"/>
      <c r="L549" s="1"/>
      <c r="M549" s="1" t="s">
        <v>73</v>
      </c>
      <c r="N549" s="1" t="s">
        <v>74</v>
      </c>
      <c r="O549" s="105" t="s">
        <v>36</v>
      </c>
      <c r="P549" s="105" t="s">
        <v>298</v>
      </c>
      <c r="Q549" s="106">
        <v>44151</v>
      </c>
      <c r="R549" s="106"/>
      <c r="S549" s="1">
        <v>2.4734583333333338</v>
      </c>
      <c r="T549" s="1">
        <v>59.363000000000014</v>
      </c>
      <c r="U549" s="105"/>
      <c r="V549" s="105" t="s">
        <v>105</v>
      </c>
      <c r="W549" s="106">
        <v>44151</v>
      </c>
      <c r="X549" s="106">
        <v>44165</v>
      </c>
      <c r="Y549" s="1">
        <v>14</v>
      </c>
      <c r="Z549" s="1">
        <v>136.37</v>
      </c>
      <c r="AA549" s="1">
        <v>11</v>
      </c>
      <c r="AB549" s="1" t="s">
        <v>542</v>
      </c>
      <c r="AC549" s="1" t="s">
        <v>548</v>
      </c>
      <c r="AD549" s="1" t="s">
        <v>544</v>
      </c>
    </row>
    <row r="550" spans="1:30" x14ac:dyDescent="0.3">
      <c r="A550" s="84">
        <v>44152</v>
      </c>
      <c r="B550" s="1" t="s">
        <v>36</v>
      </c>
      <c r="C550" s="1" t="s">
        <v>298</v>
      </c>
      <c r="D550" s="1" t="s">
        <v>339</v>
      </c>
      <c r="E550" s="114">
        <v>0.94444444444444442</v>
      </c>
      <c r="F550" s="115"/>
      <c r="G550" s="114">
        <v>0.97916666666666663</v>
      </c>
      <c r="H550" s="1"/>
      <c r="I550" s="1">
        <v>0.83</v>
      </c>
      <c r="J550" s="1" t="s">
        <v>105</v>
      </c>
      <c r="K550" s="1"/>
      <c r="L550" s="1"/>
      <c r="M550" s="1" t="s">
        <v>73</v>
      </c>
      <c r="N550" s="1" t="s">
        <v>74</v>
      </c>
      <c r="O550" s="105" t="s">
        <v>36</v>
      </c>
      <c r="P550" s="105" t="s">
        <v>298</v>
      </c>
      <c r="Q550" s="106">
        <v>44151</v>
      </c>
      <c r="R550" s="106"/>
      <c r="S550" s="1">
        <v>2.4734583333333338</v>
      </c>
      <c r="T550" s="1">
        <v>59.363000000000014</v>
      </c>
      <c r="U550" s="105"/>
      <c r="V550" s="105" t="s">
        <v>105</v>
      </c>
      <c r="W550" s="106">
        <v>44151</v>
      </c>
      <c r="X550" s="106">
        <v>44165</v>
      </c>
      <c r="Y550" s="1">
        <v>14</v>
      </c>
      <c r="Z550" s="1">
        <v>136.37</v>
      </c>
      <c r="AA550" s="1">
        <v>11</v>
      </c>
      <c r="AB550" s="1" t="s">
        <v>542</v>
      </c>
      <c r="AC550" s="1" t="s">
        <v>556</v>
      </c>
      <c r="AD550" s="1" t="s">
        <v>544</v>
      </c>
    </row>
    <row r="551" spans="1:30" x14ac:dyDescent="0.3">
      <c r="A551" s="84">
        <v>44153</v>
      </c>
      <c r="B551" s="1" t="s">
        <v>36</v>
      </c>
      <c r="C551" s="1" t="s">
        <v>298</v>
      </c>
      <c r="D551" s="1" t="s">
        <v>340</v>
      </c>
      <c r="E551" s="114">
        <v>0.91666666666666663</v>
      </c>
      <c r="F551" s="115"/>
      <c r="G551" s="114">
        <v>0.95138888888888884</v>
      </c>
      <c r="H551" s="1"/>
      <c r="I551" s="1">
        <v>0.83</v>
      </c>
      <c r="J551" s="1" t="s">
        <v>105</v>
      </c>
      <c r="K551" s="1"/>
      <c r="L551" s="1"/>
      <c r="M551" s="1" t="s">
        <v>73</v>
      </c>
      <c r="N551" s="1" t="s">
        <v>74</v>
      </c>
      <c r="O551" s="105" t="s">
        <v>36</v>
      </c>
      <c r="P551" s="105" t="s">
        <v>298</v>
      </c>
      <c r="Q551" s="106">
        <v>44151</v>
      </c>
      <c r="R551" s="106"/>
      <c r="S551" s="1">
        <v>2.4734583333333338</v>
      </c>
      <c r="T551" s="1">
        <v>59.363000000000014</v>
      </c>
      <c r="U551" s="105"/>
      <c r="V551" s="105" t="s">
        <v>105</v>
      </c>
      <c r="W551" s="106">
        <v>44151</v>
      </c>
      <c r="X551" s="106">
        <v>44165</v>
      </c>
      <c r="Y551" s="1">
        <v>14</v>
      </c>
      <c r="Z551" s="1">
        <v>136.37</v>
      </c>
      <c r="AA551" s="1">
        <v>11</v>
      </c>
      <c r="AB551" s="1" t="s">
        <v>542</v>
      </c>
      <c r="AC551" s="1" t="s">
        <v>556</v>
      </c>
      <c r="AD551" s="1" t="s">
        <v>544</v>
      </c>
    </row>
    <row r="552" spans="1:30" x14ac:dyDescent="0.3">
      <c r="A552" s="84">
        <v>44154</v>
      </c>
      <c r="B552" s="1" t="s">
        <v>36</v>
      </c>
      <c r="C552" s="1" t="s">
        <v>298</v>
      </c>
      <c r="D552" s="1"/>
      <c r="E552" s="114">
        <v>0.625</v>
      </c>
      <c r="F552" s="115"/>
      <c r="G552" s="114">
        <v>0.66666666666666663</v>
      </c>
      <c r="H552" s="1"/>
      <c r="I552" s="1">
        <v>1</v>
      </c>
      <c r="J552" s="1" t="s">
        <v>105</v>
      </c>
      <c r="K552" s="1"/>
      <c r="L552" s="1"/>
      <c r="M552" s="1" t="s">
        <v>73</v>
      </c>
      <c r="N552" s="1" t="s">
        <v>74</v>
      </c>
      <c r="O552" s="105" t="s">
        <v>36</v>
      </c>
      <c r="P552" s="105" t="s">
        <v>298</v>
      </c>
      <c r="Q552" s="106">
        <v>44151</v>
      </c>
      <c r="R552" s="106"/>
      <c r="S552" s="1">
        <v>2.4734583333333338</v>
      </c>
      <c r="T552" s="1">
        <v>59.363000000000014</v>
      </c>
      <c r="U552" s="105"/>
      <c r="V552" s="105" t="s">
        <v>105</v>
      </c>
      <c r="W552" s="106">
        <v>44151</v>
      </c>
      <c r="X552" s="106">
        <v>44165</v>
      </c>
      <c r="Y552" s="1">
        <v>14</v>
      </c>
      <c r="Z552" s="1">
        <v>136.37</v>
      </c>
      <c r="AA552" s="1">
        <v>11</v>
      </c>
      <c r="AB552" s="1" t="s">
        <v>542</v>
      </c>
      <c r="AC552" s="1" t="s">
        <v>550</v>
      </c>
      <c r="AD552" s="1" t="s">
        <v>544</v>
      </c>
    </row>
    <row r="553" spans="1:30" x14ac:dyDescent="0.3">
      <c r="A553" s="84">
        <v>44157</v>
      </c>
      <c r="B553" s="1" t="s">
        <v>36</v>
      </c>
      <c r="C553" s="1" t="s">
        <v>298</v>
      </c>
      <c r="D553" s="1" t="s">
        <v>129</v>
      </c>
      <c r="E553" s="114">
        <v>0.75</v>
      </c>
      <c r="F553" s="115"/>
      <c r="G553" s="114">
        <v>0.79166666666666663</v>
      </c>
      <c r="H553" s="1"/>
      <c r="I553" s="1">
        <v>1</v>
      </c>
      <c r="J553" s="1" t="s">
        <v>105</v>
      </c>
      <c r="K553" s="1"/>
      <c r="L553" s="1"/>
      <c r="M553" s="1" t="s">
        <v>73</v>
      </c>
      <c r="N553" s="1" t="s">
        <v>74</v>
      </c>
      <c r="O553" s="105" t="s">
        <v>36</v>
      </c>
      <c r="P553" s="105" t="s">
        <v>298</v>
      </c>
      <c r="Q553" s="106">
        <v>44151</v>
      </c>
      <c r="R553" s="106"/>
      <c r="S553" s="1">
        <v>2.4734583333333338</v>
      </c>
      <c r="T553" s="1">
        <v>59.363000000000014</v>
      </c>
      <c r="U553" s="105"/>
      <c r="V553" s="105" t="s">
        <v>105</v>
      </c>
      <c r="W553" s="106">
        <v>44151</v>
      </c>
      <c r="X553" s="106">
        <v>44165</v>
      </c>
      <c r="Y553" s="1">
        <v>14</v>
      </c>
      <c r="Z553" s="1">
        <v>136.37</v>
      </c>
      <c r="AA553" s="1">
        <v>11</v>
      </c>
      <c r="AB553" s="1" t="s">
        <v>542</v>
      </c>
      <c r="AC553" s="1" t="s">
        <v>557</v>
      </c>
      <c r="AD553" s="1" t="s">
        <v>544</v>
      </c>
    </row>
    <row r="554" spans="1:30" x14ac:dyDescent="0.3">
      <c r="A554" s="84">
        <v>44158</v>
      </c>
      <c r="B554" s="1" t="s">
        <v>36</v>
      </c>
      <c r="C554" s="1" t="s">
        <v>298</v>
      </c>
      <c r="D554" s="1" t="s">
        <v>270</v>
      </c>
      <c r="E554" s="114">
        <v>0.8125</v>
      </c>
      <c r="F554" s="115"/>
      <c r="G554" s="114">
        <v>0.86805555555555558</v>
      </c>
      <c r="H554" s="1"/>
      <c r="I554" s="1">
        <v>1.33</v>
      </c>
      <c r="J554" s="1" t="s">
        <v>105</v>
      </c>
      <c r="K554" s="1"/>
      <c r="L554" s="1"/>
      <c r="M554" s="1" t="s">
        <v>73</v>
      </c>
      <c r="N554" s="1" t="s">
        <v>74</v>
      </c>
      <c r="O554" s="105" t="s">
        <v>36</v>
      </c>
      <c r="P554" s="105" t="s">
        <v>298</v>
      </c>
      <c r="Q554" s="106">
        <v>44151</v>
      </c>
      <c r="R554" s="106"/>
      <c r="S554" s="1">
        <v>2.4734583333333338</v>
      </c>
      <c r="T554" s="1">
        <v>59.363000000000014</v>
      </c>
      <c r="U554" s="105"/>
      <c r="V554" s="105" t="s">
        <v>105</v>
      </c>
      <c r="W554" s="106">
        <v>44151</v>
      </c>
      <c r="X554" s="106">
        <v>44165</v>
      </c>
      <c r="Y554" s="1">
        <v>14</v>
      </c>
      <c r="Z554" s="1">
        <v>136.37</v>
      </c>
      <c r="AA554" s="1">
        <v>11</v>
      </c>
      <c r="AB554" s="1" t="s">
        <v>542</v>
      </c>
      <c r="AC554" s="1" t="s">
        <v>552</v>
      </c>
      <c r="AD554" s="1" t="s">
        <v>544</v>
      </c>
    </row>
    <row r="555" spans="1:30" x14ac:dyDescent="0.3">
      <c r="A555" s="84">
        <v>44159</v>
      </c>
      <c r="B555" s="1" t="s">
        <v>36</v>
      </c>
      <c r="C555" s="1" t="s">
        <v>298</v>
      </c>
      <c r="D555" s="1" t="s">
        <v>341</v>
      </c>
      <c r="E555" s="114">
        <v>0.8125</v>
      </c>
      <c r="F555" s="115"/>
      <c r="G555" s="114">
        <v>0.98958333333333337</v>
      </c>
      <c r="H555" s="1"/>
      <c r="I555" s="1">
        <v>4.25</v>
      </c>
      <c r="J555" s="1" t="s">
        <v>105</v>
      </c>
      <c r="K555" s="1"/>
      <c r="L555" s="1"/>
      <c r="M555" s="1" t="s">
        <v>73</v>
      </c>
      <c r="N555" s="1" t="s">
        <v>74</v>
      </c>
      <c r="O555" s="105" t="s">
        <v>36</v>
      </c>
      <c r="P555" s="105" t="s">
        <v>298</v>
      </c>
      <c r="Q555" s="106">
        <v>44151</v>
      </c>
      <c r="R555" s="106"/>
      <c r="S555" s="1">
        <v>2.4734583333333338</v>
      </c>
      <c r="T555" s="1">
        <v>59.363000000000014</v>
      </c>
      <c r="U555" s="105"/>
      <c r="V555" s="105" t="s">
        <v>105</v>
      </c>
      <c r="W555" s="106">
        <v>44151</v>
      </c>
      <c r="X555" s="106">
        <v>44165</v>
      </c>
      <c r="Y555" s="1">
        <v>14</v>
      </c>
      <c r="Z555" s="1">
        <v>136.37</v>
      </c>
      <c r="AA555" s="1">
        <v>11</v>
      </c>
      <c r="AB555" s="1" t="s">
        <v>542</v>
      </c>
      <c r="AC555" s="1" t="s">
        <v>552</v>
      </c>
      <c r="AD555" s="1" t="s">
        <v>544</v>
      </c>
    </row>
    <row r="556" spans="1:30" x14ac:dyDescent="0.3">
      <c r="A556" s="84">
        <v>44160</v>
      </c>
      <c r="B556" s="1" t="s">
        <v>36</v>
      </c>
      <c r="C556" s="1" t="s">
        <v>298</v>
      </c>
      <c r="D556" s="1" t="s">
        <v>342</v>
      </c>
      <c r="E556" s="114">
        <v>0.38541666666666669</v>
      </c>
      <c r="F556" s="115"/>
      <c r="G556" s="114">
        <v>0.40277777777777779</v>
      </c>
      <c r="H556" s="1"/>
      <c r="I556" s="1">
        <v>0.42</v>
      </c>
      <c r="J556" s="1" t="s">
        <v>105</v>
      </c>
      <c r="K556" s="1"/>
      <c r="L556" s="1"/>
      <c r="M556" s="1" t="s">
        <v>73</v>
      </c>
      <c r="N556" s="1" t="s">
        <v>74</v>
      </c>
      <c r="O556" s="105" t="s">
        <v>36</v>
      </c>
      <c r="P556" s="105" t="s">
        <v>298</v>
      </c>
      <c r="Q556" s="106">
        <v>44151</v>
      </c>
      <c r="R556" s="106"/>
      <c r="S556" s="1">
        <v>2.4734583333333338</v>
      </c>
      <c r="T556" s="1">
        <v>59.363000000000014</v>
      </c>
      <c r="U556" s="105"/>
      <c r="V556" s="105" t="s">
        <v>105</v>
      </c>
      <c r="W556" s="106">
        <v>44151</v>
      </c>
      <c r="X556" s="106">
        <v>44165</v>
      </c>
      <c r="Y556" s="1">
        <v>14</v>
      </c>
      <c r="Z556" s="1">
        <v>136.37</v>
      </c>
      <c r="AA556" s="1">
        <v>11</v>
      </c>
      <c r="AB556" s="1" t="s">
        <v>542</v>
      </c>
      <c r="AC556" s="1" t="s">
        <v>543</v>
      </c>
      <c r="AD556" s="1" t="s">
        <v>544</v>
      </c>
    </row>
    <row r="557" spans="1:30" x14ac:dyDescent="0.3">
      <c r="A557" s="84">
        <v>44160</v>
      </c>
      <c r="B557" s="1" t="s">
        <v>36</v>
      </c>
      <c r="C557" s="1" t="s">
        <v>298</v>
      </c>
      <c r="D557" s="1" t="s">
        <v>343</v>
      </c>
      <c r="E557" s="114">
        <v>0.79861111111111116</v>
      </c>
      <c r="F557" s="115"/>
      <c r="G557" s="114">
        <v>0.85416666666666663</v>
      </c>
      <c r="H557" s="1"/>
      <c r="I557" s="1">
        <v>1.33</v>
      </c>
      <c r="J557" s="1" t="s">
        <v>105</v>
      </c>
      <c r="K557" s="1"/>
      <c r="L557" s="1"/>
      <c r="M557" s="1" t="s">
        <v>73</v>
      </c>
      <c r="N557" s="1" t="s">
        <v>74</v>
      </c>
      <c r="O557" s="105" t="s">
        <v>36</v>
      </c>
      <c r="P557" s="105" t="s">
        <v>298</v>
      </c>
      <c r="Q557" s="106">
        <v>44151</v>
      </c>
      <c r="R557" s="106"/>
      <c r="S557" s="1">
        <v>2.4734583333333338</v>
      </c>
      <c r="T557" s="1">
        <v>59.363000000000014</v>
      </c>
      <c r="U557" s="105"/>
      <c r="V557" s="105" t="s">
        <v>105</v>
      </c>
      <c r="W557" s="106">
        <v>44151</v>
      </c>
      <c r="X557" s="106">
        <v>44165</v>
      </c>
      <c r="Y557" s="1">
        <v>14</v>
      </c>
      <c r="Z557" s="1">
        <v>136.37</v>
      </c>
      <c r="AA557" s="1">
        <v>11</v>
      </c>
      <c r="AB557" s="1" t="s">
        <v>542</v>
      </c>
      <c r="AC557" s="1" t="s">
        <v>552</v>
      </c>
      <c r="AD557" s="1" t="s">
        <v>544</v>
      </c>
    </row>
    <row r="558" spans="1:30" x14ac:dyDescent="0.3">
      <c r="A558" s="84">
        <v>44165</v>
      </c>
      <c r="B558" s="1" t="s">
        <v>36</v>
      </c>
      <c r="C558" s="1" t="s">
        <v>298</v>
      </c>
      <c r="D558" s="1" t="s">
        <v>345</v>
      </c>
      <c r="E558" s="114">
        <v>0.81041666666666667</v>
      </c>
      <c r="F558" s="115"/>
      <c r="G558" s="114">
        <v>0.88958333333333328</v>
      </c>
      <c r="H558" s="1"/>
      <c r="I558" s="1">
        <v>1.9</v>
      </c>
      <c r="J558" s="1" t="s">
        <v>108</v>
      </c>
      <c r="K558" s="1"/>
      <c r="L558" s="1"/>
      <c r="M558" s="1" t="s">
        <v>73</v>
      </c>
      <c r="N558" s="1" t="s">
        <v>74</v>
      </c>
      <c r="O558" s="105" t="s">
        <v>36</v>
      </c>
      <c r="P558" s="105" t="s">
        <v>298</v>
      </c>
      <c r="Q558" s="106">
        <v>44151</v>
      </c>
      <c r="R558" s="106"/>
      <c r="S558" s="1">
        <v>2.4734583333333338</v>
      </c>
      <c r="T558" s="1">
        <v>59.363000000000014</v>
      </c>
      <c r="U558" s="105"/>
      <c r="V558" s="105" t="s">
        <v>108</v>
      </c>
      <c r="W558" s="106">
        <v>44165</v>
      </c>
      <c r="X558" s="106">
        <v>44179</v>
      </c>
      <c r="Y558" s="1">
        <v>14</v>
      </c>
      <c r="Z558" s="1">
        <v>112</v>
      </c>
      <c r="AA558" s="1">
        <v>11</v>
      </c>
      <c r="AB558" s="1" t="s">
        <v>542</v>
      </c>
      <c r="AC558" s="1" t="s">
        <v>552</v>
      </c>
      <c r="AD558" s="1" t="s">
        <v>544</v>
      </c>
    </row>
    <row r="559" spans="1:30" x14ac:dyDescent="0.3">
      <c r="A559" s="84">
        <v>44168</v>
      </c>
      <c r="B559" s="1" t="s">
        <v>36</v>
      </c>
      <c r="C559" s="1" t="s">
        <v>298</v>
      </c>
      <c r="D559" s="1" t="s">
        <v>346</v>
      </c>
      <c r="E559" s="114">
        <v>0.83333333333333337</v>
      </c>
      <c r="F559" s="115"/>
      <c r="G559" s="114">
        <v>0.91666666666666663</v>
      </c>
      <c r="H559" s="1"/>
      <c r="I559" s="1">
        <v>2</v>
      </c>
      <c r="J559" s="1" t="s">
        <v>108</v>
      </c>
      <c r="K559" s="1"/>
      <c r="L559" s="1"/>
      <c r="M559" s="1" t="s">
        <v>73</v>
      </c>
      <c r="N559" s="1" t="s">
        <v>74</v>
      </c>
      <c r="O559" s="105" t="s">
        <v>36</v>
      </c>
      <c r="P559" s="105" t="s">
        <v>298</v>
      </c>
      <c r="Q559" s="106">
        <v>44151</v>
      </c>
      <c r="R559" s="106"/>
      <c r="S559" s="1">
        <v>2.4734583333333338</v>
      </c>
      <c r="T559" s="1">
        <v>59.363000000000014</v>
      </c>
      <c r="U559" s="105"/>
      <c r="V559" s="105" t="s">
        <v>108</v>
      </c>
      <c r="W559" s="106">
        <v>44165</v>
      </c>
      <c r="X559" s="106">
        <v>44179</v>
      </c>
      <c r="Y559" s="1">
        <v>14</v>
      </c>
      <c r="Z559" s="1">
        <v>112</v>
      </c>
      <c r="AA559" s="1">
        <v>12</v>
      </c>
      <c r="AB559" s="1" t="s">
        <v>545</v>
      </c>
      <c r="AC559" s="1" t="s">
        <v>548</v>
      </c>
      <c r="AD559" s="1" t="s">
        <v>544</v>
      </c>
    </row>
    <row r="560" spans="1:30" x14ac:dyDescent="0.3">
      <c r="A560" s="84">
        <v>44169</v>
      </c>
      <c r="B560" s="1" t="s">
        <v>36</v>
      </c>
      <c r="C560" s="1" t="s">
        <v>298</v>
      </c>
      <c r="D560" s="1" t="s">
        <v>348</v>
      </c>
      <c r="E560" s="114">
        <v>0.47430555555555554</v>
      </c>
      <c r="F560" s="115"/>
      <c r="G560" s="114">
        <v>0.56944444444444442</v>
      </c>
      <c r="H560" s="1"/>
      <c r="I560" s="1">
        <v>2.2799999999999998</v>
      </c>
      <c r="J560" s="1" t="s">
        <v>108</v>
      </c>
      <c r="K560" s="1"/>
      <c r="L560" s="1"/>
      <c r="M560" s="1" t="s">
        <v>73</v>
      </c>
      <c r="N560" s="1" t="s">
        <v>74</v>
      </c>
      <c r="O560" s="105" t="s">
        <v>36</v>
      </c>
      <c r="P560" s="105" t="s">
        <v>298</v>
      </c>
      <c r="Q560" s="106">
        <v>44151</v>
      </c>
      <c r="R560" s="106"/>
      <c r="S560" s="1">
        <v>2.4734583333333338</v>
      </c>
      <c r="T560" s="1">
        <v>59.363000000000014</v>
      </c>
      <c r="U560" s="105"/>
      <c r="V560" s="105" t="s">
        <v>108</v>
      </c>
      <c r="W560" s="106">
        <v>44165</v>
      </c>
      <c r="X560" s="106">
        <v>44179</v>
      </c>
      <c r="Y560" s="1">
        <v>14</v>
      </c>
      <c r="Z560" s="1">
        <v>112</v>
      </c>
      <c r="AA560" s="1">
        <v>12</v>
      </c>
      <c r="AB560" s="1" t="s">
        <v>545</v>
      </c>
      <c r="AC560" s="1" t="s">
        <v>558</v>
      </c>
      <c r="AD560" s="1" t="s">
        <v>544</v>
      </c>
    </row>
    <row r="561" spans="1:30" x14ac:dyDescent="0.3">
      <c r="A561" s="84">
        <v>44174</v>
      </c>
      <c r="B561" s="1" t="s">
        <v>36</v>
      </c>
      <c r="C561" s="1" t="s">
        <v>275</v>
      </c>
      <c r="D561" s="1" t="s">
        <v>349</v>
      </c>
      <c r="E561" s="114">
        <v>0.71527777777777779</v>
      </c>
      <c r="F561" s="115"/>
      <c r="G561" s="114">
        <v>0.76041666666666663</v>
      </c>
      <c r="H561" s="1"/>
      <c r="I561" s="1">
        <v>1.08</v>
      </c>
      <c r="J561" s="1" t="s">
        <v>108</v>
      </c>
      <c r="K561" s="1"/>
      <c r="L561" s="1"/>
      <c r="M561" s="1" t="s">
        <v>73</v>
      </c>
      <c r="N561" s="1" t="s">
        <v>74</v>
      </c>
      <c r="O561" s="105" t="s">
        <v>36</v>
      </c>
      <c r="P561" s="105" t="s">
        <v>275</v>
      </c>
      <c r="Q561" s="106">
        <v>44151</v>
      </c>
      <c r="R561" s="106"/>
      <c r="S561" s="1">
        <v>0.68233333333333335</v>
      </c>
      <c r="T561" s="1">
        <v>16.376000000000001</v>
      </c>
      <c r="U561" s="105"/>
      <c r="V561" s="105" t="s">
        <v>108</v>
      </c>
      <c r="W561" s="106">
        <v>44165</v>
      </c>
      <c r="X561" s="106">
        <v>44179</v>
      </c>
      <c r="Y561" s="1">
        <v>14</v>
      </c>
      <c r="Z561" s="1">
        <v>112</v>
      </c>
      <c r="AA561" s="1">
        <v>12</v>
      </c>
      <c r="AB561" s="1" t="s">
        <v>545</v>
      </c>
      <c r="AC561" s="1" t="s">
        <v>553</v>
      </c>
      <c r="AD561" s="1" t="s">
        <v>544</v>
      </c>
    </row>
    <row r="562" spans="1:30" x14ac:dyDescent="0.3">
      <c r="A562" s="84">
        <v>44151</v>
      </c>
      <c r="B562" s="1" t="s">
        <v>36</v>
      </c>
      <c r="C562" s="1" t="s">
        <v>324</v>
      </c>
      <c r="D562" s="1" t="s">
        <v>350</v>
      </c>
      <c r="E562" s="114">
        <v>0.625</v>
      </c>
      <c r="F562" s="115"/>
      <c r="G562" s="114">
        <v>0.63888888888888884</v>
      </c>
      <c r="H562" s="1"/>
      <c r="I562" s="1">
        <v>0.33</v>
      </c>
      <c r="J562" s="1" t="s">
        <v>40</v>
      </c>
      <c r="K562" s="1"/>
      <c r="L562" s="1"/>
      <c r="M562" s="1" t="s">
        <v>83</v>
      </c>
      <c r="N562" s="1" t="s">
        <v>84</v>
      </c>
      <c r="O562" s="105" t="s">
        <v>36</v>
      </c>
      <c r="P562" s="105" t="s">
        <v>324</v>
      </c>
      <c r="Q562" s="106">
        <v>44151</v>
      </c>
      <c r="R562" s="106"/>
      <c r="S562" s="1">
        <v>0.34116666666666667</v>
      </c>
      <c r="T562" s="1">
        <v>8.1880000000000006</v>
      </c>
      <c r="U562" s="105"/>
      <c r="V562" s="105" t="s">
        <v>40</v>
      </c>
      <c r="W562" s="106">
        <v>44137</v>
      </c>
      <c r="X562" s="106">
        <v>44151</v>
      </c>
      <c r="Y562" s="1">
        <v>14</v>
      </c>
      <c r="Z562" s="1">
        <v>112</v>
      </c>
      <c r="AA562" s="1">
        <v>11</v>
      </c>
      <c r="AB562" s="1" t="s">
        <v>542</v>
      </c>
      <c r="AC562" s="1" t="s">
        <v>550</v>
      </c>
      <c r="AD562" s="1" t="s">
        <v>544</v>
      </c>
    </row>
    <row r="563" spans="1:30" x14ac:dyDescent="0.3">
      <c r="A563" s="84">
        <v>44151</v>
      </c>
      <c r="B563" s="1" t="s">
        <v>36</v>
      </c>
      <c r="C563" s="1" t="s">
        <v>324</v>
      </c>
      <c r="D563" s="1" t="s">
        <v>120</v>
      </c>
      <c r="E563" s="114">
        <v>0.91666666666666663</v>
      </c>
      <c r="F563" s="115"/>
      <c r="G563" s="114">
        <v>0.94444444444444442</v>
      </c>
      <c r="H563" s="1"/>
      <c r="I563" s="1">
        <v>0.67</v>
      </c>
      <c r="J563" s="1" t="s">
        <v>40</v>
      </c>
      <c r="K563" s="1"/>
      <c r="L563" s="1"/>
      <c r="M563" s="1" t="s">
        <v>83</v>
      </c>
      <c r="N563" s="1" t="s">
        <v>84</v>
      </c>
      <c r="O563" s="105" t="s">
        <v>36</v>
      </c>
      <c r="P563" s="105" t="s">
        <v>324</v>
      </c>
      <c r="Q563" s="106">
        <v>44151</v>
      </c>
      <c r="R563" s="106"/>
      <c r="S563" s="1">
        <v>0.34116666666666667</v>
      </c>
      <c r="T563" s="1">
        <v>8.1880000000000006</v>
      </c>
      <c r="U563" s="105"/>
      <c r="V563" s="105" t="s">
        <v>40</v>
      </c>
      <c r="W563" s="106">
        <v>44137</v>
      </c>
      <c r="X563" s="106">
        <v>44151</v>
      </c>
      <c r="Y563" s="1">
        <v>14</v>
      </c>
      <c r="Z563" s="1">
        <v>112</v>
      </c>
      <c r="AA563" s="1">
        <v>11</v>
      </c>
      <c r="AB563" s="1" t="s">
        <v>542</v>
      </c>
      <c r="AC563" s="1" t="s">
        <v>556</v>
      </c>
      <c r="AD563" s="1" t="s">
        <v>544</v>
      </c>
    </row>
    <row r="564" spans="1:30" x14ac:dyDescent="0.3">
      <c r="A564" s="84">
        <v>44153</v>
      </c>
      <c r="B564" s="1" t="s">
        <v>36</v>
      </c>
      <c r="C564" s="1" t="s">
        <v>324</v>
      </c>
      <c r="D564" s="1" t="s">
        <v>120</v>
      </c>
      <c r="E564" s="114">
        <v>0.83333333333333337</v>
      </c>
      <c r="F564" s="115"/>
      <c r="G564" s="114">
        <v>0.875</v>
      </c>
      <c r="H564" s="1"/>
      <c r="I564" s="1">
        <v>1</v>
      </c>
      <c r="J564" s="1" t="s">
        <v>105</v>
      </c>
      <c r="K564" s="1"/>
      <c r="L564" s="1"/>
      <c r="M564" s="1" t="s">
        <v>83</v>
      </c>
      <c r="N564" s="1" t="s">
        <v>84</v>
      </c>
      <c r="O564" s="105" t="s">
        <v>36</v>
      </c>
      <c r="P564" s="105" t="s">
        <v>324</v>
      </c>
      <c r="Q564" s="106">
        <v>44151</v>
      </c>
      <c r="R564" s="106"/>
      <c r="S564" s="1">
        <v>0.34116666666666667</v>
      </c>
      <c r="T564" s="1">
        <v>8.1880000000000006</v>
      </c>
      <c r="U564" s="105"/>
      <c r="V564" s="105" t="s">
        <v>105</v>
      </c>
      <c r="W564" s="106">
        <v>44151</v>
      </c>
      <c r="X564" s="106">
        <v>44165</v>
      </c>
      <c r="Y564" s="1">
        <v>14</v>
      </c>
      <c r="Z564" s="1">
        <v>136.37</v>
      </c>
      <c r="AA564" s="1">
        <v>11</v>
      </c>
      <c r="AB564" s="1" t="s">
        <v>542</v>
      </c>
      <c r="AC564" s="1" t="s">
        <v>548</v>
      </c>
      <c r="AD564" s="1" t="s">
        <v>544</v>
      </c>
    </row>
    <row r="565" spans="1:30" x14ac:dyDescent="0.3">
      <c r="A565" s="84">
        <v>44154</v>
      </c>
      <c r="B565" s="1" t="s">
        <v>36</v>
      </c>
      <c r="C565" s="1" t="s">
        <v>324</v>
      </c>
      <c r="D565" s="1" t="s">
        <v>270</v>
      </c>
      <c r="E565" s="114">
        <v>0.44444444444444442</v>
      </c>
      <c r="F565" s="115"/>
      <c r="G565" s="114">
        <v>0.46875</v>
      </c>
      <c r="H565" s="1"/>
      <c r="I565" s="1">
        <v>0.57999999999999996</v>
      </c>
      <c r="J565" s="1" t="s">
        <v>105</v>
      </c>
      <c r="K565" s="1"/>
      <c r="L565" s="1"/>
      <c r="M565" s="1" t="s">
        <v>83</v>
      </c>
      <c r="N565" s="1" t="s">
        <v>84</v>
      </c>
      <c r="O565" s="105" t="s">
        <v>36</v>
      </c>
      <c r="P565" s="105" t="s">
        <v>324</v>
      </c>
      <c r="Q565" s="106">
        <v>44151</v>
      </c>
      <c r="R565" s="106"/>
      <c r="S565" s="1">
        <v>0.34116666666666667</v>
      </c>
      <c r="T565" s="1">
        <v>8.1880000000000006</v>
      </c>
      <c r="U565" s="105"/>
      <c r="V565" s="105" t="s">
        <v>105</v>
      </c>
      <c r="W565" s="106">
        <v>44151</v>
      </c>
      <c r="X565" s="106">
        <v>44165</v>
      </c>
      <c r="Y565" s="1">
        <v>14</v>
      </c>
      <c r="Z565" s="1">
        <v>136.37</v>
      </c>
      <c r="AA565" s="1">
        <v>11</v>
      </c>
      <c r="AB565" s="1" t="s">
        <v>542</v>
      </c>
      <c r="AC565" s="1" t="s">
        <v>555</v>
      </c>
      <c r="AD565" s="1" t="s">
        <v>544</v>
      </c>
    </row>
    <row r="566" spans="1:30" x14ac:dyDescent="0.3">
      <c r="A566" s="84">
        <v>44154</v>
      </c>
      <c r="B566" s="1" t="s">
        <v>36</v>
      </c>
      <c r="C566" s="1" t="s">
        <v>324</v>
      </c>
      <c r="D566" s="1" t="s">
        <v>120</v>
      </c>
      <c r="E566" s="114">
        <v>0.46875</v>
      </c>
      <c r="F566" s="115"/>
      <c r="G566" s="114">
        <v>0.52083333333333337</v>
      </c>
      <c r="H566" s="1"/>
      <c r="I566" s="1">
        <v>1.25</v>
      </c>
      <c r="J566" s="1" t="s">
        <v>105</v>
      </c>
      <c r="K566" s="1"/>
      <c r="L566" s="1"/>
      <c r="M566" s="1" t="s">
        <v>83</v>
      </c>
      <c r="N566" s="1" t="s">
        <v>84</v>
      </c>
      <c r="O566" s="105" t="s">
        <v>36</v>
      </c>
      <c r="P566" s="105" t="s">
        <v>324</v>
      </c>
      <c r="Q566" s="106">
        <v>44151</v>
      </c>
      <c r="R566" s="106"/>
      <c r="S566" s="1">
        <v>0.34116666666666667</v>
      </c>
      <c r="T566" s="1">
        <v>8.1880000000000006</v>
      </c>
      <c r="U566" s="105"/>
      <c r="V566" s="105" t="s">
        <v>105</v>
      </c>
      <c r="W566" s="106">
        <v>44151</v>
      </c>
      <c r="X566" s="106">
        <v>44165</v>
      </c>
      <c r="Y566" s="1">
        <v>14</v>
      </c>
      <c r="Z566" s="1">
        <v>136.37</v>
      </c>
      <c r="AA566" s="1">
        <v>11</v>
      </c>
      <c r="AB566" s="1" t="s">
        <v>542</v>
      </c>
      <c r="AC566" s="1" t="s">
        <v>558</v>
      </c>
      <c r="AD566" s="1" t="s">
        <v>544</v>
      </c>
    </row>
    <row r="567" spans="1:30" x14ac:dyDescent="0.3">
      <c r="A567" s="84">
        <v>44158</v>
      </c>
      <c r="B567" s="1" t="s">
        <v>36</v>
      </c>
      <c r="C567" s="1" t="s">
        <v>324</v>
      </c>
      <c r="D567" s="1" t="s">
        <v>351</v>
      </c>
      <c r="E567" s="114">
        <v>0.41666666666666669</v>
      </c>
      <c r="F567" s="115"/>
      <c r="G567" s="114">
        <v>0.4375</v>
      </c>
      <c r="H567" s="1"/>
      <c r="I567" s="1">
        <v>0.5</v>
      </c>
      <c r="J567" s="1" t="s">
        <v>105</v>
      </c>
      <c r="K567" s="1"/>
      <c r="L567" s="1"/>
      <c r="M567" s="1" t="s">
        <v>83</v>
      </c>
      <c r="N567" s="1" t="s">
        <v>84</v>
      </c>
      <c r="O567" s="105" t="s">
        <v>36</v>
      </c>
      <c r="P567" s="105" t="s">
        <v>324</v>
      </c>
      <c r="Q567" s="106">
        <v>44151</v>
      </c>
      <c r="R567" s="106"/>
      <c r="S567" s="1">
        <v>0.34116666666666667</v>
      </c>
      <c r="T567" s="1">
        <v>8.1880000000000006</v>
      </c>
      <c r="U567" s="105"/>
      <c r="V567" s="105" t="s">
        <v>105</v>
      </c>
      <c r="W567" s="106">
        <v>44151</v>
      </c>
      <c r="X567" s="106">
        <v>44165</v>
      </c>
      <c r="Y567" s="1">
        <v>14</v>
      </c>
      <c r="Z567" s="1">
        <v>136.37</v>
      </c>
      <c r="AA567" s="1">
        <v>11</v>
      </c>
      <c r="AB567" s="1" t="s">
        <v>542</v>
      </c>
      <c r="AC567" s="1" t="s">
        <v>555</v>
      </c>
      <c r="AD567" s="1" t="s">
        <v>544</v>
      </c>
    </row>
    <row r="568" spans="1:30" x14ac:dyDescent="0.3">
      <c r="A568" s="84">
        <v>44159</v>
      </c>
      <c r="B568" s="1" t="s">
        <v>36</v>
      </c>
      <c r="C568" s="1" t="s">
        <v>352</v>
      </c>
      <c r="D568" s="1" t="s">
        <v>120</v>
      </c>
      <c r="E568" s="114">
        <v>0.625</v>
      </c>
      <c r="F568" s="115"/>
      <c r="G568" s="114">
        <v>0.66666666666666663</v>
      </c>
      <c r="H568" s="1"/>
      <c r="I568" s="1">
        <v>1</v>
      </c>
      <c r="J568" s="1" t="s">
        <v>105</v>
      </c>
      <c r="K568" s="1"/>
      <c r="L568" s="1"/>
      <c r="M568" s="1" t="s">
        <v>83</v>
      </c>
      <c r="N568" s="1" t="s">
        <v>84</v>
      </c>
      <c r="O568" s="105" t="s">
        <v>36</v>
      </c>
      <c r="P568" s="105" t="s">
        <v>352</v>
      </c>
      <c r="Q568" s="106">
        <v>44151</v>
      </c>
      <c r="R568" s="106"/>
      <c r="S568" s="1">
        <v>1.3646666666666667</v>
      </c>
      <c r="T568" s="1">
        <v>32.752000000000002</v>
      </c>
      <c r="U568" s="105"/>
      <c r="V568" s="105" t="s">
        <v>105</v>
      </c>
      <c r="W568" s="106">
        <v>44151</v>
      </c>
      <c r="X568" s="106">
        <v>44165</v>
      </c>
      <c r="Y568" s="1">
        <v>14</v>
      </c>
      <c r="Z568" s="1">
        <v>136.37</v>
      </c>
      <c r="AA568" s="1">
        <v>11</v>
      </c>
      <c r="AB568" s="1" t="s">
        <v>542</v>
      </c>
      <c r="AC568" s="1" t="s">
        <v>550</v>
      </c>
      <c r="AD568" s="1" t="s">
        <v>544</v>
      </c>
    </row>
    <row r="569" spans="1:30" x14ac:dyDescent="0.3">
      <c r="A569" s="84">
        <v>44159</v>
      </c>
      <c r="B569" s="1" t="s">
        <v>36</v>
      </c>
      <c r="C569" s="1" t="s">
        <v>352</v>
      </c>
      <c r="D569" s="1" t="s">
        <v>353</v>
      </c>
      <c r="E569" s="114">
        <v>0.83333333333333337</v>
      </c>
      <c r="F569" s="115"/>
      <c r="G569" s="114">
        <v>0.84722222222222221</v>
      </c>
      <c r="H569" s="1"/>
      <c r="I569" s="1">
        <v>0.33</v>
      </c>
      <c r="J569" s="1" t="s">
        <v>105</v>
      </c>
      <c r="K569" s="1"/>
      <c r="L569" s="1"/>
      <c r="M569" s="1" t="s">
        <v>83</v>
      </c>
      <c r="N569" s="1" t="s">
        <v>84</v>
      </c>
      <c r="O569" s="105" t="s">
        <v>36</v>
      </c>
      <c r="P569" s="105" t="s">
        <v>352</v>
      </c>
      <c r="Q569" s="106">
        <v>44151</v>
      </c>
      <c r="R569" s="106"/>
      <c r="S569" s="1">
        <v>1.3646666666666667</v>
      </c>
      <c r="T569" s="1">
        <v>32.752000000000002</v>
      </c>
      <c r="U569" s="105"/>
      <c r="V569" s="105" t="s">
        <v>105</v>
      </c>
      <c r="W569" s="106">
        <v>44151</v>
      </c>
      <c r="X569" s="106">
        <v>44165</v>
      </c>
      <c r="Y569" s="1">
        <v>14</v>
      </c>
      <c r="Z569" s="1">
        <v>136.37</v>
      </c>
      <c r="AA569" s="1">
        <v>11</v>
      </c>
      <c r="AB569" s="1" t="s">
        <v>542</v>
      </c>
      <c r="AC569" s="1" t="s">
        <v>548</v>
      </c>
      <c r="AD569" s="1" t="s">
        <v>544</v>
      </c>
    </row>
    <row r="570" spans="1:30" x14ac:dyDescent="0.3">
      <c r="A570" s="84">
        <v>44159</v>
      </c>
      <c r="B570" s="1" t="s">
        <v>36</v>
      </c>
      <c r="C570" s="1" t="s">
        <v>352</v>
      </c>
      <c r="D570" s="1" t="s">
        <v>354</v>
      </c>
      <c r="E570" s="114">
        <v>0.84722222222222221</v>
      </c>
      <c r="F570" s="115"/>
      <c r="G570" s="114">
        <v>0.86111111111111116</v>
      </c>
      <c r="H570" s="1"/>
      <c r="I570" s="1">
        <v>0.33</v>
      </c>
      <c r="J570" s="1" t="s">
        <v>105</v>
      </c>
      <c r="K570" s="1"/>
      <c r="L570" s="1"/>
      <c r="M570" s="1" t="s">
        <v>83</v>
      </c>
      <c r="N570" s="1" t="s">
        <v>84</v>
      </c>
      <c r="O570" s="105" t="s">
        <v>36</v>
      </c>
      <c r="P570" s="105" t="s">
        <v>352</v>
      </c>
      <c r="Q570" s="106">
        <v>44151</v>
      </c>
      <c r="R570" s="106"/>
      <c r="S570" s="1">
        <v>1.3646666666666667</v>
      </c>
      <c r="T570" s="1">
        <v>32.752000000000002</v>
      </c>
      <c r="U570" s="105"/>
      <c r="V570" s="105" t="s">
        <v>105</v>
      </c>
      <c r="W570" s="106">
        <v>44151</v>
      </c>
      <c r="X570" s="106">
        <v>44165</v>
      </c>
      <c r="Y570" s="1">
        <v>14</v>
      </c>
      <c r="Z570" s="1">
        <v>136.37</v>
      </c>
      <c r="AA570" s="1">
        <v>11</v>
      </c>
      <c r="AB570" s="1" t="s">
        <v>542</v>
      </c>
      <c r="AC570" s="1" t="s">
        <v>548</v>
      </c>
      <c r="AD570" s="1" t="s">
        <v>544</v>
      </c>
    </row>
    <row r="571" spans="1:30" x14ac:dyDescent="0.3">
      <c r="A571" s="84">
        <v>44160</v>
      </c>
      <c r="B571" s="1" t="s">
        <v>36</v>
      </c>
      <c r="C571" s="1" t="s">
        <v>352</v>
      </c>
      <c r="D571" s="1" t="s">
        <v>351</v>
      </c>
      <c r="E571" s="114">
        <v>0.41666666666666669</v>
      </c>
      <c r="F571" s="115"/>
      <c r="G571" s="114">
        <v>0.44444444444444442</v>
      </c>
      <c r="H571" s="1"/>
      <c r="I571" s="1">
        <v>0.67</v>
      </c>
      <c r="J571" s="1" t="s">
        <v>105</v>
      </c>
      <c r="K571" s="1"/>
      <c r="L571" s="1"/>
      <c r="M571" s="1" t="s">
        <v>83</v>
      </c>
      <c r="N571" s="1" t="s">
        <v>84</v>
      </c>
      <c r="O571" s="105" t="s">
        <v>36</v>
      </c>
      <c r="P571" s="105" t="s">
        <v>352</v>
      </c>
      <c r="Q571" s="106">
        <v>44151</v>
      </c>
      <c r="R571" s="106"/>
      <c r="S571" s="1">
        <v>1.3646666666666667</v>
      </c>
      <c r="T571" s="1">
        <v>32.752000000000002</v>
      </c>
      <c r="U571" s="105"/>
      <c r="V571" s="105" t="s">
        <v>105</v>
      </c>
      <c r="W571" s="106">
        <v>44151</v>
      </c>
      <c r="X571" s="106">
        <v>44165</v>
      </c>
      <c r="Y571" s="1">
        <v>14</v>
      </c>
      <c r="Z571" s="1">
        <v>136.37</v>
      </c>
      <c r="AA571" s="1">
        <v>11</v>
      </c>
      <c r="AB571" s="1" t="s">
        <v>542</v>
      </c>
      <c r="AC571" s="1" t="s">
        <v>555</v>
      </c>
      <c r="AD571" s="1" t="s">
        <v>544</v>
      </c>
    </row>
    <row r="572" spans="1:30" x14ac:dyDescent="0.3">
      <c r="A572" s="84">
        <v>44169</v>
      </c>
      <c r="B572" s="1" t="s">
        <v>36</v>
      </c>
      <c r="C572" s="1" t="s">
        <v>275</v>
      </c>
      <c r="D572" s="1" t="s">
        <v>270</v>
      </c>
      <c r="E572" s="114">
        <v>0.47569444444444442</v>
      </c>
      <c r="F572" s="115"/>
      <c r="G572" s="114">
        <v>0.51041666666666663</v>
      </c>
      <c r="H572" s="1"/>
      <c r="I572" s="1">
        <v>0.83</v>
      </c>
      <c r="J572" s="1" t="s">
        <v>108</v>
      </c>
      <c r="K572" s="1"/>
      <c r="L572" s="1"/>
      <c r="M572" s="1" t="s">
        <v>83</v>
      </c>
      <c r="N572" s="1" t="s">
        <v>84</v>
      </c>
      <c r="O572" s="105" t="s">
        <v>36</v>
      </c>
      <c r="P572" s="105" t="s">
        <v>275</v>
      </c>
      <c r="Q572" s="106">
        <v>44151</v>
      </c>
      <c r="R572" s="106"/>
      <c r="S572" s="1">
        <v>0.68233333333333335</v>
      </c>
      <c r="T572" s="1">
        <v>16.376000000000001</v>
      </c>
      <c r="U572" s="105"/>
      <c r="V572" s="105" t="s">
        <v>108</v>
      </c>
      <c r="W572" s="106">
        <v>44165</v>
      </c>
      <c r="X572" s="106">
        <v>44179</v>
      </c>
      <c r="Y572" s="1">
        <v>14</v>
      </c>
      <c r="Z572" s="1">
        <v>112</v>
      </c>
      <c r="AA572" s="1">
        <v>12</v>
      </c>
      <c r="AB572" s="1" t="s">
        <v>545</v>
      </c>
      <c r="AC572" s="1" t="s">
        <v>558</v>
      </c>
      <c r="AD572" s="1" t="s">
        <v>544</v>
      </c>
    </row>
    <row r="573" spans="1:30" x14ac:dyDescent="0.3">
      <c r="A573" s="84">
        <v>44172</v>
      </c>
      <c r="B573" s="1" t="s">
        <v>36</v>
      </c>
      <c r="C573" s="1" t="s">
        <v>275</v>
      </c>
      <c r="D573" s="1" t="s">
        <v>356</v>
      </c>
      <c r="E573" s="114">
        <v>0.55208333333333337</v>
      </c>
      <c r="F573" s="115"/>
      <c r="G573" s="114">
        <v>0.59375</v>
      </c>
      <c r="H573" s="1"/>
      <c r="I573" s="1">
        <v>1</v>
      </c>
      <c r="J573" s="1" t="s">
        <v>108</v>
      </c>
      <c r="K573" s="1"/>
      <c r="L573" s="1"/>
      <c r="M573" s="1" t="s">
        <v>83</v>
      </c>
      <c r="N573" s="1" t="s">
        <v>84</v>
      </c>
      <c r="O573" s="105" t="s">
        <v>36</v>
      </c>
      <c r="P573" s="105" t="s">
        <v>275</v>
      </c>
      <c r="Q573" s="106">
        <v>44151</v>
      </c>
      <c r="R573" s="106"/>
      <c r="S573" s="1">
        <v>0.68233333333333335</v>
      </c>
      <c r="T573" s="1">
        <v>16.376000000000001</v>
      </c>
      <c r="U573" s="105"/>
      <c r="V573" s="105" t="s">
        <v>108</v>
      </c>
      <c r="W573" s="106">
        <v>44165</v>
      </c>
      <c r="X573" s="106">
        <v>44179</v>
      </c>
      <c r="Y573" s="1">
        <v>14</v>
      </c>
      <c r="Z573" s="1">
        <v>112</v>
      </c>
      <c r="AA573" s="1">
        <v>12</v>
      </c>
      <c r="AB573" s="1" t="s">
        <v>545</v>
      </c>
      <c r="AC573" s="1" t="s">
        <v>546</v>
      </c>
      <c r="AD573" s="1" t="s">
        <v>544</v>
      </c>
    </row>
    <row r="574" spans="1:30" x14ac:dyDescent="0.3">
      <c r="A574" s="84">
        <v>44172</v>
      </c>
      <c r="B574" s="1" t="s">
        <v>36</v>
      </c>
      <c r="C574" s="1" t="s">
        <v>275</v>
      </c>
      <c r="D574" s="1" t="s">
        <v>166</v>
      </c>
      <c r="E574" s="114">
        <v>0.66666666666666663</v>
      </c>
      <c r="F574" s="115"/>
      <c r="G574" s="114">
        <v>0.70138888888888884</v>
      </c>
      <c r="H574" s="1"/>
      <c r="I574" s="1">
        <v>0.83</v>
      </c>
      <c r="J574" s="1" t="s">
        <v>108</v>
      </c>
      <c r="K574" s="1"/>
      <c r="L574" s="1"/>
      <c r="M574" s="1" t="s">
        <v>83</v>
      </c>
      <c r="N574" s="1" t="s">
        <v>84</v>
      </c>
      <c r="O574" s="105" t="s">
        <v>36</v>
      </c>
      <c r="P574" s="105" t="s">
        <v>275</v>
      </c>
      <c r="Q574" s="106">
        <v>44151</v>
      </c>
      <c r="R574" s="106"/>
      <c r="S574" s="1">
        <v>0.68233333333333335</v>
      </c>
      <c r="T574" s="1">
        <v>16.376000000000001</v>
      </c>
      <c r="U574" s="105"/>
      <c r="V574" s="105" t="s">
        <v>108</v>
      </c>
      <c r="W574" s="106">
        <v>44165</v>
      </c>
      <c r="X574" s="106">
        <v>44179</v>
      </c>
      <c r="Y574" s="1">
        <v>14</v>
      </c>
      <c r="Z574" s="1">
        <v>112</v>
      </c>
      <c r="AA574" s="1">
        <v>12</v>
      </c>
      <c r="AB574" s="1" t="s">
        <v>545</v>
      </c>
      <c r="AC574" s="1" t="s">
        <v>547</v>
      </c>
      <c r="AD574" s="1" t="s">
        <v>544</v>
      </c>
    </row>
    <row r="575" spans="1:30" x14ac:dyDescent="0.3">
      <c r="A575" s="84">
        <v>44173</v>
      </c>
      <c r="B575" s="1" t="s">
        <v>36</v>
      </c>
      <c r="C575" s="1" t="s">
        <v>275</v>
      </c>
      <c r="D575" s="1" t="s">
        <v>270</v>
      </c>
      <c r="E575" s="114">
        <v>0.38194444444444442</v>
      </c>
      <c r="F575" s="115"/>
      <c r="G575" s="114">
        <v>0.41666666666666669</v>
      </c>
      <c r="H575" s="1"/>
      <c r="I575" s="1">
        <v>0.83</v>
      </c>
      <c r="J575" s="1" t="s">
        <v>108</v>
      </c>
      <c r="K575" s="1"/>
      <c r="L575" s="1"/>
      <c r="M575" s="1" t="s">
        <v>83</v>
      </c>
      <c r="N575" s="1" t="s">
        <v>84</v>
      </c>
      <c r="O575" s="105" t="s">
        <v>36</v>
      </c>
      <c r="P575" s="105" t="s">
        <v>275</v>
      </c>
      <c r="Q575" s="106">
        <v>44151</v>
      </c>
      <c r="R575" s="106"/>
      <c r="S575" s="1">
        <v>0.68233333333333335</v>
      </c>
      <c r="T575" s="1">
        <v>16.376000000000001</v>
      </c>
      <c r="U575" s="105"/>
      <c r="V575" s="105" t="s">
        <v>108</v>
      </c>
      <c r="W575" s="106">
        <v>44165</v>
      </c>
      <c r="X575" s="106">
        <v>44179</v>
      </c>
      <c r="Y575" s="1">
        <v>14</v>
      </c>
      <c r="Z575" s="1">
        <v>112</v>
      </c>
      <c r="AA575" s="1">
        <v>12</v>
      </c>
      <c r="AB575" s="1" t="s">
        <v>545</v>
      </c>
      <c r="AC575" s="1" t="s">
        <v>543</v>
      </c>
      <c r="AD575" s="1" t="s">
        <v>544</v>
      </c>
    </row>
    <row r="576" spans="1:30" x14ac:dyDescent="0.3">
      <c r="A576" s="84">
        <v>44173</v>
      </c>
      <c r="B576" s="1" t="s">
        <v>36</v>
      </c>
      <c r="C576" s="1" t="s">
        <v>275</v>
      </c>
      <c r="D576" s="1" t="s">
        <v>120</v>
      </c>
      <c r="E576" s="114">
        <v>0.5625</v>
      </c>
      <c r="F576" s="115"/>
      <c r="G576" s="114">
        <v>0.63541666666666663</v>
      </c>
      <c r="H576" s="1"/>
      <c r="I576" s="1">
        <v>1.75</v>
      </c>
      <c r="J576" s="1" t="s">
        <v>108</v>
      </c>
      <c r="K576" s="1"/>
      <c r="L576" s="1"/>
      <c r="M576" s="1" t="s">
        <v>83</v>
      </c>
      <c r="N576" s="1" t="s">
        <v>84</v>
      </c>
      <c r="O576" s="105" t="s">
        <v>36</v>
      </c>
      <c r="P576" s="105" t="s">
        <v>275</v>
      </c>
      <c r="Q576" s="106">
        <v>44151</v>
      </c>
      <c r="R576" s="106"/>
      <c r="S576" s="1">
        <v>0.68233333333333335</v>
      </c>
      <c r="T576" s="1">
        <v>16.376000000000001</v>
      </c>
      <c r="U576" s="105"/>
      <c r="V576" s="105" t="s">
        <v>108</v>
      </c>
      <c r="W576" s="106">
        <v>44165</v>
      </c>
      <c r="X576" s="106">
        <v>44179</v>
      </c>
      <c r="Y576" s="1">
        <v>14</v>
      </c>
      <c r="Z576" s="1">
        <v>112</v>
      </c>
      <c r="AA576" s="1">
        <v>12</v>
      </c>
      <c r="AB576" s="1" t="s">
        <v>545</v>
      </c>
      <c r="AC576" s="1" t="s">
        <v>546</v>
      </c>
      <c r="AD576" s="1" t="s">
        <v>544</v>
      </c>
    </row>
    <row r="577" spans="1:30" x14ac:dyDescent="0.3">
      <c r="A577" s="84">
        <v>44174</v>
      </c>
      <c r="B577" s="1" t="s">
        <v>36</v>
      </c>
      <c r="C577" s="1" t="s">
        <v>275</v>
      </c>
      <c r="D577" s="1" t="s">
        <v>270</v>
      </c>
      <c r="E577" s="114">
        <v>0.42708333333333331</v>
      </c>
      <c r="F577" s="115"/>
      <c r="G577" s="114">
        <v>0.44444444444444442</v>
      </c>
      <c r="H577" s="1"/>
      <c r="I577" s="1">
        <v>0.42</v>
      </c>
      <c r="J577" s="1" t="s">
        <v>108</v>
      </c>
      <c r="K577" s="1"/>
      <c r="L577" s="1"/>
      <c r="M577" s="1" t="s">
        <v>83</v>
      </c>
      <c r="N577" s="1" t="s">
        <v>84</v>
      </c>
      <c r="O577" s="105" t="s">
        <v>36</v>
      </c>
      <c r="P577" s="105" t="s">
        <v>275</v>
      </c>
      <c r="Q577" s="106">
        <v>44151</v>
      </c>
      <c r="R577" s="106"/>
      <c r="S577" s="1">
        <v>0.68233333333333335</v>
      </c>
      <c r="T577" s="1">
        <v>16.376000000000001</v>
      </c>
      <c r="U577" s="105"/>
      <c r="V577" s="105" t="s">
        <v>108</v>
      </c>
      <c r="W577" s="106">
        <v>44165</v>
      </c>
      <c r="X577" s="106">
        <v>44179</v>
      </c>
      <c r="Y577" s="1">
        <v>14</v>
      </c>
      <c r="Z577" s="1">
        <v>112</v>
      </c>
      <c r="AA577" s="1">
        <v>12</v>
      </c>
      <c r="AB577" s="1" t="s">
        <v>545</v>
      </c>
      <c r="AC577" s="1" t="s">
        <v>555</v>
      </c>
      <c r="AD577" s="1" t="s">
        <v>544</v>
      </c>
    </row>
    <row r="578" spans="1:30" x14ac:dyDescent="0.3">
      <c r="A578" s="84">
        <v>44174</v>
      </c>
      <c r="B578" s="1" t="s">
        <v>36</v>
      </c>
      <c r="C578" s="1" t="s">
        <v>275</v>
      </c>
      <c r="D578" s="1" t="s">
        <v>170</v>
      </c>
      <c r="E578" s="114">
        <v>0.44444444444444442</v>
      </c>
      <c r="F578" s="115"/>
      <c r="G578" s="114">
        <v>0.51041666666666663</v>
      </c>
      <c r="H578" s="1"/>
      <c r="I578" s="1">
        <v>1.58</v>
      </c>
      <c r="J578" s="1" t="s">
        <v>108</v>
      </c>
      <c r="K578" s="1"/>
      <c r="L578" s="1"/>
      <c r="M578" s="1" t="s">
        <v>83</v>
      </c>
      <c r="N578" s="1" t="s">
        <v>84</v>
      </c>
      <c r="O578" s="105" t="s">
        <v>36</v>
      </c>
      <c r="P578" s="105" t="s">
        <v>275</v>
      </c>
      <c r="Q578" s="106">
        <v>44151</v>
      </c>
      <c r="R578" s="106"/>
      <c r="S578" s="1">
        <v>0.68233333333333335</v>
      </c>
      <c r="T578" s="1">
        <v>16.376000000000001</v>
      </c>
      <c r="U578" s="105"/>
      <c r="V578" s="105" t="s">
        <v>108</v>
      </c>
      <c r="W578" s="106">
        <v>44165</v>
      </c>
      <c r="X578" s="106">
        <v>44179</v>
      </c>
      <c r="Y578" s="1">
        <v>14</v>
      </c>
      <c r="Z578" s="1">
        <v>112</v>
      </c>
      <c r="AA578" s="1">
        <v>12</v>
      </c>
      <c r="AB578" s="1" t="s">
        <v>545</v>
      </c>
      <c r="AC578" s="1" t="s">
        <v>555</v>
      </c>
      <c r="AD578" s="1" t="s">
        <v>544</v>
      </c>
    </row>
    <row r="579" spans="1:30" x14ac:dyDescent="0.3">
      <c r="A579" s="84">
        <v>44174</v>
      </c>
      <c r="B579" s="1" t="s">
        <v>36</v>
      </c>
      <c r="C579" s="1" t="s">
        <v>275</v>
      </c>
      <c r="D579" s="1" t="s">
        <v>357</v>
      </c>
      <c r="E579" s="114">
        <v>0.70833333333333337</v>
      </c>
      <c r="F579" s="115"/>
      <c r="G579" s="114">
        <v>0.75</v>
      </c>
      <c r="H579" s="1"/>
      <c r="I579" s="1">
        <v>1</v>
      </c>
      <c r="J579" s="1" t="s">
        <v>108</v>
      </c>
      <c r="K579" s="1"/>
      <c r="L579" s="1"/>
      <c r="M579" s="1" t="s">
        <v>83</v>
      </c>
      <c r="N579" s="1" t="s">
        <v>84</v>
      </c>
      <c r="O579" s="105" t="s">
        <v>36</v>
      </c>
      <c r="P579" s="105" t="s">
        <v>275</v>
      </c>
      <c r="Q579" s="106">
        <v>44151</v>
      </c>
      <c r="R579" s="106"/>
      <c r="S579" s="1">
        <v>0.68233333333333335</v>
      </c>
      <c r="T579" s="1">
        <v>16.376000000000001</v>
      </c>
      <c r="U579" s="105"/>
      <c r="V579" s="105" t="s">
        <v>108</v>
      </c>
      <c r="W579" s="106">
        <v>44165</v>
      </c>
      <c r="X579" s="106">
        <v>44179</v>
      </c>
      <c r="Y579" s="1">
        <v>14</v>
      </c>
      <c r="Z579" s="1">
        <v>112</v>
      </c>
      <c r="AA579" s="1">
        <v>12</v>
      </c>
      <c r="AB579" s="1" t="s">
        <v>545</v>
      </c>
      <c r="AC579" s="1" t="s">
        <v>553</v>
      </c>
      <c r="AD579" s="1" t="s">
        <v>544</v>
      </c>
    </row>
    <row r="580" spans="1:30" x14ac:dyDescent="0.3">
      <c r="A580" s="84">
        <v>44175</v>
      </c>
      <c r="B580" s="1" t="s">
        <v>36</v>
      </c>
      <c r="C580" s="1" t="s">
        <v>275</v>
      </c>
      <c r="D580" s="1" t="s">
        <v>358</v>
      </c>
      <c r="E580" s="114">
        <v>0.38541666666666669</v>
      </c>
      <c r="F580" s="115"/>
      <c r="G580" s="114">
        <v>0.41111111111111109</v>
      </c>
      <c r="H580" s="1"/>
      <c r="I580" s="1">
        <v>0.62</v>
      </c>
      <c r="J580" s="1" t="s">
        <v>108</v>
      </c>
      <c r="K580" s="1"/>
      <c r="L580" s="1"/>
      <c r="M580" s="1" t="s">
        <v>83</v>
      </c>
      <c r="N580" s="1" t="s">
        <v>84</v>
      </c>
      <c r="O580" s="105" t="s">
        <v>36</v>
      </c>
      <c r="P580" s="105" t="s">
        <v>275</v>
      </c>
      <c r="Q580" s="106">
        <v>44151</v>
      </c>
      <c r="R580" s="106"/>
      <c r="S580" s="1">
        <v>0.68233333333333335</v>
      </c>
      <c r="T580" s="1">
        <v>16.376000000000001</v>
      </c>
      <c r="U580" s="105"/>
      <c r="V580" s="105" t="s">
        <v>108</v>
      </c>
      <c r="W580" s="106">
        <v>44165</v>
      </c>
      <c r="X580" s="106">
        <v>44179</v>
      </c>
      <c r="Y580" s="1">
        <v>14</v>
      </c>
      <c r="Z580" s="1">
        <v>112</v>
      </c>
      <c r="AA580" s="1">
        <v>12</v>
      </c>
      <c r="AB580" s="1" t="s">
        <v>545</v>
      </c>
      <c r="AC580" s="1" t="s">
        <v>543</v>
      </c>
      <c r="AD580" s="1" t="s">
        <v>544</v>
      </c>
    </row>
    <row r="581" spans="1:30" x14ac:dyDescent="0.3">
      <c r="A581" s="84">
        <v>44175</v>
      </c>
      <c r="B581" s="1" t="s">
        <v>36</v>
      </c>
      <c r="C581" s="1" t="s">
        <v>275</v>
      </c>
      <c r="D581" s="1" t="s">
        <v>359</v>
      </c>
      <c r="E581" s="114">
        <v>0.41319444444444442</v>
      </c>
      <c r="F581" s="115"/>
      <c r="G581" s="114">
        <v>0.44444444444444442</v>
      </c>
      <c r="H581" s="1"/>
      <c r="I581" s="1">
        <v>0.75</v>
      </c>
      <c r="J581" s="1" t="s">
        <v>108</v>
      </c>
      <c r="K581" s="1"/>
      <c r="L581" s="1"/>
      <c r="M581" s="1" t="s">
        <v>83</v>
      </c>
      <c r="N581" s="1" t="s">
        <v>84</v>
      </c>
      <c r="O581" s="105" t="s">
        <v>36</v>
      </c>
      <c r="P581" s="105" t="s">
        <v>275</v>
      </c>
      <c r="Q581" s="106">
        <v>44151</v>
      </c>
      <c r="R581" s="106"/>
      <c r="S581" s="1">
        <v>0.68233333333333335</v>
      </c>
      <c r="T581" s="1">
        <v>16.376000000000001</v>
      </c>
      <c r="U581" s="105"/>
      <c r="V581" s="105" t="s">
        <v>108</v>
      </c>
      <c r="W581" s="106">
        <v>44165</v>
      </c>
      <c r="X581" s="106">
        <v>44179</v>
      </c>
      <c r="Y581" s="1">
        <v>14</v>
      </c>
      <c r="Z581" s="1">
        <v>112</v>
      </c>
      <c r="AA581" s="1">
        <v>12</v>
      </c>
      <c r="AB581" s="1" t="s">
        <v>545</v>
      </c>
      <c r="AC581" s="1" t="s">
        <v>543</v>
      </c>
      <c r="AD581" s="1" t="s">
        <v>544</v>
      </c>
    </row>
    <row r="582" spans="1:30" x14ac:dyDescent="0.3">
      <c r="A582" s="84">
        <v>44175</v>
      </c>
      <c r="B582" s="1" t="s">
        <v>36</v>
      </c>
      <c r="C582" s="1" t="s">
        <v>298</v>
      </c>
      <c r="D582" s="1" t="s">
        <v>168</v>
      </c>
      <c r="E582" s="114">
        <v>0.58333333333333337</v>
      </c>
      <c r="F582" s="115"/>
      <c r="G582" s="114">
        <v>0.60416666666666663</v>
      </c>
      <c r="H582" s="1"/>
      <c r="I582" s="1">
        <v>0.5</v>
      </c>
      <c r="J582" s="1" t="s">
        <v>108</v>
      </c>
      <c r="K582" s="1"/>
      <c r="L582" s="1"/>
      <c r="M582" s="1" t="s">
        <v>83</v>
      </c>
      <c r="N582" s="1" t="s">
        <v>84</v>
      </c>
      <c r="O582" s="105" t="s">
        <v>36</v>
      </c>
      <c r="P582" s="105" t="s">
        <v>298</v>
      </c>
      <c r="Q582" s="106">
        <v>44151</v>
      </c>
      <c r="R582" s="106"/>
      <c r="S582" s="1">
        <v>2.4734583333333338</v>
      </c>
      <c r="T582" s="1">
        <v>59.363000000000014</v>
      </c>
      <c r="U582" s="105"/>
      <c r="V582" s="105" t="s">
        <v>108</v>
      </c>
      <c r="W582" s="106">
        <v>44165</v>
      </c>
      <c r="X582" s="106">
        <v>44179</v>
      </c>
      <c r="Y582" s="1">
        <v>14</v>
      </c>
      <c r="Z582" s="1">
        <v>112</v>
      </c>
      <c r="AA582" s="1">
        <v>12</v>
      </c>
      <c r="AB582" s="1" t="s">
        <v>545</v>
      </c>
      <c r="AC582" s="1" t="s">
        <v>551</v>
      </c>
      <c r="AD582" s="1" t="s">
        <v>544</v>
      </c>
    </row>
    <row r="583" spans="1:30" x14ac:dyDescent="0.3">
      <c r="A583" s="84">
        <v>44152</v>
      </c>
      <c r="B583" s="1" t="s">
        <v>36</v>
      </c>
      <c r="C583" s="1" t="s">
        <v>267</v>
      </c>
      <c r="D583" s="1" t="s">
        <v>361</v>
      </c>
      <c r="E583" s="114">
        <v>0.75694444444444442</v>
      </c>
      <c r="F583" s="115"/>
      <c r="G583" s="114">
        <v>0.84027777777777779</v>
      </c>
      <c r="H583" s="1"/>
      <c r="I583" s="1">
        <v>2</v>
      </c>
      <c r="J583" s="1" t="s">
        <v>105</v>
      </c>
      <c r="K583" s="1"/>
      <c r="L583" s="1"/>
      <c r="M583" s="1" t="s">
        <v>93</v>
      </c>
      <c r="N583" s="1" t="s">
        <v>94</v>
      </c>
      <c r="O583" s="105" t="s">
        <v>36</v>
      </c>
      <c r="P583" s="105" t="s">
        <v>267</v>
      </c>
      <c r="Q583" s="106">
        <v>44151</v>
      </c>
      <c r="R583" s="106"/>
      <c r="S583" s="1">
        <v>1.2793750000000002</v>
      </c>
      <c r="T583" s="1">
        <v>30.705000000000005</v>
      </c>
      <c r="U583" s="105"/>
      <c r="V583" s="105" t="s">
        <v>105</v>
      </c>
      <c r="W583" s="106">
        <v>44151</v>
      </c>
      <c r="X583" s="106">
        <v>44165</v>
      </c>
      <c r="Y583" s="1">
        <v>14</v>
      </c>
      <c r="Z583" s="1">
        <v>136.37</v>
      </c>
      <c r="AA583" s="1">
        <v>11</v>
      </c>
      <c r="AB583" s="1" t="s">
        <v>542</v>
      </c>
      <c r="AC583" s="1" t="s">
        <v>557</v>
      </c>
      <c r="AD583" s="1" t="s">
        <v>544</v>
      </c>
    </row>
    <row r="584" spans="1:30" x14ac:dyDescent="0.3">
      <c r="A584" s="84">
        <v>44153</v>
      </c>
      <c r="B584" s="1" t="s">
        <v>36</v>
      </c>
      <c r="C584" s="1" t="s">
        <v>267</v>
      </c>
      <c r="D584" s="1" t="s">
        <v>362</v>
      </c>
      <c r="E584" s="114">
        <v>0.60763888888888884</v>
      </c>
      <c r="F584" s="115"/>
      <c r="G584" s="114">
        <v>0.61805555555555558</v>
      </c>
      <c r="H584" s="1"/>
      <c r="I584" s="1">
        <v>0.25</v>
      </c>
      <c r="J584" s="1" t="s">
        <v>105</v>
      </c>
      <c r="K584" s="1"/>
      <c r="L584" s="1"/>
      <c r="M584" s="1" t="s">
        <v>93</v>
      </c>
      <c r="N584" s="1" t="s">
        <v>94</v>
      </c>
      <c r="O584" s="105" t="s">
        <v>36</v>
      </c>
      <c r="P584" s="105" t="s">
        <v>267</v>
      </c>
      <c r="Q584" s="106">
        <v>44151</v>
      </c>
      <c r="R584" s="106"/>
      <c r="S584" s="1">
        <v>1.2793750000000002</v>
      </c>
      <c r="T584" s="1">
        <v>30.705000000000005</v>
      </c>
      <c r="U584" s="105"/>
      <c r="V584" s="105" t="s">
        <v>105</v>
      </c>
      <c r="W584" s="106">
        <v>44151</v>
      </c>
      <c r="X584" s="106">
        <v>44165</v>
      </c>
      <c r="Y584" s="1">
        <v>14</v>
      </c>
      <c r="Z584" s="1">
        <v>136.37</v>
      </c>
      <c r="AA584" s="1">
        <v>11</v>
      </c>
      <c r="AB584" s="1" t="s">
        <v>542</v>
      </c>
      <c r="AC584" s="1" t="s">
        <v>551</v>
      </c>
      <c r="AD584" s="1" t="s">
        <v>544</v>
      </c>
    </row>
    <row r="585" spans="1:30" x14ac:dyDescent="0.3">
      <c r="A585" s="84">
        <v>44154</v>
      </c>
      <c r="B585" s="1" t="s">
        <v>36</v>
      </c>
      <c r="C585" s="1" t="s">
        <v>267</v>
      </c>
      <c r="D585" s="1" t="s">
        <v>271</v>
      </c>
      <c r="E585" s="114">
        <v>0.54166666666666663</v>
      </c>
      <c r="F585" s="115"/>
      <c r="G585" s="114">
        <v>0.55902777777777779</v>
      </c>
      <c r="H585" s="1"/>
      <c r="I585" s="1">
        <v>0.42</v>
      </c>
      <c r="J585" s="1" t="s">
        <v>105</v>
      </c>
      <c r="K585" s="1"/>
      <c r="L585" s="1"/>
      <c r="M585" s="1" t="s">
        <v>93</v>
      </c>
      <c r="N585" s="1" t="s">
        <v>94</v>
      </c>
      <c r="O585" s="105" t="s">
        <v>36</v>
      </c>
      <c r="P585" s="105" t="s">
        <v>267</v>
      </c>
      <c r="Q585" s="106">
        <v>44151</v>
      </c>
      <c r="R585" s="106"/>
      <c r="S585" s="1">
        <v>1.2793750000000002</v>
      </c>
      <c r="T585" s="1">
        <v>30.705000000000005</v>
      </c>
      <c r="U585" s="105"/>
      <c r="V585" s="105" t="s">
        <v>105</v>
      </c>
      <c r="W585" s="106">
        <v>44151</v>
      </c>
      <c r="X585" s="106">
        <v>44165</v>
      </c>
      <c r="Y585" s="1">
        <v>14</v>
      </c>
      <c r="Z585" s="1">
        <v>136.37</v>
      </c>
      <c r="AA585" s="1">
        <v>11</v>
      </c>
      <c r="AB585" s="1" t="s">
        <v>542</v>
      </c>
      <c r="AC585" s="1" t="s">
        <v>546</v>
      </c>
      <c r="AD585" s="1" t="s">
        <v>544</v>
      </c>
    </row>
    <row r="586" spans="1:30" x14ac:dyDescent="0.3">
      <c r="A586" s="84">
        <v>44154</v>
      </c>
      <c r="B586" s="1" t="s">
        <v>36</v>
      </c>
      <c r="C586" s="1" t="s">
        <v>267</v>
      </c>
      <c r="D586" s="1" t="s">
        <v>270</v>
      </c>
      <c r="E586" s="114">
        <v>0.44444444444444442</v>
      </c>
      <c r="F586" s="115"/>
      <c r="G586" s="114">
        <v>0.46875</v>
      </c>
      <c r="H586" s="1"/>
      <c r="I586" s="1">
        <v>0.57999999999999996</v>
      </c>
      <c r="J586" s="1" t="s">
        <v>105</v>
      </c>
      <c r="K586" s="1"/>
      <c r="L586" s="1"/>
      <c r="M586" s="1" t="s">
        <v>93</v>
      </c>
      <c r="N586" s="1" t="s">
        <v>94</v>
      </c>
      <c r="O586" s="105" t="s">
        <v>36</v>
      </c>
      <c r="P586" s="105" t="s">
        <v>267</v>
      </c>
      <c r="Q586" s="106">
        <v>44151</v>
      </c>
      <c r="R586" s="106"/>
      <c r="S586" s="1">
        <v>1.2793750000000002</v>
      </c>
      <c r="T586" s="1">
        <v>30.705000000000005</v>
      </c>
      <c r="U586" s="105"/>
      <c r="V586" s="105" t="s">
        <v>105</v>
      </c>
      <c r="W586" s="106">
        <v>44151</v>
      </c>
      <c r="X586" s="106">
        <v>44165</v>
      </c>
      <c r="Y586" s="1">
        <v>14</v>
      </c>
      <c r="Z586" s="1">
        <v>136.37</v>
      </c>
      <c r="AA586" s="1">
        <v>11</v>
      </c>
      <c r="AB586" s="1" t="s">
        <v>542</v>
      </c>
      <c r="AC586" s="1" t="s">
        <v>555</v>
      </c>
      <c r="AD586" s="1" t="s">
        <v>544</v>
      </c>
    </row>
    <row r="587" spans="1:30" x14ac:dyDescent="0.3">
      <c r="A587" s="84">
        <v>44157</v>
      </c>
      <c r="B587" s="1" t="s">
        <v>36</v>
      </c>
      <c r="C587" s="1" t="s">
        <v>267</v>
      </c>
      <c r="D587" s="1" t="s">
        <v>120</v>
      </c>
      <c r="E587" s="114">
        <v>0.91666666666666663</v>
      </c>
      <c r="F587" s="115"/>
      <c r="G587" s="114">
        <v>0.94444444444444442</v>
      </c>
      <c r="H587" s="1"/>
      <c r="I587" s="1">
        <v>0.67</v>
      </c>
      <c r="J587" s="1" t="s">
        <v>105</v>
      </c>
      <c r="K587" s="1"/>
      <c r="L587" s="1"/>
      <c r="M587" s="1" t="s">
        <v>93</v>
      </c>
      <c r="N587" s="1" t="s">
        <v>94</v>
      </c>
      <c r="O587" s="105" t="s">
        <v>36</v>
      </c>
      <c r="P587" s="105" t="s">
        <v>267</v>
      </c>
      <c r="Q587" s="106">
        <v>44151</v>
      </c>
      <c r="R587" s="106"/>
      <c r="S587" s="1">
        <v>1.2793750000000002</v>
      </c>
      <c r="T587" s="1">
        <v>30.705000000000005</v>
      </c>
      <c r="U587" s="105"/>
      <c r="V587" s="105" t="s">
        <v>105</v>
      </c>
      <c r="W587" s="106">
        <v>44151</v>
      </c>
      <c r="X587" s="106">
        <v>44165</v>
      </c>
      <c r="Y587" s="1">
        <v>14</v>
      </c>
      <c r="Z587" s="1">
        <v>136.37</v>
      </c>
      <c r="AA587" s="1">
        <v>11</v>
      </c>
      <c r="AB587" s="1" t="s">
        <v>542</v>
      </c>
      <c r="AC587" s="1" t="s">
        <v>556</v>
      </c>
      <c r="AD587" s="1" t="s">
        <v>544</v>
      </c>
    </row>
    <row r="588" spans="1:30" x14ac:dyDescent="0.3">
      <c r="A588" s="84">
        <v>44158</v>
      </c>
      <c r="B588" s="1" t="s">
        <v>36</v>
      </c>
      <c r="C588" s="1" t="s">
        <v>267</v>
      </c>
      <c r="D588" s="1" t="s">
        <v>362</v>
      </c>
      <c r="E588" s="114">
        <v>0.375</v>
      </c>
      <c r="F588" s="115"/>
      <c r="G588" s="114">
        <v>0.39583333333333331</v>
      </c>
      <c r="H588" s="1"/>
      <c r="I588" s="1">
        <v>0.5</v>
      </c>
      <c r="J588" s="1" t="s">
        <v>105</v>
      </c>
      <c r="K588" s="1"/>
      <c r="L588" s="1"/>
      <c r="M588" s="1" t="s">
        <v>93</v>
      </c>
      <c r="N588" s="1" t="s">
        <v>94</v>
      </c>
      <c r="O588" s="105" t="s">
        <v>36</v>
      </c>
      <c r="P588" s="105" t="s">
        <v>267</v>
      </c>
      <c r="Q588" s="106">
        <v>44151</v>
      </c>
      <c r="R588" s="106"/>
      <c r="S588" s="1">
        <v>1.2793750000000002</v>
      </c>
      <c r="T588" s="1">
        <v>30.705000000000005</v>
      </c>
      <c r="U588" s="105"/>
      <c r="V588" s="105" t="s">
        <v>105</v>
      </c>
      <c r="W588" s="106">
        <v>44151</v>
      </c>
      <c r="X588" s="106">
        <v>44165</v>
      </c>
      <c r="Y588" s="1">
        <v>14</v>
      </c>
      <c r="Z588" s="1">
        <v>136.37</v>
      </c>
      <c r="AA588" s="1">
        <v>11</v>
      </c>
      <c r="AB588" s="1" t="s">
        <v>542</v>
      </c>
      <c r="AC588" s="1" t="s">
        <v>543</v>
      </c>
      <c r="AD588" s="1" t="s">
        <v>544</v>
      </c>
    </row>
    <row r="589" spans="1:30" x14ac:dyDescent="0.3">
      <c r="A589" s="84">
        <v>44159</v>
      </c>
      <c r="B589" s="1" t="s">
        <v>36</v>
      </c>
      <c r="C589" s="1" t="s">
        <v>267</v>
      </c>
      <c r="D589" s="1" t="s">
        <v>363</v>
      </c>
      <c r="E589" s="114">
        <v>0.77430555555555558</v>
      </c>
      <c r="F589" s="115"/>
      <c r="G589" s="114">
        <v>0.78472222222222221</v>
      </c>
      <c r="H589" s="1"/>
      <c r="I589" s="1">
        <v>0.25</v>
      </c>
      <c r="J589" s="1" t="s">
        <v>105</v>
      </c>
      <c r="K589" s="1"/>
      <c r="L589" s="1"/>
      <c r="M589" s="1" t="s">
        <v>93</v>
      </c>
      <c r="N589" s="1" t="s">
        <v>94</v>
      </c>
      <c r="O589" s="105" t="s">
        <v>36</v>
      </c>
      <c r="P589" s="105" t="s">
        <v>267</v>
      </c>
      <c r="Q589" s="106">
        <v>44151</v>
      </c>
      <c r="R589" s="106"/>
      <c r="S589" s="1">
        <v>1.2793750000000002</v>
      </c>
      <c r="T589" s="1">
        <v>30.705000000000005</v>
      </c>
      <c r="U589" s="105"/>
      <c r="V589" s="105" t="s">
        <v>105</v>
      </c>
      <c r="W589" s="106">
        <v>44151</v>
      </c>
      <c r="X589" s="106">
        <v>44165</v>
      </c>
      <c r="Y589" s="1">
        <v>14</v>
      </c>
      <c r="Z589" s="1">
        <v>136.37</v>
      </c>
      <c r="AA589" s="1">
        <v>11</v>
      </c>
      <c r="AB589" s="1" t="s">
        <v>542</v>
      </c>
      <c r="AC589" s="1" t="s">
        <v>557</v>
      </c>
      <c r="AD589" s="1" t="s">
        <v>544</v>
      </c>
    </row>
    <row r="590" spans="1:30" x14ac:dyDescent="0.3">
      <c r="A590" s="84">
        <v>44157</v>
      </c>
      <c r="B590" s="1" t="s">
        <v>36</v>
      </c>
      <c r="C590" s="1" t="s">
        <v>298</v>
      </c>
      <c r="D590" s="1" t="s">
        <v>364</v>
      </c>
      <c r="E590" s="114">
        <v>0.75694444444444442</v>
      </c>
      <c r="F590" s="115"/>
      <c r="G590" s="114">
        <v>0.81944444444444442</v>
      </c>
      <c r="H590" s="1"/>
      <c r="I590" s="1">
        <v>1.5</v>
      </c>
      <c r="J590" s="1" t="s">
        <v>105</v>
      </c>
      <c r="K590" s="1"/>
      <c r="L590" s="1"/>
      <c r="M590" s="1" t="s">
        <v>93</v>
      </c>
      <c r="N590" s="1" t="s">
        <v>94</v>
      </c>
      <c r="O590" s="105" t="s">
        <v>36</v>
      </c>
      <c r="P590" s="105" t="s">
        <v>298</v>
      </c>
      <c r="Q590" s="106">
        <v>44151</v>
      </c>
      <c r="R590" s="106"/>
      <c r="S590" s="1">
        <v>2.4734583333333338</v>
      </c>
      <c r="T590" s="1">
        <v>59.363000000000014</v>
      </c>
      <c r="U590" s="105"/>
      <c r="V590" s="105" t="s">
        <v>105</v>
      </c>
      <c r="W590" s="106">
        <v>44151</v>
      </c>
      <c r="X590" s="106">
        <v>44165</v>
      </c>
      <c r="Y590" s="1">
        <v>14</v>
      </c>
      <c r="Z590" s="1">
        <v>136.37</v>
      </c>
      <c r="AA590" s="1">
        <v>11</v>
      </c>
      <c r="AB590" s="1" t="s">
        <v>542</v>
      </c>
      <c r="AC590" s="1" t="s">
        <v>557</v>
      </c>
      <c r="AD590" s="1" t="s">
        <v>544</v>
      </c>
    </row>
    <row r="591" spans="1:30" x14ac:dyDescent="0.3">
      <c r="A591" s="84">
        <v>44160</v>
      </c>
      <c r="B591" s="1" t="s">
        <v>36</v>
      </c>
      <c r="C591" s="1" t="s">
        <v>267</v>
      </c>
      <c r="D591" s="1" t="s">
        <v>120</v>
      </c>
      <c r="E591" s="114">
        <v>0.3888888888888889</v>
      </c>
      <c r="F591" s="115"/>
      <c r="G591" s="114">
        <v>0.50694444444444442</v>
      </c>
      <c r="H591" s="1"/>
      <c r="I591" s="1">
        <v>2.83</v>
      </c>
      <c r="J591" s="1" t="s">
        <v>105</v>
      </c>
      <c r="K591" s="1"/>
      <c r="L591" s="1"/>
      <c r="M591" s="1" t="s">
        <v>93</v>
      </c>
      <c r="N591" s="1" t="s">
        <v>94</v>
      </c>
      <c r="O591" s="105" t="s">
        <v>36</v>
      </c>
      <c r="P591" s="105" t="s">
        <v>267</v>
      </c>
      <c r="Q591" s="106">
        <v>44151</v>
      </c>
      <c r="R591" s="106"/>
      <c r="S591" s="1">
        <v>1.2793750000000002</v>
      </c>
      <c r="T591" s="1">
        <v>30.705000000000005</v>
      </c>
      <c r="U591" s="105"/>
      <c r="V591" s="105" t="s">
        <v>105</v>
      </c>
      <c r="W591" s="106">
        <v>44151</v>
      </c>
      <c r="X591" s="106">
        <v>44165</v>
      </c>
      <c r="Y591" s="1">
        <v>14</v>
      </c>
      <c r="Z591" s="1">
        <v>136.37</v>
      </c>
      <c r="AA591" s="1">
        <v>11</v>
      </c>
      <c r="AB591" s="1" t="s">
        <v>542</v>
      </c>
      <c r="AC591" s="1" t="s">
        <v>543</v>
      </c>
      <c r="AD591" s="1" t="s">
        <v>544</v>
      </c>
    </row>
    <row r="592" spans="1:30" x14ac:dyDescent="0.3">
      <c r="A592" s="84">
        <v>44160</v>
      </c>
      <c r="B592" s="1" t="s">
        <v>36</v>
      </c>
      <c r="C592" s="1" t="s">
        <v>267</v>
      </c>
      <c r="D592" s="1" t="s">
        <v>120</v>
      </c>
      <c r="E592" s="114">
        <v>0.52083333333333337</v>
      </c>
      <c r="F592" s="115"/>
      <c r="G592" s="114">
        <v>0.55208333333333337</v>
      </c>
      <c r="H592" s="1"/>
      <c r="I592" s="1">
        <v>0.75</v>
      </c>
      <c r="J592" s="1" t="s">
        <v>105</v>
      </c>
      <c r="K592" s="1"/>
      <c r="L592" s="1"/>
      <c r="M592" s="1" t="s">
        <v>93</v>
      </c>
      <c r="N592" s="1" t="s">
        <v>94</v>
      </c>
      <c r="O592" s="105" t="s">
        <v>36</v>
      </c>
      <c r="P592" s="105" t="s">
        <v>267</v>
      </c>
      <c r="Q592" s="106">
        <v>44151</v>
      </c>
      <c r="R592" s="106"/>
      <c r="S592" s="1">
        <v>1.2793750000000002</v>
      </c>
      <c r="T592" s="1">
        <v>30.705000000000005</v>
      </c>
      <c r="U592" s="105"/>
      <c r="V592" s="105" t="s">
        <v>105</v>
      </c>
      <c r="W592" s="106">
        <v>44151</v>
      </c>
      <c r="X592" s="106">
        <v>44165</v>
      </c>
      <c r="Y592" s="1">
        <v>14</v>
      </c>
      <c r="Z592" s="1">
        <v>136.37</v>
      </c>
      <c r="AA592" s="1">
        <v>11</v>
      </c>
      <c r="AB592" s="1" t="s">
        <v>542</v>
      </c>
      <c r="AC592" s="1" t="s">
        <v>544</v>
      </c>
      <c r="AD592" s="1" t="s">
        <v>544</v>
      </c>
    </row>
    <row r="593" spans="1:30" x14ac:dyDescent="0.3">
      <c r="A593" s="84">
        <v>44160</v>
      </c>
      <c r="B593" s="1" t="s">
        <v>36</v>
      </c>
      <c r="C593" s="1" t="s">
        <v>267</v>
      </c>
      <c r="D593" s="1" t="s">
        <v>120</v>
      </c>
      <c r="E593" s="114">
        <v>0.80555555555555558</v>
      </c>
      <c r="F593" s="115"/>
      <c r="G593" s="114">
        <v>0.86111111111111116</v>
      </c>
      <c r="H593" s="1"/>
      <c r="I593" s="1">
        <v>1.33</v>
      </c>
      <c r="J593" s="1" t="s">
        <v>105</v>
      </c>
      <c r="K593" s="1"/>
      <c r="L593" s="1"/>
      <c r="M593" s="1" t="s">
        <v>93</v>
      </c>
      <c r="N593" s="1" t="s">
        <v>94</v>
      </c>
      <c r="O593" s="105" t="s">
        <v>36</v>
      </c>
      <c r="P593" s="105" t="s">
        <v>267</v>
      </c>
      <c r="Q593" s="106">
        <v>44151</v>
      </c>
      <c r="R593" s="106"/>
      <c r="S593" s="1">
        <v>1.2793750000000002</v>
      </c>
      <c r="T593" s="1">
        <v>30.705000000000005</v>
      </c>
      <c r="U593" s="105"/>
      <c r="V593" s="105" t="s">
        <v>105</v>
      </c>
      <c r="W593" s="106">
        <v>44151</v>
      </c>
      <c r="X593" s="106">
        <v>44165</v>
      </c>
      <c r="Y593" s="1">
        <v>14</v>
      </c>
      <c r="Z593" s="1">
        <v>136.37</v>
      </c>
      <c r="AA593" s="1">
        <v>11</v>
      </c>
      <c r="AB593" s="1" t="s">
        <v>542</v>
      </c>
      <c r="AC593" s="1" t="s">
        <v>552</v>
      </c>
      <c r="AD593" s="1" t="s">
        <v>544</v>
      </c>
    </row>
    <row r="594" spans="1:30" x14ac:dyDescent="0.3">
      <c r="A594" s="84">
        <v>44160</v>
      </c>
      <c r="B594" s="1" t="s">
        <v>36</v>
      </c>
      <c r="C594" s="1" t="s">
        <v>267</v>
      </c>
      <c r="D594" s="1" t="s">
        <v>365</v>
      </c>
      <c r="E594" s="114">
        <v>0.875</v>
      </c>
      <c r="F594" s="115"/>
      <c r="G594" s="114">
        <v>0.91666666666666663</v>
      </c>
      <c r="H594" s="1"/>
      <c r="I594" s="1">
        <v>1</v>
      </c>
      <c r="J594" s="1" t="s">
        <v>105</v>
      </c>
      <c r="K594" s="1"/>
      <c r="L594" s="1"/>
      <c r="M594" s="1" t="s">
        <v>93</v>
      </c>
      <c r="N594" s="1" t="s">
        <v>94</v>
      </c>
      <c r="O594" s="105" t="s">
        <v>36</v>
      </c>
      <c r="P594" s="105" t="s">
        <v>267</v>
      </c>
      <c r="Q594" s="106">
        <v>44151</v>
      </c>
      <c r="R594" s="106"/>
      <c r="S594" s="1">
        <v>1.2793750000000002</v>
      </c>
      <c r="T594" s="1">
        <v>30.705000000000005</v>
      </c>
      <c r="U594" s="105"/>
      <c r="V594" s="105" t="s">
        <v>105</v>
      </c>
      <c r="W594" s="106">
        <v>44151</v>
      </c>
      <c r="X594" s="106">
        <v>44165</v>
      </c>
      <c r="Y594" s="1">
        <v>14</v>
      </c>
      <c r="Z594" s="1">
        <v>136.37</v>
      </c>
      <c r="AA594" s="1">
        <v>11</v>
      </c>
      <c r="AB594" s="1" t="s">
        <v>542</v>
      </c>
      <c r="AC594" s="1" t="s">
        <v>554</v>
      </c>
      <c r="AD594" s="1" t="s">
        <v>544</v>
      </c>
    </row>
    <row r="595" spans="1:30" x14ac:dyDescent="0.3">
      <c r="A595" s="84">
        <v>44160</v>
      </c>
      <c r="B595" s="1" t="s">
        <v>36</v>
      </c>
      <c r="C595" s="1" t="s">
        <v>267</v>
      </c>
      <c r="D595" s="1" t="s">
        <v>120</v>
      </c>
      <c r="E595" s="114">
        <v>0.9375</v>
      </c>
      <c r="F595" s="115"/>
      <c r="G595" s="114">
        <v>0.98958333333333337</v>
      </c>
      <c r="H595" s="1"/>
      <c r="I595" s="1">
        <v>1.25</v>
      </c>
      <c r="J595" s="1" t="s">
        <v>105</v>
      </c>
      <c r="K595" s="1"/>
      <c r="L595" s="1"/>
      <c r="M595" s="1" t="s">
        <v>93</v>
      </c>
      <c r="N595" s="1" t="s">
        <v>94</v>
      </c>
      <c r="O595" s="105" t="s">
        <v>36</v>
      </c>
      <c r="P595" s="105" t="s">
        <v>267</v>
      </c>
      <c r="Q595" s="106">
        <v>44151</v>
      </c>
      <c r="R595" s="106"/>
      <c r="S595" s="1">
        <v>1.2793750000000002</v>
      </c>
      <c r="T595" s="1">
        <v>30.705000000000005</v>
      </c>
      <c r="U595" s="105"/>
      <c r="V595" s="105" t="s">
        <v>105</v>
      </c>
      <c r="W595" s="106">
        <v>44151</v>
      </c>
      <c r="X595" s="106">
        <v>44165</v>
      </c>
      <c r="Y595" s="1">
        <v>14</v>
      </c>
      <c r="Z595" s="1">
        <v>136.37</v>
      </c>
      <c r="AA595" s="1">
        <v>11</v>
      </c>
      <c r="AB595" s="1" t="s">
        <v>542</v>
      </c>
      <c r="AC595" s="1" t="s">
        <v>556</v>
      </c>
      <c r="AD595" s="1" t="s">
        <v>544</v>
      </c>
    </row>
    <row r="596" spans="1:30" x14ac:dyDescent="0.3">
      <c r="A596" s="84">
        <v>44162</v>
      </c>
      <c r="B596" s="1" t="s">
        <v>36</v>
      </c>
      <c r="C596" s="1" t="s">
        <v>267</v>
      </c>
      <c r="D596" s="1" t="s">
        <v>120</v>
      </c>
      <c r="E596" s="114">
        <v>0.40625</v>
      </c>
      <c r="F596" s="115"/>
      <c r="G596" s="114">
        <v>0.45833333333333331</v>
      </c>
      <c r="H596" s="1"/>
      <c r="I596" s="1">
        <v>1.25</v>
      </c>
      <c r="J596" s="1" t="s">
        <v>105</v>
      </c>
      <c r="K596" s="1"/>
      <c r="L596" s="1"/>
      <c r="M596" s="1" t="s">
        <v>93</v>
      </c>
      <c r="N596" s="1" t="s">
        <v>94</v>
      </c>
      <c r="O596" s="105" t="s">
        <v>36</v>
      </c>
      <c r="P596" s="105" t="s">
        <v>267</v>
      </c>
      <c r="Q596" s="106">
        <v>44151</v>
      </c>
      <c r="R596" s="106"/>
      <c r="S596" s="1">
        <v>1.2793750000000002</v>
      </c>
      <c r="T596" s="1">
        <v>30.705000000000005</v>
      </c>
      <c r="U596" s="105"/>
      <c r="V596" s="105" t="s">
        <v>105</v>
      </c>
      <c r="W596" s="106">
        <v>44151</v>
      </c>
      <c r="X596" s="106">
        <v>44165</v>
      </c>
      <c r="Y596" s="1">
        <v>14</v>
      </c>
      <c r="Z596" s="1">
        <v>136.37</v>
      </c>
      <c r="AA596" s="1">
        <v>11</v>
      </c>
      <c r="AB596" s="1" t="s">
        <v>542</v>
      </c>
      <c r="AC596" s="1" t="s">
        <v>543</v>
      </c>
      <c r="AD596" s="1" t="s">
        <v>544</v>
      </c>
    </row>
    <row r="597" spans="1:30" x14ac:dyDescent="0.3">
      <c r="A597" s="84">
        <v>44162</v>
      </c>
      <c r="B597" s="1" t="s">
        <v>36</v>
      </c>
      <c r="C597" s="1" t="s">
        <v>267</v>
      </c>
      <c r="D597" s="1" t="s">
        <v>120</v>
      </c>
      <c r="E597" s="114">
        <v>0.52083333333333337</v>
      </c>
      <c r="F597" s="115"/>
      <c r="G597" s="114">
        <v>0.54166666666666663</v>
      </c>
      <c r="H597" s="1"/>
      <c r="I597" s="1">
        <v>0.5</v>
      </c>
      <c r="J597" s="1" t="s">
        <v>105</v>
      </c>
      <c r="K597" s="1"/>
      <c r="L597" s="1"/>
      <c r="M597" s="1" t="s">
        <v>93</v>
      </c>
      <c r="N597" s="1" t="s">
        <v>94</v>
      </c>
      <c r="O597" s="105" t="s">
        <v>36</v>
      </c>
      <c r="P597" s="105" t="s">
        <v>267</v>
      </c>
      <c r="Q597" s="106">
        <v>44151</v>
      </c>
      <c r="R597" s="106"/>
      <c r="S597" s="1">
        <v>1.2793750000000002</v>
      </c>
      <c r="T597" s="1">
        <v>30.705000000000005</v>
      </c>
      <c r="U597" s="105"/>
      <c r="V597" s="105" t="s">
        <v>105</v>
      </c>
      <c r="W597" s="106">
        <v>44151</v>
      </c>
      <c r="X597" s="106">
        <v>44165</v>
      </c>
      <c r="Y597" s="1">
        <v>14</v>
      </c>
      <c r="Z597" s="1">
        <v>136.37</v>
      </c>
      <c r="AA597" s="1">
        <v>11</v>
      </c>
      <c r="AB597" s="1" t="s">
        <v>542</v>
      </c>
      <c r="AC597" s="1" t="s">
        <v>544</v>
      </c>
      <c r="AD597" s="1" t="s">
        <v>544</v>
      </c>
    </row>
    <row r="598" spans="1:30" x14ac:dyDescent="0.3">
      <c r="A598" s="84">
        <v>44166</v>
      </c>
      <c r="B598" s="1" t="s">
        <v>36</v>
      </c>
      <c r="C598" s="1" t="s">
        <v>267</v>
      </c>
      <c r="D598" s="1" t="s">
        <v>170</v>
      </c>
      <c r="E598" s="114">
        <v>0.80972222222222223</v>
      </c>
      <c r="F598" s="115"/>
      <c r="G598" s="114">
        <v>0.85555555555555551</v>
      </c>
      <c r="H598" s="1"/>
      <c r="I598" s="1">
        <v>1.1000000000000001</v>
      </c>
      <c r="J598" s="1" t="s">
        <v>108</v>
      </c>
      <c r="K598" s="1"/>
      <c r="L598" s="1"/>
      <c r="M598" s="1" t="s">
        <v>93</v>
      </c>
      <c r="N598" s="1" t="s">
        <v>94</v>
      </c>
      <c r="O598" s="105" t="s">
        <v>36</v>
      </c>
      <c r="P598" s="105" t="s">
        <v>267</v>
      </c>
      <c r="Q598" s="106">
        <v>44151</v>
      </c>
      <c r="R598" s="106"/>
      <c r="S598" s="1">
        <v>1.2793750000000002</v>
      </c>
      <c r="T598" s="1">
        <v>30.705000000000005</v>
      </c>
      <c r="U598" s="105"/>
      <c r="V598" s="105" t="s">
        <v>108</v>
      </c>
      <c r="W598" s="106">
        <v>44165</v>
      </c>
      <c r="X598" s="106">
        <v>44179</v>
      </c>
      <c r="Y598" s="1">
        <v>14</v>
      </c>
      <c r="Z598" s="1">
        <v>112</v>
      </c>
      <c r="AA598" s="1">
        <v>12</v>
      </c>
      <c r="AB598" s="1" t="s">
        <v>545</v>
      </c>
      <c r="AC598" s="1" t="s">
        <v>552</v>
      </c>
      <c r="AD598" s="1" t="s">
        <v>544</v>
      </c>
    </row>
    <row r="599" spans="1:30" x14ac:dyDescent="0.3">
      <c r="A599" s="84">
        <v>44167</v>
      </c>
      <c r="B599" s="1" t="s">
        <v>36</v>
      </c>
      <c r="C599" s="1" t="s">
        <v>267</v>
      </c>
      <c r="D599" s="1" t="s">
        <v>170</v>
      </c>
      <c r="E599" s="114">
        <v>0.79166666666666663</v>
      </c>
      <c r="F599" s="115"/>
      <c r="G599" s="114">
        <v>0.83333333333333337</v>
      </c>
      <c r="H599" s="1"/>
      <c r="I599" s="1">
        <v>1</v>
      </c>
      <c r="J599" s="1" t="s">
        <v>108</v>
      </c>
      <c r="K599" s="1"/>
      <c r="L599" s="1"/>
      <c r="M599" s="1" t="s">
        <v>93</v>
      </c>
      <c r="N599" s="1" t="s">
        <v>94</v>
      </c>
      <c r="O599" s="105" t="s">
        <v>36</v>
      </c>
      <c r="P599" s="105" t="s">
        <v>267</v>
      </c>
      <c r="Q599" s="106">
        <v>44151</v>
      </c>
      <c r="R599" s="106"/>
      <c r="S599" s="1">
        <v>1.2793750000000002</v>
      </c>
      <c r="T599" s="1">
        <v>30.705000000000005</v>
      </c>
      <c r="U599" s="105"/>
      <c r="V599" s="105" t="s">
        <v>108</v>
      </c>
      <c r="W599" s="106">
        <v>44165</v>
      </c>
      <c r="X599" s="106">
        <v>44179</v>
      </c>
      <c r="Y599" s="1">
        <v>14</v>
      </c>
      <c r="Z599" s="1">
        <v>112</v>
      </c>
      <c r="AA599" s="1">
        <v>12</v>
      </c>
      <c r="AB599" s="1" t="s">
        <v>545</v>
      </c>
      <c r="AC599" s="1" t="s">
        <v>552</v>
      </c>
      <c r="AD599" s="1" t="s">
        <v>544</v>
      </c>
    </row>
    <row r="600" spans="1:30" x14ac:dyDescent="0.3">
      <c r="A600" s="84">
        <v>44168</v>
      </c>
      <c r="B600" s="1" t="s">
        <v>36</v>
      </c>
      <c r="C600" s="1" t="s">
        <v>267</v>
      </c>
      <c r="D600" s="1" t="s">
        <v>170</v>
      </c>
      <c r="E600" s="114">
        <v>0.81944444444444442</v>
      </c>
      <c r="F600" s="115"/>
      <c r="G600" s="114">
        <v>0.84375</v>
      </c>
      <c r="H600" s="1"/>
      <c r="I600" s="1">
        <v>0.57999999999999996</v>
      </c>
      <c r="J600" s="1" t="s">
        <v>108</v>
      </c>
      <c r="K600" s="1"/>
      <c r="L600" s="1"/>
      <c r="M600" s="1" t="s">
        <v>93</v>
      </c>
      <c r="N600" s="1" t="s">
        <v>94</v>
      </c>
      <c r="O600" s="105" t="s">
        <v>36</v>
      </c>
      <c r="P600" s="105" t="s">
        <v>267</v>
      </c>
      <c r="Q600" s="106">
        <v>44151</v>
      </c>
      <c r="R600" s="106"/>
      <c r="S600" s="1">
        <v>1.2793750000000002</v>
      </c>
      <c r="T600" s="1">
        <v>30.705000000000005</v>
      </c>
      <c r="U600" s="105"/>
      <c r="V600" s="105" t="s">
        <v>108</v>
      </c>
      <c r="W600" s="106">
        <v>44165</v>
      </c>
      <c r="X600" s="106">
        <v>44179</v>
      </c>
      <c r="Y600" s="1">
        <v>14</v>
      </c>
      <c r="Z600" s="1">
        <v>112</v>
      </c>
      <c r="AA600" s="1">
        <v>12</v>
      </c>
      <c r="AB600" s="1" t="s">
        <v>545</v>
      </c>
      <c r="AC600" s="1" t="s">
        <v>552</v>
      </c>
      <c r="AD600" s="1" t="s">
        <v>544</v>
      </c>
    </row>
    <row r="601" spans="1:30" x14ac:dyDescent="0.3">
      <c r="A601" s="84">
        <v>44151</v>
      </c>
      <c r="B601" s="1" t="s">
        <v>36</v>
      </c>
      <c r="C601" s="1" t="s">
        <v>324</v>
      </c>
      <c r="D601" s="1" t="s">
        <v>176</v>
      </c>
      <c r="E601" s="114">
        <v>0.625</v>
      </c>
      <c r="F601" s="115"/>
      <c r="G601" s="114">
        <v>0.63888888888888884</v>
      </c>
      <c r="H601" s="1"/>
      <c r="I601" s="1">
        <v>0.33</v>
      </c>
      <c r="J601" s="1" t="s">
        <v>40</v>
      </c>
      <c r="K601" s="1"/>
      <c r="L601" s="1"/>
      <c r="M601" s="1" t="s">
        <v>101</v>
      </c>
      <c r="N601" s="1" t="s">
        <v>102</v>
      </c>
      <c r="O601" s="105" t="s">
        <v>36</v>
      </c>
      <c r="P601" s="105" t="s">
        <v>324</v>
      </c>
      <c r="Q601" s="106">
        <v>44151</v>
      </c>
      <c r="R601" s="106"/>
      <c r="S601" s="1">
        <v>0.34116666666666667</v>
      </c>
      <c r="T601" s="1">
        <v>8.1880000000000006</v>
      </c>
      <c r="U601" s="105"/>
      <c r="V601" s="105" t="s">
        <v>40</v>
      </c>
      <c r="W601" s="106">
        <v>44137</v>
      </c>
      <c r="X601" s="106">
        <v>44151</v>
      </c>
      <c r="Y601" s="1">
        <v>14</v>
      </c>
      <c r="Z601" s="1">
        <v>112</v>
      </c>
      <c r="AA601" s="1">
        <v>11</v>
      </c>
      <c r="AB601" s="1" t="s">
        <v>542</v>
      </c>
      <c r="AC601" s="1" t="s">
        <v>550</v>
      </c>
      <c r="AD601" s="1" t="s">
        <v>544</v>
      </c>
    </row>
    <row r="602" spans="1:30" x14ac:dyDescent="0.3">
      <c r="A602" s="84">
        <v>44151</v>
      </c>
      <c r="B602" s="1" t="s">
        <v>36</v>
      </c>
      <c r="C602" s="1" t="s">
        <v>324</v>
      </c>
      <c r="D602" s="1" t="s">
        <v>120</v>
      </c>
      <c r="E602" s="114">
        <v>0.91666666666666663</v>
      </c>
      <c r="F602" s="115"/>
      <c r="G602" s="114">
        <v>0.93055555555555558</v>
      </c>
      <c r="H602" s="1"/>
      <c r="I602" s="1">
        <v>0.33</v>
      </c>
      <c r="J602" s="1" t="s">
        <v>40</v>
      </c>
      <c r="K602" s="1"/>
      <c r="L602" s="1"/>
      <c r="M602" s="1" t="s">
        <v>101</v>
      </c>
      <c r="N602" s="1" t="s">
        <v>102</v>
      </c>
      <c r="O602" s="105" t="s">
        <v>36</v>
      </c>
      <c r="P602" s="105" t="s">
        <v>324</v>
      </c>
      <c r="Q602" s="106">
        <v>44151</v>
      </c>
      <c r="R602" s="106"/>
      <c r="S602" s="1">
        <v>0.34116666666666667</v>
      </c>
      <c r="T602" s="1">
        <v>8.1880000000000006</v>
      </c>
      <c r="U602" s="105"/>
      <c r="V602" s="105" t="s">
        <v>40</v>
      </c>
      <c r="W602" s="106">
        <v>44137</v>
      </c>
      <c r="X602" s="106">
        <v>44151</v>
      </c>
      <c r="Y602" s="1">
        <v>14</v>
      </c>
      <c r="Z602" s="1">
        <v>112</v>
      </c>
      <c r="AA602" s="1">
        <v>11</v>
      </c>
      <c r="AB602" s="1" t="s">
        <v>542</v>
      </c>
      <c r="AC602" s="1" t="s">
        <v>556</v>
      </c>
      <c r="AD602" s="1" t="s">
        <v>544</v>
      </c>
    </row>
    <row r="603" spans="1:30" x14ac:dyDescent="0.3">
      <c r="A603" s="84">
        <v>44153</v>
      </c>
      <c r="B603" s="1" t="s">
        <v>36</v>
      </c>
      <c r="C603" s="1" t="s">
        <v>324</v>
      </c>
      <c r="D603" s="1" t="s">
        <v>176</v>
      </c>
      <c r="E603" s="114">
        <v>0.41666666666666669</v>
      </c>
      <c r="F603" s="115"/>
      <c r="G603" s="114">
        <v>0.42708333333333331</v>
      </c>
      <c r="H603" s="1"/>
      <c r="I603" s="1">
        <v>0.25</v>
      </c>
      <c r="J603" s="1" t="s">
        <v>105</v>
      </c>
      <c r="K603" s="1"/>
      <c r="L603" s="1"/>
      <c r="M603" s="1" t="s">
        <v>101</v>
      </c>
      <c r="N603" s="1" t="s">
        <v>102</v>
      </c>
      <c r="O603" s="105" t="s">
        <v>36</v>
      </c>
      <c r="P603" s="105" t="s">
        <v>324</v>
      </c>
      <c r="Q603" s="106">
        <v>44151</v>
      </c>
      <c r="R603" s="106"/>
      <c r="S603" s="1">
        <v>0.34116666666666667</v>
      </c>
      <c r="T603" s="1">
        <v>8.1880000000000006</v>
      </c>
      <c r="U603" s="105"/>
      <c r="V603" s="105" t="s">
        <v>105</v>
      </c>
      <c r="W603" s="106">
        <v>44151</v>
      </c>
      <c r="X603" s="106">
        <v>44165</v>
      </c>
      <c r="Y603" s="1">
        <v>14</v>
      </c>
      <c r="Z603" s="1">
        <v>136.37</v>
      </c>
      <c r="AA603" s="1">
        <v>11</v>
      </c>
      <c r="AB603" s="1" t="s">
        <v>542</v>
      </c>
      <c r="AC603" s="1" t="s">
        <v>555</v>
      </c>
      <c r="AD603" s="1" t="s">
        <v>544</v>
      </c>
    </row>
    <row r="604" spans="1:30" x14ac:dyDescent="0.3">
      <c r="A604" s="84">
        <v>44153</v>
      </c>
      <c r="B604" s="1" t="s">
        <v>36</v>
      </c>
      <c r="C604" s="1" t="s">
        <v>324</v>
      </c>
      <c r="D604" s="1" t="s">
        <v>120</v>
      </c>
      <c r="E604" s="114">
        <v>0.58333333333333337</v>
      </c>
      <c r="F604" s="115"/>
      <c r="G604" s="114">
        <v>0.61458333333333337</v>
      </c>
      <c r="H604" s="1"/>
      <c r="I604" s="1">
        <v>0.75</v>
      </c>
      <c r="J604" s="1" t="s">
        <v>105</v>
      </c>
      <c r="K604" s="1"/>
      <c r="L604" s="1"/>
      <c r="M604" s="1" t="s">
        <v>101</v>
      </c>
      <c r="N604" s="1" t="s">
        <v>102</v>
      </c>
      <c r="O604" s="105" t="s">
        <v>36</v>
      </c>
      <c r="P604" s="105" t="s">
        <v>324</v>
      </c>
      <c r="Q604" s="106">
        <v>44151</v>
      </c>
      <c r="R604" s="106"/>
      <c r="S604" s="1">
        <v>0.34116666666666667</v>
      </c>
      <c r="T604" s="1">
        <v>8.1880000000000006</v>
      </c>
      <c r="U604" s="105"/>
      <c r="V604" s="105" t="s">
        <v>105</v>
      </c>
      <c r="W604" s="106">
        <v>44151</v>
      </c>
      <c r="X604" s="106">
        <v>44165</v>
      </c>
      <c r="Y604" s="1">
        <v>14</v>
      </c>
      <c r="Z604" s="1">
        <v>136.37</v>
      </c>
      <c r="AA604" s="1">
        <v>11</v>
      </c>
      <c r="AB604" s="1" t="s">
        <v>542</v>
      </c>
      <c r="AC604" s="1" t="s">
        <v>551</v>
      </c>
      <c r="AD604" s="1" t="s">
        <v>544</v>
      </c>
    </row>
    <row r="605" spans="1:30" x14ac:dyDescent="0.3">
      <c r="A605" s="84">
        <v>44158</v>
      </c>
      <c r="B605" s="1" t="s">
        <v>36</v>
      </c>
      <c r="C605" s="1" t="s">
        <v>324</v>
      </c>
      <c r="D605" s="1" t="s">
        <v>120</v>
      </c>
      <c r="E605" s="114">
        <v>0.73124999999999996</v>
      </c>
      <c r="F605" s="115"/>
      <c r="G605" s="114">
        <v>0.73958333333333337</v>
      </c>
      <c r="H605" s="1"/>
      <c r="I605" s="1">
        <v>0.2</v>
      </c>
      <c r="J605" s="1" t="s">
        <v>105</v>
      </c>
      <c r="K605" s="1"/>
      <c r="L605" s="1"/>
      <c r="M605" s="1" t="s">
        <v>101</v>
      </c>
      <c r="N605" s="1" t="s">
        <v>102</v>
      </c>
      <c r="O605" s="105" t="s">
        <v>36</v>
      </c>
      <c r="P605" s="105" t="s">
        <v>324</v>
      </c>
      <c r="Q605" s="106">
        <v>44151</v>
      </c>
      <c r="R605" s="106"/>
      <c r="S605" s="1">
        <v>0.34116666666666667</v>
      </c>
      <c r="T605" s="1">
        <v>8.1880000000000006</v>
      </c>
      <c r="U605" s="105"/>
      <c r="V605" s="105" t="s">
        <v>105</v>
      </c>
      <c r="W605" s="106">
        <v>44151</v>
      </c>
      <c r="X605" s="106">
        <v>44165</v>
      </c>
      <c r="Y605" s="1">
        <v>14</v>
      </c>
      <c r="Z605" s="1">
        <v>136.37</v>
      </c>
      <c r="AA605" s="1">
        <v>11</v>
      </c>
      <c r="AB605" s="1" t="s">
        <v>542</v>
      </c>
      <c r="AC605" s="1" t="s">
        <v>553</v>
      </c>
      <c r="AD605" s="1" t="s">
        <v>544</v>
      </c>
    </row>
    <row r="606" spans="1:30" x14ac:dyDescent="0.3">
      <c r="A606" s="84">
        <v>44165</v>
      </c>
      <c r="B606" s="1" t="s">
        <v>36</v>
      </c>
      <c r="C606" s="1" t="s">
        <v>275</v>
      </c>
      <c r="D606" s="1"/>
      <c r="E606" s="114">
        <v>0.64583333333333337</v>
      </c>
      <c r="F606" s="115"/>
      <c r="G606" s="114">
        <v>0.68819444444444444</v>
      </c>
      <c r="H606" s="1"/>
      <c r="I606" s="1">
        <v>1.02</v>
      </c>
      <c r="J606" s="1" t="s">
        <v>108</v>
      </c>
      <c r="K606" s="1"/>
      <c r="L606" s="1"/>
      <c r="M606" s="1" t="s">
        <v>101</v>
      </c>
      <c r="N606" s="1" t="s">
        <v>102</v>
      </c>
      <c r="O606" s="105" t="s">
        <v>36</v>
      </c>
      <c r="P606" s="105" t="s">
        <v>275</v>
      </c>
      <c r="Q606" s="106">
        <v>44151</v>
      </c>
      <c r="R606" s="106"/>
      <c r="S606" s="1">
        <v>0.68233333333333335</v>
      </c>
      <c r="T606" s="1">
        <v>16.376000000000001</v>
      </c>
      <c r="U606" s="105"/>
      <c r="V606" s="105" t="s">
        <v>108</v>
      </c>
      <c r="W606" s="106">
        <v>44165</v>
      </c>
      <c r="X606" s="106">
        <v>44179</v>
      </c>
      <c r="Y606" s="1">
        <v>14</v>
      </c>
      <c r="Z606" s="1">
        <v>112</v>
      </c>
      <c r="AA606" s="1">
        <v>11</v>
      </c>
      <c r="AB606" s="1" t="s">
        <v>542</v>
      </c>
      <c r="AC606" s="1" t="s">
        <v>550</v>
      </c>
      <c r="AD606" s="1" t="s">
        <v>544</v>
      </c>
    </row>
    <row r="607" spans="1:30" x14ac:dyDescent="0.3">
      <c r="A607" s="84">
        <v>44169</v>
      </c>
      <c r="B607" s="1" t="s">
        <v>36</v>
      </c>
      <c r="C607" s="1" t="s">
        <v>267</v>
      </c>
      <c r="D607" s="1" t="s">
        <v>389</v>
      </c>
      <c r="E607" s="114">
        <v>0.57708333333333328</v>
      </c>
      <c r="F607" s="115"/>
      <c r="G607" s="114">
        <v>0.5854166666666667</v>
      </c>
      <c r="H607" s="1"/>
      <c r="I607" s="1">
        <v>0.2</v>
      </c>
      <c r="J607" s="1" t="s">
        <v>108</v>
      </c>
      <c r="K607" s="1"/>
      <c r="L607" s="1"/>
      <c r="M607" s="1" t="s">
        <v>101</v>
      </c>
      <c r="N607" s="1" t="s">
        <v>102</v>
      </c>
      <c r="O607" s="105" t="s">
        <v>36</v>
      </c>
      <c r="P607" s="105" t="s">
        <v>267</v>
      </c>
      <c r="Q607" s="106">
        <v>44151</v>
      </c>
      <c r="R607" s="106"/>
      <c r="S607" s="1">
        <v>1.2793750000000002</v>
      </c>
      <c r="T607" s="1">
        <v>30.705000000000005</v>
      </c>
      <c r="U607" s="105"/>
      <c r="V607" s="105" t="s">
        <v>108</v>
      </c>
      <c r="W607" s="106">
        <v>44165</v>
      </c>
      <c r="X607" s="106">
        <v>44179</v>
      </c>
      <c r="Y607" s="1">
        <v>14</v>
      </c>
      <c r="Z607" s="1">
        <v>112</v>
      </c>
      <c r="AA607" s="1">
        <v>12</v>
      </c>
      <c r="AB607" s="1" t="s">
        <v>545</v>
      </c>
      <c r="AC607" s="1" t="s">
        <v>546</v>
      </c>
      <c r="AD607" s="1" t="s">
        <v>544</v>
      </c>
    </row>
    <row r="608" spans="1:30" x14ac:dyDescent="0.3">
      <c r="A608" s="84">
        <v>44165</v>
      </c>
      <c r="B608" s="1" t="s">
        <v>36</v>
      </c>
      <c r="C608" s="1" t="s">
        <v>278</v>
      </c>
      <c r="D608" s="1" t="s">
        <v>279</v>
      </c>
      <c r="E608" s="114">
        <v>0.33333333333333331</v>
      </c>
      <c r="F608" s="115"/>
      <c r="G608" s="114">
        <v>0.41666666666666669</v>
      </c>
      <c r="H608" s="1"/>
      <c r="I608" s="1">
        <v>2</v>
      </c>
      <c r="J608" s="1" t="s">
        <v>108</v>
      </c>
      <c r="K608" s="1"/>
      <c r="L608" s="1"/>
      <c r="M608" s="1" t="s">
        <v>41</v>
      </c>
      <c r="N608" s="1" t="s">
        <v>42</v>
      </c>
      <c r="O608" s="105" t="s">
        <v>36</v>
      </c>
      <c r="P608" s="105" t="s">
        <v>278</v>
      </c>
      <c r="Q608" s="106">
        <v>44137</v>
      </c>
      <c r="R608" s="106">
        <v>44204</v>
      </c>
      <c r="S608" s="1">
        <v>67</v>
      </c>
      <c r="T608" s="1">
        <v>17</v>
      </c>
      <c r="U608" s="105" t="s">
        <v>414</v>
      </c>
      <c r="V608" s="105" t="s">
        <v>108</v>
      </c>
      <c r="W608" s="106">
        <v>44165</v>
      </c>
      <c r="X608" s="106">
        <v>44179</v>
      </c>
      <c r="Y608" s="1">
        <v>14</v>
      </c>
      <c r="Z608" s="1">
        <v>112</v>
      </c>
      <c r="AA608" s="1">
        <v>11</v>
      </c>
      <c r="AB608" s="1" t="s">
        <v>542</v>
      </c>
      <c r="AC608" s="1" t="s">
        <v>549</v>
      </c>
      <c r="AD608" s="1" t="s">
        <v>544</v>
      </c>
    </row>
    <row r="609" spans="1:30" x14ac:dyDescent="0.3">
      <c r="A609" s="84">
        <v>44144</v>
      </c>
      <c r="B609" s="1" t="s">
        <v>36</v>
      </c>
      <c r="C609" s="1" t="s">
        <v>295</v>
      </c>
      <c r="D609" s="1" t="s">
        <v>296</v>
      </c>
      <c r="E609" s="114">
        <v>0.63541666666666663</v>
      </c>
      <c r="F609" s="115"/>
      <c r="G609" s="114">
        <v>0.69791666666666663</v>
      </c>
      <c r="H609" s="1"/>
      <c r="I609" s="1">
        <v>1.5</v>
      </c>
      <c r="J609" s="1" t="s">
        <v>40</v>
      </c>
      <c r="K609" s="1"/>
      <c r="L609" s="1"/>
      <c r="M609" s="1" t="s">
        <v>60</v>
      </c>
      <c r="N609" s="1" t="s">
        <v>61</v>
      </c>
      <c r="O609" s="105" t="s">
        <v>36</v>
      </c>
      <c r="P609" s="105" t="s">
        <v>295</v>
      </c>
      <c r="Q609" s="106">
        <v>44139</v>
      </c>
      <c r="R609" s="106">
        <v>44148</v>
      </c>
      <c r="S609" s="1">
        <v>9</v>
      </c>
      <c r="T609" s="1">
        <v>0</v>
      </c>
      <c r="U609" s="105" t="s">
        <v>414</v>
      </c>
      <c r="V609" s="105" t="s">
        <v>40</v>
      </c>
      <c r="W609" s="106">
        <v>44137</v>
      </c>
      <c r="X609" s="106">
        <v>44151</v>
      </c>
      <c r="Y609" s="1">
        <v>14</v>
      </c>
      <c r="Z609" s="1">
        <v>112</v>
      </c>
      <c r="AA609" s="1">
        <v>11</v>
      </c>
      <c r="AB609" s="1" t="s">
        <v>542</v>
      </c>
      <c r="AC609" s="1" t="s">
        <v>550</v>
      </c>
      <c r="AD609" s="1" t="s">
        <v>544</v>
      </c>
    </row>
    <row r="610" spans="1:30" x14ac:dyDescent="0.3">
      <c r="A610" s="84">
        <v>44145</v>
      </c>
      <c r="B610" s="1" t="s">
        <v>36</v>
      </c>
      <c r="C610" s="1" t="s">
        <v>295</v>
      </c>
      <c r="D610" s="1" t="s">
        <v>297</v>
      </c>
      <c r="E610" s="114">
        <v>0.125</v>
      </c>
      <c r="F610" s="115"/>
      <c r="G610" s="114">
        <v>0.14583333333333334</v>
      </c>
      <c r="H610" s="1"/>
      <c r="I610" s="1">
        <v>0.5</v>
      </c>
      <c r="J610" s="1" t="s">
        <v>40</v>
      </c>
      <c r="K610" s="1"/>
      <c r="L610" s="1"/>
      <c r="M610" s="1" t="s">
        <v>60</v>
      </c>
      <c r="N610" s="1" t="s">
        <v>61</v>
      </c>
      <c r="O610" s="105" t="s">
        <v>36</v>
      </c>
      <c r="P610" s="105" t="s">
        <v>295</v>
      </c>
      <c r="Q610" s="106">
        <v>44139</v>
      </c>
      <c r="R610" s="106">
        <v>44148</v>
      </c>
      <c r="S610" s="1">
        <v>9</v>
      </c>
      <c r="T610" s="1">
        <v>0</v>
      </c>
      <c r="U610" s="105" t="s">
        <v>414</v>
      </c>
      <c r="V610" s="105" t="s">
        <v>40</v>
      </c>
      <c r="W610" s="106">
        <v>44137</v>
      </c>
      <c r="X610" s="106">
        <v>44151</v>
      </c>
      <c r="Y610" s="1">
        <v>14</v>
      </c>
      <c r="Z610" s="1">
        <v>112</v>
      </c>
      <c r="AA610" s="1">
        <v>11</v>
      </c>
      <c r="AB610" s="1" t="s">
        <v>542</v>
      </c>
      <c r="AC610" s="1" t="s">
        <v>560</v>
      </c>
      <c r="AD610" s="1" t="s">
        <v>544</v>
      </c>
    </row>
    <row r="611" spans="1:30" x14ac:dyDescent="0.3">
      <c r="A611" s="84">
        <v>44165</v>
      </c>
      <c r="B611" s="1" t="s">
        <v>36</v>
      </c>
      <c r="C611" s="1" t="s">
        <v>278</v>
      </c>
      <c r="D611" s="1" t="s">
        <v>279</v>
      </c>
      <c r="E611" s="114">
        <v>0.33333333333333331</v>
      </c>
      <c r="F611" s="115"/>
      <c r="G611" s="114">
        <v>0.41666666666666669</v>
      </c>
      <c r="H611" s="1"/>
      <c r="I611" s="1">
        <v>2</v>
      </c>
      <c r="J611" s="1" t="s">
        <v>108</v>
      </c>
      <c r="K611" s="1"/>
      <c r="L611" s="1"/>
      <c r="M611" s="1" t="s">
        <v>60</v>
      </c>
      <c r="N611" s="1" t="s">
        <v>61</v>
      </c>
      <c r="O611" s="105" t="s">
        <v>36</v>
      </c>
      <c r="P611" s="105" t="s">
        <v>278</v>
      </c>
      <c r="Q611" s="106">
        <v>44137</v>
      </c>
      <c r="R611" s="106">
        <v>44204</v>
      </c>
      <c r="S611" s="1">
        <v>67</v>
      </c>
      <c r="T611" s="1">
        <v>17</v>
      </c>
      <c r="U611" s="105" t="s">
        <v>414</v>
      </c>
      <c r="V611" s="105" t="s">
        <v>108</v>
      </c>
      <c r="W611" s="106">
        <v>44165</v>
      </c>
      <c r="X611" s="106">
        <v>44179</v>
      </c>
      <c r="Y611" s="1">
        <v>14</v>
      </c>
      <c r="Z611" s="1">
        <v>112</v>
      </c>
      <c r="AA611" s="1">
        <v>11</v>
      </c>
      <c r="AB611" s="1" t="s">
        <v>542</v>
      </c>
      <c r="AC611" s="1" t="s">
        <v>549</v>
      </c>
      <c r="AD611" s="1" t="s">
        <v>544</v>
      </c>
    </row>
    <row r="612" spans="1:30" x14ac:dyDescent="0.3">
      <c r="A612" s="84">
        <v>44168</v>
      </c>
      <c r="B612" s="1" t="s">
        <v>36</v>
      </c>
      <c r="C612" s="1" t="s">
        <v>278</v>
      </c>
      <c r="D612" s="1" t="s">
        <v>318</v>
      </c>
      <c r="E612" s="114">
        <v>0.58680555555555558</v>
      </c>
      <c r="F612" s="115"/>
      <c r="G612" s="114">
        <v>0.6118055555555556</v>
      </c>
      <c r="H612" s="1"/>
      <c r="I612" s="1">
        <v>0.6</v>
      </c>
      <c r="J612" s="1" t="s">
        <v>108</v>
      </c>
      <c r="K612" s="1"/>
      <c r="L612" s="1"/>
      <c r="M612" s="1" t="s">
        <v>60</v>
      </c>
      <c r="N612" s="1" t="s">
        <v>61</v>
      </c>
      <c r="O612" s="105" t="s">
        <v>36</v>
      </c>
      <c r="P612" s="105" t="s">
        <v>278</v>
      </c>
      <c r="Q612" s="106">
        <v>44137</v>
      </c>
      <c r="R612" s="106">
        <v>44204</v>
      </c>
      <c r="S612" s="1">
        <v>67</v>
      </c>
      <c r="T612" s="1">
        <v>17</v>
      </c>
      <c r="U612" s="105" t="s">
        <v>414</v>
      </c>
      <c r="V612" s="105" t="s">
        <v>108</v>
      </c>
      <c r="W612" s="106">
        <v>44165</v>
      </c>
      <c r="X612" s="106">
        <v>44179</v>
      </c>
      <c r="Y612" s="1">
        <v>14</v>
      </c>
      <c r="Z612" s="1">
        <v>112</v>
      </c>
      <c r="AA612" s="1">
        <v>12</v>
      </c>
      <c r="AB612" s="1" t="s">
        <v>545</v>
      </c>
      <c r="AC612" s="1" t="s">
        <v>551</v>
      </c>
      <c r="AD612" s="1" t="s">
        <v>544</v>
      </c>
    </row>
    <row r="613" spans="1:30" x14ac:dyDescent="0.3">
      <c r="A613" s="84">
        <v>44165</v>
      </c>
      <c r="B613" s="1" t="s">
        <v>36</v>
      </c>
      <c r="C613" s="1" t="s">
        <v>278</v>
      </c>
      <c r="D613" s="1" t="s">
        <v>337</v>
      </c>
      <c r="E613" s="114">
        <v>0.33333333333333331</v>
      </c>
      <c r="F613" s="115"/>
      <c r="G613" s="114">
        <v>0.41666666666666669</v>
      </c>
      <c r="H613" s="1"/>
      <c r="I613" s="1">
        <v>2</v>
      </c>
      <c r="J613" s="1" t="s">
        <v>108</v>
      </c>
      <c r="K613" s="1"/>
      <c r="L613" s="1"/>
      <c r="M613" s="1" t="s">
        <v>68</v>
      </c>
      <c r="N613" s="1" t="s">
        <v>69</v>
      </c>
      <c r="O613" s="105" t="s">
        <v>36</v>
      </c>
      <c r="P613" s="105" t="s">
        <v>278</v>
      </c>
      <c r="Q613" s="106">
        <v>44137</v>
      </c>
      <c r="R613" s="106">
        <v>44204</v>
      </c>
      <c r="S613" s="1">
        <v>67</v>
      </c>
      <c r="T613" s="1">
        <v>17</v>
      </c>
      <c r="U613" s="105" t="s">
        <v>414</v>
      </c>
      <c r="V613" s="105" t="s">
        <v>108</v>
      </c>
      <c r="W613" s="106">
        <v>44165</v>
      </c>
      <c r="X613" s="106">
        <v>44179</v>
      </c>
      <c r="Y613" s="1">
        <v>14</v>
      </c>
      <c r="Z613" s="1">
        <v>112</v>
      </c>
      <c r="AA613" s="1">
        <v>11</v>
      </c>
      <c r="AB613" s="1" t="s">
        <v>542</v>
      </c>
      <c r="AC613" s="1" t="s">
        <v>549</v>
      </c>
      <c r="AD613" s="1" t="s">
        <v>544</v>
      </c>
    </row>
    <row r="614" spans="1:30" x14ac:dyDescent="0.3">
      <c r="A614" s="84">
        <v>44168</v>
      </c>
      <c r="B614" s="1" t="s">
        <v>36</v>
      </c>
      <c r="C614" s="1" t="s">
        <v>338</v>
      </c>
      <c r="D614" s="1" t="s">
        <v>120</v>
      </c>
      <c r="E614" s="114">
        <v>0.79166666666666663</v>
      </c>
      <c r="F614" s="115"/>
      <c r="G614" s="114">
        <v>0.95833333333333337</v>
      </c>
      <c r="H614" s="1"/>
      <c r="I614" s="1">
        <v>4</v>
      </c>
      <c r="J614" s="1" t="s">
        <v>108</v>
      </c>
      <c r="K614" s="1"/>
      <c r="L614" s="1"/>
      <c r="M614" s="1" t="s">
        <v>68</v>
      </c>
      <c r="N614" s="1" t="s">
        <v>69</v>
      </c>
      <c r="O614" s="105" t="s">
        <v>36</v>
      </c>
      <c r="P614" s="105" t="s">
        <v>338</v>
      </c>
      <c r="Q614" s="106">
        <v>44199</v>
      </c>
      <c r="R614" s="106">
        <v>44203</v>
      </c>
      <c r="S614" s="1">
        <v>4</v>
      </c>
      <c r="T614" s="1">
        <v>0</v>
      </c>
      <c r="U614" s="105" t="s">
        <v>414</v>
      </c>
      <c r="V614" s="105" t="s">
        <v>108</v>
      </c>
      <c r="W614" s="106">
        <v>44165</v>
      </c>
      <c r="X614" s="106">
        <v>44179</v>
      </c>
      <c r="Y614" s="1">
        <v>14</v>
      </c>
      <c r="Z614" s="1">
        <v>112</v>
      </c>
      <c r="AA614" s="1">
        <v>12</v>
      </c>
      <c r="AB614" s="1" t="s">
        <v>545</v>
      </c>
      <c r="AC614" s="1" t="s">
        <v>552</v>
      </c>
      <c r="AD614" s="1" t="s">
        <v>544</v>
      </c>
    </row>
    <row r="615" spans="1:30" x14ac:dyDescent="0.3">
      <c r="A615" s="84">
        <v>44165</v>
      </c>
      <c r="B615" s="1" t="s">
        <v>36</v>
      </c>
      <c r="C615" s="1" t="s">
        <v>278</v>
      </c>
      <c r="D615" s="1" t="s">
        <v>279</v>
      </c>
      <c r="E615" s="114">
        <v>0.33333333333333331</v>
      </c>
      <c r="F615" s="115"/>
      <c r="G615" s="114">
        <v>0.41666666666666669</v>
      </c>
      <c r="H615" s="1"/>
      <c r="I615" s="1">
        <v>2</v>
      </c>
      <c r="J615" s="1" t="s">
        <v>108</v>
      </c>
      <c r="K615" s="1"/>
      <c r="L615" s="1"/>
      <c r="M615" s="1" t="s">
        <v>73</v>
      </c>
      <c r="N615" s="1" t="s">
        <v>74</v>
      </c>
      <c r="O615" s="105" t="s">
        <v>36</v>
      </c>
      <c r="P615" s="105" t="s">
        <v>278</v>
      </c>
      <c r="Q615" s="106">
        <v>44137</v>
      </c>
      <c r="R615" s="106">
        <v>44204</v>
      </c>
      <c r="S615" s="1">
        <v>67</v>
      </c>
      <c r="T615" s="1">
        <v>17</v>
      </c>
      <c r="U615" s="105" t="s">
        <v>414</v>
      </c>
      <c r="V615" s="105" t="s">
        <v>108</v>
      </c>
      <c r="W615" s="106">
        <v>44165</v>
      </c>
      <c r="X615" s="106">
        <v>44179</v>
      </c>
      <c r="Y615" s="1">
        <v>14</v>
      </c>
      <c r="Z615" s="1">
        <v>112</v>
      </c>
      <c r="AA615" s="1">
        <v>11</v>
      </c>
      <c r="AB615" s="1" t="s">
        <v>542</v>
      </c>
      <c r="AC615" s="1" t="s">
        <v>549</v>
      </c>
      <c r="AD615" s="1" t="s">
        <v>544</v>
      </c>
    </row>
    <row r="616" spans="1:30" x14ac:dyDescent="0.3">
      <c r="A616" s="84">
        <v>44168</v>
      </c>
      <c r="B616" s="1" t="s">
        <v>36</v>
      </c>
      <c r="C616" s="1" t="s">
        <v>338</v>
      </c>
      <c r="D616" s="1" t="s">
        <v>347</v>
      </c>
      <c r="E616" s="114">
        <v>0.91666666666666663</v>
      </c>
      <c r="F616" s="115"/>
      <c r="G616" s="114">
        <v>0.95486111111111116</v>
      </c>
      <c r="H616" s="1"/>
      <c r="I616" s="1">
        <v>0.92</v>
      </c>
      <c r="J616" s="1" t="s">
        <v>108</v>
      </c>
      <c r="K616" s="1"/>
      <c r="L616" s="1"/>
      <c r="M616" s="1" t="s">
        <v>73</v>
      </c>
      <c r="N616" s="1" t="s">
        <v>74</v>
      </c>
      <c r="O616" s="105" t="s">
        <v>36</v>
      </c>
      <c r="P616" s="105" t="s">
        <v>338</v>
      </c>
      <c r="Q616" s="106">
        <v>44199</v>
      </c>
      <c r="R616" s="106">
        <v>44203</v>
      </c>
      <c r="S616" s="1">
        <v>4</v>
      </c>
      <c r="T616" s="1">
        <v>0</v>
      </c>
      <c r="U616" s="105" t="s">
        <v>414</v>
      </c>
      <c r="V616" s="105" t="s">
        <v>108</v>
      </c>
      <c r="W616" s="106">
        <v>44165</v>
      </c>
      <c r="X616" s="106">
        <v>44179</v>
      </c>
      <c r="Y616" s="1">
        <v>14</v>
      </c>
      <c r="Z616" s="1">
        <v>112</v>
      </c>
      <c r="AA616" s="1">
        <v>12</v>
      </c>
      <c r="AB616" s="1" t="s">
        <v>545</v>
      </c>
      <c r="AC616" s="1" t="s">
        <v>556</v>
      </c>
      <c r="AD616" s="1" t="s">
        <v>544</v>
      </c>
    </row>
    <row r="617" spans="1:30" x14ac:dyDescent="0.3">
      <c r="A617" s="84">
        <v>44165</v>
      </c>
      <c r="B617" s="1" t="s">
        <v>36</v>
      </c>
      <c r="C617" s="1" t="s">
        <v>278</v>
      </c>
      <c r="D617" s="1" t="s">
        <v>279</v>
      </c>
      <c r="E617" s="114">
        <v>0.33333333333333331</v>
      </c>
      <c r="F617" s="115"/>
      <c r="G617" s="114">
        <v>0.41666666666666669</v>
      </c>
      <c r="H617" s="1"/>
      <c r="I617" s="1">
        <v>2</v>
      </c>
      <c r="J617" s="1" t="s">
        <v>108</v>
      </c>
      <c r="K617" s="1"/>
      <c r="L617" s="1"/>
      <c r="M617" s="1" t="s">
        <v>93</v>
      </c>
      <c r="N617" s="1" t="s">
        <v>94</v>
      </c>
      <c r="O617" s="105" t="s">
        <v>36</v>
      </c>
      <c r="P617" s="105" t="s">
        <v>278</v>
      </c>
      <c r="Q617" s="106">
        <v>44137</v>
      </c>
      <c r="R617" s="106">
        <v>44204</v>
      </c>
      <c r="S617" s="1">
        <v>67</v>
      </c>
      <c r="T617" s="1">
        <v>17</v>
      </c>
      <c r="U617" s="105" t="s">
        <v>414</v>
      </c>
      <c r="V617" s="105" t="s">
        <v>108</v>
      </c>
      <c r="W617" s="106">
        <v>44165</v>
      </c>
      <c r="X617" s="106">
        <v>44179</v>
      </c>
      <c r="Y617" s="1">
        <v>14</v>
      </c>
      <c r="Z617" s="1">
        <v>112</v>
      </c>
      <c r="AA617" s="1">
        <v>11</v>
      </c>
      <c r="AB617" s="1" t="s">
        <v>542</v>
      </c>
      <c r="AC617" s="1" t="s">
        <v>549</v>
      </c>
      <c r="AD617" s="1" t="s">
        <v>544</v>
      </c>
    </row>
    <row r="618" spans="1:30" x14ac:dyDescent="0.3">
      <c r="A618" s="84">
        <v>44155</v>
      </c>
      <c r="B618" s="1" t="s">
        <v>36</v>
      </c>
      <c r="C618" s="1" t="s">
        <v>278</v>
      </c>
      <c r="D618" s="1" t="s">
        <v>380</v>
      </c>
      <c r="E618" s="114">
        <v>0.6875</v>
      </c>
      <c r="F618" s="115"/>
      <c r="G618" s="114">
        <v>0.69861111111111107</v>
      </c>
      <c r="H618" s="1"/>
      <c r="I618" s="1">
        <v>0.27</v>
      </c>
      <c r="J618" s="1" t="s">
        <v>105</v>
      </c>
      <c r="K618" s="1"/>
      <c r="L618" s="1"/>
      <c r="M618" s="1" t="s">
        <v>101</v>
      </c>
      <c r="N618" s="1" t="s">
        <v>102</v>
      </c>
      <c r="O618" s="105" t="s">
        <v>36</v>
      </c>
      <c r="P618" s="105" t="s">
        <v>278</v>
      </c>
      <c r="Q618" s="106">
        <v>44137</v>
      </c>
      <c r="R618" s="106">
        <v>44204</v>
      </c>
      <c r="S618" s="1">
        <v>67</v>
      </c>
      <c r="T618" s="1">
        <v>17</v>
      </c>
      <c r="U618" s="105" t="s">
        <v>414</v>
      </c>
      <c r="V618" s="105" t="s">
        <v>105</v>
      </c>
      <c r="W618" s="106">
        <v>44151</v>
      </c>
      <c r="X618" s="106">
        <v>44165</v>
      </c>
      <c r="Y618" s="1">
        <v>14</v>
      </c>
      <c r="Z618" s="1">
        <v>136.37</v>
      </c>
      <c r="AA618" s="1">
        <v>11</v>
      </c>
      <c r="AB618" s="1" t="s">
        <v>542</v>
      </c>
      <c r="AC618" s="1" t="s">
        <v>547</v>
      </c>
      <c r="AD618" s="1" t="s">
        <v>544</v>
      </c>
    </row>
    <row r="619" spans="1:30" x14ac:dyDescent="0.3">
      <c r="A619" s="84">
        <v>44165</v>
      </c>
      <c r="B619" s="1" t="s">
        <v>36</v>
      </c>
      <c r="C619" s="1" t="s">
        <v>278</v>
      </c>
      <c r="D619" s="1" t="s">
        <v>384</v>
      </c>
      <c r="E619" s="114">
        <v>0.34236111111111112</v>
      </c>
      <c r="F619" s="115"/>
      <c r="G619" s="114">
        <v>0.41666666666666669</v>
      </c>
      <c r="H619" s="1"/>
      <c r="I619" s="1">
        <v>1.78</v>
      </c>
      <c r="J619" s="1" t="s">
        <v>108</v>
      </c>
      <c r="K619" s="1"/>
      <c r="L619" s="1"/>
      <c r="M619" s="1" t="s">
        <v>101</v>
      </c>
      <c r="N619" s="1" t="s">
        <v>102</v>
      </c>
      <c r="O619" s="105" t="s">
        <v>36</v>
      </c>
      <c r="P619" s="105" t="s">
        <v>278</v>
      </c>
      <c r="Q619" s="106">
        <v>44137</v>
      </c>
      <c r="R619" s="106">
        <v>44204</v>
      </c>
      <c r="S619" s="1">
        <v>67</v>
      </c>
      <c r="T619" s="1">
        <v>17</v>
      </c>
      <c r="U619" s="105" t="s">
        <v>414</v>
      </c>
      <c r="V619" s="105" t="s">
        <v>108</v>
      </c>
      <c r="W619" s="106">
        <v>44165</v>
      </c>
      <c r="X619" s="106">
        <v>44179</v>
      </c>
      <c r="Y619" s="1">
        <v>14</v>
      </c>
      <c r="Z619" s="1">
        <v>112</v>
      </c>
      <c r="AA619" s="1">
        <v>11</v>
      </c>
      <c r="AB619" s="1" t="s">
        <v>542</v>
      </c>
      <c r="AC619" s="1" t="s">
        <v>549</v>
      </c>
      <c r="AD619" s="1" t="s">
        <v>544</v>
      </c>
    </row>
    <row r="620" spans="1:30" x14ac:dyDescent="0.3">
      <c r="A620" s="84">
        <v>44168</v>
      </c>
      <c r="B620" s="1" t="s">
        <v>36</v>
      </c>
      <c r="C620" s="1" t="s">
        <v>386</v>
      </c>
      <c r="D620" s="1" t="s">
        <v>387</v>
      </c>
      <c r="E620" s="114">
        <v>0.37916666666666665</v>
      </c>
      <c r="F620" s="115"/>
      <c r="G620" s="114">
        <v>0.39444444444444443</v>
      </c>
      <c r="H620" s="1"/>
      <c r="I620" s="1">
        <v>0.37</v>
      </c>
      <c r="J620" s="1" t="s">
        <v>108</v>
      </c>
      <c r="K620" s="1"/>
      <c r="L620" s="1"/>
      <c r="M620" s="1" t="s">
        <v>101</v>
      </c>
      <c r="N620" s="1" t="s">
        <v>102</v>
      </c>
      <c r="O620" s="105" t="s">
        <v>36</v>
      </c>
      <c r="P620" s="105" t="s">
        <v>386</v>
      </c>
      <c r="Q620" s="106">
        <v>44137</v>
      </c>
      <c r="R620" s="106">
        <v>44204</v>
      </c>
      <c r="S620" s="1">
        <v>67</v>
      </c>
      <c r="T620" s="1">
        <v>4</v>
      </c>
      <c r="U620" s="105" t="s">
        <v>415</v>
      </c>
      <c r="V620" s="105" t="s">
        <v>108</v>
      </c>
      <c r="W620" s="106">
        <v>44165</v>
      </c>
      <c r="X620" s="106">
        <v>44179</v>
      </c>
      <c r="Y620" s="1">
        <v>14</v>
      </c>
      <c r="Z620" s="1">
        <v>112</v>
      </c>
      <c r="AA620" s="1">
        <v>12</v>
      </c>
      <c r="AB620" s="1" t="s">
        <v>545</v>
      </c>
      <c r="AC620" s="1" t="s">
        <v>543</v>
      </c>
      <c r="AD620" s="1" t="s">
        <v>544</v>
      </c>
    </row>
    <row r="621" spans="1:30" x14ac:dyDescent="0.3">
      <c r="A621" s="84">
        <v>44173</v>
      </c>
      <c r="B621" s="1" t="s">
        <v>36</v>
      </c>
      <c r="C621" s="1" t="s">
        <v>278</v>
      </c>
      <c r="D621" s="1" t="s">
        <v>390</v>
      </c>
      <c r="E621" s="114">
        <v>0.38680555555555557</v>
      </c>
      <c r="F621" s="115"/>
      <c r="G621" s="114">
        <v>0.39444444444444443</v>
      </c>
      <c r="H621" s="1"/>
      <c r="I621" s="1">
        <v>0.18</v>
      </c>
      <c r="J621" s="1" t="s">
        <v>108</v>
      </c>
      <c r="K621" s="1"/>
      <c r="L621" s="1"/>
      <c r="M621" s="1" t="s">
        <v>101</v>
      </c>
      <c r="N621" s="1" t="s">
        <v>102</v>
      </c>
      <c r="O621" s="105" t="s">
        <v>36</v>
      </c>
      <c r="P621" s="105" t="s">
        <v>278</v>
      </c>
      <c r="Q621" s="106">
        <v>44137</v>
      </c>
      <c r="R621" s="106">
        <v>44204</v>
      </c>
      <c r="S621" s="1">
        <v>67</v>
      </c>
      <c r="T621" s="1">
        <v>17</v>
      </c>
      <c r="U621" s="105" t="s">
        <v>414</v>
      </c>
      <c r="V621" s="105" t="s">
        <v>108</v>
      </c>
      <c r="W621" s="106">
        <v>44165</v>
      </c>
      <c r="X621" s="106">
        <v>44179</v>
      </c>
      <c r="Y621" s="1">
        <v>14</v>
      </c>
      <c r="Z621" s="1">
        <v>112</v>
      </c>
      <c r="AA621" s="1">
        <v>12</v>
      </c>
      <c r="AB621" s="1" t="s">
        <v>545</v>
      </c>
      <c r="AC621" s="1" t="s">
        <v>543</v>
      </c>
      <c r="AD621" s="1" t="s">
        <v>544</v>
      </c>
    </row>
    <row r="622" spans="1:30" x14ac:dyDescent="0.3">
      <c r="A622" s="84">
        <v>44173</v>
      </c>
      <c r="B622" s="1" t="s">
        <v>36</v>
      </c>
      <c r="C622" s="1" t="s">
        <v>278</v>
      </c>
      <c r="D622" s="1" t="s">
        <v>391</v>
      </c>
      <c r="E622" s="114">
        <v>0.39930555555555558</v>
      </c>
      <c r="F622" s="115"/>
      <c r="G622" s="114">
        <v>0.49791666666666667</v>
      </c>
      <c r="H622" s="1"/>
      <c r="I622" s="1">
        <v>2.37</v>
      </c>
      <c r="J622" s="1" t="s">
        <v>108</v>
      </c>
      <c r="K622" s="1"/>
      <c r="L622" s="1"/>
      <c r="M622" s="1" t="s">
        <v>101</v>
      </c>
      <c r="N622" s="1" t="s">
        <v>102</v>
      </c>
      <c r="O622" s="105" t="s">
        <v>36</v>
      </c>
      <c r="P622" s="105" t="s">
        <v>278</v>
      </c>
      <c r="Q622" s="106">
        <v>44137</v>
      </c>
      <c r="R622" s="106">
        <v>44204</v>
      </c>
      <c r="S622" s="1">
        <v>67</v>
      </c>
      <c r="T622" s="1">
        <v>17</v>
      </c>
      <c r="U622" s="105" t="s">
        <v>414</v>
      </c>
      <c r="V622" s="105" t="s">
        <v>108</v>
      </c>
      <c r="W622" s="106">
        <v>44165</v>
      </c>
      <c r="X622" s="106">
        <v>44179</v>
      </c>
      <c r="Y622" s="1">
        <v>14</v>
      </c>
      <c r="Z622" s="1">
        <v>112</v>
      </c>
      <c r="AA622" s="1">
        <v>12</v>
      </c>
      <c r="AB622" s="1" t="s">
        <v>545</v>
      </c>
      <c r="AC622" s="1" t="s">
        <v>543</v>
      </c>
      <c r="AD622" s="1" t="s">
        <v>544</v>
      </c>
    </row>
    <row r="623" spans="1:30" x14ac:dyDescent="0.3">
      <c r="A623" s="84">
        <v>44154</v>
      </c>
      <c r="B623" s="1" t="s">
        <v>36</v>
      </c>
      <c r="C623" s="1" t="s">
        <v>265</v>
      </c>
      <c r="D623" s="1" t="s">
        <v>266</v>
      </c>
      <c r="E623" s="114">
        <v>0.34027777777777779</v>
      </c>
      <c r="F623" s="115"/>
      <c r="G623" s="114">
        <v>0.35138888888888886</v>
      </c>
      <c r="H623" s="1"/>
      <c r="I623" s="1">
        <v>0.27</v>
      </c>
      <c r="J623" s="1" t="s">
        <v>105</v>
      </c>
      <c r="K623" s="1"/>
      <c r="L623" s="1"/>
      <c r="M623" s="1" t="s">
        <v>41</v>
      </c>
      <c r="N623" s="1" t="s">
        <v>42</v>
      </c>
      <c r="O623" s="105" t="s">
        <v>36</v>
      </c>
      <c r="P623" s="105" t="s">
        <v>265</v>
      </c>
      <c r="Q623" s="106">
        <v>44137</v>
      </c>
      <c r="R623" s="106">
        <v>44204</v>
      </c>
      <c r="S623" s="1">
        <v>67</v>
      </c>
      <c r="T623" s="1">
        <v>0</v>
      </c>
      <c r="U623" s="105" t="s">
        <v>414</v>
      </c>
      <c r="V623" s="105" t="s">
        <v>105</v>
      </c>
      <c r="W623" s="106">
        <v>44151</v>
      </c>
      <c r="X623" s="106">
        <v>44165</v>
      </c>
      <c r="Y623" s="1">
        <v>14</v>
      </c>
      <c r="Z623" s="1">
        <v>136.37</v>
      </c>
      <c r="AA623" s="1">
        <v>11</v>
      </c>
      <c r="AB623" s="1" t="s">
        <v>542</v>
      </c>
      <c r="AC623" s="1" t="s">
        <v>549</v>
      </c>
      <c r="AD623" s="1" t="s">
        <v>544</v>
      </c>
    </row>
    <row r="624" spans="1:30" x14ac:dyDescent="0.3">
      <c r="A624" s="84">
        <v>44158</v>
      </c>
      <c r="B624" s="1" t="s">
        <v>36</v>
      </c>
      <c r="C624" s="1" t="s">
        <v>265</v>
      </c>
      <c r="D624" s="1" t="s">
        <v>266</v>
      </c>
      <c r="E624" s="114">
        <v>0.33680555555555558</v>
      </c>
      <c r="F624" s="115"/>
      <c r="G624" s="114">
        <v>0.35416666666666669</v>
      </c>
      <c r="H624" s="1"/>
      <c r="I624" s="1">
        <v>0.42</v>
      </c>
      <c r="J624" s="1" t="s">
        <v>105</v>
      </c>
      <c r="K624" s="1"/>
      <c r="L624" s="1"/>
      <c r="M624" s="1" t="s">
        <v>41</v>
      </c>
      <c r="N624" s="1" t="s">
        <v>42</v>
      </c>
      <c r="O624" s="105" t="s">
        <v>36</v>
      </c>
      <c r="P624" s="105" t="s">
        <v>265</v>
      </c>
      <c r="Q624" s="106">
        <v>44137</v>
      </c>
      <c r="R624" s="106">
        <v>44204</v>
      </c>
      <c r="S624" s="1">
        <v>67</v>
      </c>
      <c r="T624" s="1">
        <v>0</v>
      </c>
      <c r="U624" s="105" t="s">
        <v>414</v>
      </c>
      <c r="V624" s="105" t="s">
        <v>105</v>
      </c>
      <c r="W624" s="106">
        <v>44151</v>
      </c>
      <c r="X624" s="106">
        <v>44165</v>
      </c>
      <c r="Y624" s="1">
        <v>14</v>
      </c>
      <c r="Z624" s="1">
        <v>136.37</v>
      </c>
      <c r="AA624" s="1">
        <v>11</v>
      </c>
      <c r="AB624" s="1" t="s">
        <v>542</v>
      </c>
      <c r="AC624" s="1" t="s">
        <v>549</v>
      </c>
      <c r="AD624" s="1" t="s">
        <v>544</v>
      </c>
    </row>
    <row r="625" spans="1:30" x14ac:dyDescent="0.3">
      <c r="A625" s="84">
        <v>44162</v>
      </c>
      <c r="B625" s="1" t="s">
        <v>36</v>
      </c>
      <c r="C625" s="1" t="s">
        <v>265</v>
      </c>
      <c r="D625" s="1" t="s">
        <v>266</v>
      </c>
      <c r="E625" s="114">
        <v>0.31944444444444442</v>
      </c>
      <c r="F625" s="115"/>
      <c r="G625" s="114">
        <v>0.375</v>
      </c>
      <c r="H625" s="1"/>
      <c r="I625" s="1">
        <v>1.33</v>
      </c>
      <c r="J625" s="1" t="s">
        <v>105</v>
      </c>
      <c r="K625" s="1"/>
      <c r="L625" s="1"/>
      <c r="M625" s="1" t="s">
        <v>41</v>
      </c>
      <c r="N625" s="1" t="s">
        <v>42</v>
      </c>
      <c r="O625" s="105" t="s">
        <v>36</v>
      </c>
      <c r="P625" s="105" t="s">
        <v>265</v>
      </c>
      <c r="Q625" s="106">
        <v>44137</v>
      </c>
      <c r="R625" s="106">
        <v>44204</v>
      </c>
      <c r="S625" s="1">
        <v>67</v>
      </c>
      <c r="T625" s="1">
        <v>0</v>
      </c>
      <c r="U625" s="105" t="s">
        <v>414</v>
      </c>
      <c r="V625" s="105" t="s">
        <v>105</v>
      </c>
      <c r="W625" s="106">
        <v>44151</v>
      </c>
      <c r="X625" s="106">
        <v>44165</v>
      </c>
      <c r="Y625" s="1">
        <v>14</v>
      </c>
      <c r="Z625" s="1">
        <v>136.37</v>
      </c>
      <c r="AA625" s="1">
        <v>11</v>
      </c>
      <c r="AB625" s="1" t="s">
        <v>542</v>
      </c>
      <c r="AC625" s="1" t="s">
        <v>559</v>
      </c>
      <c r="AD625" s="1" t="s">
        <v>544</v>
      </c>
    </row>
    <row r="626" spans="1:30" x14ac:dyDescent="0.3">
      <c r="A626" s="84">
        <v>44166</v>
      </c>
      <c r="B626" s="1" t="s">
        <v>36</v>
      </c>
      <c r="C626" s="1" t="s">
        <v>265</v>
      </c>
      <c r="D626" s="1" t="s">
        <v>266</v>
      </c>
      <c r="E626" s="114">
        <v>0.33333333333333331</v>
      </c>
      <c r="F626" s="115"/>
      <c r="G626" s="114">
        <v>0.375</v>
      </c>
      <c r="H626" s="1"/>
      <c r="I626" s="1">
        <v>1</v>
      </c>
      <c r="J626" s="1" t="s">
        <v>108</v>
      </c>
      <c r="K626" s="1"/>
      <c r="L626" s="1"/>
      <c r="M626" s="1" t="s">
        <v>41</v>
      </c>
      <c r="N626" s="1" t="s">
        <v>42</v>
      </c>
      <c r="O626" s="105" t="s">
        <v>36</v>
      </c>
      <c r="P626" s="105" t="s">
        <v>265</v>
      </c>
      <c r="Q626" s="106">
        <v>44137</v>
      </c>
      <c r="R626" s="106">
        <v>44204</v>
      </c>
      <c r="S626" s="1">
        <v>67</v>
      </c>
      <c r="T626" s="1">
        <v>0</v>
      </c>
      <c r="U626" s="105" t="s">
        <v>414</v>
      </c>
      <c r="V626" s="105" t="s">
        <v>108</v>
      </c>
      <c r="W626" s="106">
        <v>44165</v>
      </c>
      <c r="X626" s="106">
        <v>44179</v>
      </c>
      <c r="Y626" s="1">
        <v>14</v>
      </c>
      <c r="Z626" s="1">
        <v>112</v>
      </c>
      <c r="AA626" s="1">
        <v>12</v>
      </c>
      <c r="AB626" s="1" t="s">
        <v>545</v>
      </c>
      <c r="AC626" s="1" t="s">
        <v>549</v>
      </c>
      <c r="AD626" s="1" t="s">
        <v>544</v>
      </c>
    </row>
    <row r="627" spans="1:30" x14ac:dyDescent="0.3">
      <c r="A627" s="84">
        <v>44167</v>
      </c>
      <c r="B627" s="1" t="s">
        <v>36</v>
      </c>
      <c r="C627" s="1" t="s">
        <v>265</v>
      </c>
      <c r="D627" s="1" t="s">
        <v>277</v>
      </c>
      <c r="E627" s="114">
        <v>0.41666666666666669</v>
      </c>
      <c r="F627" s="115"/>
      <c r="G627" s="114">
        <v>0.4375</v>
      </c>
      <c r="H627" s="1"/>
      <c r="I627" s="1">
        <v>0.5</v>
      </c>
      <c r="J627" s="1" t="s">
        <v>108</v>
      </c>
      <c r="K627" s="1"/>
      <c r="L627" s="1"/>
      <c r="M627" s="1" t="s">
        <v>41</v>
      </c>
      <c r="N627" s="1" t="s">
        <v>42</v>
      </c>
      <c r="O627" s="105" t="s">
        <v>36</v>
      </c>
      <c r="P627" s="105" t="s">
        <v>265</v>
      </c>
      <c r="Q627" s="106">
        <v>44137</v>
      </c>
      <c r="R627" s="106">
        <v>44204</v>
      </c>
      <c r="S627" s="1">
        <v>67</v>
      </c>
      <c r="T627" s="1">
        <v>0</v>
      </c>
      <c r="U627" s="105" t="s">
        <v>414</v>
      </c>
      <c r="V627" s="105" t="s">
        <v>108</v>
      </c>
      <c r="W627" s="106">
        <v>44165</v>
      </c>
      <c r="X627" s="106">
        <v>44179</v>
      </c>
      <c r="Y627" s="1">
        <v>14</v>
      </c>
      <c r="Z627" s="1">
        <v>112</v>
      </c>
      <c r="AA627" s="1">
        <v>12</v>
      </c>
      <c r="AB627" s="1" t="s">
        <v>545</v>
      </c>
      <c r="AC627" s="1" t="s">
        <v>555</v>
      </c>
      <c r="AD627" s="1" t="s">
        <v>544</v>
      </c>
    </row>
    <row r="628" spans="1:30" x14ac:dyDescent="0.3">
      <c r="A628" s="84">
        <v>44138</v>
      </c>
      <c r="B628" s="1" t="s">
        <v>36</v>
      </c>
      <c r="C628" s="1" t="s">
        <v>265</v>
      </c>
      <c r="D628" s="1" t="s">
        <v>283</v>
      </c>
      <c r="E628" s="114">
        <v>0.375</v>
      </c>
      <c r="F628" s="115"/>
      <c r="G628" s="114">
        <v>0.43402777777777779</v>
      </c>
      <c r="H628" s="1"/>
      <c r="I628" s="1">
        <v>1.42</v>
      </c>
      <c r="J628" s="1" t="s">
        <v>40</v>
      </c>
      <c r="K628" s="1"/>
      <c r="L628" s="1"/>
      <c r="M628" s="1" t="s">
        <v>60</v>
      </c>
      <c r="N628" s="1" t="s">
        <v>61</v>
      </c>
      <c r="O628" s="105" t="s">
        <v>36</v>
      </c>
      <c r="P628" s="105" t="s">
        <v>265</v>
      </c>
      <c r="Q628" s="106">
        <v>44137</v>
      </c>
      <c r="R628" s="106">
        <v>44204</v>
      </c>
      <c r="S628" s="1">
        <v>67</v>
      </c>
      <c r="T628" s="1">
        <v>0</v>
      </c>
      <c r="U628" s="105" t="s">
        <v>414</v>
      </c>
      <c r="V628" s="105" t="s">
        <v>40</v>
      </c>
      <c r="W628" s="106">
        <v>44137</v>
      </c>
      <c r="X628" s="106">
        <v>44151</v>
      </c>
      <c r="Y628" s="1">
        <v>14</v>
      </c>
      <c r="Z628" s="1">
        <v>112</v>
      </c>
      <c r="AA628" s="1">
        <v>11</v>
      </c>
      <c r="AB628" s="1" t="s">
        <v>542</v>
      </c>
      <c r="AC628" s="1" t="s">
        <v>543</v>
      </c>
      <c r="AD628" s="1" t="s">
        <v>544</v>
      </c>
    </row>
    <row r="629" spans="1:30" x14ac:dyDescent="0.3">
      <c r="A629" s="84">
        <v>44139</v>
      </c>
      <c r="B629" s="1" t="s">
        <v>36</v>
      </c>
      <c r="C629" s="1" t="s">
        <v>265</v>
      </c>
      <c r="D629" s="1" t="s">
        <v>284</v>
      </c>
      <c r="E629" s="114">
        <v>0.95833333333333337</v>
      </c>
      <c r="F629" s="115"/>
      <c r="G629" s="114">
        <v>2.0833333333333332E-2</v>
      </c>
      <c r="H629" s="1"/>
      <c r="I629" s="1">
        <v>1.5</v>
      </c>
      <c r="J629" s="1" t="s">
        <v>40</v>
      </c>
      <c r="K629" s="1"/>
      <c r="L629" s="1"/>
      <c r="M629" s="1" t="s">
        <v>60</v>
      </c>
      <c r="N629" s="1" t="s">
        <v>61</v>
      </c>
      <c r="O629" s="105" t="s">
        <v>36</v>
      </c>
      <c r="P629" s="105" t="s">
        <v>265</v>
      </c>
      <c r="Q629" s="106">
        <v>44137</v>
      </c>
      <c r="R629" s="106">
        <v>44204</v>
      </c>
      <c r="S629" s="1">
        <v>67</v>
      </c>
      <c r="T629" s="1">
        <v>0</v>
      </c>
      <c r="U629" s="105" t="s">
        <v>414</v>
      </c>
      <c r="V629" s="105" t="s">
        <v>40</v>
      </c>
      <c r="W629" s="106">
        <v>44137</v>
      </c>
      <c r="X629" s="106">
        <v>44151</v>
      </c>
      <c r="Y629" s="1">
        <v>14</v>
      </c>
      <c r="Z629" s="1">
        <v>112</v>
      </c>
      <c r="AA629" s="1">
        <v>11</v>
      </c>
      <c r="AB629" s="1" t="s">
        <v>542</v>
      </c>
      <c r="AC629" s="1" t="s">
        <v>562</v>
      </c>
      <c r="AD629" s="1" t="s">
        <v>544</v>
      </c>
    </row>
    <row r="630" spans="1:30" x14ac:dyDescent="0.3">
      <c r="A630" s="84">
        <v>44140</v>
      </c>
      <c r="B630" s="1" t="s">
        <v>36</v>
      </c>
      <c r="C630" s="1" t="s">
        <v>265</v>
      </c>
      <c r="D630" s="1" t="s">
        <v>286</v>
      </c>
      <c r="E630" s="114">
        <v>0.75</v>
      </c>
      <c r="F630" s="115"/>
      <c r="G630" s="114">
        <v>0.80694444444444446</v>
      </c>
      <c r="H630" s="1"/>
      <c r="I630" s="1">
        <v>1.37</v>
      </c>
      <c r="J630" s="1" t="s">
        <v>40</v>
      </c>
      <c r="K630" s="1"/>
      <c r="L630" s="1"/>
      <c r="M630" s="1" t="s">
        <v>60</v>
      </c>
      <c r="N630" s="1" t="s">
        <v>61</v>
      </c>
      <c r="O630" s="105" t="s">
        <v>36</v>
      </c>
      <c r="P630" s="105" t="s">
        <v>265</v>
      </c>
      <c r="Q630" s="106">
        <v>44137</v>
      </c>
      <c r="R630" s="106">
        <v>44204</v>
      </c>
      <c r="S630" s="1">
        <v>67</v>
      </c>
      <c r="T630" s="1">
        <v>0</v>
      </c>
      <c r="U630" s="105" t="s">
        <v>414</v>
      </c>
      <c r="V630" s="105" t="s">
        <v>40</v>
      </c>
      <c r="W630" s="106">
        <v>44137</v>
      </c>
      <c r="X630" s="106">
        <v>44151</v>
      </c>
      <c r="Y630" s="1">
        <v>14</v>
      </c>
      <c r="Z630" s="1">
        <v>112</v>
      </c>
      <c r="AA630" s="1">
        <v>11</v>
      </c>
      <c r="AB630" s="1" t="s">
        <v>542</v>
      </c>
      <c r="AC630" s="1" t="s">
        <v>557</v>
      </c>
      <c r="AD630" s="1" t="s">
        <v>544</v>
      </c>
    </row>
    <row r="631" spans="1:30" x14ac:dyDescent="0.3">
      <c r="A631" s="84">
        <v>44141</v>
      </c>
      <c r="B631" s="1" t="s">
        <v>36</v>
      </c>
      <c r="C631" s="1" t="s">
        <v>265</v>
      </c>
      <c r="D631" s="1" t="s">
        <v>287</v>
      </c>
      <c r="E631" s="114">
        <v>0.375</v>
      </c>
      <c r="F631" s="115"/>
      <c r="G631" s="114">
        <v>0.41805555555555557</v>
      </c>
      <c r="H631" s="1"/>
      <c r="I631" s="1">
        <v>1.03</v>
      </c>
      <c r="J631" s="1" t="s">
        <v>40</v>
      </c>
      <c r="K631" s="1"/>
      <c r="L631" s="1"/>
      <c r="M631" s="1" t="s">
        <v>60</v>
      </c>
      <c r="N631" s="1" t="s">
        <v>61</v>
      </c>
      <c r="O631" s="105" t="s">
        <v>36</v>
      </c>
      <c r="P631" s="105" t="s">
        <v>265</v>
      </c>
      <c r="Q631" s="106">
        <v>44137</v>
      </c>
      <c r="R631" s="106">
        <v>44204</v>
      </c>
      <c r="S631" s="1">
        <v>67</v>
      </c>
      <c r="T631" s="1">
        <v>0</v>
      </c>
      <c r="U631" s="105" t="s">
        <v>414</v>
      </c>
      <c r="V631" s="105" t="s">
        <v>40</v>
      </c>
      <c r="W631" s="106">
        <v>44137</v>
      </c>
      <c r="X631" s="106">
        <v>44151</v>
      </c>
      <c r="Y631" s="1">
        <v>14</v>
      </c>
      <c r="Z631" s="1">
        <v>112</v>
      </c>
      <c r="AA631" s="1">
        <v>11</v>
      </c>
      <c r="AB631" s="1" t="s">
        <v>542</v>
      </c>
      <c r="AC631" s="1" t="s">
        <v>543</v>
      </c>
      <c r="AD631" s="1" t="s">
        <v>544</v>
      </c>
    </row>
    <row r="632" spans="1:30" x14ac:dyDescent="0.3">
      <c r="A632" s="84">
        <v>44144</v>
      </c>
      <c r="B632" s="1" t="s">
        <v>36</v>
      </c>
      <c r="C632" s="1" t="s">
        <v>265</v>
      </c>
      <c r="D632" s="1" t="s">
        <v>288</v>
      </c>
      <c r="E632" s="114">
        <v>0.54166666666666663</v>
      </c>
      <c r="F632" s="115"/>
      <c r="G632" s="114">
        <v>0.58333333333333337</v>
      </c>
      <c r="H632" s="1"/>
      <c r="I632" s="1">
        <v>1</v>
      </c>
      <c r="J632" s="1" t="s">
        <v>40</v>
      </c>
      <c r="K632" s="1"/>
      <c r="L632" s="1"/>
      <c r="M632" s="1" t="s">
        <v>60</v>
      </c>
      <c r="N632" s="1" t="s">
        <v>61</v>
      </c>
      <c r="O632" s="105" t="s">
        <v>36</v>
      </c>
      <c r="P632" s="105" t="s">
        <v>265</v>
      </c>
      <c r="Q632" s="106">
        <v>44137</v>
      </c>
      <c r="R632" s="106">
        <v>44204</v>
      </c>
      <c r="S632" s="1">
        <v>67</v>
      </c>
      <c r="T632" s="1">
        <v>0</v>
      </c>
      <c r="U632" s="105" t="s">
        <v>414</v>
      </c>
      <c r="V632" s="105" t="s">
        <v>40</v>
      </c>
      <c r="W632" s="106">
        <v>44137</v>
      </c>
      <c r="X632" s="106">
        <v>44151</v>
      </c>
      <c r="Y632" s="1">
        <v>14</v>
      </c>
      <c r="Z632" s="1">
        <v>112</v>
      </c>
      <c r="AA632" s="1">
        <v>11</v>
      </c>
      <c r="AB632" s="1" t="s">
        <v>542</v>
      </c>
      <c r="AC632" s="1" t="s">
        <v>546</v>
      </c>
      <c r="AD632" s="1" t="s">
        <v>544</v>
      </c>
    </row>
    <row r="633" spans="1:30" x14ac:dyDescent="0.3">
      <c r="A633" s="84">
        <v>44148</v>
      </c>
      <c r="B633" s="1" t="s">
        <v>36</v>
      </c>
      <c r="C633" s="1" t="s">
        <v>265</v>
      </c>
      <c r="D633" s="1" t="s">
        <v>290</v>
      </c>
      <c r="E633" s="114">
        <v>0.375</v>
      </c>
      <c r="F633" s="115"/>
      <c r="G633" s="114">
        <v>0.4201388888888889</v>
      </c>
      <c r="H633" s="1"/>
      <c r="I633" s="1">
        <v>1.08</v>
      </c>
      <c r="J633" s="1" t="s">
        <v>40</v>
      </c>
      <c r="K633" s="1"/>
      <c r="L633" s="1"/>
      <c r="M633" s="1" t="s">
        <v>60</v>
      </c>
      <c r="N633" s="1" t="s">
        <v>61</v>
      </c>
      <c r="O633" s="105" t="s">
        <v>36</v>
      </c>
      <c r="P633" s="105" t="s">
        <v>265</v>
      </c>
      <c r="Q633" s="106">
        <v>44137</v>
      </c>
      <c r="R633" s="106">
        <v>44204</v>
      </c>
      <c r="S633" s="1">
        <v>67</v>
      </c>
      <c r="T633" s="1">
        <v>0</v>
      </c>
      <c r="U633" s="105" t="s">
        <v>414</v>
      </c>
      <c r="V633" s="105" t="s">
        <v>40</v>
      </c>
      <c r="W633" s="106">
        <v>44137</v>
      </c>
      <c r="X633" s="106">
        <v>44151</v>
      </c>
      <c r="Y633" s="1">
        <v>14</v>
      </c>
      <c r="Z633" s="1">
        <v>112</v>
      </c>
      <c r="AA633" s="1">
        <v>11</v>
      </c>
      <c r="AB633" s="1" t="s">
        <v>542</v>
      </c>
      <c r="AC633" s="1" t="s">
        <v>543</v>
      </c>
      <c r="AD633" s="1" t="s">
        <v>544</v>
      </c>
    </row>
    <row r="634" spans="1:30" x14ac:dyDescent="0.3">
      <c r="A634" s="84">
        <v>44148</v>
      </c>
      <c r="B634" s="1" t="s">
        <v>36</v>
      </c>
      <c r="C634" s="1" t="s">
        <v>265</v>
      </c>
      <c r="D634" s="1" t="s">
        <v>291</v>
      </c>
      <c r="E634" s="114">
        <v>0.54166666666666663</v>
      </c>
      <c r="F634" s="115"/>
      <c r="G634" s="114">
        <v>0.55208333333333337</v>
      </c>
      <c r="H634" s="1"/>
      <c r="I634" s="1">
        <v>0.25</v>
      </c>
      <c r="J634" s="1" t="s">
        <v>40</v>
      </c>
      <c r="K634" s="1"/>
      <c r="L634" s="1"/>
      <c r="M634" s="1" t="s">
        <v>60</v>
      </c>
      <c r="N634" s="1" t="s">
        <v>61</v>
      </c>
      <c r="O634" s="105" t="s">
        <v>36</v>
      </c>
      <c r="P634" s="105" t="s">
        <v>265</v>
      </c>
      <c r="Q634" s="106">
        <v>44137</v>
      </c>
      <c r="R634" s="106">
        <v>44204</v>
      </c>
      <c r="S634" s="1">
        <v>67</v>
      </c>
      <c r="T634" s="1">
        <v>0</v>
      </c>
      <c r="U634" s="105" t="s">
        <v>414</v>
      </c>
      <c r="V634" s="105" t="s">
        <v>40</v>
      </c>
      <c r="W634" s="106">
        <v>44137</v>
      </c>
      <c r="X634" s="106">
        <v>44151</v>
      </c>
      <c r="Y634" s="1">
        <v>14</v>
      </c>
      <c r="Z634" s="1">
        <v>112</v>
      </c>
      <c r="AA634" s="1">
        <v>11</v>
      </c>
      <c r="AB634" s="1" t="s">
        <v>542</v>
      </c>
      <c r="AC634" s="1" t="s">
        <v>546</v>
      </c>
      <c r="AD634" s="1" t="s">
        <v>544</v>
      </c>
    </row>
    <row r="635" spans="1:30" x14ac:dyDescent="0.3">
      <c r="A635" s="84">
        <v>44148</v>
      </c>
      <c r="B635" s="1" t="s">
        <v>36</v>
      </c>
      <c r="C635" s="1" t="s">
        <v>265</v>
      </c>
      <c r="D635" s="1" t="s">
        <v>292</v>
      </c>
      <c r="E635" s="114">
        <v>0.625</v>
      </c>
      <c r="F635" s="115"/>
      <c r="G635" s="114">
        <v>0.70833333333333337</v>
      </c>
      <c r="H635" s="1"/>
      <c r="I635" s="1">
        <v>2</v>
      </c>
      <c r="J635" s="1" t="s">
        <v>40</v>
      </c>
      <c r="K635" s="1"/>
      <c r="L635" s="1"/>
      <c r="M635" s="1" t="s">
        <v>60</v>
      </c>
      <c r="N635" s="1" t="s">
        <v>61</v>
      </c>
      <c r="O635" s="105" t="s">
        <v>36</v>
      </c>
      <c r="P635" s="105" t="s">
        <v>265</v>
      </c>
      <c r="Q635" s="106">
        <v>44137</v>
      </c>
      <c r="R635" s="106">
        <v>44204</v>
      </c>
      <c r="S635" s="1">
        <v>67</v>
      </c>
      <c r="T635" s="1">
        <v>0</v>
      </c>
      <c r="U635" s="105" t="s">
        <v>414</v>
      </c>
      <c r="V635" s="105" t="s">
        <v>40</v>
      </c>
      <c r="W635" s="106">
        <v>44137</v>
      </c>
      <c r="X635" s="106">
        <v>44151</v>
      </c>
      <c r="Y635" s="1">
        <v>14</v>
      </c>
      <c r="Z635" s="1">
        <v>112</v>
      </c>
      <c r="AA635" s="1">
        <v>11</v>
      </c>
      <c r="AB635" s="1" t="s">
        <v>542</v>
      </c>
      <c r="AC635" s="1" t="s">
        <v>550</v>
      </c>
      <c r="AD635" s="1" t="s">
        <v>544</v>
      </c>
    </row>
    <row r="636" spans="1:30" x14ac:dyDescent="0.3">
      <c r="A636" s="84">
        <v>44152</v>
      </c>
      <c r="B636" s="1" t="s">
        <v>36</v>
      </c>
      <c r="C636" s="1" t="s">
        <v>265</v>
      </c>
      <c r="D636" s="1" t="s">
        <v>293</v>
      </c>
      <c r="E636" s="114">
        <v>0.3888888888888889</v>
      </c>
      <c r="F636" s="115"/>
      <c r="G636" s="114">
        <v>0.41319444444444442</v>
      </c>
      <c r="H636" s="1"/>
      <c r="I636" s="1">
        <v>0.57999999999999996</v>
      </c>
      <c r="J636" s="1" t="s">
        <v>105</v>
      </c>
      <c r="K636" s="1"/>
      <c r="L636" s="1"/>
      <c r="M636" s="1" t="s">
        <v>60</v>
      </c>
      <c r="N636" s="1" t="s">
        <v>61</v>
      </c>
      <c r="O636" s="105" t="s">
        <v>36</v>
      </c>
      <c r="P636" s="105" t="s">
        <v>265</v>
      </c>
      <c r="Q636" s="106">
        <v>44137</v>
      </c>
      <c r="R636" s="106">
        <v>44204</v>
      </c>
      <c r="S636" s="1">
        <v>67</v>
      </c>
      <c r="T636" s="1">
        <v>0</v>
      </c>
      <c r="U636" s="105" t="s">
        <v>414</v>
      </c>
      <c r="V636" s="105" t="s">
        <v>105</v>
      </c>
      <c r="W636" s="106">
        <v>44151</v>
      </c>
      <c r="X636" s="106">
        <v>44165</v>
      </c>
      <c r="Y636" s="1">
        <v>14</v>
      </c>
      <c r="Z636" s="1">
        <v>136.37</v>
      </c>
      <c r="AA636" s="1">
        <v>11</v>
      </c>
      <c r="AB636" s="1" t="s">
        <v>542</v>
      </c>
      <c r="AC636" s="1" t="s">
        <v>543</v>
      </c>
      <c r="AD636" s="1" t="s">
        <v>544</v>
      </c>
    </row>
    <row r="637" spans="1:30" x14ac:dyDescent="0.3">
      <c r="A637" s="84">
        <v>44158</v>
      </c>
      <c r="B637" s="1" t="s">
        <v>36</v>
      </c>
      <c r="C637" s="1" t="s">
        <v>265</v>
      </c>
      <c r="D637" s="1" t="s">
        <v>294</v>
      </c>
      <c r="E637" s="114">
        <v>0.33680555555555558</v>
      </c>
      <c r="F637" s="115"/>
      <c r="G637" s="114">
        <v>0.35416666666666669</v>
      </c>
      <c r="H637" s="1"/>
      <c r="I637" s="1">
        <v>0.42</v>
      </c>
      <c r="J637" s="1" t="s">
        <v>105</v>
      </c>
      <c r="K637" s="1"/>
      <c r="L637" s="1"/>
      <c r="M637" s="1" t="s">
        <v>60</v>
      </c>
      <c r="N637" s="1" t="s">
        <v>61</v>
      </c>
      <c r="O637" s="105" t="s">
        <v>36</v>
      </c>
      <c r="P637" s="105" t="s">
        <v>265</v>
      </c>
      <c r="Q637" s="106">
        <v>44137</v>
      </c>
      <c r="R637" s="106">
        <v>44204</v>
      </c>
      <c r="S637" s="1">
        <v>67</v>
      </c>
      <c r="T637" s="1">
        <v>0</v>
      </c>
      <c r="U637" s="105" t="s">
        <v>414</v>
      </c>
      <c r="V637" s="105" t="s">
        <v>105</v>
      </c>
      <c r="W637" s="106">
        <v>44151</v>
      </c>
      <c r="X637" s="106">
        <v>44165</v>
      </c>
      <c r="Y637" s="1">
        <v>14</v>
      </c>
      <c r="Z637" s="1">
        <v>136.37</v>
      </c>
      <c r="AA637" s="1">
        <v>11</v>
      </c>
      <c r="AB637" s="1" t="s">
        <v>542</v>
      </c>
      <c r="AC637" s="1" t="s">
        <v>549</v>
      </c>
      <c r="AD637" s="1" t="s">
        <v>544</v>
      </c>
    </row>
    <row r="638" spans="1:30" x14ac:dyDescent="0.3">
      <c r="A638" s="84">
        <v>44159</v>
      </c>
      <c r="B638" s="1" t="s">
        <v>36</v>
      </c>
      <c r="C638" s="1" t="s">
        <v>265</v>
      </c>
      <c r="D638" s="1" t="s">
        <v>307</v>
      </c>
      <c r="E638" s="114">
        <v>0.46319444444444446</v>
      </c>
      <c r="F638" s="115"/>
      <c r="G638" s="114">
        <v>0.49305555555555558</v>
      </c>
      <c r="H638" s="1"/>
      <c r="I638" s="1">
        <v>0.72</v>
      </c>
      <c r="J638" s="1" t="s">
        <v>105</v>
      </c>
      <c r="K638" s="1"/>
      <c r="L638" s="1"/>
      <c r="M638" s="1" t="s">
        <v>60</v>
      </c>
      <c r="N638" s="1" t="s">
        <v>61</v>
      </c>
      <c r="O638" s="105" t="s">
        <v>36</v>
      </c>
      <c r="P638" s="105" t="s">
        <v>265</v>
      </c>
      <c r="Q638" s="106">
        <v>44137</v>
      </c>
      <c r="R638" s="106">
        <v>44204</v>
      </c>
      <c r="S638" s="1">
        <v>67</v>
      </c>
      <c r="T638" s="1">
        <v>0</v>
      </c>
      <c r="U638" s="105" t="s">
        <v>414</v>
      </c>
      <c r="V638" s="105" t="s">
        <v>105</v>
      </c>
      <c r="W638" s="106">
        <v>44151</v>
      </c>
      <c r="X638" s="106">
        <v>44165</v>
      </c>
      <c r="Y638" s="1">
        <v>14</v>
      </c>
      <c r="Z638" s="1">
        <v>136.37</v>
      </c>
      <c r="AA638" s="1">
        <v>11</v>
      </c>
      <c r="AB638" s="1" t="s">
        <v>542</v>
      </c>
      <c r="AC638" s="1" t="s">
        <v>558</v>
      </c>
      <c r="AD638" s="1" t="s">
        <v>544</v>
      </c>
    </row>
    <row r="639" spans="1:30" x14ac:dyDescent="0.3">
      <c r="A639" s="84">
        <v>44160</v>
      </c>
      <c r="B639" s="1" t="s">
        <v>36</v>
      </c>
      <c r="C639" s="1" t="s">
        <v>265</v>
      </c>
      <c r="D639" s="1" t="s">
        <v>309</v>
      </c>
      <c r="E639" s="114">
        <v>0.38541666666666669</v>
      </c>
      <c r="F639" s="115"/>
      <c r="G639" s="114">
        <v>0.40277777777777779</v>
      </c>
      <c r="H639" s="1"/>
      <c r="I639" s="1">
        <v>0.42</v>
      </c>
      <c r="J639" s="1" t="s">
        <v>105</v>
      </c>
      <c r="K639" s="1"/>
      <c r="L639" s="1"/>
      <c r="M639" s="1" t="s">
        <v>60</v>
      </c>
      <c r="N639" s="1" t="s">
        <v>61</v>
      </c>
      <c r="O639" s="105" t="s">
        <v>36</v>
      </c>
      <c r="P639" s="105" t="s">
        <v>265</v>
      </c>
      <c r="Q639" s="106">
        <v>44137</v>
      </c>
      <c r="R639" s="106">
        <v>44204</v>
      </c>
      <c r="S639" s="1">
        <v>67</v>
      </c>
      <c r="T639" s="1">
        <v>0</v>
      </c>
      <c r="U639" s="105" t="s">
        <v>414</v>
      </c>
      <c r="V639" s="105" t="s">
        <v>105</v>
      </c>
      <c r="W639" s="106">
        <v>44151</v>
      </c>
      <c r="X639" s="106">
        <v>44165</v>
      </c>
      <c r="Y639" s="1">
        <v>14</v>
      </c>
      <c r="Z639" s="1">
        <v>136.37</v>
      </c>
      <c r="AA639" s="1">
        <v>11</v>
      </c>
      <c r="AB639" s="1" t="s">
        <v>542</v>
      </c>
      <c r="AC639" s="1" t="s">
        <v>543</v>
      </c>
      <c r="AD639" s="1" t="s">
        <v>544</v>
      </c>
    </row>
    <row r="640" spans="1:30" x14ac:dyDescent="0.3">
      <c r="A640" s="84">
        <v>44169</v>
      </c>
      <c r="B640" s="1" t="s">
        <v>36</v>
      </c>
      <c r="C640" s="1" t="s">
        <v>265</v>
      </c>
      <c r="D640" s="1" t="s">
        <v>320</v>
      </c>
      <c r="E640" s="114">
        <v>0.39861111111111114</v>
      </c>
      <c r="F640" s="115"/>
      <c r="G640" s="114">
        <v>0.47222222222222221</v>
      </c>
      <c r="H640" s="1"/>
      <c r="I640" s="1">
        <v>1.77</v>
      </c>
      <c r="J640" s="1" t="s">
        <v>108</v>
      </c>
      <c r="K640" s="1"/>
      <c r="L640" s="1"/>
      <c r="M640" s="1" t="s">
        <v>60</v>
      </c>
      <c r="N640" s="1" t="s">
        <v>61</v>
      </c>
      <c r="O640" s="105" t="s">
        <v>36</v>
      </c>
      <c r="P640" s="105" t="s">
        <v>265</v>
      </c>
      <c r="Q640" s="106">
        <v>44137</v>
      </c>
      <c r="R640" s="106">
        <v>44204</v>
      </c>
      <c r="S640" s="1">
        <v>67</v>
      </c>
      <c r="T640" s="1">
        <v>0</v>
      </c>
      <c r="U640" s="105" t="s">
        <v>414</v>
      </c>
      <c r="V640" s="105" t="s">
        <v>108</v>
      </c>
      <c r="W640" s="106">
        <v>44165</v>
      </c>
      <c r="X640" s="106">
        <v>44179</v>
      </c>
      <c r="Y640" s="1">
        <v>14</v>
      </c>
      <c r="Z640" s="1">
        <v>112</v>
      </c>
      <c r="AA640" s="1">
        <v>12</v>
      </c>
      <c r="AB640" s="1" t="s">
        <v>545</v>
      </c>
      <c r="AC640" s="1" t="s">
        <v>543</v>
      </c>
      <c r="AD640" s="1" t="s">
        <v>544</v>
      </c>
    </row>
    <row r="641" spans="1:30" x14ac:dyDescent="0.3">
      <c r="A641" s="84">
        <v>44173</v>
      </c>
      <c r="B641" s="1" t="s">
        <v>36</v>
      </c>
      <c r="C641" s="1" t="s">
        <v>265</v>
      </c>
      <c r="D641" s="1" t="s">
        <v>322</v>
      </c>
      <c r="E641" s="114">
        <v>0.37847222222222221</v>
      </c>
      <c r="F641" s="115"/>
      <c r="G641" s="114">
        <v>0.38680555555555557</v>
      </c>
      <c r="H641" s="1"/>
      <c r="I641" s="1">
        <v>0.2</v>
      </c>
      <c r="J641" s="1" t="s">
        <v>108</v>
      </c>
      <c r="K641" s="1"/>
      <c r="L641" s="1"/>
      <c r="M641" s="1" t="s">
        <v>60</v>
      </c>
      <c r="N641" s="1" t="s">
        <v>61</v>
      </c>
      <c r="O641" s="105" t="s">
        <v>36</v>
      </c>
      <c r="P641" s="105" t="s">
        <v>265</v>
      </c>
      <c r="Q641" s="106">
        <v>44137</v>
      </c>
      <c r="R641" s="106">
        <v>44204</v>
      </c>
      <c r="S641" s="1">
        <v>67</v>
      </c>
      <c r="T641" s="1">
        <v>0</v>
      </c>
      <c r="U641" s="105" t="s">
        <v>414</v>
      </c>
      <c r="V641" s="105" t="s">
        <v>108</v>
      </c>
      <c r="W641" s="106">
        <v>44165</v>
      </c>
      <c r="X641" s="106">
        <v>44179</v>
      </c>
      <c r="Y641" s="1">
        <v>14</v>
      </c>
      <c r="Z641" s="1">
        <v>112</v>
      </c>
      <c r="AA641" s="1">
        <v>12</v>
      </c>
      <c r="AB641" s="1" t="s">
        <v>545</v>
      </c>
      <c r="AC641" s="1" t="s">
        <v>543</v>
      </c>
      <c r="AD641" s="1" t="s">
        <v>544</v>
      </c>
    </row>
    <row r="642" spans="1:30" x14ac:dyDescent="0.3">
      <c r="A642" s="84">
        <v>44174</v>
      </c>
      <c r="B642" s="1" t="s">
        <v>36</v>
      </c>
      <c r="C642" s="1" t="s">
        <v>265</v>
      </c>
      <c r="D642" s="1" t="s">
        <v>326</v>
      </c>
      <c r="E642" s="114">
        <v>0.38611111111111113</v>
      </c>
      <c r="F642" s="115"/>
      <c r="G642" s="114">
        <v>0.40347222222222223</v>
      </c>
      <c r="H642" s="1"/>
      <c r="I642" s="1">
        <v>0.42</v>
      </c>
      <c r="J642" s="1" t="s">
        <v>108</v>
      </c>
      <c r="K642" s="1"/>
      <c r="L642" s="1"/>
      <c r="M642" s="1" t="s">
        <v>60</v>
      </c>
      <c r="N642" s="1" t="s">
        <v>61</v>
      </c>
      <c r="O642" s="105" t="s">
        <v>36</v>
      </c>
      <c r="P642" s="105" t="s">
        <v>265</v>
      </c>
      <c r="Q642" s="106">
        <v>44137</v>
      </c>
      <c r="R642" s="106">
        <v>44204</v>
      </c>
      <c r="S642" s="1">
        <v>67</v>
      </c>
      <c r="T642" s="1">
        <v>0</v>
      </c>
      <c r="U642" s="105" t="s">
        <v>414</v>
      </c>
      <c r="V642" s="105" t="s">
        <v>108</v>
      </c>
      <c r="W642" s="106">
        <v>44165</v>
      </c>
      <c r="X642" s="106">
        <v>44179</v>
      </c>
      <c r="Y642" s="1">
        <v>14</v>
      </c>
      <c r="Z642" s="1">
        <v>112</v>
      </c>
      <c r="AA642" s="1">
        <v>12</v>
      </c>
      <c r="AB642" s="1" t="s">
        <v>545</v>
      </c>
      <c r="AC642" s="1" t="s">
        <v>543</v>
      </c>
      <c r="AD642" s="1" t="s">
        <v>544</v>
      </c>
    </row>
    <row r="643" spans="1:30" x14ac:dyDescent="0.3">
      <c r="A643" s="84">
        <v>44153</v>
      </c>
      <c r="B643" s="1" t="s">
        <v>36</v>
      </c>
      <c r="C643" s="1" t="s">
        <v>265</v>
      </c>
      <c r="D643" s="1" t="s">
        <v>329</v>
      </c>
      <c r="E643" s="114">
        <v>0.75</v>
      </c>
      <c r="F643" s="115"/>
      <c r="G643" s="114">
        <v>0.78541666666666665</v>
      </c>
      <c r="H643" s="1"/>
      <c r="I643" s="1">
        <v>0.85</v>
      </c>
      <c r="J643" s="1" t="s">
        <v>105</v>
      </c>
      <c r="K643" s="1"/>
      <c r="L643" s="1"/>
      <c r="M643" s="1" t="s">
        <v>68</v>
      </c>
      <c r="N643" s="1" t="s">
        <v>69</v>
      </c>
      <c r="O643" s="105" t="s">
        <v>36</v>
      </c>
      <c r="P643" s="105" t="s">
        <v>265</v>
      </c>
      <c r="Q643" s="106">
        <v>44137</v>
      </c>
      <c r="R643" s="106">
        <v>44204</v>
      </c>
      <c r="S643" s="1">
        <v>67</v>
      </c>
      <c r="T643" s="1">
        <v>0</v>
      </c>
      <c r="U643" s="105" t="s">
        <v>414</v>
      </c>
      <c r="V643" s="105" t="s">
        <v>105</v>
      </c>
      <c r="W643" s="106">
        <v>44151</v>
      </c>
      <c r="X643" s="106">
        <v>44165</v>
      </c>
      <c r="Y643" s="1">
        <v>14</v>
      </c>
      <c r="Z643" s="1">
        <v>136.37</v>
      </c>
      <c r="AA643" s="1">
        <v>11</v>
      </c>
      <c r="AB643" s="1" t="s">
        <v>542</v>
      </c>
      <c r="AC643" s="1" t="s">
        <v>557</v>
      </c>
      <c r="AD643" s="1" t="s">
        <v>544</v>
      </c>
    </row>
    <row r="644" spans="1:30" x14ac:dyDescent="0.3">
      <c r="A644" s="84">
        <v>44159</v>
      </c>
      <c r="B644" s="1" t="s">
        <v>36</v>
      </c>
      <c r="C644" s="1" t="s">
        <v>265</v>
      </c>
      <c r="D644" s="1" t="s">
        <v>330</v>
      </c>
      <c r="E644" s="114">
        <v>0.46527777777777779</v>
      </c>
      <c r="F644" s="115"/>
      <c r="G644" s="114">
        <v>0.49305555555555558</v>
      </c>
      <c r="H644" s="1"/>
      <c r="I644" s="1">
        <v>0.67</v>
      </c>
      <c r="J644" s="1" t="s">
        <v>105</v>
      </c>
      <c r="K644" s="1"/>
      <c r="L644" s="1"/>
      <c r="M644" s="1" t="s">
        <v>68</v>
      </c>
      <c r="N644" s="1" t="s">
        <v>69</v>
      </c>
      <c r="O644" s="105" t="s">
        <v>36</v>
      </c>
      <c r="P644" s="105" t="s">
        <v>265</v>
      </c>
      <c r="Q644" s="106">
        <v>44137</v>
      </c>
      <c r="R644" s="106">
        <v>44204</v>
      </c>
      <c r="S644" s="1">
        <v>67</v>
      </c>
      <c r="T644" s="1">
        <v>0</v>
      </c>
      <c r="U644" s="105" t="s">
        <v>414</v>
      </c>
      <c r="V644" s="105" t="s">
        <v>105</v>
      </c>
      <c r="W644" s="106">
        <v>44151</v>
      </c>
      <c r="X644" s="106">
        <v>44165</v>
      </c>
      <c r="Y644" s="1">
        <v>14</v>
      </c>
      <c r="Z644" s="1">
        <v>136.37</v>
      </c>
      <c r="AA644" s="1">
        <v>11</v>
      </c>
      <c r="AB644" s="1" t="s">
        <v>542</v>
      </c>
      <c r="AC644" s="1" t="s">
        <v>558</v>
      </c>
      <c r="AD644" s="1" t="s">
        <v>544</v>
      </c>
    </row>
    <row r="645" spans="1:30" x14ac:dyDescent="0.3">
      <c r="A645" s="84">
        <v>44159</v>
      </c>
      <c r="B645" s="1" t="s">
        <v>36</v>
      </c>
      <c r="C645" s="1" t="s">
        <v>265</v>
      </c>
      <c r="D645" s="1" t="s">
        <v>333</v>
      </c>
      <c r="E645" s="114">
        <v>0.91666666666666663</v>
      </c>
      <c r="F645" s="115"/>
      <c r="G645" s="114">
        <v>0.97916666666666663</v>
      </c>
      <c r="H645" s="1"/>
      <c r="I645" s="1">
        <v>1.5</v>
      </c>
      <c r="J645" s="1" t="s">
        <v>105</v>
      </c>
      <c r="K645" s="1"/>
      <c r="L645" s="1"/>
      <c r="M645" s="1" t="s">
        <v>68</v>
      </c>
      <c r="N645" s="1" t="s">
        <v>69</v>
      </c>
      <c r="O645" s="105" t="s">
        <v>36</v>
      </c>
      <c r="P645" s="105" t="s">
        <v>265</v>
      </c>
      <c r="Q645" s="106">
        <v>44137</v>
      </c>
      <c r="R645" s="106">
        <v>44204</v>
      </c>
      <c r="S645" s="1">
        <v>67</v>
      </c>
      <c r="T645" s="1">
        <v>0</v>
      </c>
      <c r="U645" s="105" t="s">
        <v>414</v>
      </c>
      <c r="V645" s="105" t="s">
        <v>105</v>
      </c>
      <c r="W645" s="106">
        <v>44151</v>
      </c>
      <c r="X645" s="106">
        <v>44165</v>
      </c>
      <c r="Y645" s="1">
        <v>14</v>
      </c>
      <c r="Z645" s="1">
        <v>136.37</v>
      </c>
      <c r="AA645" s="1">
        <v>11</v>
      </c>
      <c r="AB645" s="1" t="s">
        <v>542</v>
      </c>
      <c r="AC645" s="1" t="s">
        <v>556</v>
      </c>
      <c r="AD645" s="1" t="s">
        <v>544</v>
      </c>
    </row>
    <row r="646" spans="1:30" x14ac:dyDescent="0.3">
      <c r="A646" s="84">
        <v>44160</v>
      </c>
      <c r="B646" s="1" t="s">
        <v>36</v>
      </c>
      <c r="C646" s="1" t="s">
        <v>265</v>
      </c>
      <c r="D646" s="1" t="s">
        <v>334</v>
      </c>
      <c r="E646" s="114">
        <v>0.79861111111111116</v>
      </c>
      <c r="F646" s="115"/>
      <c r="G646" s="114">
        <v>0.85416666666666663</v>
      </c>
      <c r="H646" s="1"/>
      <c r="I646" s="1">
        <v>1.33</v>
      </c>
      <c r="J646" s="1" t="s">
        <v>105</v>
      </c>
      <c r="K646" s="1"/>
      <c r="L646" s="1"/>
      <c r="M646" s="1" t="s">
        <v>68</v>
      </c>
      <c r="N646" s="1" t="s">
        <v>69</v>
      </c>
      <c r="O646" s="105" t="s">
        <v>36</v>
      </c>
      <c r="P646" s="105" t="s">
        <v>265</v>
      </c>
      <c r="Q646" s="106">
        <v>44137</v>
      </c>
      <c r="R646" s="106">
        <v>44204</v>
      </c>
      <c r="S646" s="1">
        <v>67</v>
      </c>
      <c r="T646" s="1">
        <v>0</v>
      </c>
      <c r="U646" s="105" t="s">
        <v>414</v>
      </c>
      <c r="V646" s="105" t="s">
        <v>105</v>
      </c>
      <c r="W646" s="106">
        <v>44151</v>
      </c>
      <c r="X646" s="106">
        <v>44165</v>
      </c>
      <c r="Y646" s="1">
        <v>14</v>
      </c>
      <c r="Z646" s="1">
        <v>136.37</v>
      </c>
      <c r="AA646" s="1">
        <v>11</v>
      </c>
      <c r="AB646" s="1" t="s">
        <v>542</v>
      </c>
      <c r="AC646" s="1" t="s">
        <v>552</v>
      </c>
      <c r="AD646" s="1" t="s">
        <v>544</v>
      </c>
    </row>
    <row r="647" spans="1:30" x14ac:dyDescent="0.3">
      <c r="A647" s="84">
        <v>44160</v>
      </c>
      <c r="B647" s="1" t="s">
        <v>36</v>
      </c>
      <c r="C647" s="1" t="s">
        <v>265</v>
      </c>
      <c r="D647" s="1" t="s">
        <v>335</v>
      </c>
      <c r="E647" s="114">
        <v>0.875</v>
      </c>
      <c r="F647" s="115"/>
      <c r="G647" s="114">
        <v>0.91666666666666663</v>
      </c>
      <c r="H647" s="1"/>
      <c r="I647" s="1">
        <v>1</v>
      </c>
      <c r="J647" s="1" t="s">
        <v>105</v>
      </c>
      <c r="K647" s="1"/>
      <c r="L647" s="1"/>
      <c r="M647" s="1" t="s">
        <v>68</v>
      </c>
      <c r="N647" s="1" t="s">
        <v>69</v>
      </c>
      <c r="O647" s="105" t="s">
        <v>36</v>
      </c>
      <c r="P647" s="105" t="s">
        <v>265</v>
      </c>
      <c r="Q647" s="106">
        <v>44137</v>
      </c>
      <c r="R647" s="106">
        <v>44204</v>
      </c>
      <c r="S647" s="1">
        <v>67</v>
      </c>
      <c r="T647" s="1">
        <v>0</v>
      </c>
      <c r="U647" s="105" t="s">
        <v>414</v>
      </c>
      <c r="V647" s="105" t="s">
        <v>105</v>
      </c>
      <c r="W647" s="106">
        <v>44151</v>
      </c>
      <c r="X647" s="106">
        <v>44165</v>
      </c>
      <c r="Y647" s="1">
        <v>14</v>
      </c>
      <c r="Z647" s="1">
        <v>136.37</v>
      </c>
      <c r="AA647" s="1">
        <v>11</v>
      </c>
      <c r="AB647" s="1" t="s">
        <v>542</v>
      </c>
      <c r="AC647" s="1" t="s">
        <v>554</v>
      </c>
      <c r="AD647" s="1" t="s">
        <v>544</v>
      </c>
    </row>
    <row r="648" spans="1:30" x14ac:dyDescent="0.3">
      <c r="A648" s="84">
        <v>44161</v>
      </c>
      <c r="B648" s="1" t="s">
        <v>36</v>
      </c>
      <c r="C648" s="1" t="s">
        <v>265</v>
      </c>
      <c r="D648" s="1" t="s">
        <v>344</v>
      </c>
      <c r="E648" s="114">
        <v>0.70138888888888884</v>
      </c>
      <c r="F648" s="115"/>
      <c r="G648" s="114">
        <v>0.73611111111111116</v>
      </c>
      <c r="H648" s="1"/>
      <c r="I648" s="1">
        <v>0.83</v>
      </c>
      <c r="J648" s="1" t="s">
        <v>105</v>
      </c>
      <c r="K648" s="1"/>
      <c r="L648" s="1"/>
      <c r="M648" s="1" t="s">
        <v>73</v>
      </c>
      <c r="N648" s="1" t="s">
        <v>74</v>
      </c>
      <c r="O648" s="105" t="s">
        <v>36</v>
      </c>
      <c r="P648" s="105" t="s">
        <v>265</v>
      </c>
      <c r="Q648" s="106">
        <v>44137</v>
      </c>
      <c r="R648" s="106">
        <v>44204</v>
      </c>
      <c r="S648" s="1">
        <v>67</v>
      </c>
      <c r="T648" s="1">
        <v>0</v>
      </c>
      <c r="U648" s="105" t="s">
        <v>414</v>
      </c>
      <c r="V648" s="105" t="s">
        <v>105</v>
      </c>
      <c r="W648" s="106">
        <v>44151</v>
      </c>
      <c r="X648" s="106">
        <v>44165</v>
      </c>
      <c r="Y648" s="1">
        <v>14</v>
      </c>
      <c r="Z648" s="1">
        <v>136.37</v>
      </c>
      <c r="AA648" s="1">
        <v>11</v>
      </c>
      <c r="AB648" s="1" t="s">
        <v>542</v>
      </c>
      <c r="AC648" s="1" t="s">
        <v>547</v>
      </c>
      <c r="AD648" s="1" t="s">
        <v>544</v>
      </c>
    </row>
    <row r="649" spans="1:30" x14ac:dyDescent="0.3">
      <c r="A649" s="84">
        <v>44166</v>
      </c>
      <c r="B649" s="1" t="s">
        <v>36</v>
      </c>
      <c r="C649" s="1" t="s">
        <v>265</v>
      </c>
      <c r="D649" s="1" t="s">
        <v>355</v>
      </c>
      <c r="E649" s="114">
        <v>0.38541666666666669</v>
      </c>
      <c r="F649" s="115"/>
      <c r="G649" s="114">
        <v>0.41180555555555554</v>
      </c>
      <c r="H649" s="1"/>
      <c r="I649" s="1">
        <v>0.63</v>
      </c>
      <c r="J649" s="1" t="s">
        <v>108</v>
      </c>
      <c r="K649" s="1"/>
      <c r="L649" s="1"/>
      <c r="M649" s="1" t="s">
        <v>83</v>
      </c>
      <c r="N649" s="1" t="s">
        <v>84</v>
      </c>
      <c r="O649" s="105" t="s">
        <v>36</v>
      </c>
      <c r="P649" s="105" t="s">
        <v>265</v>
      </c>
      <c r="Q649" s="106">
        <v>44137</v>
      </c>
      <c r="R649" s="106">
        <v>44204</v>
      </c>
      <c r="S649" s="1">
        <v>67</v>
      </c>
      <c r="T649" s="1">
        <v>0</v>
      </c>
      <c r="U649" s="105" t="s">
        <v>414</v>
      </c>
      <c r="V649" s="105" t="s">
        <v>108</v>
      </c>
      <c r="W649" s="106">
        <v>44165</v>
      </c>
      <c r="X649" s="106">
        <v>44179</v>
      </c>
      <c r="Y649" s="1">
        <v>14</v>
      </c>
      <c r="Z649" s="1">
        <v>112</v>
      </c>
      <c r="AA649" s="1">
        <v>12</v>
      </c>
      <c r="AB649" s="1" t="s">
        <v>545</v>
      </c>
      <c r="AC649" s="1" t="s">
        <v>543</v>
      </c>
      <c r="AD649" s="1" t="s">
        <v>544</v>
      </c>
    </row>
    <row r="650" spans="1:30" x14ac:dyDescent="0.3">
      <c r="A650" s="84">
        <v>44159</v>
      </c>
      <c r="B650" s="1" t="s">
        <v>36</v>
      </c>
      <c r="C650" s="1" t="s">
        <v>265</v>
      </c>
      <c r="D650" s="1" t="s">
        <v>360</v>
      </c>
      <c r="E650" s="114">
        <v>0.46527777777777779</v>
      </c>
      <c r="F650" s="115"/>
      <c r="G650" s="114">
        <v>0.4826388888888889</v>
      </c>
      <c r="H650" s="1"/>
      <c r="I650" s="1">
        <v>0.42</v>
      </c>
      <c r="J650" s="1" t="s">
        <v>105</v>
      </c>
      <c r="K650" s="1"/>
      <c r="L650" s="1"/>
      <c r="M650" s="1" t="s">
        <v>93</v>
      </c>
      <c r="N650" s="1" t="s">
        <v>94</v>
      </c>
      <c r="O650" s="105" t="s">
        <v>36</v>
      </c>
      <c r="P650" s="105" t="s">
        <v>265</v>
      </c>
      <c r="Q650" s="106">
        <v>44137</v>
      </c>
      <c r="R650" s="106">
        <v>44204</v>
      </c>
      <c r="S650" s="1">
        <v>67</v>
      </c>
      <c r="T650" s="1">
        <v>0</v>
      </c>
      <c r="U650" s="105" t="s">
        <v>414</v>
      </c>
      <c r="V650" s="105" t="s">
        <v>105</v>
      </c>
      <c r="W650" s="106">
        <v>44151</v>
      </c>
      <c r="X650" s="106">
        <v>44165</v>
      </c>
      <c r="Y650" s="1">
        <v>14</v>
      </c>
      <c r="Z650" s="1">
        <v>136.37</v>
      </c>
      <c r="AA650" s="1">
        <v>11</v>
      </c>
      <c r="AB650" s="1" t="s">
        <v>542</v>
      </c>
      <c r="AC650" s="1" t="s">
        <v>558</v>
      </c>
      <c r="AD650" s="1" t="s">
        <v>544</v>
      </c>
    </row>
    <row r="651" spans="1:30" x14ac:dyDescent="0.3">
      <c r="A651" s="84">
        <v>44161</v>
      </c>
      <c r="B651" s="1" t="s">
        <v>36</v>
      </c>
      <c r="C651" s="1" t="s">
        <v>265</v>
      </c>
      <c r="D651" s="1" t="s">
        <v>363</v>
      </c>
      <c r="E651" s="114">
        <v>0.63194444444444442</v>
      </c>
      <c r="F651" s="115"/>
      <c r="G651" s="114">
        <v>0.65972222222222221</v>
      </c>
      <c r="H651" s="1"/>
      <c r="I651" s="1">
        <v>0.67</v>
      </c>
      <c r="J651" s="1" t="s">
        <v>105</v>
      </c>
      <c r="K651" s="1"/>
      <c r="L651" s="1"/>
      <c r="M651" s="1" t="s">
        <v>93</v>
      </c>
      <c r="N651" s="1" t="s">
        <v>94</v>
      </c>
      <c r="O651" s="105" t="s">
        <v>36</v>
      </c>
      <c r="P651" s="105" t="s">
        <v>265</v>
      </c>
      <c r="Q651" s="106">
        <v>44137</v>
      </c>
      <c r="R651" s="106">
        <v>44204</v>
      </c>
      <c r="S651" s="1">
        <v>67</v>
      </c>
      <c r="T651" s="1">
        <v>0</v>
      </c>
      <c r="U651" s="105" t="s">
        <v>414</v>
      </c>
      <c r="V651" s="105" t="s">
        <v>105</v>
      </c>
      <c r="W651" s="106">
        <v>44151</v>
      </c>
      <c r="X651" s="106">
        <v>44165</v>
      </c>
      <c r="Y651" s="1">
        <v>14</v>
      </c>
      <c r="Z651" s="1">
        <v>136.37</v>
      </c>
      <c r="AA651" s="1">
        <v>11</v>
      </c>
      <c r="AB651" s="1" t="s">
        <v>542</v>
      </c>
      <c r="AC651" s="1" t="s">
        <v>550</v>
      </c>
      <c r="AD651" s="1" t="s">
        <v>544</v>
      </c>
    </row>
    <row r="652" spans="1:30" x14ac:dyDescent="0.3">
      <c r="A652" s="84">
        <v>44168</v>
      </c>
      <c r="B652" s="1" t="s">
        <v>36</v>
      </c>
      <c r="C652" s="1" t="s">
        <v>265</v>
      </c>
      <c r="D652" s="1" t="s">
        <v>277</v>
      </c>
      <c r="E652" s="114">
        <v>0.77430555555555558</v>
      </c>
      <c r="F652" s="115"/>
      <c r="G652" s="114">
        <v>0.79166666666666663</v>
      </c>
      <c r="H652" s="1"/>
      <c r="I652" s="1">
        <v>0.42</v>
      </c>
      <c r="J652" s="1" t="s">
        <v>108</v>
      </c>
      <c r="K652" s="1"/>
      <c r="L652" s="1"/>
      <c r="M652" s="1" t="s">
        <v>93</v>
      </c>
      <c r="N652" s="1" t="s">
        <v>94</v>
      </c>
      <c r="O652" s="105" t="s">
        <v>36</v>
      </c>
      <c r="P652" s="105" t="s">
        <v>265</v>
      </c>
      <c r="Q652" s="106">
        <v>44137</v>
      </c>
      <c r="R652" s="106">
        <v>44204</v>
      </c>
      <c r="S652" s="1">
        <v>67</v>
      </c>
      <c r="T652" s="1">
        <v>0</v>
      </c>
      <c r="U652" s="105" t="s">
        <v>414</v>
      </c>
      <c r="V652" s="105" t="s">
        <v>108</v>
      </c>
      <c r="W652" s="106">
        <v>44165</v>
      </c>
      <c r="X652" s="106">
        <v>44179</v>
      </c>
      <c r="Y652" s="1">
        <v>14</v>
      </c>
      <c r="Z652" s="1">
        <v>112</v>
      </c>
      <c r="AA652" s="1">
        <v>12</v>
      </c>
      <c r="AB652" s="1" t="s">
        <v>545</v>
      </c>
      <c r="AC652" s="1" t="s">
        <v>557</v>
      </c>
      <c r="AD652" s="1" t="s">
        <v>544</v>
      </c>
    </row>
    <row r="653" spans="1:30" x14ac:dyDescent="0.3">
      <c r="A653" s="84">
        <v>44168</v>
      </c>
      <c r="B653" s="1" t="s">
        <v>36</v>
      </c>
      <c r="C653" s="1" t="s">
        <v>265</v>
      </c>
      <c r="D653" s="1" t="s">
        <v>366</v>
      </c>
      <c r="E653" s="114">
        <v>0.90972222222222221</v>
      </c>
      <c r="F653" s="115"/>
      <c r="G653" s="114">
        <v>0.95833333333333337</v>
      </c>
      <c r="H653" s="1"/>
      <c r="I653" s="1">
        <v>1.17</v>
      </c>
      <c r="J653" s="1" t="s">
        <v>108</v>
      </c>
      <c r="K653" s="1"/>
      <c r="L653" s="1"/>
      <c r="M653" s="1" t="s">
        <v>93</v>
      </c>
      <c r="N653" s="1" t="s">
        <v>94</v>
      </c>
      <c r="O653" s="105" t="s">
        <v>36</v>
      </c>
      <c r="P653" s="105" t="s">
        <v>265</v>
      </c>
      <c r="Q653" s="106">
        <v>44137</v>
      </c>
      <c r="R653" s="106">
        <v>44204</v>
      </c>
      <c r="S653" s="1">
        <v>67</v>
      </c>
      <c r="T653" s="1">
        <v>0</v>
      </c>
      <c r="U653" s="105" t="s">
        <v>414</v>
      </c>
      <c r="V653" s="105" t="s">
        <v>108</v>
      </c>
      <c r="W653" s="106">
        <v>44165</v>
      </c>
      <c r="X653" s="106">
        <v>44179</v>
      </c>
      <c r="Y653" s="1">
        <v>14</v>
      </c>
      <c r="Z653" s="1">
        <v>112</v>
      </c>
      <c r="AA653" s="1">
        <v>12</v>
      </c>
      <c r="AB653" s="1" t="s">
        <v>545</v>
      </c>
      <c r="AC653" s="1" t="s">
        <v>554</v>
      </c>
      <c r="AD653" s="1" t="s">
        <v>544</v>
      </c>
    </row>
    <row r="654" spans="1:30" x14ac:dyDescent="0.3">
      <c r="A654" s="84">
        <v>44169</v>
      </c>
      <c r="B654" s="1" t="s">
        <v>36</v>
      </c>
      <c r="C654" s="1" t="s">
        <v>265</v>
      </c>
      <c r="D654" s="1" t="s">
        <v>366</v>
      </c>
      <c r="E654" s="114">
        <v>0.5625</v>
      </c>
      <c r="F654" s="115"/>
      <c r="G654" s="114">
        <v>0.61458333333333337</v>
      </c>
      <c r="H654" s="1"/>
      <c r="I654" s="1">
        <v>1.25</v>
      </c>
      <c r="J654" s="1" t="s">
        <v>108</v>
      </c>
      <c r="K654" s="1"/>
      <c r="L654" s="1"/>
      <c r="M654" s="1" t="s">
        <v>93</v>
      </c>
      <c r="N654" s="1" t="s">
        <v>94</v>
      </c>
      <c r="O654" s="105" t="s">
        <v>36</v>
      </c>
      <c r="P654" s="105" t="s">
        <v>265</v>
      </c>
      <c r="Q654" s="106">
        <v>44137</v>
      </c>
      <c r="R654" s="106">
        <v>44204</v>
      </c>
      <c r="S654" s="1">
        <v>67</v>
      </c>
      <c r="T654" s="1">
        <v>0</v>
      </c>
      <c r="U654" s="105" t="s">
        <v>414</v>
      </c>
      <c r="V654" s="105" t="s">
        <v>108</v>
      </c>
      <c r="W654" s="106">
        <v>44165</v>
      </c>
      <c r="X654" s="106">
        <v>44179</v>
      </c>
      <c r="Y654" s="1">
        <v>14</v>
      </c>
      <c r="Z654" s="1">
        <v>112</v>
      </c>
      <c r="AA654" s="1">
        <v>12</v>
      </c>
      <c r="AB654" s="1" t="s">
        <v>545</v>
      </c>
      <c r="AC654" s="1" t="s">
        <v>546</v>
      </c>
      <c r="AD654" s="1" t="s">
        <v>544</v>
      </c>
    </row>
    <row r="655" spans="1:30" x14ac:dyDescent="0.3">
      <c r="A655" s="84">
        <v>44169</v>
      </c>
      <c r="B655" s="1" t="s">
        <v>36</v>
      </c>
      <c r="C655" s="1" t="s">
        <v>265</v>
      </c>
      <c r="D655" s="1" t="s">
        <v>366</v>
      </c>
      <c r="E655" s="114">
        <v>0.5625</v>
      </c>
      <c r="F655" s="115"/>
      <c r="G655" s="114">
        <v>0.61458333333333337</v>
      </c>
      <c r="H655" s="1"/>
      <c r="I655" s="1">
        <v>1.25</v>
      </c>
      <c r="J655" s="1" t="s">
        <v>108</v>
      </c>
      <c r="K655" s="1"/>
      <c r="L655" s="1"/>
      <c r="M655" s="1" t="s">
        <v>93</v>
      </c>
      <c r="N655" s="1" t="s">
        <v>94</v>
      </c>
      <c r="O655" s="105" t="s">
        <v>36</v>
      </c>
      <c r="P655" s="105" t="s">
        <v>265</v>
      </c>
      <c r="Q655" s="106">
        <v>44137</v>
      </c>
      <c r="R655" s="106">
        <v>44204</v>
      </c>
      <c r="S655" s="1">
        <v>67</v>
      </c>
      <c r="T655" s="1">
        <v>0</v>
      </c>
      <c r="U655" s="105" t="s">
        <v>414</v>
      </c>
      <c r="V655" s="105" t="s">
        <v>108</v>
      </c>
      <c r="W655" s="106">
        <v>44165</v>
      </c>
      <c r="X655" s="106">
        <v>44179</v>
      </c>
      <c r="Y655" s="1">
        <v>14</v>
      </c>
      <c r="Z655" s="1">
        <v>112</v>
      </c>
      <c r="AA655" s="1">
        <v>12</v>
      </c>
      <c r="AB655" s="1" t="s">
        <v>545</v>
      </c>
      <c r="AC655" s="1" t="s">
        <v>546</v>
      </c>
      <c r="AD655" s="1" t="s">
        <v>544</v>
      </c>
    </row>
    <row r="656" spans="1:30" x14ac:dyDescent="0.3">
      <c r="A656" s="84">
        <v>44169</v>
      </c>
      <c r="B656" s="1" t="s">
        <v>36</v>
      </c>
      <c r="C656" s="1" t="s">
        <v>265</v>
      </c>
      <c r="D656" s="1" t="s">
        <v>367</v>
      </c>
      <c r="E656" s="114">
        <v>0.6875</v>
      </c>
      <c r="F656" s="115"/>
      <c r="G656" s="114">
        <v>0.70833333333333337</v>
      </c>
      <c r="H656" s="1"/>
      <c r="I656" s="1">
        <v>0.5</v>
      </c>
      <c r="J656" s="1" t="s">
        <v>108</v>
      </c>
      <c r="K656" s="1"/>
      <c r="L656" s="1"/>
      <c r="M656" s="1" t="s">
        <v>93</v>
      </c>
      <c r="N656" s="1" t="s">
        <v>94</v>
      </c>
      <c r="O656" s="105" t="s">
        <v>36</v>
      </c>
      <c r="P656" s="105" t="s">
        <v>265</v>
      </c>
      <c r="Q656" s="106">
        <v>44137</v>
      </c>
      <c r="R656" s="106">
        <v>44204</v>
      </c>
      <c r="S656" s="1">
        <v>67</v>
      </c>
      <c r="T656" s="1">
        <v>0</v>
      </c>
      <c r="U656" s="105" t="s">
        <v>414</v>
      </c>
      <c r="V656" s="105" t="s">
        <v>108</v>
      </c>
      <c r="W656" s="106">
        <v>44165</v>
      </c>
      <c r="X656" s="106">
        <v>44179</v>
      </c>
      <c r="Y656" s="1">
        <v>14</v>
      </c>
      <c r="Z656" s="1">
        <v>112</v>
      </c>
      <c r="AA656" s="1">
        <v>12</v>
      </c>
      <c r="AB656" s="1" t="s">
        <v>545</v>
      </c>
      <c r="AC656" s="1" t="s">
        <v>547</v>
      </c>
      <c r="AD656" s="1" t="s">
        <v>544</v>
      </c>
    </row>
    <row r="657" spans="1:30" x14ac:dyDescent="0.3">
      <c r="A657" s="84">
        <v>44169</v>
      </c>
      <c r="B657" s="1" t="s">
        <v>36</v>
      </c>
      <c r="C657" s="1" t="s">
        <v>265</v>
      </c>
      <c r="D657" s="1" t="s">
        <v>367</v>
      </c>
      <c r="E657" s="114">
        <v>0.875</v>
      </c>
      <c r="F657" s="115"/>
      <c r="G657" s="114">
        <v>0.88194444444444442</v>
      </c>
      <c r="H657" s="1"/>
      <c r="I657" s="1">
        <v>0.17</v>
      </c>
      <c r="J657" s="1" t="s">
        <v>108</v>
      </c>
      <c r="K657" s="1"/>
      <c r="L657" s="1"/>
      <c r="M657" s="1" t="s">
        <v>93</v>
      </c>
      <c r="N657" s="1" t="s">
        <v>94</v>
      </c>
      <c r="O657" s="105" t="s">
        <v>36</v>
      </c>
      <c r="P657" s="105" t="s">
        <v>265</v>
      </c>
      <c r="Q657" s="106">
        <v>44137</v>
      </c>
      <c r="R657" s="106">
        <v>44204</v>
      </c>
      <c r="S657" s="1">
        <v>67</v>
      </c>
      <c r="T657" s="1">
        <v>0</v>
      </c>
      <c r="U657" s="105" t="s">
        <v>414</v>
      </c>
      <c r="V657" s="105" t="s">
        <v>108</v>
      </c>
      <c r="W657" s="106">
        <v>44165</v>
      </c>
      <c r="X657" s="106">
        <v>44179</v>
      </c>
      <c r="Y657" s="1">
        <v>14</v>
      </c>
      <c r="Z657" s="1">
        <v>112</v>
      </c>
      <c r="AA657" s="1">
        <v>12</v>
      </c>
      <c r="AB657" s="1" t="s">
        <v>545</v>
      </c>
      <c r="AC657" s="1" t="s">
        <v>554</v>
      </c>
      <c r="AD657" s="1" t="s">
        <v>544</v>
      </c>
    </row>
    <row r="658" spans="1:30" x14ac:dyDescent="0.3">
      <c r="A658" s="84">
        <v>44173</v>
      </c>
      <c r="B658" s="1" t="s">
        <v>36</v>
      </c>
      <c r="C658" s="1" t="s">
        <v>265</v>
      </c>
      <c r="D658" s="1" t="s">
        <v>367</v>
      </c>
      <c r="E658" s="114">
        <v>0.41666666666666669</v>
      </c>
      <c r="F658" s="115"/>
      <c r="G658" s="114">
        <v>0.42708333333333331</v>
      </c>
      <c r="H658" s="1"/>
      <c r="I658" s="1">
        <v>0.25</v>
      </c>
      <c r="J658" s="1" t="s">
        <v>108</v>
      </c>
      <c r="K658" s="1"/>
      <c r="L658" s="1"/>
      <c r="M658" s="1" t="s">
        <v>93</v>
      </c>
      <c r="N658" s="1" t="s">
        <v>94</v>
      </c>
      <c r="O658" s="105" t="s">
        <v>36</v>
      </c>
      <c r="P658" s="105" t="s">
        <v>265</v>
      </c>
      <c r="Q658" s="106">
        <v>44137</v>
      </c>
      <c r="R658" s="106">
        <v>44204</v>
      </c>
      <c r="S658" s="1">
        <v>67</v>
      </c>
      <c r="T658" s="1">
        <v>0</v>
      </c>
      <c r="U658" s="105" t="s">
        <v>414</v>
      </c>
      <c r="V658" s="105" t="s">
        <v>108</v>
      </c>
      <c r="W658" s="106">
        <v>44165</v>
      </c>
      <c r="X658" s="106">
        <v>44179</v>
      </c>
      <c r="Y658" s="1">
        <v>14</v>
      </c>
      <c r="Z658" s="1">
        <v>112</v>
      </c>
      <c r="AA658" s="1">
        <v>12</v>
      </c>
      <c r="AB658" s="1" t="s">
        <v>545</v>
      </c>
      <c r="AC658" s="1" t="s">
        <v>555</v>
      </c>
      <c r="AD658" s="1" t="s">
        <v>544</v>
      </c>
    </row>
    <row r="659" spans="1:30" x14ac:dyDescent="0.3">
      <c r="A659" s="84">
        <v>44174</v>
      </c>
      <c r="B659" s="1" t="s">
        <v>36</v>
      </c>
      <c r="C659" s="1" t="s">
        <v>265</v>
      </c>
      <c r="D659" s="1" t="s">
        <v>368</v>
      </c>
      <c r="E659" s="114">
        <v>0.38611111111111113</v>
      </c>
      <c r="F659" s="115"/>
      <c r="G659" s="114">
        <v>0.40347222222222223</v>
      </c>
      <c r="H659" s="1"/>
      <c r="I659" s="1">
        <v>0.42</v>
      </c>
      <c r="J659" s="1" t="s">
        <v>108</v>
      </c>
      <c r="K659" s="1"/>
      <c r="L659" s="1"/>
      <c r="M659" s="1" t="s">
        <v>93</v>
      </c>
      <c r="N659" s="1" t="s">
        <v>94</v>
      </c>
      <c r="O659" s="105" t="s">
        <v>36</v>
      </c>
      <c r="P659" s="105" t="s">
        <v>265</v>
      </c>
      <c r="Q659" s="106">
        <v>44137</v>
      </c>
      <c r="R659" s="106">
        <v>44204</v>
      </c>
      <c r="S659" s="1">
        <v>67</v>
      </c>
      <c r="T659" s="1">
        <v>0</v>
      </c>
      <c r="U659" s="105" t="s">
        <v>414</v>
      </c>
      <c r="V659" s="105" t="s">
        <v>108</v>
      </c>
      <c r="W659" s="106">
        <v>44165</v>
      </c>
      <c r="X659" s="106">
        <v>44179</v>
      </c>
      <c r="Y659" s="1">
        <v>14</v>
      </c>
      <c r="Z659" s="1">
        <v>112</v>
      </c>
      <c r="AA659" s="1">
        <v>12</v>
      </c>
      <c r="AB659" s="1" t="s">
        <v>545</v>
      </c>
      <c r="AC659" s="1" t="s">
        <v>543</v>
      </c>
      <c r="AD659" s="1" t="s">
        <v>544</v>
      </c>
    </row>
    <row r="660" spans="1:30" x14ac:dyDescent="0.3">
      <c r="A660" s="84">
        <v>44175</v>
      </c>
      <c r="B660" s="1" t="s">
        <v>36</v>
      </c>
      <c r="C660" s="1" t="s">
        <v>265</v>
      </c>
      <c r="D660" s="1" t="s">
        <v>367</v>
      </c>
      <c r="E660" s="114">
        <v>0.38194444444444442</v>
      </c>
      <c r="F660" s="115"/>
      <c r="G660" s="114">
        <v>0.41666666666666669</v>
      </c>
      <c r="H660" s="1"/>
      <c r="I660" s="1">
        <v>0.83</v>
      </c>
      <c r="J660" s="1" t="s">
        <v>108</v>
      </c>
      <c r="K660" s="1"/>
      <c r="L660" s="1"/>
      <c r="M660" s="1" t="s">
        <v>93</v>
      </c>
      <c r="N660" s="1" t="s">
        <v>94</v>
      </c>
      <c r="O660" s="105" t="s">
        <v>36</v>
      </c>
      <c r="P660" s="105" t="s">
        <v>265</v>
      </c>
      <c r="Q660" s="106">
        <v>44137</v>
      </c>
      <c r="R660" s="106">
        <v>44204</v>
      </c>
      <c r="S660" s="1">
        <v>67</v>
      </c>
      <c r="T660" s="1">
        <v>0</v>
      </c>
      <c r="U660" s="105" t="s">
        <v>414</v>
      </c>
      <c r="V660" s="105" t="s">
        <v>108</v>
      </c>
      <c r="W660" s="106">
        <v>44165</v>
      </c>
      <c r="X660" s="106">
        <v>44179</v>
      </c>
      <c r="Y660" s="1">
        <v>14</v>
      </c>
      <c r="Z660" s="1">
        <v>112</v>
      </c>
      <c r="AA660" s="1">
        <v>12</v>
      </c>
      <c r="AB660" s="1" t="s">
        <v>545</v>
      </c>
      <c r="AC660" s="1" t="s">
        <v>543</v>
      </c>
      <c r="AD660" s="1" t="s">
        <v>544</v>
      </c>
    </row>
    <row r="661" spans="1:30" x14ac:dyDescent="0.3">
      <c r="A661" s="84">
        <v>44175</v>
      </c>
      <c r="B661" s="1" t="s">
        <v>36</v>
      </c>
      <c r="C661" s="1" t="s">
        <v>265</v>
      </c>
      <c r="D661" s="1" t="s">
        <v>367</v>
      </c>
      <c r="E661" s="114">
        <v>0.83333333333333337</v>
      </c>
      <c r="F661" s="115"/>
      <c r="G661" s="114">
        <v>0.84375</v>
      </c>
      <c r="H661" s="1"/>
      <c r="I661" s="1">
        <v>0.25</v>
      </c>
      <c r="J661" s="1" t="s">
        <v>108</v>
      </c>
      <c r="K661" s="1"/>
      <c r="L661" s="1"/>
      <c r="M661" s="1" t="s">
        <v>93</v>
      </c>
      <c r="N661" s="1" t="s">
        <v>94</v>
      </c>
      <c r="O661" s="105" t="s">
        <v>36</v>
      </c>
      <c r="P661" s="105" t="s">
        <v>265</v>
      </c>
      <c r="Q661" s="106">
        <v>44137</v>
      </c>
      <c r="R661" s="106">
        <v>44204</v>
      </c>
      <c r="S661" s="1">
        <v>67</v>
      </c>
      <c r="T661" s="1">
        <v>0</v>
      </c>
      <c r="U661" s="105" t="s">
        <v>414</v>
      </c>
      <c r="V661" s="105" t="s">
        <v>108</v>
      </c>
      <c r="W661" s="106">
        <v>44165</v>
      </c>
      <c r="X661" s="106">
        <v>44179</v>
      </c>
      <c r="Y661" s="1">
        <v>14</v>
      </c>
      <c r="Z661" s="1">
        <v>112</v>
      </c>
      <c r="AA661" s="1">
        <v>12</v>
      </c>
      <c r="AB661" s="1" t="s">
        <v>545</v>
      </c>
      <c r="AC661" s="1" t="s">
        <v>548</v>
      </c>
      <c r="AD661" s="1" t="s">
        <v>544</v>
      </c>
    </row>
    <row r="662" spans="1:30" x14ac:dyDescent="0.3">
      <c r="A662" s="84">
        <v>44175</v>
      </c>
      <c r="B662" s="1" t="s">
        <v>36</v>
      </c>
      <c r="C662" s="1" t="s">
        <v>265</v>
      </c>
      <c r="D662" s="1" t="s">
        <v>369</v>
      </c>
      <c r="E662" s="114">
        <v>0.875</v>
      </c>
      <c r="F662" s="115"/>
      <c r="G662" s="114">
        <v>0.91249999999999998</v>
      </c>
      <c r="H662" s="1"/>
      <c r="I662" s="1">
        <v>0.9</v>
      </c>
      <c r="J662" s="1" t="s">
        <v>108</v>
      </c>
      <c r="K662" s="1"/>
      <c r="L662" s="1"/>
      <c r="M662" s="1" t="s">
        <v>93</v>
      </c>
      <c r="N662" s="1" t="s">
        <v>94</v>
      </c>
      <c r="O662" s="105" t="s">
        <v>36</v>
      </c>
      <c r="P662" s="105" t="s">
        <v>265</v>
      </c>
      <c r="Q662" s="106">
        <v>44137</v>
      </c>
      <c r="R662" s="106">
        <v>44204</v>
      </c>
      <c r="S662" s="1">
        <v>67</v>
      </c>
      <c r="T662" s="1">
        <v>0</v>
      </c>
      <c r="U662" s="105" t="s">
        <v>414</v>
      </c>
      <c r="V662" s="105" t="s">
        <v>108</v>
      </c>
      <c r="W662" s="106">
        <v>44165</v>
      </c>
      <c r="X662" s="106">
        <v>44179</v>
      </c>
      <c r="Y662" s="1">
        <v>14</v>
      </c>
      <c r="Z662" s="1">
        <v>112</v>
      </c>
      <c r="AA662" s="1">
        <v>12</v>
      </c>
      <c r="AB662" s="1" t="s">
        <v>545</v>
      </c>
      <c r="AC662" s="1" t="s">
        <v>554</v>
      </c>
      <c r="AD662" s="1" t="s">
        <v>544</v>
      </c>
    </row>
    <row r="663" spans="1:30" x14ac:dyDescent="0.3">
      <c r="A663" s="84">
        <v>44150</v>
      </c>
      <c r="B663" s="1" t="s">
        <v>36</v>
      </c>
      <c r="C663" s="1" t="s">
        <v>265</v>
      </c>
      <c r="D663" s="1" t="s">
        <v>53</v>
      </c>
      <c r="E663" s="114">
        <v>0.3611111111111111</v>
      </c>
      <c r="F663" s="115"/>
      <c r="G663" s="114">
        <v>0.3888888888888889</v>
      </c>
      <c r="H663" s="1"/>
      <c r="I663" s="1">
        <v>0.67</v>
      </c>
      <c r="J663" s="1" t="s">
        <v>40</v>
      </c>
      <c r="K663" s="1"/>
      <c r="L663" s="1"/>
      <c r="M663" s="1" t="s">
        <v>101</v>
      </c>
      <c r="N663" s="1" t="s">
        <v>102</v>
      </c>
      <c r="O663" s="105" t="s">
        <v>36</v>
      </c>
      <c r="P663" s="105" t="s">
        <v>265</v>
      </c>
      <c r="Q663" s="106">
        <v>44137</v>
      </c>
      <c r="R663" s="106">
        <v>44204</v>
      </c>
      <c r="S663" s="1">
        <v>67</v>
      </c>
      <c r="T663" s="1">
        <v>0</v>
      </c>
      <c r="U663" s="105" t="s">
        <v>414</v>
      </c>
      <c r="V663" s="105" t="s">
        <v>40</v>
      </c>
      <c r="W663" s="106">
        <v>44137</v>
      </c>
      <c r="X663" s="106">
        <v>44151</v>
      </c>
      <c r="Y663" s="1">
        <v>14</v>
      </c>
      <c r="Z663" s="1">
        <v>112</v>
      </c>
      <c r="AA663" s="1">
        <v>11</v>
      </c>
      <c r="AB663" s="1" t="s">
        <v>542</v>
      </c>
      <c r="AC663" s="1" t="s">
        <v>549</v>
      </c>
      <c r="AD663" s="1" t="s">
        <v>544</v>
      </c>
    </row>
    <row r="664" spans="1:30" x14ac:dyDescent="0.3">
      <c r="A664" s="84">
        <v>44152</v>
      </c>
      <c r="B664" s="1" t="s">
        <v>36</v>
      </c>
      <c r="C664" s="1" t="s">
        <v>265</v>
      </c>
      <c r="D664" s="1" t="s">
        <v>370</v>
      </c>
      <c r="E664" s="114">
        <v>0.86111111111111116</v>
      </c>
      <c r="F664" s="115"/>
      <c r="G664" s="114">
        <v>0.93402777777777779</v>
      </c>
      <c r="H664" s="1"/>
      <c r="I664" s="1">
        <v>1.75</v>
      </c>
      <c r="J664" s="1" t="s">
        <v>105</v>
      </c>
      <c r="K664" s="1"/>
      <c r="L664" s="1"/>
      <c r="M664" s="1" t="s">
        <v>101</v>
      </c>
      <c r="N664" s="1" t="s">
        <v>102</v>
      </c>
      <c r="O664" s="105" t="s">
        <v>36</v>
      </c>
      <c r="P664" s="105" t="s">
        <v>265</v>
      </c>
      <c r="Q664" s="106">
        <v>44137</v>
      </c>
      <c r="R664" s="106">
        <v>44204</v>
      </c>
      <c r="S664" s="1">
        <v>67</v>
      </c>
      <c r="T664" s="1">
        <v>0</v>
      </c>
      <c r="U664" s="105" t="s">
        <v>414</v>
      </c>
      <c r="V664" s="105" t="s">
        <v>105</v>
      </c>
      <c r="W664" s="106">
        <v>44151</v>
      </c>
      <c r="X664" s="106">
        <v>44165</v>
      </c>
      <c r="Y664" s="1">
        <v>14</v>
      </c>
      <c r="Z664" s="1">
        <v>136.37</v>
      </c>
      <c r="AA664" s="1">
        <v>11</v>
      </c>
      <c r="AB664" s="1" t="s">
        <v>542</v>
      </c>
      <c r="AC664" s="1" t="s">
        <v>548</v>
      </c>
      <c r="AD664" s="1" t="s">
        <v>544</v>
      </c>
    </row>
    <row r="665" spans="1:30" x14ac:dyDescent="0.3">
      <c r="A665" s="84">
        <v>44153</v>
      </c>
      <c r="B665" s="1" t="s">
        <v>36</v>
      </c>
      <c r="C665" s="1" t="s">
        <v>265</v>
      </c>
      <c r="D665" s="1" t="s">
        <v>371</v>
      </c>
      <c r="E665" s="114">
        <v>0.47222222222222221</v>
      </c>
      <c r="F665" s="115"/>
      <c r="G665" s="114">
        <v>0.49652777777777779</v>
      </c>
      <c r="H665" s="1"/>
      <c r="I665" s="1">
        <v>0.57999999999999996</v>
      </c>
      <c r="J665" s="1" t="s">
        <v>105</v>
      </c>
      <c r="K665" s="1"/>
      <c r="L665" s="1"/>
      <c r="M665" s="1" t="s">
        <v>101</v>
      </c>
      <c r="N665" s="1" t="s">
        <v>102</v>
      </c>
      <c r="O665" s="105" t="s">
        <v>36</v>
      </c>
      <c r="P665" s="105" t="s">
        <v>265</v>
      </c>
      <c r="Q665" s="106">
        <v>44137</v>
      </c>
      <c r="R665" s="106">
        <v>44204</v>
      </c>
      <c r="S665" s="1">
        <v>67</v>
      </c>
      <c r="T665" s="1">
        <v>0</v>
      </c>
      <c r="U665" s="105" t="s">
        <v>414</v>
      </c>
      <c r="V665" s="105" t="s">
        <v>105</v>
      </c>
      <c r="W665" s="106">
        <v>44151</v>
      </c>
      <c r="X665" s="106">
        <v>44165</v>
      </c>
      <c r="Y665" s="1">
        <v>14</v>
      </c>
      <c r="Z665" s="1">
        <v>136.37</v>
      </c>
      <c r="AA665" s="1">
        <v>11</v>
      </c>
      <c r="AB665" s="1" t="s">
        <v>542</v>
      </c>
      <c r="AC665" s="1" t="s">
        <v>558</v>
      </c>
      <c r="AD665" s="1" t="s">
        <v>544</v>
      </c>
    </row>
    <row r="666" spans="1:30" x14ac:dyDescent="0.3">
      <c r="A666" s="84">
        <v>44154</v>
      </c>
      <c r="B666" s="1" t="s">
        <v>36</v>
      </c>
      <c r="C666" s="1" t="s">
        <v>265</v>
      </c>
      <c r="D666" s="1" t="s">
        <v>372</v>
      </c>
      <c r="E666" s="114">
        <v>0.3298611111111111</v>
      </c>
      <c r="F666" s="115"/>
      <c r="G666" s="114">
        <v>0.33888888888888891</v>
      </c>
      <c r="H666" s="1"/>
      <c r="I666" s="1">
        <v>0.22</v>
      </c>
      <c r="J666" s="1" t="s">
        <v>105</v>
      </c>
      <c r="K666" s="1"/>
      <c r="L666" s="1"/>
      <c r="M666" s="1" t="s">
        <v>101</v>
      </c>
      <c r="N666" s="1" t="s">
        <v>102</v>
      </c>
      <c r="O666" s="105" t="s">
        <v>36</v>
      </c>
      <c r="P666" s="105" t="s">
        <v>265</v>
      </c>
      <c r="Q666" s="106">
        <v>44137</v>
      </c>
      <c r="R666" s="106">
        <v>44204</v>
      </c>
      <c r="S666" s="1">
        <v>67</v>
      </c>
      <c r="T666" s="1">
        <v>0</v>
      </c>
      <c r="U666" s="105" t="s">
        <v>414</v>
      </c>
      <c r="V666" s="105" t="s">
        <v>105</v>
      </c>
      <c r="W666" s="106">
        <v>44151</v>
      </c>
      <c r="X666" s="106">
        <v>44165</v>
      </c>
      <c r="Y666" s="1">
        <v>14</v>
      </c>
      <c r="Z666" s="1">
        <v>136.37</v>
      </c>
      <c r="AA666" s="1">
        <v>11</v>
      </c>
      <c r="AB666" s="1" t="s">
        <v>542</v>
      </c>
      <c r="AC666" s="1" t="s">
        <v>559</v>
      </c>
      <c r="AD666" s="1" t="s">
        <v>544</v>
      </c>
    </row>
    <row r="667" spans="1:30" x14ac:dyDescent="0.3">
      <c r="A667" s="84">
        <v>44154</v>
      </c>
      <c r="B667" s="1" t="s">
        <v>36</v>
      </c>
      <c r="C667" s="1" t="s">
        <v>265</v>
      </c>
      <c r="D667" s="1" t="s">
        <v>266</v>
      </c>
      <c r="E667" s="114">
        <v>0.34027777777777779</v>
      </c>
      <c r="F667" s="115"/>
      <c r="G667" s="114">
        <v>0.35138888888888886</v>
      </c>
      <c r="H667" s="1"/>
      <c r="I667" s="1">
        <v>0.27</v>
      </c>
      <c r="J667" s="1" t="s">
        <v>105</v>
      </c>
      <c r="K667" s="1"/>
      <c r="L667" s="1"/>
      <c r="M667" s="1" t="s">
        <v>101</v>
      </c>
      <c r="N667" s="1" t="s">
        <v>102</v>
      </c>
      <c r="O667" s="105" t="s">
        <v>36</v>
      </c>
      <c r="P667" s="105" t="s">
        <v>265</v>
      </c>
      <c r="Q667" s="106">
        <v>44137</v>
      </c>
      <c r="R667" s="106">
        <v>44204</v>
      </c>
      <c r="S667" s="1">
        <v>67</v>
      </c>
      <c r="T667" s="1">
        <v>0</v>
      </c>
      <c r="U667" s="105" t="s">
        <v>414</v>
      </c>
      <c r="V667" s="105" t="s">
        <v>105</v>
      </c>
      <c r="W667" s="106">
        <v>44151</v>
      </c>
      <c r="X667" s="106">
        <v>44165</v>
      </c>
      <c r="Y667" s="1">
        <v>14</v>
      </c>
      <c r="Z667" s="1">
        <v>136.37</v>
      </c>
      <c r="AA667" s="1">
        <v>11</v>
      </c>
      <c r="AB667" s="1" t="s">
        <v>542</v>
      </c>
      <c r="AC667" s="1" t="s">
        <v>549</v>
      </c>
      <c r="AD667" s="1" t="s">
        <v>544</v>
      </c>
    </row>
    <row r="668" spans="1:30" x14ac:dyDescent="0.3">
      <c r="A668" s="84">
        <v>44154</v>
      </c>
      <c r="B668" s="1" t="s">
        <v>36</v>
      </c>
      <c r="C668" s="1" t="s">
        <v>265</v>
      </c>
      <c r="D668" s="1" t="s">
        <v>373</v>
      </c>
      <c r="E668" s="114">
        <v>0.4375</v>
      </c>
      <c r="F668" s="115"/>
      <c r="G668" s="114">
        <v>0.44305555555555554</v>
      </c>
      <c r="H668" s="1"/>
      <c r="I668" s="1">
        <v>0.13</v>
      </c>
      <c r="J668" s="1" t="s">
        <v>105</v>
      </c>
      <c r="K668" s="1"/>
      <c r="L668" s="1"/>
      <c r="M668" s="1" t="s">
        <v>101</v>
      </c>
      <c r="N668" s="1" t="s">
        <v>102</v>
      </c>
      <c r="O668" s="105" t="s">
        <v>36</v>
      </c>
      <c r="P668" s="105" t="s">
        <v>265</v>
      </c>
      <c r="Q668" s="106">
        <v>44137</v>
      </c>
      <c r="R668" s="106">
        <v>44204</v>
      </c>
      <c r="S668" s="1">
        <v>67</v>
      </c>
      <c r="T668" s="1">
        <v>0</v>
      </c>
      <c r="U668" s="105" t="s">
        <v>414</v>
      </c>
      <c r="V668" s="105" t="s">
        <v>105</v>
      </c>
      <c r="W668" s="106">
        <v>44151</v>
      </c>
      <c r="X668" s="106">
        <v>44165</v>
      </c>
      <c r="Y668" s="1">
        <v>14</v>
      </c>
      <c r="Z668" s="1">
        <v>136.37</v>
      </c>
      <c r="AA668" s="1">
        <v>11</v>
      </c>
      <c r="AB668" s="1" t="s">
        <v>542</v>
      </c>
      <c r="AC668" s="1" t="s">
        <v>555</v>
      </c>
      <c r="AD668" s="1" t="s">
        <v>544</v>
      </c>
    </row>
    <row r="669" spans="1:30" x14ac:dyDescent="0.3">
      <c r="A669" s="84">
        <v>44154</v>
      </c>
      <c r="B669" s="1" t="s">
        <v>36</v>
      </c>
      <c r="C669" s="1" t="s">
        <v>265</v>
      </c>
      <c r="D669" s="1" t="s">
        <v>374</v>
      </c>
      <c r="E669" s="114">
        <v>0.44305555555555554</v>
      </c>
      <c r="F669" s="115"/>
      <c r="G669" s="114">
        <v>0.50347222222222221</v>
      </c>
      <c r="H669" s="1"/>
      <c r="I669" s="1">
        <v>1.45</v>
      </c>
      <c r="J669" s="1" t="s">
        <v>105</v>
      </c>
      <c r="K669" s="1"/>
      <c r="L669" s="1"/>
      <c r="M669" s="1" t="s">
        <v>101</v>
      </c>
      <c r="N669" s="1" t="s">
        <v>102</v>
      </c>
      <c r="O669" s="105" t="s">
        <v>36</v>
      </c>
      <c r="P669" s="105" t="s">
        <v>265</v>
      </c>
      <c r="Q669" s="106">
        <v>44137</v>
      </c>
      <c r="R669" s="106">
        <v>44204</v>
      </c>
      <c r="S669" s="1">
        <v>67</v>
      </c>
      <c r="T669" s="1">
        <v>0</v>
      </c>
      <c r="U669" s="105" t="s">
        <v>414</v>
      </c>
      <c r="V669" s="105" t="s">
        <v>105</v>
      </c>
      <c r="W669" s="106">
        <v>44151</v>
      </c>
      <c r="X669" s="106">
        <v>44165</v>
      </c>
      <c r="Y669" s="1">
        <v>14</v>
      </c>
      <c r="Z669" s="1">
        <v>136.37</v>
      </c>
      <c r="AA669" s="1">
        <v>11</v>
      </c>
      <c r="AB669" s="1" t="s">
        <v>542</v>
      </c>
      <c r="AC669" s="1" t="s">
        <v>555</v>
      </c>
      <c r="AD669" s="1" t="s">
        <v>544</v>
      </c>
    </row>
    <row r="670" spans="1:30" x14ac:dyDescent="0.3">
      <c r="A670" s="84">
        <v>44154</v>
      </c>
      <c r="B670" s="1" t="s">
        <v>36</v>
      </c>
      <c r="C670" s="1" t="s">
        <v>265</v>
      </c>
      <c r="D670" s="1" t="s">
        <v>375</v>
      </c>
      <c r="E670" s="114">
        <v>0.55208333333333337</v>
      </c>
      <c r="F670" s="115"/>
      <c r="G670" s="114">
        <v>0.57291666666666663</v>
      </c>
      <c r="H670" s="1"/>
      <c r="I670" s="1">
        <v>0.5</v>
      </c>
      <c r="J670" s="1" t="s">
        <v>105</v>
      </c>
      <c r="K670" s="1"/>
      <c r="L670" s="1"/>
      <c r="M670" s="1" t="s">
        <v>101</v>
      </c>
      <c r="N670" s="1" t="s">
        <v>102</v>
      </c>
      <c r="O670" s="105" t="s">
        <v>36</v>
      </c>
      <c r="P670" s="105" t="s">
        <v>265</v>
      </c>
      <c r="Q670" s="106">
        <v>44137</v>
      </c>
      <c r="R670" s="106">
        <v>44204</v>
      </c>
      <c r="S670" s="1">
        <v>67</v>
      </c>
      <c r="T670" s="1">
        <v>0</v>
      </c>
      <c r="U670" s="105" t="s">
        <v>414</v>
      </c>
      <c r="V670" s="105" t="s">
        <v>105</v>
      </c>
      <c r="W670" s="106">
        <v>44151</v>
      </c>
      <c r="X670" s="106">
        <v>44165</v>
      </c>
      <c r="Y670" s="1">
        <v>14</v>
      </c>
      <c r="Z670" s="1">
        <v>136.37</v>
      </c>
      <c r="AA670" s="1">
        <v>11</v>
      </c>
      <c r="AB670" s="1" t="s">
        <v>542</v>
      </c>
      <c r="AC670" s="1" t="s">
        <v>546</v>
      </c>
      <c r="AD670" s="1" t="s">
        <v>544</v>
      </c>
    </row>
    <row r="671" spans="1:30" x14ac:dyDescent="0.3">
      <c r="A671" s="84">
        <v>44158</v>
      </c>
      <c r="B671" s="1" t="s">
        <v>36</v>
      </c>
      <c r="C671" s="1" t="s">
        <v>265</v>
      </c>
      <c r="D671" s="1" t="s">
        <v>187</v>
      </c>
      <c r="E671" s="114">
        <v>0.71527777777777779</v>
      </c>
      <c r="F671" s="115"/>
      <c r="G671" s="114">
        <v>0.73124999999999996</v>
      </c>
      <c r="H671" s="1"/>
      <c r="I671" s="1">
        <v>0.38</v>
      </c>
      <c r="J671" s="1" t="s">
        <v>105</v>
      </c>
      <c r="K671" s="1"/>
      <c r="L671" s="1"/>
      <c r="M671" s="1" t="s">
        <v>101</v>
      </c>
      <c r="N671" s="1" t="s">
        <v>102</v>
      </c>
      <c r="O671" s="105" t="s">
        <v>36</v>
      </c>
      <c r="P671" s="105" t="s">
        <v>265</v>
      </c>
      <c r="Q671" s="106">
        <v>44137</v>
      </c>
      <c r="R671" s="106">
        <v>44204</v>
      </c>
      <c r="S671" s="1">
        <v>67</v>
      </c>
      <c r="T671" s="1">
        <v>0</v>
      </c>
      <c r="U671" s="105" t="s">
        <v>414</v>
      </c>
      <c r="V671" s="105" t="s">
        <v>105</v>
      </c>
      <c r="W671" s="106">
        <v>44151</v>
      </c>
      <c r="X671" s="106">
        <v>44165</v>
      </c>
      <c r="Y671" s="1">
        <v>14</v>
      </c>
      <c r="Z671" s="1">
        <v>136.37</v>
      </c>
      <c r="AA671" s="1">
        <v>11</v>
      </c>
      <c r="AB671" s="1" t="s">
        <v>542</v>
      </c>
      <c r="AC671" s="1" t="s">
        <v>553</v>
      </c>
      <c r="AD671" s="1" t="s">
        <v>544</v>
      </c>
    </row>
    <row r="672" spans="1:30" x14ac:dyDescent="0.3">
      <c r="A672" s="84">
        <v>44159</v>
      </c>
      <c r="B672" s="1" t="s">
        <v>36</v>
      </c>
      <c r="C672" s="1" t="s">
        <v>265</v>
      </c>
      <c r="D672" s="1" t="s">
        <v>376</v>
      </c>
      <c r="E672" s="114">
        <v>0.57291666666666663</v>
      </c>
      <c r="F672" s="115"/>
      <c r="G672" s="114">
        <v>0.61111111111111116</v>
      </c>
      <c r="H672" s="1"/>
      <c r="I672" s="1">
        <v>0.92</v>
      </c>
      <c r="J672" s="1" t="s">
        <v>105</v>
      </c>
      <c r="K672" s="1"/>
      <c r="L672" s="1"/>
      <c r="M672" s="1" t="s">
        <v>101</v>
      </c>
      <c r="N672" s="1" t="s">
        <v>102</v>
      </c>
      <c r="O672" s="105" t="s">
        <v>36</v>
      </c>
      <c r="P672" s="105" t="s">
        <v>265</v>
      </c>
      <c r="Q672" s="106">
        <v>44137</v>
      </c>
      <c r="R672" s="106">
        <v>44204</v>
      </c>
      <c r="S672" s="1">
        <v>67</v>
      </c>
      <c r="T672" s="1">
        <v>0</v>
      </c>
      <c r="U672" s="105" t="s">
        <v>414</v>
      </c>
      <c r="V672" s="105" t="s">
        <v>105</v>
      </c>
      <c r="W672" s="106">
        <v>44151</v>
      </c>
      <c r="X672" s="106">
        <v>44165</v>
      </c>
      <c r="Y672" s="1">
        <v>14</v>
      </c>
      <c r="Z672" s="1">
        <v>136.37</v>
      </c>
      <c r="AA672" s="1">
        <v>11</v>
      </c>
      <c r="AB672" s="1" t="s">
        <v>542</v>
      </c>
      <c r="AC672" s="1" t="s">
        <v>546</v>
      </c>
      <c r="AD672" s="1" t="s">
        <v>544</v>
      </c>
    </row>
    <row r="673" spans="1:30" x14ac:dyDescent="0.3">
      <c r="A673" s="84">
        <v>44159</v>
      </c>
      <c r="B673" s="1" t="s">
        <v>36</v>
      </c>
      <c r="C673" s="1" t="s">
        <v>265</v>
      </c>
      <c r="D673" s="1" t="s">
        <v>376</v>
      </c>
      <c r="E673" s="114">
        <v>0.65972222222222221</v>
      </c>
      <c r="F673" s="115"/>
      <c r="G673" s="114">
        <v>0.66666666666666663</v>
      </c>
      <c r="H673" s="1"/>
      <c r="I673" s="1">
        <v>0.17</v>
      </c>
      <c r="J673" s="1" t="s">
        <v>105</v>
      </c>
      <c r="K673" s="1"/>
      <c r="L673" s="1"/>
      <c r="M673" s="1" t="s">
        <v>101</v>
      </c>
      <c r="N673" s="1" t="s">
        <v>102</v>
      </c>
      <c r="O673" s="105" t="s">
        <v>36</v>
      </c>
      <c r="P673" s="105" t="s">
        <v>265</v>
      </c>
      <c r="Q673" s="106">
        <v>44137</v>
      </c>
      <c r="R673" s="106">
        <v>44204</v>
      </c>
      <c r="S673" s="1">
        <v>67</v>
      </c>
      <c r="T673" s="1">
        <v>0</v>
      </c>
      <c r="U673" s="105" t="s">
        <v>414</v>
      </c>
      <c r="V673" s="105" t="s">
        <v>105</v>
      </c>
      <c r="W673" s="106">
        <v>44151</v>
      </c>
      <c r="X673" s="106">
        <v>44165</v>
      </c>
      <c r="Y673" s="1">
        <v>14</v>
      </c>
      <c r="Z673" s="1">
        <v>136.37</v>
      </c>
      <c r="AA673" s="1">
        <v>11</v>
      </c>
      <c r="AB673" s="1" t="s">
        <v>542</v>
      </c>
      <c r="AC673" s="1" t="s">
        <v>550</v>
      </c>
      <c r="AD673" s="1" t="s">
        <v>544</v>
      </c>
    </row>
    <row r="674" spans="1:30" x14ac:dyDescent="0.3">
      <c r="A674" s="84">
        <v>44159</v>
      </c>
      <c r="B674" s="1" t="s">
        <v>36</v>
      </c>
      <c r="C674" s="1" t="s">
        <v>265</v>
      </c>
      <c r="D674" s="1" t="s">
        <v>377</v>
      </c>
      <c r="E674" s="114">
        <v>0.89236111111111116</v>
      </c>
      <c r="F674" s="115"/>
      <c r="G674" s="114">
        <v>0.90277777777777779</v>
      </c>
      <c r="H674" s="1"/>
      <c r="I674" s="1">
        <v>0.25</v>
      </c>
      <c r="J674" s="1" t="s">
        <v>105</v>
      </c>
      <c r="K674" s="1"/>
      <c r="L674" s="1"/>
      <c r="M674" s="1" t="s">
        <v>101</v>
      </c>
      <c r="N674" s="1" t="s">
        <v>102</v>
      </c>
      <c r="O674" s="105" t="s">
        <v>36</v>
      </c>
      <c r="P674" s="105" t="s">
        <v>265</v>
      </c>
      <c r="Q674" s="106">
        <v>44137</v>
      </c>
      <c r="R674" s="106">
        <v>44204</v>
      </c>
      <c r="S674" s="1">
        <v>67</v>
      </c>
      <c r="T674" s="1">
        <v>0</v>
      </c>
      <c r="U674" s="105" t="s">
        <v>414</v>
      </c>
      <c r="V674" s="105" t="s">
        <v>105</v>
      </c>
      <c r="W674" s="106">
        <v>44151</v>
      </c>
      <c r="X674" s="106">
        <v>44165</v>
      </c>
      <c r="Y674" s="1">
        <v>14</v>
      </c>
      <c r="Z674" s="1">
        <v>136.37</v>
      </c>
      <c r="AA674" s="1">
        <v>11</v>
      </c>
      <c r="AB674" s="1" t="s">
        <v>542</v>
      </c>
      <c r="AC674" s="1" t="s">
        <v>554</v>
      </c>
      <c r="AD674" s="1" t="s">
        <v>544</v>
      </c>
    </row>
    <row r="675" spans="1:30" x14ac:dyDescent="0.3">
      <c r="A675" s="84">
        <v>44160</v>
      </c>
      <c r="B675" s="1" t="s">
        <v>36</v>
      </c>
      <c r="C675" s="1" t="s">
        <v>265</v>
      </c>
      <c r="D675" s="1" t="s">
        <v>250</v>
      </c>
      <c r="E675" s="114">
        <v>0.70833333333333337</v>
      </c>
      <c r="F675" s="115"/>
      <c r="G675" s="114">
        <v>0.73611111111111116</v>
      </c>
      <c r="H675" s="1"/>
      <c r="I675" s="1">
        <v>0.67</v>
      </c>
      <c r="J675" s="1" t="s">
        <v>105</v>
      </c>
      <c r="K675" s="1"/>
      <c r="L675" s="1"/>
      <c r="M675" s="1" t="s">
        <v>101</v>
      </c>
      <c r="N675" s="1" t="s">
        <v>102</v>
      </c>
      <c r="O675" s="105" t="s">
        <v>36</v>
      </c>
      <c r="P675" s="105" t="s">
        <v>265</v>
      </c>
      <c r="Q675" s="106">
        <v>44137</v>
      </c>
      <c r="R675" s="106">
        <v>44204</v>
      </c>
      <c r="S675" s="1">
        <v>67</v>
      </c>
      <c r="T675" s="1">
        <v>0</v>
      </c>
      <c r="U675" s="105" t="s">
        <v>414</v>
      </c>
      <c r="V675" s="105" t="s">
        <v>105</v>
      </c>
      <c r="W675" s="106">
        <v>44151</v>
      </c>
      <c r="X675" s="106">
        <v>44165</v>
      </c>
      <c r="Y675" s="1">
        <v>14</v>
      </c>
      <c r="Z675" s="1">
        <v>136.37</v>
      </c>
      <c r="AA675" s="1">
        <v>11</v>
      </c>
      <c r="AB675" s="1" t="s">
        <v>542</v>
      </c>
      <c r="AC675" s="1" t="s">
        <v>553</v>
      </c>
      <c r="AD675" s="1" t="s">
        <v>544</v>
      </c>
    </row>
    <row r="676" spans="1:30" x14ac:dyDescent="0.3">
      <c r="A676" s="84">
        <v>44161</v>
      </c>
      <c r="B676" s="1" t="s">
        <v>36</v>
      </c>
      <c r="C676" s="1" t="s">
        <v>265</v>
      </c>
      <c r="D676" s="1" t="s">
        <v>378</v>
      </c>
      <c r="E676" s="114">
        <v>0.54374999999999996</v>
      </c>
      <c r="F676" s="115"/>
      <c r="G676" s="114">
        <v>0.55208333333333337</v>
      </c>
      <c r="H676" s="1"/>
      <c r="I676" s="1">
        <v>0.2</v>
      </c>
      <c r="J676" s="1" t="s">
        <v>105</v>
      </c>
      <c r="K676" s="1"/>
      <c r="L676" s="1"/>
      <c r="M676" s="1" t="s">
        <v>101</v>
      </c>
      <c r="N676" s="1" t="s">
        <v>102</v>
      </c>
      <c r="O676" s="105" t="s">
        <v>36</v>
      </c>
      <c r="P676" s="105" t="s">
        <v>265</v>
      </c>
      <c r="Q676" s="106">
        <v>44137</v>
      </c>
      <c r="R676" s="106">
        <v>44204</v>
      </c>
      <c r="S676" s="1">
        <v>67</v>
      </c>
      <c r="T676" s="1">
        <v>0</v>
      </c>
      <c r="U676" s="105" t="s">
        <v>414</v>
      </c>
      <c r="V676" s="105" t="s">
        <v>105</v>
      </c>
      <c r="W676" s="106">
        <v>44151</v>
      </c>
      <c r="X676" s="106">
        <v>44165</v>
      </c>
      <c r="Y676" s="1">
        <v>14</v>
      </c>
      <c r="Z676" s="1">
        <v>136.37</v>
      </c>
      <c r="AA676" s="1">
        <v>11</v>
      </c>
      <c r="AB676" s="1" t="s">
        <v>542</v>
      </c>
      <c r="AC676" s="1" t="s">
        <v>546</v>
      </c>
      <c r="AD676" s="1" t="s">
        <v>544</v>
      </c>
    </row>
    <row r="677" spans="1:30" x14ac:dyDescent="0.3">
      <c r="A677" s="84">
        <v>44161</v>
      </c>
      <c r="B677" s="1" t="s">
        <v>36</v>
      </c>
      <c r="C677" s="1" t="s">
        <v>265</v>
      </c>
      <c r="D677" s="1" t="s">
        <v>379</v>
      </c>
      <c r="E677" s="114">
        <v>0.62986111111111109</v>
      </c>
      <c r="F677" s="115"/>
      <c r="G677" s="114">
        <v>0.66666666666666663</v>
      </c>
      <c r="H677" s="1"/>
      <c r="I677" s="1">
        <v>0.88</v>
      </c>
      <c r="J677" s="1" t="s">
        <v>105</v>
      </c>
      <c r="K677" s="1"/>
      <c r="L677" s="1"/>
      <c r="M677" s="1" t="s">
        <v>101</v>
      </c>
      <c r="N677" s="1" t="s">
        <v>102</v>
      </c>
      <c r="O677" s="105" t="s">
        <v>36</v>
      </c>
      <c r="P677" s="105" t="s">
        <v>265</v>
      </c>
      <c r="Q677" s="106">
        <v>44137</v>
      </c>
      <c r="R677" s="106">
        <v>44204</v>
      </c>
      <c r="S677" s="1">
        <v>67</v>
      </c>
      <c r="T677" s="1">
        <v>0</v>
      </c>
      <c r="U677" s="105" t="s">
        <v>414</v>
      </c>
      <c r="V677" s="105" t="s">
        <v>105</v>
      </c>
      <c r="W677" s="106">
        <v>44151</v>
      </c>
      <c r="X677" s="106">
        <v>44165</v>
      </c>
      <c r="Y677" s="1">
        <v>14</v>
      </c>
      <c r="Z677" s="1">
        <v>136.37</v>
      </c>
      <c r="AA677" s="1">
        <v>11</v>
      </c>
      <c r="AB677" s="1" t="s">
        <v>542</v>
      </c>
      <c r="AC677" s="1" t="s">
        <v>550</v>
      </c>
      <c r="AD677" s="1" t="s">
        <v>544</v>
      </c>
    </row>
    <row r="678" spans="1:30" x14ac:dyDescent="0.3">
      <c r="A678" s="84">
        <v>44161</v>
      </c>
      <c r="B678" s="1" t="s">
        <v>36</v>
      </c>
      <c r="C678" s="1" t="s">
        <v>265</v>
      </c>
      <c r="D678" s="1" t="s">
        <v>379</v>
      </c>
      <c r="E678" s="114">
        <v>0.7</v>
      </c>
      <c r="F678" s="115"/>
      <c r="G678" s="114">
        <v>0.74305555555555558</v>
      </c>
      <c r="H678" s="1"/>
      <c r="I678" s="1">
        <v>1.03</v>
      </c>
      <c r="J678" s="1" t="s">
        <v>105</v>
      </c>
      <c r="K678" s="1"/>
      <c r="L678" s="1"/>
      <c r="M678" s="1" t="s">
        <v>101</v>
      </c>
      <c r="N678" s="1" t="s">
        <v>102</v>
      </c>
      <c r="O678" s="105" t="s">
        <v>36</v>
      </c>
      <c r="P678" s="105" t="s">
        <v>265</v>
      </c>
      <c r="Q678" s="106">
        <v>44137</v>
      </c>
      <c r="R678" s="106">
        <v>44204</v>
      </c>
      <c r="S678" s="1">
        <v>67</v>
      </c>
      <c r="T678" s="1">
        <v>0</v>
      </c>
      <c r="U678" s="105" t="s">
        <v>414</v>
      </c>
      <c r="V678" s="105" t="s">
        <v>105</v>
      </c>
      <c r="W678" s="106">
        <v>44151</v>
      </c>
      <c r="X678" s="106">
        <v>44165</v>
      </c>
      <c r="Y678" s="1">
        <v>14</v>
      </c>
      <c r="Z678" s="1">
        <v>136.37</v>
      </c>
      <c r="AA678" s="1">
        <v>11</v>
      </c>
      <c r="AB678" s="1" t="s">
        <v>542</v>
      </c>
      <c r="AC678" s="1" t="s">
        <v>547</v>
      </c>
      <c r="AD678" s="1" t="s">
        <v>544</v>
      </c>
    </row>
    <row r="679" spans="1:30" x14ac:dyDescent="0.3">
      <c r="A679" s="84">
        <v>44162</v>
      </c>
      <c r="B679" s="1" t="s">
        <v>36</v>
      </c>
      <c r="C679" s="1" t="s">
        <v>265</v>
      </c>
      <c r="D679" s="1" t="s">
        <v>379</v>
      </c>
      <c r="E679" s="114">
        <v>0.29166666666666669</v>
      </c>
      <c r="F679" s="115"/>
      <c r="G679" s="114">
        <v>0.36041666666666666</v>
      </c>
      <c r="H679" s="1"/>
      <c r="I679" s="1">
        <v>1.65</v>
      </c>
      <c r="J679" s="1" t="s">
        <v>105</v>
      </c>
      <c r="K679" s="1"/>
      <c r="L679" s="1"/>
      <c r="M679" s="1" t="s">
        <v>101</v>
      </c>
      <c r="N679" s="1" t="s">
        <v>102</v>
      </c>
      <c r="O679" s="105" t="s">
        <v>36</v>
      </c>
      <c r="P679" s="105" t="s">
        <v>265</v>
      </c>
      <c r="Q679" s="106">
        <v>44137</v>
      </c>
      <c r="R679" s="106">
        <v>44204</v>
      </c>
      <c r="S679" s="1">
        <v>67</v>
      </c>
      <c r="T679" s="1">
        <v>0</v>
      </c>
      <c r="U679" s="105" t="s">
        <v>414</v>
      </c>
      <c r="V679" s="105" t="s">
        <v>105</v>
      </c>
      <c r="W679" s="106">
        <v>44151</v>
      </c>
      <c r="X679" s="106">
        <v>44165</v>
      </c>
      <c r="Y679" s="1">
        <v>14</v>
      </c>
      <c r="Z679" s="1">
        <v>136.37</v>
      </c>
      <c r="AA679" s="1">
        <v>11</v>
      </c>
      <c r="AB679" s="1" t="s">
        <v>542</v>
      </c>
      <c r="AC679" s="1" t="s">
        <v>559</v>
      </c>
      <c r="AD679" s="1" t="s">
        <v>544</v>
      </c>
    </row>
    <row r="680" spans="1:30" x14ac:dyDescent="0.3">
      <c r="A680" s="84">
        <v>44162</v>
      </c>
      <c r="B680" s="1" t="s">
        <v>36</v>
      </c>
      <c r="C680" s="1" t="s">
        <v>265</v>
      </c>
      <c r="D680" s="1" t="s">
        <v>379</v>
      </c>
      <c r="E680" s="114">
        <v>0.40416666666666667</v>
      </c>
      <c r="F680" s="115"/>
      <c r="G680" s="114">
        <v>0.42708333333333331</v>
      </c>
      <c r="H680" s="1"/>
      <c r="I680" s="1">
        <v>0.55000000000000004</v>
      </c>
      <c r="J680" s="1" t="s">
        <v>105</v>
      </c>
      <c r="K680" s="1"/>
      <c r="L680" s="1"/>
      <c r="M680" s="1" t="s">
        <v>101</v>
      </c>
      <c r="N680" s="1" t="s">
        <v>102</v>
      </c>
      <c r="O680" s="105" t="s">
        <v>36</v>
      </c>
      <c r="P680" s="105" t="s">
        <v>265</v>
      </c>
      <c r="Q680" s="106">
        <v>44137</v>
      </c>
      <c r="R680" s="106">
        <v>44204</v>
      </c>
      <c r="S680" s="1">
        <v>67</v>
      </c>
      <c r="T680" s="1">
        <v>0</v>
      </c>
      <c r="U680" s="105" t="s">
        <v>414</v>
      </c>
      <c r="V680" s="105" t="s">
        <v>105</v>
      </c>
      <c r="W680" s="106">
        <v>44151</v>
      </c>
      <c r="X680" s="106">
        <v>44165</v>
      </c>
      <c r="Y680" s="1">
        <v>14</v>
      </c>
      <c r="Z680" s="1">
        <v>136.37</v>
      </c>
      <c r="AA680" s="1">
        <v>11</v>
      </c>
      <c r="AB680" s="1" t="s">
        <v>542</v>
      </c>
      <c r="AC680" s="1" t="s">
        <v>543</v>
      </c>
      <c r="AD680" s="1" t="s">
        <v>544</v>
      </c>
    </row>
    <row r="681" spans="1:30" x14ac:dyDescent="0.3">
      <c r="A681" s="84">
        <v>44164</v>
      </c>
      <c r="B681" s="1" t="s">
        <v>36</v>
      </c>
      <c r="C681" s="1" t="s">
        <v>265</v>
      </c>
      <c r="D681" s="1" t="s">
        <v>381</v>
      </c>
      <c r="E681" s="114">
        <v>0.34027777777777779</v>
      </c>
      <c r="F681" s="115"/>
      <c r="G681" s="114">
        <v>0.36319444444444443</v>
      </c>
      <c r="H681" s="1"/>
      <c r="I681" s="1">
        <v>0.55000000000000004</v>
      </c>
      <c r="J681" s="1" t="s">
        <v>105</v>
      </c>
      <c r="K681" s="1"/>
      <c r="L681" s="1"/>
      <c r="M681" s="1" t="s">
        <v>101</v>
      </c>
      <c r="N681" s="1" t="s">
        <v>102</v>
      </c>
      <c r="O681" s="105" t="s">
        <v>36</v>
      </c>
      <c r="P681" s="105" t="s">
        <v>265</v>
      </c>
      <c r="Q681" s="106">
        <v>44137</v>
      </c>
      <c r="R681" s="106">
        <v>44204</v>
      </c>
      <c r="S681" s="1">
        <v>67</v>
      </c>
      <c r="T681" s="1">
        <v>0</v>
      </c>
      <c r="U681" s="105" t="s">
        <v>414</v>
      </c>
      <c r="V681" s="105" t="s">
        <v>105</v>
      </c>
      <c r="W681" s="106">
        <v>44151</v>
      </c>
      <c r="X681" s="106">
        <v>44165</v>
      </c>
      <c r="Y681" s="1">
        <v>14</v>
      </c>
      <c r="Z681" s="1">
        <v>136.37</v>
      </c>
      <c r="AA681" s="1">
        <v>11</v>
      </c>
      <c r="AB681" s="1" t="s">
        <v>542</v>
      </c>
      <c r="AC681" s="1" t="s">
        <v>549</v>
      </c>
      <c r="AD681" s="1" t="s">
        <v>544</v>
      </c>
    </row>
    <row r="682" spans="1:30" x14ac:dyDescent="0.3">
      <c r="A682" s="84">
        <v>44164</v>
      </c>
      <c r="B682" s="1" t="s">
        <v>36</v>
      </c>
      <c r="C682" s="1" t="s">
        <v>265</v>
      </c>
      <c r="D682" s="1" t="s">
        <v>382</v>
      </c>
      <c r="E682" s="114">
        <v>0.38124999999999998</v>
      </c>
      <c r="F682" s="115"/>
      <c r="G682" s="114">
        <v>0.42291666666666666</v>
      </c>
      <c r="H682" s="1"/>
      <c r="I682" s="1">
        <v>1</v>
      </c>
      <c r="J682" s="1" t="s">
        <v>105</v>
      </c>
      <c r="K682" s="1"/>
      <c r="L682" s="1"/>
      <c r="M682" s="1" t="s">
        <v>101</v>
      </c>
      <c r="N682" s="1" t="s">
        <v>102</v>
      </c>
      <c r="O682" s="105" t="s">
        <v>36</v>
      </c>
      <c r="P682" s="105" t="s">
        <v>265</v>
      </c>
      <c r="Q682" s="106">
        <v>44137</v>
      </c>
      <c r="R682" s="106">
        <v>44204</v>
      </c>
      <c r="S682" s="1">
        <v>67</v>
      </c>
      <c r="T682" s="1">
        <v>0</v>
      </c>
      <c r="U682" s="105" t="s">
        <v>414</v>
      </c>
      <c r="V682" s="105" t="s">
        <v>105</v>
      </c>
      <c r="W682" s="106">
        <v>44151</v>
      </c>
      <c r="X682" s="106">
        <v>44165</v>
      </c>
      <c r="Y682" s="1">
        <v>14</v>
      </c>
      <c r="Z682" s="1">
        <v>136.37</v>
      </c>
      <c r="AA682" s="1">
        <v>11</v>
      </c>
      <c r="AB682" s="1" t="s">
        <v>542</v>
      </c>
      <c r="AC682" s="1" t="s">
        <v>543</v>
      </c>
      <c r="AD682" s="1" t="s">
        <v>544</v>
      </c>
    </row>
    <row r="683" spans="1:30" x14ac:dyDescent="0.3">
      <c r="A683" s="84">
        <v>44164</v>
      </c>
      <c r="B683" s="1" t="s">
        <v>36</v>
      </c>
      <c r="C683" s="1" t="s">
        <v>265</v>
      </c>
      <c r="D683" s="1" t="s">
        <v>383</v>
      </c>
      <c r="E683" s="114">
        <v>0.43333333333333335</v>
      </c>
      <c r="F683" s="115"/>
      <c r="G683" s="114">
        <v>0.44166666666666665</v>
      </c>
      <c r="H683" s="1"/>
      <c r="I683" s="1">
        <v>0.2</v>
      </c>
      <c r="J683" s="1" t="s">
        <v>105</v>
      </c>
      <c r="K683" s="1"/>
      <c r="L683" s="1"/>
      <c r="M683" s="1" t="s">
        <v>101</v>
      </c>
      <c r="N683" s="1" t="s">
        <v>102</v>
      </c>
      <c r="O683" s="105" t="s">
        <v>36</v>
      </c>
      <c r="P683" s="105" t="s">
        <v>265</v>
      </c>
      <c r="Q683" s="106">
        <v>44137</v>
      </c>
      <c r="R683" s="106">
        <v>44204</v>
      </c>
      <c r="S683" s="1">
        <v>67</v>
      </c>
      <c r="T683" s="1">
        <v>0</v>
      </c>
      <c r="U683" s="105" t="s">
        <v>414</v>
      </c>
      <c r="V683" s="105" t="s">
        <v>105</v>
      </c>
      <c r="W683" s="106">
        <v>44151</v>
      </c>
      <c r="X683" s="106">
        <v>44165</v>
      </c>
      <c r="Y683" s="1">
        <v>14</v>
      </c>
      <c r="Z683" s="1">
        <v>136.37</v>
      </c>
      <c r="AA683" s="1">
        <v>11</v>
      </c>
      <c r="AB683" s="1" t="s">
        <v>542</v>
      </c>
      <c r="AC683" s="1" t="s">
        <v>555</v>
      </c>
      <c r="AD683" s="1" t="s">
        <v>544</v>
      </c>
    </row>
    <row r="684" spans="1:30" x14ac:dyDescent="0.3">
      <c r="A684" s="84">
        <v>44166</v>
      </c>
      <c r="B684" s="1" t="s">
        <v>36</v>
      </c>
      <c r="C684" s="1" t="s">
        <v>265</v>
      </c>
      <c r="D684" s="1" t="s">
        <v>385</v>
      </c>
      <c r="E684" s="114">
        <v>0.43263888888888891</v>
      </c>
      <c r="F684" s="115"/>
      <c r="G684" s="114">
        <v>0.45555555555555555</v>
      </c>
      <c r="H684" s="1"/>
      <c r="I684" s="1">
        <v>0.55000000000000004</v>
      </c>
      <c r="J684" s="1" t="s">
        <v>108</v>
      </c>
      <c r="K684" s="1"/>
      <c r="L684" s="1"/>
      <c r="M684" s="1" t="s">
        <v>101</v>
      </c>
      <c r="N684" s="1" t="s">
        <v>102</v>
      </c>
      <c r="O684" s="105" t="s">
        <v>36</v>
      </c>
      <c r="P684" s="105" t="s">
        <v>265</v>
      </c>
      <c r="Q684" s="106">
        <v>44137</v>
      </c>
      <c r="R684" s="106">
        <v>44204</v>
      </c>
      <c r="S684" s="1">
        <v>67</v>
      </c>
      <c r="T684" s="1">
        <v>0</v>
      </c>
      <c r="U684" s="105" t="s">
        <v>414</v>
      </c>
      <c r="V684" s="105" t="s">
        <v>108</v>
      </c>
      <c r="W684" s="106">
        <v>44165</v>
      </c>
      <c r="X684" s="106">
        <v>44179</v>
      </c>
      <c r="Y684" s="1">
        <v>14</v>
      </c>
      <c r="Z684" s="1">
        <v>112</v>
      </c>
      <c r="AA684" s="1">
        <v>12</v>
      </c>
      <c r="AB684" s="1" t="s">
        <v>545</v>
      </c>
      <c r="AC684" s="1" t="s">
        <v>555</v>
      </c>
      <c r="AD684" s="1" t="s">
        <v>544</v>
      </c>
    </row>
    <row r="685" spans="1:30" x14ac:dyDescent="0.3">
      <c r="A685" s="84">
        <v>44175</v>
      </c>
      <c r="B685" s="1" t="s">
        <v>36</v>
      </c>
      <c r="C685" s="1" t="s">
        <v>265</v>
      </c>
      <c r="D685" s="1"/>
      <c r="E685" s="114">
        <v>0.70833333333333337</v>
      </c>
      <c r="F685" s="115"/>
      <c r="G685" s="114">
        <v>0.71527777777777779</v>
      </c>
      <c r="H685" s="1"/>
      <c r="I685" s="1">
        <v>0.17</v>
      </c>
      <c r="J685" s="1" t="s">
        <v>108</v>
      </c>
      <c r="K685" s="1"/>
      <c r="L685" s="1"/>
      <c r="M685" s="1" t="s">
        <v>101</v>
      </c>
      <c r="N685" s="1" t="s">
        <v>102</v>
      </c>
      <c r="O685" s="105" t="s">
        <v>36</v>
      </c>
      <c r="P685" s="105" t="s">
        <v>265</v>
      </c>
      <c r="Q685" s="106">
        <v>44137</v>
      </c>
      <c r="R685" s="106">
        <v>44204</v>
      </c>
      <c r="S685" s="1">
        <v>67</v>
      </c>
      <c r="T685" s="1">
        <v>0</v>
      </c>
      <c r="U685" s="105" t="s">
        <v>414</v>
      </c>
      <c r="V685" s="105" t="s">
        <v>108</v>
      </c>
      <c r="W685" s="106">
        <v>44165</v>
      </c>
      <c r="X685" s="106">
        <v>44179</v>
      </c>
      <c r="Y685" s="1">
        <v>14</v>
      </c>
      <c r="Z685" s="1">
        <v>112</v>
      </c>
      <c r="AA685" s="1">
        <v>12</v>
      </c>
      <c r="AB685" s="1" t="s">
        <v>545</v>
      </c>
      <c r="AC685" s="1" t="s">
        <v>553</v>
      </c>
      <c r="AD685" s="1" t="s">
        <v>544</v>
      </c>
    </row>
    <row r="686" spans="1:30" x14ac:dyDescent="0.3">
      <c r="A686" s="84">
        <v>44176</v>
      </c>
      <c r="B686" s="1" t="s">
        <v>36</v>
      </c>
      <c r="C686" s="1" t="s">
        <v>265</v>
      </c>
      <c r="D686" s="1" t="s">
        <v>392</v>
      </c>
      <c r="E686" s="114">
        <v>0.40069444444444446</v>
      </c>
      <c r="F686" s="115"/>
      <c r="G686" s="114">
        <v>0.4465277777777778</v>
      </c>
      <c r="H686" s="1"/>
      <c r="I686" s="1">
        <v>1.1000000000000001</v>
      </c>
      <c r="J686" s="1" t="s">
        <v>108</v>
      </c>
      <c r="K686" s="1"/>
      <c r="L686" s="1"/>
      <c r="M686" s="1" t="s">
        <v>101</v>
      </c>
      <c r="N686" s="1" t="s">
        <v>102</v>
      </c>
      <c r="O686" s="105" t="s">
        <v>36</v>
      </c>
      <c r="P686" s="105" t="s">
        <v>265</v>
      </c>
      <c r="Q686" s="106">
        <v>44137</v>
      </c>
      <c r="R686" s="106">
        <v>44204</v>
      </c>
      <c r="S686" s="1">
        <v>67</v>
      </c>
      <c r="T686" s="1">
        <v>0</v>
      </c>
      <c r="U686" s="105" t="s">
        <v>414</v>
      </c>
      <c r="V686" s="105" t="s">
        <v>108</v>
      </c>
      <c r="W686" s="106">
        <v>44165</v>
      </c>
      <c r="X686" s="106">
        <v>44179</v>
      </c>
      <c r="Y686" s="1">
        <v>14</v>
      </c>
      <c r="Z686" s="1">
        <v>112</v>
      </c>
      <c r="AA686" s="1">
        <v>12</v>
      </c>
      <c r="AB686" s="1" t="s">
        <v>545</v>
      </c>
      <c r="AC686" s="1" t="s">
        <v>543</v>
      </c>
      <c r="AD686" s="1" t="s">
        <v>544</v>
      </c>
    </row>
    <row r="687" spans="1:30" x14ac:dyDescent="0.3">
      <c r="A687" s="84">
        <v>44176</v>
      </c>
      <c r="B687" s="1" t="s">
        <v>36</v>
      </c>
      <c r="C687" s="1" t="s">
        <v>265</v>
      </c>
      <c r="D687" s="1" t="s">
        <v>392</v>
      </c>
      <c r="E687" s="114">
        <v>0.52083333333333337</v>
      </c>
      <c r="F687" s="115"/>
      <c r="G687" s="114">
        <v>0.53194444444444444</v>
      </c>
      <c r="H687" s="1"/>
      <c r="I687" s="1">
        <v>0.27</v>
      </c>
      <c r="J687" s="1" t="s">
        <v>108</v>
      </c>
      <c r="K687" s="1"/>
      <c r="L687" s="1"/>
      <c r="M687" s="1" t="s">
        <v>101</v>
      </c>
      <c r="N687" s="1" t="s">
        <v>102</v>
      </c>
      <c r="O687" s="105" t="s">
        <v>36</v>
      </c>
      <c r="P687" s="105" t="s">
        <v>265</v>
      </c>
      <c r="Q687" s="106">
        <v>44137</v>
      </c>
      <c r="R687" s="106">
        <v>44204</v>
      </c>
      <c r="S687" s="1">
        <v>67</v>
      </c>
      <c r="T687" s="1">
        <v>0</v>
      </c>
      <c r="U687" s="105" t="s">
        <v>414</v>
      </c>
      <c r="V687" s="105" t="s">
        <v>108</v>
      </c>
      <c r="W687" s="106">
        <v>44165</v>
      </c>
      <c r="X687" s="106">
        <v>44179</v>
      </c>
      <c r="Y687" s="1">
        <v>14</v>
      </c>
      <c r="Z687" s="1">
        <v>112</v>
      </c>
      <c r="AA687" s="1">
        <v>12</v>
      </c>
      <c r="AB687" s="1" t="s">
        <v>545</v>
      </c>
      <c r="AC687" s="1" t="s">
        <v>544</v>
      </c>
      <c r="AD687" s="1" t="s">
        <v>544</v>
      </c>
    </row>
    <row r="688" spans="1:30" x14ac:dyDescent="0.3">
      <c r="A688" s="84">
        <v>44137</v>
      </c>
      <c r="B688" s="1" t="s">
        <v>36</v>
      </c>
      <c r="C688" s="1" t="s">
        <v>44</v>
      </c>
      <c r="D688" s="1"/>
      <c r="E688" s="114">
        <v>0.34375</v>
      </c>
      <c r="F688" s="115">
        <v>15</v>
      </c>
      <c r="G688" s="114">
        <v>0.42708333333333331</v>
      </c>
      <c r="H688" s="1"/>
      <c r="I688" s="1">
        <v>1.75</v>
      </c>
      <c r="J688" s="1" t="s">
        <v>40</v>
      </c>
      <c r="K688" s="1"/>
      <c r="L688" s="1" t="s">
        <v>104</v>
      </c>
      <c r="M688" s="1" t="s">
        <v>41</v>
      </c>
      <c r="N688" s="1" t="s">
        <v>42</v>
      </c>
      <c r="O688" s="105" t="s">
        <v>36</v>
      </c>
      <c r="P688" s="105" t="s">
        <v>44</v>
      </c>
      <c r="Q688" s="106"/>
      <c r="R688" s="106"/>
      <c r="S688" s="1">
        <v>1</v>
      </c>
      <c r="T688" s="1">
        <v>24</v>
      </c>
      <c r="U688" s="105"/>
      <c r="V688" s="105" t="s">
        <v>40</v>
      </c>
      <c r="W688" s="106">
        <v>44137</v>
      </c>
      <c r="X688" s="106">
        <v>44151</v>
      </c>
      <c r="Y688" s="1">
        <v>14</v>
      </c>
      <c r="Z688" s="1">
        <v>112</v>
      </c>
      <c r="AA688" s="1">
        <v>11</v>
      </c>
      <c r="AB688" s="1" t="s">
        <v>542</v>
      </c>
      <c r="AC688" s="1" t="s">
        <v>549</v>
      </c>
      <c r="AD688" s="1" t="s">
        <v>544</v>
      </c>
    </row>
    <row r="689" spans="1:30" x14ac:dyDescent="0.3">
      <c r="A689" s="84">
        <v>44139</v>
      </c>
      <c r="B689" s="1" t="s">
        <v>36</v>
      </c>
      <c r="C689" s="1" t="s">
        <v>44</v>
      </c>
      <c r="D689" s="1"/>
      <c r="E689" s="114">
        <v>0.34375</v>
      </c>
      <c r="F689" s="115">
        <v>15</v>
      </c>
      <c r="G689" s="114">
        <v>0.4236111111111111</v>
      </c>
      <c r="H689" s="1"/>
      <c r="I689" s="1">
        <v>1.67</v>
      </c>
      <c r="J689" s="1" t="s">
        <v>40</v>
      </c>
      <c r="K689" s="1"/>
      <c r="L689" s="1"/>
      <c r="M689" s="1" t="s">
        <v>41</v>
      </c>
      <c r="N689" s="1" t="s">
        <v>42</v>
      </c>
      <c r="O689" s="105" t="s">
        <v>36</v>
      </c>
      <c r="P689" s="105" t="s">
        <v>44</v>
      </c>
      <c r="Q689" s="106"/>
      <c r="R689" s="106"/>
      <c r="S689" s="1">
        <v>1</v>
      </c>
      <c r="T689" s="1">
        <v>24</v>
      </c>
      <c r="U689" s="105"/>
      <c r="V689" s="105" t="s">
        <v>40</v>
      </c>
      <c r="W689" s="106">
        <v>44137</v>
      </c>
      <c r="X689" s="106">
        <v>44151</v>
      </c>
      <c r="Y689" s="1">
        <v>14</v>
      </c>
      <c r="Z689" s="1">
        <v>112</v>
      </c>
      <c r="AA689" s="1">
        <v>11</v>
      </c>
      <c r="AB689" s="1" t="s">
        <v>542</v>
      </c>
      <c r="AC689" s="1" t="s">
        <v>549</v>
      </c>
      <c r="AD689" s="1" t="s">
        <v>544</v>
      </c>
    </row>
    <row r="690" spans="1:30" x14ac:dyDescent="0.3">
      <c r="A690" s="84">
        <v>44141</v>
      </c>
      <c r="B690" s="1" t="s">
        <v>36</v>
      </c>
      <c r="C690" s="1" t="s">
        <v>44</v>
      </c>
      <c r="D690" s="1"/>
      <c r="E690" s="114">
        <v>0.38541666666666669</v>
      </c>
      <c r="F690" s="115">
        <v>15</v>
      </c>
      <c r="G690" s="114">
        <v>0.45833333333333331</v>
      </c>
      <c r="H690" s="1"/>
      <c r="I690" s="1">
        <v>1.5</v>
      </c>
      <c r="J690" s="1" t="s">
        <v>40</v>
      </c>
      <c r="K690" s="1"/>
      <c r="L690" s="1"/>
      <c r="M690" s="1" t="s">
        <v>41</v>
      </c>
      <c r="N690" s="1" t="s">
        <v>42</v>
      </c>
      <c r="O690" s="105" t="s">
        <v>36</v>
      </c>
      <c r="P690" s="105" t="s">
        <v>44</v>
      </c>
      <c r="Q690" s="106"/>
      <c r="R690" s="106"/>
      <c r="S690" s="1">
        <v>1</v>
      </c>
      <c r="T690" s="1">
        <v>24</v>
      </c>
      <c r="U690" s="105"/>
      <c r="V690" s="105" t="s">
        <v>40</v>
      </c>
      <c r="W690" s="106">
        <v>44137</v>
      </c>
      <c r="X690" s="106">
        <v>44151</v>
      </c>
      <c r="Y690" s="1">
        <v>14</v>
      </c>
      <c r="Z690" s="1">
        <v>112</v>
      </c>
      <c r="AA690" s="1">
        <v>11</v>
      </c>
      <c r="AB690" s="1" t="s">
        <v>542</v>
      </c>
      <c r="AC690" s="1" t="s">
        <v>543</v>
      </c>
      <c r="AD690" s="1" t="s">
        <v>544</v>
      </c>
    </row>
    <row r="691" spans="1:30" x14ac:dyDescent="0.3">
      <c r="A691" s="84">
        <v>44140</v>
      </c>
      <c r="B691" s="1" t="s">
        <v>36</v>
      </c>
      <c r="C691" s="1" t="s">
        <v>47</v>
      </c>
      <c r="D691" s="1"/>
      <c r="E691" s="114">
        <v>0.375</v>
      </c>
      <c r="F691" s="115">
        <v>15</v>
      </c>
      <c r="G691" s="114">
        <v>0.52083333333333337</v>
      </c>
      <c r="H691" s="1"/>
      <c r="I691" s="1">
        <v>3.25</v>
      </c>
      <c r="J691" s="1" t="s">
        <v>40</v>
      </c>
      <c r="K691" s="1"/>
      <c r="L691" s="1"/>
      <c r="M691" s="1" t="s">
        <v>41</v>
      </c>
      <c r="N691" s="1" t="s">
        <v>42</v>
      </c>
      <c r="O691" s="105" t="s">
        <v>36</v>
      </c>
      <c r="P691" s="105" t="s">
        <v>47</v>
      </c>
      <c r="Q691" s="106"/>
      <c r="R691" s="106"/>
      <c r="S691" s="1">
        <v>1</v>
      </c>
      <c r="T691" s="1">
        <v>24</v>
      </c>
      <c r="U691" s="105"/>
      <c r="V691" s="105" t="s">
        <v>40</v>
      </c>
      <c r="W691" s="106">
        <v>44137</v>
      </c>
      <c r="X691" s="106">
        <v>44151</v>
      </c>
      <c r="Y691" s="1">
        <v>14</v>
      </c>
      <c r="Z691" s="1">
        <v>112</v>
      </c>
      <c r="AA691" s="1">
        <v>11</v>
      </c>
      <c r="AB691" s="1" t="s">
        <v>542</v>
      </c>
      <c r="AC691" s="1" t="s">
        <v>543</v>
      </c>
      <c r="AD691" s="1" t="s">
        <v>544</v>
      </c>
    </row>
    <row r="692" spans="1:30" x14ac:dyDescent="0.3">
      <c r="A692" s="84">
        <v>44153</v>
      </c>
      <c r="B692" s="1" t="s">
        <v>36</v>
      </c>
      <c r="C692" s="1" t="s">
        <v>267</v>
      </c>
      <c r="D692" s="1" t="s">
        <v>269</v>
      </c>
      <c r="E692" s="114">
        <v>0.3888888888888889</v>
      </c>
      <c r="F692" s="115">
        <v>20</v>
      </c>
      <c r="G692" s="114">
        <v>0.5</v>
      </c>
      <c r="H692" s="1"/>
      <c r="I692" s="1">
        <v>2.33</v>
      </c>
      <c r="J692" s="1" t="s">
        <v>105</v>
      </c>
      <c r="K692" s="1"/>
      <c r="L692" s="1"/>
      <c r="M692" s="1" t="s">
        <v>41</v>
      </c>
      <c r="N692" s="1" t="s">
        <v>42</v>
      </c>
      <c r="O692" s="105" t="s">
        <v>36</v>
      </c>
      <c r="P692" s="105" t="s">
        <v>267</v>
      </c>
      <c r="Q692" s="106">
        <v>44151</v>
      </c>
      <c r="R692" s="106"/>
      <c r="S692" s="1">
        <v>1.2793750000000002</v>
      </c>
      <c r="T692" s="1">
        <v>30.705000000000005</v>
      </c>
      <c r="U692" s="105"/>
      <c r="V692" s="105" t="s">
        <v>105</v>
      </c>
      <c r="W692" s="106">
        <v>44151</v>
      </c>
      <c r="X692" s="106">
        <v>44165</v>
      </c>
      <c r="Y692" s="1">
        <v>14</v>
      </c>
      <c r="Z692" s="1">
        <v>136.37</v>
      </c>
      <c r="AA692" s="1">
        <v>11</v>
      </c>
      <c r="AB692" s="1" t="s">
        <v>542</v>
      </c>
      <c r="AC692" s="1" t="s">
        <v>543</v>
      </c>
      <c r="AD692" s="1" t="s">
        <v>544</v>
      </c>
    </row>
    <row r="693" spans="1:30" x14ac:dyDescent="0.3">
      <c r="A693" s="84">
        <v>44162</v>
      </c>
      <c r="B693" s="1" t="s">
        <v>36</v>
      </c>
      <c r="C693" s="1" t="s">
        <v>200</v>
      </c>
      <c r="D693" s="1" t="s">
        <v>201</v>
      </c>
      <c r="E693" s="114">
        <v>0.54166666666666663</v>
      </c>
      <c r="F693" s="115">
        <v>20</v>
      </c>
      <c r="G693" s="114">
        <v>0.69791666666666663</v>
      </c>
      <c r="H693" s="1"/>
      <c r="I693" s="1">
        <v>3.42</v>
      </c>
      <c r="J693" s="1" t="s">
        <v>105</v>
      </c>
      <c r="K693" s="1"/>
      <c r="L693" s="1"/>
      <c r="M693" s="1" t="s">
        <v>41</v>
      </c>
      <c r="N693" s="1" t="s">
        <v>42</v>
      </c>
      <c r="O693" s="105" t="s">
        <v>36</v>
      </c>
      <c r="P693" s="105" t="s">
        <v>200</v>
      </c>
      <c r="Q693" s="106"/>
      <c r="R693" s="106"/>
      <c r="T693" s="1">
        <v>14</v>
      </c>
      <c r="U693" s="105"/>
      <c r="V693" s="105" t="s">
        <v>105</v>
      </c>
      <c r="W693" s="106">
        <v>44151</v>
      </c>
      <c r="X693" s="106">
        <v>44165</v>
      </c>
      <c r="Y693" s="1">
        <v>14</v>
      </c>
      <c r="Z693" s="1">
        <v>136.37</v>
      </c>
      <c r="AA693" s="1">
        <v>11</v>
      </c>
      <c r="AB693" s="1" t="s">
        <v>542</v>
      </c>
      <c r="AC693" s="1" t="s">
        <v>546</v>
      </c>
      <c r="AD693" s="1" t="s">
        <v>544</v>
      </c>
    </row>
    <row r="694" spans="1:30" x14ac:dyDescent="0.3">
      <c r="A694" s="84">
        <v>44169</v>
      </c>
      <c r="B694" s="1" t="s">
        <v>36</v>
      </c>
      <c r="C694" s="1" t="s">
        <v>195</v>
      </c>
      <c r="D694" s="1" t="s">
        <v>195</v>
      </c>
      <c r="E694" s="114">
        <v>0.38541666666666669</v>
      </c>
      <c r="F694" s="115">
        <v>10</v>
      </c>
      <c r="G694" s="114">
        <v>0.47569444444444442</v>
      </c>
      <c r="H694" s="1"/>
      <c r="I694" s="1">
        <v>2</v>
      </c>
      <c r="J694" s="1" t="s">
        <v>108</v>
      </c>
      <c r="K694" s="1"/>
      <c r="L694" s="1"/>
      <c r="M694" s="1" t="s">
        <v>41</v>
      </c>
      <c r="N694" s="1" t="s">
        <v>42</v>
      </c>
      <c r="O694" s="105" t="s">
        <v>36</v>
      </c>
      <c r="P694" s="105" t="s">
        <v>195</v>
      </c>
      <c r="Q694" s="106"/>
      <c r="R694" s="106"/>
      <c r="T694" s="1">
        <v>21</v>
      </c>
      <c r="U694" s="105"/>
      <c r="V694" s="105" t="s">
        <v>108</v>
      </c>
      <c r="W694" s="106">
        <v>44165</v>
      </c>
      <c r="X694" s="106">
        <v>44179</v>
      </c>
      <c r="Y694" s="1">
        <v>14</v>
      </c>
      <c r="Z694" s="1">
        <v>112</v>
      </c>
      <c r="AA694" s="1">
        <v>12</v>
      </c>
      <c r="AB694" s="1" t="s">
        <v>545</v>
      </c>
      <c r="AC694" s="1" t="s">
        <v>543</v>
      </c>
      <c r="AD694" s="1" t="s">
        <v>544</v>
      </c>
    </row>
    <row r="695" spans="1:30" x14ac:dyDescent="0.3">
      <c r="A695" s="84">
        <v>44173</v>
      </c>
      <c r="B695" s="1" t="s">
        <v>36</v>
      </c>
      <c r="C695" s="1" t="s">
        <v>275</v>
      </c>
      <c r="D695" s="1" t="s">
        <v>120</v>
      </c>
      <c r="E695" s="114">
        <v>0.4</v>
      </c>
      <c r="F695" s="115">
        <v>10</v>
      </c>
      <c r="G695" s="114">
        <v>0.5</v>
      </c>
      <c r="H695" s="1"/>
      <c r="I695" s="1">
        <v>2.23</v>
      </c>
      <c r="J695" s="1" t="s">
        <v>108</v>
      </c>
      <c r="K695" s="1"/>
      <c r="L695" s="1"/>
      <c r="M695" s="1" t="s">
        <v>41</v>
      </c>
      <c r="N695" s="1" t="s">
        <v>42</v>
      </c>
      <c r="O695" s="105" t="s">
        <v>36</v>
      </c>
      <c r="P695" s="105" t="s">
        <v>275</v>
      </c>
      <c r="Q695" s="106">
        <v>44151</v>
      </c>
      <c r="R695" s="106"/>
      <c r="S695" s="1">
        <v>0.68233333333333335</v>
      </c>
      <c r="T695" s="1">
        <v>16.376000000000001</v>
      </c>
      <c r="U695" s="105"/>
      <c r="V695" s="105" t="s">
        <v>108</v>
      </c>
      <c r="W695" s="106">
        <v>44165</v>
      </c>
      <c r="X695" s="106">
        <v>44179</v>
      </c>
      <c r="Y695" s="1">
        <v>14</v>
      </c>
      <c r="Z695" s="1">
        <v>112</v>
      </c>
      <c r="AA695" s="1">
        <v>12</v>
      </c>
      <c r="AB695" s="1" t="s">
        <v>545</v>
      </c>
      <c r="AC695" s="1" t="s">
        <v>543</v>
      </c>
      <c r="AD695" s="1" t="s">
        <v>544</v>
      </c>
    </row>
    <row r="696" spans="1:30" x14ac:dyDescent="0.3">
      <c r="A696" s="84">
        <v>44179</v>
      </c>
      <c r="B696" s="1" t="s">
        <v>36</v>
      </c>
      <c r="C696" s="1" t="s">
        <v>200</v>
      </c>
      <c r="D696" s="1" t="s">
        <v>205</v>
      </c>
      <c r="E696" s="114">
        <v>0.33333333333333331</v>
      </c>
      <c r="F696" s="115">
        <v>10</v>
      </c>
      <c r="G696" s="114">
        <v>0.42708333333333331</v>
      </c>
      <c r="H696" s="1"/>
      <c r="I696" s="1">
        <v>2.08</v>
      </c>
      <c r="J696" s="1" t="s">
        <v>125</v>
      </c>
      <c r="K696" s="1"/>
      <c r="L696" s="1"/>
      <c r="M696" s="1" t="s">
        <v>41</v>
      </c>
      <c r="N696" s="1" t="s">
        <v>42</v>
      </c>
      <c r="O696" s="105" t="s">
        <v>36</v>
      </c>
      <c r="P696" s="105" t="s">
        <v>200</v>
      </c>
      <c r="Q696" s="106"/>
      <c r="R696" s="106"/>
      <c r="T696" s="1">
        <v>14</v>
      </c>
      <c r="U696" s="105"/>
      <c r="V696" s="105" t="s">
        <v>125</v>
      </c>
      <c r="W696" s="106">
        <v>44179</v>
      </c>
      <c r="X696" s="106">
        <v>44193</v>
      </c>
      <c r="Y696" s="1">
        <v>14</v>
      </c>
      <c r="Z696" s="1">
        <v>112</v>
      </c>
      <c r="AA696" s="1">
        <v>12</v>
      </c>
      <c r="AB696" s="1" t="s">
        <v>545</v>
      </c>
      <c r="AC696" s="1" t="s">
        <v>549</v>
      </c>
      <c r="AD696" s="1" t="s">
        <v>544</v>
      </c>
    </row>
    <row r="697" spans="1:30" x14ac:dyDescent="0.3">
      <c r="A697" s="84">
        <v>44187</v>
      </c>
      <c r="B697" s="1" t="s">
        <v>36</v>
      </c>
      <c r="C697" s="1" t="s">
        <v>153</v>
      </c>
      <c r="D697" s="1" t="s">
        <v>120</v>
      </c>
      <c r="E697" s="114">
        <v>0.38333333333333336</v>
      </c>
      <c r="F697" s="115">
        <v>12</v>
      </c>
      <c r="G697" s="114">
        <v>0.51249999999999996</v>
      </c>
      <c r="H697" s="1"/>
      <c r="I697" s="1">
        <v>2.9</v>
      </c>
      <c r="J697" s="1" t="s">
        <v>125</v>
      </c>
      <c r="K697" s="1"/>
      <c r="L697" s="1"/>
      <c r="M697" s="1" t="s">
        <v>41</v>
      </c>
      <c r="N697" s="1" t="s">
        <v>42</v>
      </c>
      <c r="O697" s="105" t="s">
        <v>36</v>
      </c>
      <c r="P697" s="105" t="s">
        <v>153</v>
      </c>
      <c r="Q697" s="106"/>
      <c r="R697" s="106"/>
      <c r="S697" s="1">
        <v>2.2175833333333332</v>
      </c>
      <c r="T697" s="1">
        <v>53.221999999999994</v>
      </c>
      <c r="U697" s="105"/>
      <c r="V697" s="105" t="s">
        <v>125</v>
      </c>
      <c r="W697" s="106">
        <v>44179</v>
      </c>
      <c r="X697" s="106">
        <v>44193</v>
      </c>
      <c r="Y697" s="1">
        <v>14</v>
      </c>
      <c r="Z697" s="1">
        <v>112</v>
      </c>
      <c r="AA697" s="1">
        <v>12</v>
      </c>
      <c r="AB697" s="1" t="s">
        <v>545</v>
      </c>
      <c r="AC697" s="1" t="s">
        <v>543</v>
      </c>
      <c r="AD697" s="1" t="s">
        <v>544</v>
      </c>
    </row>
    <row r="698" spans="1:30" x14ac:dyDescent="0.3">
      <c r="A698" s="84">
        <v>44187</v>
      </c>
      <c r="B698" s="1" t="s">
        <v>36</v>
      </c>
      <c r="C698" s="1" t="s">
        <v>153</v>
      </c>
      <c r="D698" s="1" t="s">
        <v>120</v>
      </c>
      <c r="E698" s="114">
        <v>0.5625</v>
      </c>
      <c r="F698" s="115">
        <v>10</v>
      </c>
      <c r="G698" s="114">
        <v>0.68472222222222223</v>
      </c>
      <c r="H698" s="1"/>
      <c r="I698" s="1">
        <v>2.77</v>
      </c>
      <c r="J698" s="1" t="s">
        <v>125</v>
      </c>
      <c r="K698" s="1"/>
      <c r="L698" s="1"/>
      <c r="M698" s="1" t="s">
        <v>41</v>
      </c>
      <c r="N698" s="1" t="s">
        <v>42</v>
      </c>
      <c r="O698" s="105" t="s">
        <v>36</v>
      </c>
      <c r="P698" s="105" t="s">
        <v>153</v>
      </c>
      <c r="Q698" s="106"/>
      <c r="R698" s="106"/>
      <c r="S698" s="1">
        <v>2.2175833333333332</v>
      </c>
      <c r="T698" s="1">
        <v>53.221999999999994</v>
      </c>
      <c r="U698" s="105"/>
      <c r="V698" s="105" t="s">
        <v>125</v>
      </c>
      <c r="W698" s="106">
        <v>44179</v>
      </c>
      <c r="X698" s="106">
        <v>44193</v>
      </c>
      <c r="Y698" s="1">
        <v>14</v>
      </c>
      <c r="Z698" s="1">
        <v>112</v>
      </c>
      <c r="AA698" s="1">
        <v>12</v>
      </c>
      <c r="AB698" s="1" t="s">
        <v>545</v>
      </c>
      <c r="AC698" s="1" t="s">
        <v>546</v>
      </c>
      <c r="AD698" s="1" t="s">
        <v>544</v>
      </c>
    </row>
    <row r="699" spans="1:30" x14ac:dyDescent="0.3">
      <c r="A699" s="84">
        <v>44188</v>
      </c>
      <c r="B699" s="1" t="s">
        <v>36</v>
      </c>
      <c r="C699" s="1" t="s">
        <v>153</v>
      </c>
      <c r="D699" s="1" t="s">
        <v>120</v>
      </c>
      <c r="E699" s="114">
        <v>0.5625</v>
      </c>
      <c r="F699" s="115">
        <v>10</v>
      </c>
      <c r="G699" s="114">
        <v>0.70833333333333337</v>
      </c>
      <c r="H699" s="1"/>
      <c r="I699" s="1">
        <v>3.33</v>
      </c>
      <c r="J699" s="1" t="s">
        <v>125</v>
      </c>
      <c r="K699" s="1"/>
      <c r="L699" s="1"/>
      <c r="M699" s="1" t="s">
        <v>41</v>
      </c>
      <c r="N699" s="1" t="s">
        <v>42</v>
      </c>
      <c r="O699" s="105" t="s">
        <v>36</v>
      </c>
      <c r="P699" s="105" t="s">
        <v>153</v>
      </c>
      <c r="Q699" s="106"/>
      <c r="R699" s="106"/>
      <c r="S699" s="1">
        <v>2.2175833333333332</v>
      </c>
      <c r="T699" s="1">
        <v>53.221999999999994</v>
      </c>
      <c r="U699" s="105"/>
      <c r="V699" s="105" t="s">
        <v>125</v>
      </c>
      <c r="W699" s="106">
        <v>44179</v>
      </c>
      <c r="X699" s="106">
        <v>44193</v>
      </c>
      <c r="Y699" s="1">
        <v>14</v>
      </c>
      <c r="Z699" s="1">
        <v>112</v>
      </c>
      <c r="AA699" s="1">
        <v>12</v>
      </c>
      <c r="AB699" s="1" t="s">
        <v>545</v>
      </c>
      <c r="AC699" s="1" t="s">
        <v>546</v>
      </c>
      <c r="AD699" s="1" t="s">
        <v>544</v>
      </c>
    </row>
    <row r="700" spans="1:30" x14ac:dyDescent="0.3">
      <c r="A700" s="84">
        <v>44138</v>
      </c>
      <c r="B700" s="1" t="s">
        <v>36</v>
      </c>
      <c r="C700" s="1" t="s">
        <v>38</v>
      </c>
      <c r="D700" s="1" t="s">
        <v>62</v>
      </c>
      <c r="E700" s="114">
        <v>0.83333333333333337</v>
      </c>
      <c r="F700" s="115">
        <v>15</v>
      </c>
      <c r="G700" s="114">
        <v>0.90625</v>
      </c>
      <c r="H700" s="1"/>
      <c r="I700" s="1">
        <v>1.5</v>
      </c>
      <c r="J700" s="1" t="s">
        <v>40</v>
      </c>
      <c r="K700" s="1"/>
      <c r="L700" s="1"/>
      <c r="M700" s="1" t="s">
        <v>60</v>
      </c>
      <c r="N700" s="1" t="s">
        <v>61</v>
      </c>
      <c r="O700" s="105" t="s">
        <v>36</v>
      </c>
      <c r="P700" s="105" t="s">
        <v>38</v>
      </c>
      <c r="Q700" s="106"/>
      <c r="R700" s="106"/>
      <c r="S700" s="1">
        <v>1</v>
      </c>
      <c r="T700" s="1">
        <v>24</v>
      </c>
      <c r="U700" s="105"/>
      <c r="V700" s="105" t="s">
        <v>40</v>
      </c>
      <c r="W700" s="106">
        <v>44137</v>
      </c>
      <c r="X700" s="106">
        <v>44151</v>
      </c>
      <c r="Y700" s="1">
        <v>14</v>
      </c>
      <c r="Z700" s="1">
        <v>112</v>
      </c>
      <c r="AA700" s="1">
        <v>11</v>
      </c>
      <c r="AB700" s="1" t="s">
        <v>542</v>
      </c>
      <c r="AC700" s="1" t="s">
        <v>548</v>
      </c>
      <c r="AD700" s="1" t="s">
        <v>544</v>
      </c>
    </row>
    <row r="701" spans="1:30" x14ac:dyDescent="0.3">
      <c r="A701" s="84">
        <v>44137</v>
      </c>
      <c r="B701" s="1" t="s">
        <v>36</v>
      </c>
      <c r="C701" s="1" t="s">
        <v>44</v>
      </c>
      <c r="D701" s="1"/>
      <c r="E701" s="114">
        <v>0.34375</v>
      </c>
      <c r="F701" s="115">
        <v>15</v>
      </c>
      <c r="G701" s="114">
        <v>0.42708333333333331</v>
      </c>
      <c r="H701" s="1"/>
      <c r="I701" s="1">
        <v>1.75</v>
      </c>
      <c r="J701" s="1" t="s">
        <v>40</v>
      </c>
      <c r="K701" s="1"/>
      <c r="L701" s="1"/>
      <c r="M701" s="1" t="s">
        <v>60</v>
      </c>
      <c r="N701" s="1" t="s">
        <v>61</v>
      </c>
      <c r="O701" s="105" t="s">
        <v>36</v>
      </c>
      <c r="P701" s="105" t="s">
        <v>44</v>
      </c>
      <c r="Q701" s="106"/>
      <c r="R701" s="106"/>
      <c r="S701" s="1">
        <v>1</v>
      </c>
      <c r="T701" s="1">
        <v>24</v>
      </c>
      <c r="U701" s="105"/>
      <c r="V701" s="105" t="s">
        <v>40</v>
      </c>
      <c r="W701" s="106">
        <v>44137</v>
      </c>
      <c r="X701" s="106">
        <v>44151</v>
      </c>
      <c r="Y701" s="1">
        <v>14</v>
      </c>
      <c r="Z701" s="1">
        <v>112</v>
      </c>
      <c r="AA701" s="1">
        <v>11</v>
      </c>
      <c r="AB701" s="1" t="s">
        <v>542</v>
      </c>
      <c r="AC701" s="1" t="s">
        <v>549</v>
      </c>
      <c r="AD701" s="1" t="s">
        <v>544</v>
      </c>
    </row>
    <row r="702" spans="1:30" x14ac:dyDescent="0.3">
      <c r="A702" s="84">
        <v>44139</v>
      </c>
      <c r="B702" s="1" t="s">
        <v>36</v>
      </c>
      <c r="C702" s="1" t="s">
        <v>44</v>
      </c>
      <c r="D702" s="1"/>
      <c r="E702" s="114">
        <v>0.34375</v>
      </c>
      <c r="F702" s="115">
        <v>15</v>
      </c>
      <c r="G702" s="114">
        <v>0.4236111111111111</v>
      </c>
      <c r="H702" s="1"/>
      <c r="I702" s="1">
        <v>1.67</v>
      </c>
      <c r="J702" s="1" t="s">
        <v>40</v>
      </c>
      <c r="K702" s="1"/>
      <c r="L702" s="1"/>
      <c r="M702" s="1" t="s">
        <v>60</v>
      </c>
      <c r="N702" s="1" t="s">
        <v>61</v>
      </c>
      <c r="O702" s="105" t="s">
        <v>36</v>
      </c>
      <c r="P702" s="105" t="s">
        <v>44</v>
      </c>
      <c r="Q702" s="106"/>
      <c r="R702" s="106"/>
      <c r="S702" s="1">
        <v>1</v>
      </c>
      <c r="T702" s="1">
        <v>24</v>
      </c>
      <c r="U702" s="105"/>
      <c r="V702" s="105" t="s">
        <v>40</v>
      </c>
      <c r="W702" s="106">
        <v>44137</v>
      </c>
      <c r="X702" s="106">
        <v>44151</v>
      </c>
      <c r="Y702" s="1">
        <v>14</v>
      </c>
      <c r="Z702" s="1">
        <v>112</v>
      </c>
      <c r="AA702" s="1">
        <v>11</v>
      </c>
      <c r="AB702" s="1" t="s">
        <v>542</v>
      </c>
      <c r="AC702" s="1" t="s">
        <v>549</v>
      </c>
      <c r="AD702" s="1" t="s">
        <v>544</v>
      </c>
    </row>
    <row r="703" spans="1:30" x14ac:dyDescent="0.3">
      <c r="A703" s="84">
        <v>44141</v>
      </c>
      <c r="B703" s="1" t="s">
        <v>36</v>
      </c>
      <c r="C703" s="1" t="s">
        <v>44</v>
      </c>
      <c r="D703" s="1"/>
      <c r="E703" s="114">
        <v>0.42708333333333331</v>
      </c>
      <c r="F703" s="115">
        <v>15</v>
      </c>
      <c r="G703" s="114">
        <v>0</v>
      </c>
      <c r="H703" s="1"/>
      <c r="I703" s="1">
        <v>13.5</v>
      </c>
      <c r="J703" s="1" t="s">
        <v>40</v>
      </c>
      <c r="K703" s="1"/>
      <c r="L703" s="1"/>
      <c r="M703" s="1" t="s">
        <v>60</v>
      </c>
      <c r="N703" s="1" t="s">
        <v>61</v>
      </c>
      <c r="O703" s="105" t="s">
        <v>36</v>
      </c>
      <c r="P703" s="105" t="s">
        <v>44</v>
      </c>
      <c r="Q703" s="106"/>
      <c r="R703" s="106"/>
      <c r="S703" s="1">
        <v>1</v>
      </c>
      <c r="T703" s="1">
        <v>24</v>
      </c>
      <c r="U703" s="105"/>
      <c r="V703" s="105" t="s">
        <v>40</v>
      </c>
      <c r="W703" s="106">
        <v>44137</v>
      </c>
      <c r="X703" s="106">
        <v>44151</v>
      </c>
      <c r="Y703" s="1">
        <v>14</v>
      </c>
      <c r="Z703" s="1">
        <v>112</v>
      </c>
      <c r="AA703" s="1">
        <v>11</v>
      </c>
      <c r="AB703" s="1" t="s">
        <v>542</v>
      </c>
      <c r="AC703" s="1" t="s">
        <v>555</v>
      </c>
      <c r="AD703" s="1" t="s">
        <v>544</v>
      </c>
    </row>
    <row r="704" spans="1:30" x14ac:dyDescent="0.3">
      <c r="A704" s="84">
        <v>44145</v>
      </c>
      <c r="B704" s="1" t="s">
        <v>36</v>
      </c>
      <c r="C704" s="1" t="s">
        <v>44</v>
      </c>
      <c r="D704" s="1"/>
      <c r="E704" s="114">
        <v>0.63541666666666663</v>
      </c>
      <c r="F704" s="115">
        <v>15</v>
      </c>
      <c r="G704" s="114">
        <v>0.70833333333333337</v>
      </c>
      <c r="H704" s="1"/>
      <c r="I704" s="1">
        <v>1.5</v>
      </c>
      <c r="J704" s="1" t="s">
        <v>40</v>
      </c>
      <c r="K704" s="1"/>
      <c r="L704" s="1"/>
      <c r="M704" s="1" t="s">
        <v>60</v>
      </c>
      <c r="N704" s="1" t="s">
        <v>61</v>
      </c>
      <c r="O704" s="105" t="s">
        <v>36</v>
      </c>
      <c r="P704" s="105" t="s">
        <v>44</v>
      </c>
      <c r="Q704" s="106"/>
      <c r="R704" s="106"/>
      <c r="S704" s="1">
        <v>1</v>
      </c>
      <c r="T704" s="1">
        <v>24</v>
      </c>
      <c r="U704" s="105"/>
      <c r="V704" s="105" t="s">
        <v>40</v>
      </c>
      <c r="W704" s="106">
        <v>44137</v>
      </c>
      <c r="X704" s="106">
        <v>44151</v>
      </c>
      <c r="Y704" s="1">
        <v>14</v>
      </c>
      <c r="Z704" s="1">
        <v>112</v>
      </c>
      <c r="AA704" s="1">
        <v>11</v>
      </c>
      <c r="AB704" s="1" t="s">
        <v>542</v>
      </c>
      <c r="AC704" s="1" t="s">
        <v>550</v>
      </c>
      <c r="AD704" s="1" t="s">
        <v>544</v>
      </c>
    </row>
    <row r="705" spans="1:30" x14ac:dyDescent="0.3">
      <c r="A705" s="84">
        <v>44148</v>
      </c>
      <c r="B705" s="1" t="s">
        <v>36</v>
      </c>
      <c r="C705" s="1" t="s">
        <v>44</v>
      </c>
      <c r="D705" s="1"/>
      <c r="E705" s="114">
        <v>0.42708333333333331</v>
      </c>
      <c r="F705" s="115">
        <v>15</v>
      </c>
      <c r="G705" s="114">
        <v>0.5</v>
      </c>
      <c r="H705" s="1"/>
      <c r="I705" s="1">
        <v>1.5</v>
      </c>
      <c r="J705" s="1" t="s">
        <v>40</v>
      </c>
      <c r="K705" s="1"/>
      <c r="L705" s="1"/>
      <c r="M705" s="1" t="s">
        <v>60</v>
      </c>
      <c r="N705" s="1" t="s">
        <v>61</v>
      </c>
      <c r="O705" s="105" t="s">
        <v>36</v>
      </c>
      <c r="P705" s="105" t="s">
        <v>44</v>
      </c>
      <c r="Q705" s="106"/>
      <c r="R705" s="106"/>
      <c r="S705" s="1">
        <v>1</v>
      </c>
      <c r="T705" s="1">
        <v>24</v>
      </c>
      <c r="U705" s="105"/>
      <c r="V705" s="105" t="s">
        <v>40</v>
      </c>
      <c r="W705" s="106">
        <v>44137</v>
      </c>
      <c r="X705" s="106">
        <v>44151</v>
      </c>
      <c r="Y705" s="1">
        <v>14</v>
      </c>
      <c r="Z705" s="1">
        <v>112</v>
      </c>
      <c r="AA705" s="1">
        <v>11</v>
      </c>
      <c r="AB705" s="1" t="s">
        <v>542</v>
      </c>
      <c r="AC705" s="1" t="s">
        <v>555</v>
      </c>
      <c r="AD705" s="1" t="s">
        <v>544</v>
      </c>
    </row>
    <row r="706" spans="1:30" x14ac:dyDescent="0.3">
      <c r="A706" s="84">
        <v>44152</v>
      </c>
      <c r="B706" s="1" t="s">
        <v>36</v>
      </c>
      <c r="C706" s="1" t="s">
        <v>44</v>
      </c>
      <c r="D706" s="1"/>
      <c r="E706" s="114">
        <v>0.63541666666666663</v>
      </c>
      <c r="F706" s="115">
        <v>15</v>
      </c>
      <c r="G706" s="114">
        <v>0.70833333333333337</v>
      </c>
      <c r="H706" s="1"/>
      <c r="I706" s="1">
        <v>1.5</v>
      </c>
      <c r="J706" s="1" t="s">
        <v>105</v>
      </c>
      <c r="K706" s="1"/>
      <c r="L706" s="1"/>
      <c r="M706" s="1" t="s">
        <v>60</v>
      </c>
      <c r="N706" s="1" t="s">
        <v>61</v>
      </c>
      <c r="O706" s="105" t="s">
        <v>36</v>
      </c>
      <c r="P706" s="105" t="s">
        <v>44</v>
      </c>
      <c r="Q706" s="106"/>
      <c r="R706" s="106"/>
      <c r="S706" s="1">
        <v>1</v>
      </c>
      <c r="T706" s="1">
        <v>24</v>
      </c>
      <c r="U706" s="105"/>
      <c r="V706" s="105" t="s">
        <v>105</v>
      </c>
      <c r="W706" s="106">
        <v>44151</v>
      </c>
      <c r="X706" s="106">
        <v>44165</v>
      </c>
      <c r="Y706" s="1">
        <v>14</v>
      </c>
      <c r="Z706" s="1">
        <v>136.37</v>
      </c>
      <c r="AA706" s="1">
        <v>11</v>
      </c>
      <c r="AB706" s="1" t="s">
        <v>542</v>
      </c>
      <c r="AC706" s="1" t="s">
        <v>550</v>
      </c>
      <c r="AD706" s="1" t="s">
        <v>544</v>
      </c>
    </row>
    <row r="707" spans="1:30" x14ac:dyDescent="0.3">
      <c r="A707" s="84">
        <v>44155</v>
      </c>
      <c r="B707" s="1" t="s">
        <v>36</v>
      </c>
      <c r="C707" s="1" t="s">
        <v>44</v>
      </c>
      <c r="D707" s="1"/>
      <c r="E707" s="114">
        <v>0.42708333333333331</v>
      </c>
      <c r="F707" s="115">
        <v>15</v>
      </c>
      <c r="G707" s="114">
        <v>0.5</v>
      </c>
      <c r="H707" s="1"/>
      <c r="I707" s="1">
        <v>1.5</v>
      </c>
      <c r="J707" s="1" t="s">
        <v>105</v>
      </c>
      <c r="K707" s="1"/>
      <c r="L707" s="1"/>
      <c r="M707" s="1" t="s">
        <v>60</v>
      </c>
      <c r="N707" s="1" t="s">
        <v>61</v>
      </c>
      <c r="O707" s="105" t="s">
        <v>36</v>
      </c>
      <c r="P707" s="105" t="s">
        <v>44</v>
      </c>
      <c r="Q707" s="106"/>
      <c r="R707" s="106"/>
      <c r="S707" s="1">
        <v>1</v>
      </c>
      <c r="T707" s="1">
        <v>24</v>
      </c>
      <c r="U707" s="105"/>
      <c r="V707" s="105" t="s">
        <v>105</v>
      </c>
      <c r="W707" s="106">
        <v>44151</v>
      </c>
      <c r="X707" s="106">
        <v>44165</v>
      </c>
      <c r="Y707" s="1">
        <v>14</v>
      </c>
      <c r="Z707" s="1">
        <v>136.37</v>
      </c>
      <c r="AA707" s="1">
        <v>11</v>
      </c>
      <c r="AB707" s="1" t="s">
        <v>542</v>
      </c>
      <c r="AC707" s="1" t="s">
        <v>555</v>
      </c>
      <c r="AD707" s="1" t="s">
        <v>544</v>
      </c>
    </row>
    <row r="708" spans="1:30" x14ac:dyDescent="0.3">
      <c r="A708" s="84">
        <v>44140</v>
      </c>
      <c r="B708" s="1" t="s">
        <v>36</v>
      </c>
      <c r="C708" s="1" t="s">
        <v>265</v>
      </c>
      <c r="D708" s="1" t="s">
        <v>285</v>
      </c>
      <c r="E708" s="114">
        <v>0.375</v>
      </c>
      <c r="F708" s="115">
        <v>15</v>
      </c>
      <c r="G708" s="114">
        <v>0.52083333333333337</v>
      </c>
      <c r="H708" s="1"/>
      <c r="I708" s="1">
        <v>3.25</v>
      </c>
      <c r="J708" s="1" t="s">
        <v>40</v>
      </c>
      <c r="K708" s="1"/>
      <c r="L708" s="1"/>
      <c r="M708" s="1" t="s">
        <v>60</v>
      </c>
      <c r="N708" s="1" t="s">
        <v>61</v>
      </c>
      <c r="O708" s="105" t="s">
        <v>36</v>
      </c>
      <c r="P708" s="105" t="s">
        <v>265</v>
      </c>
      <c r="Q708" s="106">
        <v>44137</v>
      </c>
      <c r="R708" s="106">
        <v>44204</v>
      </c>
      <c r="S708" s="1">
        <v>67</v>
      </c>
      <c r="T708" s="1">
        <v>0</v>
      </c>
      <c r="U708" s="105" t="s">
        <v>414</v>
      </c>
      <c r="V708" s="105" t="s">
        <v>40</v>
      </c>
      <c r="W708" s="106">
        <v>44137</v>
      </c>
      <c r="X708" s="106">
        <v>44151</v>
      </c>
      <c r="Y708" s="1">
        <v>14</v>
      </c>
      <c r="Z708" s="1">
        <v>112</v>
      </c>
      <c r="AA708" s="1">
        <v>11</v>
      </c>
      <c r="AB708" s="1" t="s">
        <v>542</v>
      </c>
      <c r="AC708" s="1" t="s">
        <v>543</v>
      </c>
      <c r="AD708" s="1" t="s">
        <v>544</v>
      </c>
    </row>
    <row r="709" spans="1:30" x14ac:dyDescent="0.3">
      <c r="A709" s="84">
        <v>44147</v>
      </c>
      <c r="B709" s="1" t="s">
        <v>36</v>
      </c>
      <c r="C709" s="1" t="s">
        <v>265</v>
      </c>
      <c r="D709" s="1" t="s">
        <v>289</v>
      </c>
      <c r="E709" s="114">
        <v>0.625</v>
      </c>
      <c r="F709" s="115">
        <v>10</v>
      </c>
      <c r="G709" s="114">
        <v>0.78472222222222221</v>
      </c>
      <c r="H709" s="1"/>
      <c r="I709" s="1">
        <v>3.67</v>
      </c>
      <c r="J709" s="1" t="s">
        <v>40</v>
      </c>
      <c r="K709" s="1"/>
      <c r="L709" s="1"/>
      <c r="M709" s="1" t="s">
        <v>60</v>
      </c>
      <c r="N709" s="1" t="s">
        <v>61</v>
      </c>
      <c r="O709" s="105" t="s">
        <v>36</v>
      </c>
      <c r="P709" s="105" t="s">
        <v>265</v>
      </c>
      <c r="Q709" s="106">
        <v>44137</v>
      </c>
      <c r="R709" s="106">
        <v>44204</v>
      </c>
      <c r="S709" s="1">
        <v>67</v>
      </c>
      <c r="T709" s="1">
        <v>0</v>
      </c>
      <c r="U709" s="105" t="s">
        <v>414</v>
      </c>
      <c r="V709" s="105" t="s">
        <v>40</v>
      </c>
      <c r="W709" s="106">
        <v>44137</v>
      </c>
      <c r="X709" s="106">
        <v>44151</v>
      </c>
      <c r="Y709" s="1">
        <v>14</v>
      </c>
      <c r="Z709" s="1">
        <v>112</v>
      </c>
      <c r="AA709" s="1">
        <v>11</v>
      </c>
      <c r="AB709" s="1" t="s">
        <v>542</v>
      </c>
      <c r="AC709" s="1" t="s">
        <v>550</v>
      </c>
      <c r="AD709" s="1" t="s">
        <v>544</v>
      </c>
    </row>
    <row r="710" spans="1:30" x14ac:dyDescent="0.3">
      <c r="A710" s="84">
        <v>44157</v>
      </c>
      <c r="B710" s="1" t="s">
        <v>36</v>
      </c>
      <c r="C710" s="1" t="s">
        <v>298</v>
      </c>
      <c r="D710" s="1" t="s">
        <v>304</v>
      </c>
      <c r="E710" s="114">
        <v>0.60416666666666663</v>
      </c>
      <c r="F710" s="115">
        <v>10</v>
      </c>
      <c r="G710" s="114">
        <v>0.63888888888888884</v>
      </c>
      <c r="H710" s="1"/>
      <c r="I710" s="1">
        <v>0.67</v>
      </c>
      <c r="J710" s="1" t="s">
        <v>105</v>
      </c>
      <c r="K710" s="1"/>
      <c r="L710" s="1"/>
      <c r="M710" s="1" t="s">
        <v>60</v>
      </c>
      <c r="N710" s="1" t="s">
        <v>61</v>
      </c>
      <c r="O710" s="105" t="s">
        <v>36</v>
      </c>
      <c r="P710" s="105" t="s">
        <v>298</v>
      </c>
      <c r="Q710" s="106">
        <v>44151</v>
      </c>
      <c r="R710" s="106"/>
      <c r="S710" s="1">
        <v>2.4734583333333338</v>
      </c>
      <c r="T710" s="1">
        <v>59.363000000000014</v>
      </c>
      <c r="U710" s="105"/>
      <c r="V710" s="105" t="s">
        <v>105</v>
      </c>
      <c r="W710" s="106">
        <v>44151</v>
      </c>
      <c r="X710" s="106">
        <v>44165</v>
      </c>
      <c r="Y710" s="1">
        <v>14</v>
      </c>
      <c r="Z710" s="1">
        <v>136.37</v>
      </c>
      <c r="AA710" s="1">
        <v>11</v>
      </c>
      <c r="AB710" s="1" t="s">
        <v>542</v>
      </c>
      <c r="AC710" s="1" t="s">
        <v>551</v>
      </c>
      <c r="AD710" s="1" t="s">
        <v>544</v>
      </c>
    </row>
    <row r="711" spans="1:30" x14ac:dyDescent="0.3">
      <c r="A711" s="84">
        <v>44159</v>
      </c>
      <c r="B711" s="1" t="s">
        <v>36</v>
      </c>
      <c r="C711" s="1" t="s">
        <v>197</v>
      </c>
      <c r="D711" s="1" t="s">
        <v>221</v>
      </c>
      <c r="E711" s="114">
        <v>0.38333333333333336</v>
      </c>
      <c r="F711" s="115">
        <v>10</v>
      </c>
      <c r="G711" s="114">
        <v>0.46319444444444446</v>
      </c>
      <c r="H711" s="1"/>
      <c r="I711" s="1">
        <v>1.75</v>
      </c>
      <c r="J711" s="1" t="s">
        <v>105</v>
      </c>
      <c r="K711" s="1"/>
      <c r="L711" s="1"/>
      <c r="M711" s="1" t="s">
        <v>60</v>
      </c>
      <c r="N711" s="1" t="s">
        <v>61</v>
      </c>
      <c r="O711" s="105" t="s">
        <v>36</v>
      </c>
      <c r="P711" s="105" t="s">
        <v>197</v>
      </c>
      <c r="Q711" s="106"/>
      <c r="R711" s="106"/>
      <c r="T711" s="1">
        <v>7</v>
      </c>
      <c r="U711" s="105"/>
      <c r="V711" s="105" t="s">
        <v>105</v>
      </c>
      <c r="W711" s="106">
        <v>44151</v>
      </c>
      <c r="X711" s="106">
        <v>44165</v>
      </c>
      <c r="Y711" s="1">
        <v>14</v>
      </c>
      <c r="Z711" s="1">
        <v>136.37</v>
      </c>
      <c r="AA711" s="1">
        <v>11</v>
      </c>
      <c r="AB711" s="1" t="s">
        <v>542</v>
      </c>
      <c r="AC711" s="1" t="s">
        <v>543</v>
      </c>
      <c r="AD711" s="1" t="s">
        <v>544</v>
      </c>
    </row>
    <row r="712" spans="1:30" x14ac:dyDescent="0.3">
      <c r="A712" s="84">
        <v>44162</v>
      </c>
      <c r="B712" s="1" t="s">
        <v>36</v>
      </c>
      <c r="C712" s="1" t="s">
        <v>298</v>
      </c>
      <c r="D712" s="1" t="s">
        <v>312</v>
      </c>
      <c r="E712" s="114">
        <v>6.25E-2</v>
      </c>
      <c r="F712" s="115">
        <v>10</v>
      </c>
      <c r="G712" s="114">
        <v>0.10416666666666667</v>
      </c>
      <c r="H712" s="1"/>
      <c r="I712" s="1">
        <v>0.83</v>
      </c>
      <c r="J712" s="1" t="s">
        <v>105</v>
      </c>
      <c r="K712" s="1"/>
      <c r="L712" s="1"/>
      <c r="M712" s="1" t="s">
        <v>60</v>
      </c>
      <c r="N712" s="1" t="s">
        <v>61</v>
      </c>
      <c r="O712" s="105" t="s">
        <v>36</v>
      </c>
      <c r="P712" s="105" t="s">
        <v>298</v>
      </c>
      <c r="Q712" s="106">
        <v>44151</v>
      </c>
      <c r="R712" s="106"/>
      <c r="S712" s="1">
        <v>2.4734583333333338</v>
      </c>
      <c r="T712" s="1">
        <v>59.363000000000014</v>
      </c>
      <c r="U712" s="105"/>
      <c r="V712" s="105" t="s">
        <v>105</v>
      </c>
      <c r="W712" s="106">
        <v>44151</v>
      </c>
      <c r="X712" s="106">
        <v>44165</v>
      </c>
      <c r="Y712" s="1">
        <v>14</v>
      </c>
      <c r="Z712" s="1">
        <v>136.37</v>
      </c>
      <c r="AA712" s="1">
        <v>11</v>
      </c>
      <c r="AB712" s="1" t="s">
        <v>542</v>
      </c>
      <c r="AC712" s="1" t="s">
        <v>561</v>
      </c>
      <c r="AD712" s="1" t="s">
        <v>544</v>
      </c>
    </row>
    <row r="713" spans="1:30" x14ac:dyDescent="0.3">
      <c r="A713" s="84">
        <v>44162</v>
      </c>
      <c r="B713" s="1" t="s">
        <v>36</v>
      </c>
      <c r="C713" s="1" t="s">
        <v>44</v>
      </c>
      <c r="D713" s="1"/>
      <c r="E713" s="114">
        <v>0.42708333333333331</v>
      </c>
      <c r="F713" s="115">
        <v>15</v>
      </c>
      <c r="G713" s="114">
        <v>0.5</v>
      </c>
      <c r="H713" s="1"/>
      <c r="I713" s="1">
        <v>1.5</v>
      </c>
      <c r="J713" s="1" t="s">
        <v>105</v>
      </c>
      <c r="K713" s="1"/>
      <c r="L713" s="1"/>
      <c r="M713" s="1" t="s">
        <v>60</v>
      </c>
      <c r="N713" s="1" t="s">
        <v>61</v>
      </c>
      <c r="O713" s="105" t="s">
        <v>36</v>
      </c>
      <c r="P713" s="105" t="s">
        <v>44</v>
      </c>
      <c r="Q713" s="106"/>
      <c r="R713" s="106"/>
      <c r="S713" s="1">
        <v>1</v>
      </c>
      <c r="T713" s="1">
        <v>24</v>
      </c>
      <c r="U713" s="105"/>
      <c r="V713" s="105" t="s">
        <v>105</v>
      </c>
      <c r="W713" s="106">
        <v>44151</v>
      </c>
      <c r="X713" s="106">
        <v>44165</v>
      </c>
      <c r="Y713" s="1">
        <v>14</v>
      </c>
      <c r="Z713" s="1">
        <v>136.37</v>
      </c>
      <c r="AA713" s="1">
        <v>11</v>
      </c>
      <c r="AB713" s="1" t="s">
        <v>542</v>
      </c>
      <c r="AC713" s="1" t="s">
        <v>555</v>
      </c>
      <c r="AD713" s="1" t="s">
        <v>544</v>
      </c>
    </row>
    <row r="714" spans="1:30" x14ac:dyDescent="0.3">
      <c r="A714" s="84">
        <v>44162</v>
      </c>
      <c r="B714" s="1" t="s">
        <v>36</v>
      </c>
      <c r="C714" s="1" t="s">
        <v>200</v>
      </c>
      <c r="D714" s="1" t="s">
        <v>224</v>
      </c>
      <c r="E714" s="114">
        <v>0.54166666666666663</v>
      </c>
      <c r="F714" s="115">
        <v>20</v>
      </c>
      <c r="G714" s="114">
        <v>0.62083333333333335</v>
      </c>
      <c r="H714" s="1"/>
      <c r="I714" s="1">
        <v>1.57</v>
      </c>
      <c r="J714" s="1" t="s">
        <v>105</v>
      </c>
      <c r="K714" s="1"/>
      <c r="L714" s="1"/>
      <c r="M714" s="1" t="s">
        <v>60</v>
      </c>
      <c r="N714" s="1" t="s">
        <v>61</v>
      </c>
      <c r="O714" s="105" t="s">
        <v>36</v>
      </c>
      <c r="P714" s="105" t="s">
        <v>200</v>
      </c>
      <c r="Q714" s="106"/>
      <c r="R714" s="106"/>
      <c r="T714" s="1">
        <v>14</v>
      </c>
      <c r="U714" s="105"/>
      <c r="V714" s="105" t="s">
        <v>105</v>
      </c>
      <c r="W714" s="106">
        <v>44151</v>
      </c>
      <c r="X714" s="106">
        <v>44165</v>
      </c>
      <c r="Y714" s="1">
        <v>14</v>
      </c>
      <c r="Z714" s="1">
        <v>136.37</v>
      </c>
      <c r="AA714" s="1">
        <v>11</v>
      </c>
      <c r="AB714" s="1" t="s">
        <v>542</v>
      </c>
      <c r="AC714" s="1" t="s">
        <v>546</v>
      </c>
      <c r="AD714" s="1" t="s">
        <v>544</v>
      </c>
    </row>
    <row r="715" spans="1:30" x14ac:dyDescent="0.3">
      <c r="A715" s="84">
        <v>44162</v>
      </c>
      <c r="B715" s="1" t="s">
        <v>36</v>
      </c>
      <c r="C715" s="1" t="s">
        <v>225</v>
      </c>
      <c r="D715" s="1" t="s">
        <v>226</v>
      </c>
      <c r="E715" s="114">
        <v>0.62777777777777777</v>
      </c>
      <c r="F715" s="115">
        <v>10</v>
      </c>
      <c r="G715" s="114">
        <v>0.71458333333333335</v>
      </c>
      <c r="H715" s="1"/>
      <c r="I715" s="1">
        <v>1.92</v>
      </c>
      <c r="J715" s="1" t="s">
        <v>105</v>
      </c>
      <c r="K715" s="1"/>
      <c r="L715" s="1"/>
      <c r="M715" s="1" t="s">
        <v>60</v>
      </c>
      <c r="N715" s="1" t="s">
        <v>61</v>
      </c>
      <c r="O715" s="105" t="s">
        <v>36</v>
      </c>
      <c r="P715" s="105" t="s">
        <v>225</v>
      </c>
      <c r="Q715" s="106"/>
      <c r="R715" s="106"/>
      <c r="T715" s="1">
        <v>7</v>
      </c>
      <c r="U715" s="105"/>
      <c r="V715" s="105" t="s">
        <v>105</v>
      </c>
      <c r="W715" s="106">
        <v>44151</v>
      </c>
      <c r="X715" s="106">
        <v>44165</v>
      </c>
      <c r="Y715" s="1">
        <v>14</v>
      </c>
      <c r="Z715" s="1">
        <v>136.37</v>
      </c>
      <c r="AA715" s="1">
        <v>11</v>
      </c>
      <c r="AB715" s="1" t="s">
        <v>542</v>
      </c>
      <c r="AC715" s="1" t="s">
        <v>550</v>
      </c>
      <c r="AD715" s="1" t="s">
        <v>544</v>
      </c>
    </row>
    <row r="716" spans="1:30" x14ac:dyDescent="0.3">
      <c r="A716" s="84">
        <v>44164</v>
      </c>
      <c r="B716" s="1" t="s">
        <v>36</v>
      </c>
      <c r="C716" s="1" t="s">
        <v>188</v>
      </c>
      <c r="D716" s="1" t="s">
        <v>227</v>
      </c>
      <c r="E716" s="114">
        <v>0.90902777777777777</v>
      </c>
      <c r="F716" s="115">
        <v>30</v>
      </c>
      <c r="G716" s="114">
        <v>0.95486111111111116</v>
      </c>
      <c r="H716" s="1"/>
      <c r="I716" s="1">
        <v>0.6</v>
      </c>
      <c r="J716" s="1" t="s">
        <v>105</v>
      </c>
      <c r="K716" s="1"/>
      <c r="L716" s="1"/>
      <c r="M716" s="1" t="s">
        <v>60</v>
      </c>
      <c r="N716" s="1" t="s">
        <v>61</v>
      </c>
      <c r="O716" s="105" t="s">
        <v>36</v>
      </c>
      <c r="P716" s="105" t="s">
        <v>188</v>
      </c>
      <c r="Q716" s="106"/>
      <c r="R716" s="106"/>
      <c r="T716" s="1">
        <v>17</v>
      </c>
      <c r="U716" s="105"/>
      <c r="V716" s="105" t="s">
        <v>105</v>
      </c>
      <c r="W716" s="106">
        <v>44151</v>
      </c>
      <c r="X716" s="106">
        <v>44165</v>
      </c>
      <c r="Y716" s="1">
        <v>14</v>
      </c>
      <c r="Z716" s="1">
        <v>136.37</v>
      </c>
      <c r="AA716" s="1">
        <v>11</v>
      </c>
      <c r="AB716" s="1" t="s">
        <v>542</v>
      </c>
      <c r="AC716" s="1" t="s">
        <v>554</v>
      </c>
      <c r="AD716" s="1" t="s">
        <v>544</v>
      </c>
    </row>
    <row r="717" spans="1:30" x14ac:dyDescent="0.3">
      <c r="A717" s="84">
        <v>44166</v>
      </c>
      <c r="B717" s="1" t="s">
        <v>36</v>
      </c>
      <c r="C717" s="1" t="s">
        <v>298</v>
      </c>
      <c r="D717" s="1" t="s">
        <v>315</v>
      </c>
      <c r="E717" s="114">
        <v>0.97916666666666663</v>
      </c>
      <c r="F717" s="115">
        <v>30</v>
      </c>
      <c r="G717" s="114">
        <v>0.2326388888888889</v>
      </c>
      <c r="H717" s="1"/>
      <c r="I717" s="1">
        <v>5.58</v>
      </c>
      <c r="J717" s="1" t="s">
        <v>108</v>
      </c>
      <c r="K717" s="1"/>
      <c r="L717" s="1"/>
      <c r="M717" s="1" t="s">
        <v>60</v>
      </c>
      <c r="N717" s="1" t="s">
        <v>61</v>
      </c>
      <c r="O717" s="105" t="s">
        <v>36</v>
      </c>
      <c r="P717" s="105" t="s">
        <v>298</v>
      </c>
      <c r="Q717" s="106">
        <v>44151</v>
      </c>
      <c r="R717" s="106"/>
      <c r="S717" s="1">
        <v>2.4734583333333338</v>
      </c>
      <c r="T717" s="1">
        <v>59.363000000000014</v>
      </c>
      <c r="U717" s="105"/>
      <c r="V717" s="105" t="s">
        <v>108</v>
      </c>
      <c r="W717" s="106">
        <v>44165</v>
      </c>
      <c r="X717" s="106">
        <v>44179</v>
      </c>
      <c r="Y717" s="1">
        <v>14</v>
      </c>
      <c r="Z717" s="1">
        <v>112</v>
      </c>
      <c r="AA717" s="1">
        <v>12</v>
      </c>
      <c r="AB717" s="1" t="s">
        <v>545</v>
      </c>
      <c r="AC717" s="1" t="s">
        <v>562</v>
      </c>
      <c r="AD717" s="1" t="s">
        <v>544</v>
      </c>
    </row>
    <row r="718" spans="1:30" x14ac:dyDescent="0.3">
      <c r="A718" s="84">
        <v>44169</v>
      </c>
      <c r="B718" s="1" t="s">
        <v>36</v>
      </c>
      <c r="C718" s="1" t="s">
        <v>298</v>
      </c>
      <c r="D718" s="1" t="s">
        <v>319</v>
      </c>
      <c r="E718" s="114">
        <v>0.1111111111111111</v>
      </c>
      <c r="F718" s="115">
        <v>45</v>
      </c>
      <c r="G718" s="114">
        <v>0.24027777777777778</v>
      </c>
      <c r="H718" s="1"/>
      <c r="I718" s="1">
        <v>2.35</v>
      </c>
      <c r="J718" s="1" t="s">
        <v>108</v>
      </c>
      <c r="K718" s="1"/>
      <c r="L718" s="1"/>
      <c r="M718" s="1" t="s">
        <v>60</v>
      </c>
      <c r="N718" s="1" t="s">
        <v>61</v>
      </c>
      <c r="O718" s="105" t="s">
        <v>36</v>
      </c>
      <c r="P718" s="105" t="s">
        <v>298</v>
      </c>
      <c r="Q718" s="106">
        <v>44151</v>
      </c>
      <c r="R718" s="106"/>
      <c r="S718" s="1">
        <v>2.4734583333333338</v>
      </c>
      <c r="T718" s="1">
        <v>59.363000000000014</v>
      </c>
      <c r="U718" s="105"/>
      <c r="V718" s="105" t="s">
        <v>108</v>
      </c>
      <c r="W718" s="106">
        <v>44165</v>
      </c>
      <c r="X718" s="106">
        <v>44179</v>
      </c>
      <c r="Y718" s="1">
        <v>14</v>
      </c>
      <c r="Z718" s="1">
        <v>112</v>
      </c>
      <c r="AA718" s="1">
        <v>12</v>
      </c>
      <c r="AB718" s="1" t="s">
        <v>545</v>
      </c>
      <c r="AC718" s="1" t="s">
        <v>564</v>
      </c>
      <c r="AD718" s="1" t="s">
        <v>544</v>
      </c>
    </row>
    <row r="719" spans="1:30" x14ac:dyDescent="0.3">
      <c r="A719" s="84">
        <v>44169</v>
      </c>
      <c r="B719" s="1" t="s">
        <v>36</v>
      </c>
      <c r="C719" s="1" t="s">
        <v>298</v>
      </c>
      <c r="D719" s="1" t="s">
        <v>321</v>
      </c>
      <c r="E719" s="114">
        <v>0.47222222222222221</v>
      </c>
      <c r="F719" s="115">
        <v>5</v>
      </c>
      <c r="G719" s="114">
        <v>0.55208333333333337</v>
      </c>
      <c r="H719" s="1"/>
      <c r="I719" s="1">
        <v>1.83</v>
      </c>
      <c r="J719" s="1" t="s">
        <v>108</v>
      </c>
      <c r="K719" s="1"/>
      <c r="L719" s="1"/>
      <c r="M719" s="1" t="s">
        <v>60</v>
      </c>
      <c r="N719" s="1" t="s">
        <v>61</v>
      </c>
      <c r="O719" s="105" t="s">
        <v>36</v>
      </c>
      <c r="P719" s="105" t="s">
        <v>298</v>
      </c>
      <c r="Q719" s="106">
        <v>44151</v>
      </c>
      <c r="R719" s="106"/>
      <c r="S719" s="1">
        <v>2.4734583333333338</v>
      </c>
      <c r="T719" s="1">
        <v>59.363000000000014</v>
      </c>
      <c r="U719" s="105"/>
      <c r="V719" s="105" t="s">
        <v>108</v>
      </c>
      <c r="W719" s="106">
        <v>44165</v>
      </c>
      <c r="X719" s="106">
        <v>44179</v>
      </c>
      <c r="Y719" s="1">
        <v>14</v>
      </c>
      <c r="Z719" s="1">
        <v>112</v>
      </c>
      <c r="AA719" s="1">
        <v>12</v>
      </c>
      <c r="AB719" s="1" t="s">
        <v>545</v>
      </c>
      <c r="AC719" s="1" t="s">
        <v>558</v>
      </c>
      <c r="AD719" s="1" t="s">
        <v>544</v>
      </c>
    </row>
    <row r="720" spans="1:30" x14ac:dyDescent="0.3">
      <c r="A720" s="84">
        <v>44172</v>
      </c>
      <c r="B720" s="1" t="s">
        <v>36</v>
      </c>
      <c r="C720" s="1" t="s">
        <v>38</v>
      </c>
      <c r="D720" s="1" t="s">
        <v>113</v>
      </c>
      <c r="E720" s="114">
        <v>0.625</v>
      </c>
      <c r="F720" s="115">
        <v>10</v>
      </c>
      <c r="G720" s="114">
        <v>0.70138888888888884</v>
      </c>
      <c r="H720" s="1"/>
      <c r="I720" s="1">
        <v>1.67</v>
      </c>
      <c r="J720" s="1" t="s">
        <v>108</v>
      </c>
      <c r="K720" s="1"/>
      <c r="L720" s="1"/>
      <c r="M720" s="1" t="s">
        <v>60</v>
      </c>
      <c r="N720" s="1" t="s">
        <v>61</v>
      </c>
      <c r="O720" s="105" t="s">
        <v>36</v>
      </c>
      <c r="P720" s="105" t="s">
        <v>38</v>
      </c>
      <c r="Q720" s="106"/>
      <c r="R720" s="106"/>
      <c r="S720" s="1">
        <v>1</v>
      </c>
      <c r="T720" s="1">
        <v>24</v>
      </c>
      <c r="U720" s="105"/>
      <c r="V720" s="105" t="s">
        <v>108</v>
      </c>
      <c r="W720" s="106">
        <v>44165</v>
      </c>
      <c r="X720" s="106">
        <v>44179</v>
      </c>
      <c r="Y720" s="1">
        <v>14</v>
      </c>
      <c r="Z720" s="1">
        <v>112</v>
      </c>
      <c r="AA720" s="1">
        <v>12</v>
      </c>
      <c r="AB720" s="1" t="s">
        <v>545</v>
      </c>
      <c r="AC720" s="1" t="s">
        <v>550</v>
      </c>
      <c r="AD720" s="1" t="s">
        <v>544</v>
      </c>
    </row>
    <row r="721" spans="1:30" x14ac:dyDescent="0.3">
      <c r="A721" s="84">
        <v>44173</v>
      </c>
      <c r="B721" s="1" t="s">
        <v>36</v>
      </c>
      <c r="C721" s="1" t="s">
        <v>44</v>
      </c>
      <c r="D721" s="1"/>
      <c r="E721" s="114">
        <v>0.63541666666666663</v>
      </c>
      <c r="F721" s="115">
        <v>15</v>
      </c>
      <c r="G721" s="114">
        <v>0.71666666666666667</v>
      </c>
      <c r="H721" s="1"/>
      <c r="I721" s="1">
        <v>1.7</v>
      </c>
      <c r="J721" s="1" t="s">
        <v>108</v>
      </c>
      <c r="K721" s="1"/>
      <c r="L721" s="1"/>
      <c r="M721" s="1" t="s">
        <v>60</v>
      </c>
      <c r="N721" s="1" t="s">
        <v>61</v>
      </c>
      <c r="O721" s="105" t="s">
        <v>36</v>
      </c>
      <c r="P721" s="105" t="s">
        <v>44</v>
      </c>
      <c r="Q721" s="106"/>
      <c r="R721" s="106"/>
      <c r="S721" s="1">
        <v>1</v>
      </c>
      <c r="T721" s="1">
        <v>24</v>
      </c>
      <c r="U721" s="105"/>
      <c r="V721" s="105" t="s">
        <v>108</v>
      </c>
      <c r="W721" s="106">
        <v>44165</v>
      </c>
      <c r="X721" s="106">
        <v>44179</v>
      </c>
      <c r="Y721" s="1">
        <v>14</v>
      </c>
      <c r="Z721" s="1">
        <v>112</v>
      </c>
      <c r="AA721" s="1">
        <v>12</v>
      </c>
      <c r="AB721" s="1" t="s">
        <v>545</v>
      </c>
      <c r="AC721" s="1" t="s">
        <v>550</v>
      </c>
      <c r="AD721" s="1" t="s">
        <v>544</v>
      </c>
    </row>
    <row r="722" spans="1:30" x14ac:dyDescent="0.3">
      <c r="A722" s="84">
        <v>44174</v>
      </c>
      <c r="B722" s="1" t="s">
        <v>36</v>
      </c>
      <c r="C722" s="1" t="s">
        <v>298</v>
      </c>
      <c r="D722" s="1" t="s">
        <v>323</v>
      </c>
      <c r="E722" s="114">
        <v>6.25E-2</v>
      </c>
      <c r="F722" s="115">
        <v>25</v>
      </c>
      <c r="G722" s="114">
        <v>0.125</v>
      </c>
      <c r="H722" s="1"/>
      <c r="I722" s="1">
        <v>1.08</v>
      </c>
      <c r="J722" s="1" t="s">
        <v>108</v>
      </c>
      <c r="K722" s="1"/>
      <c r="L722" s="1"/>
      <c r="M722" s="1" t="s">
        <v>60</v>
      </c>
      <c r="N722" s="1" t="s">
        <v>61</v>
      </c>
      <c r="O722" s="105" t="s">
        <v>36</v>
      </c>
      <c r="P722" s="105" t="s">
        <v>298</v>
      </c>
      <c r="Q722" s="106">
        <v>44151</v>
      </c>
      <c r="R722" s="106"/>
      <c r="S722" s="1">
        <v>2.4734583333333338</v>
      </c>
      <c r="T722" s="1">
        <v>59.363000000000014</v>
      </c>
      <c r="U722" s="105"/>
      <c r="V722" s="105" t="s">
        <v>108</v>
      </c>
      <c r="W722" s="106">
        <v>44165</v>
      </c>
      <c r="X722" s="106">
        <v>44179</v>
      </c>
      <c r="Y722" s="1">
        <v>14</v>
      </c>
      <c r="Z722" s="1">
        <v>112</v>
      </c>
      <c r="AA722" s="1">
        <v>12</v>
      </c>
      <c r="AB722" s="1" t="s">
        <v>545</v>
      </c>
      <c r="AC722" s="1" t="s">
        <v>561</v>
      </c>
      <c r="AD722" s="1" t="s">
        <v>544</v>
      </c>
    </row>
    <row r="723" spans="1:30" x14ac:dyDescent="0.3">
      <c r="A723" s="84">
        <v>44176</v>
      </c>
      <c r="B723" s="1" t="s">
        <v>36</v>
      </c>
      <c r="C723" s="1" t="s">
        <v>200</v>
      </c>
      <c r="D723" s="1" t="s">
        <v>231</v>
      </c>
      <c r="E723" s="114">
        <v>0.54305555555555551</v>
      </c>
      <c r="F723" s="115">
        <v>5</v>
      </c>
      <c r="G723" s="114">
        <v>0.59583333333333333</v>
      </c>
      <c r="H723" s="1"/>
      <c r="I723" s="1">
        <v>1.18</v>
      </c>
      <c r="J723" s="1" t="s">
        <v>108</v>
      </c>
      <c r="K723" s="1"/>
      <c r="L723" s="1"/>
      <c r="M723" s="1" t="s">
        <v>60</v>
      </c>
      <c r="N723" s="1" t="s">
        <v>61</v>
      </c>
      <c r="O723" s="105" t="s">
        <v>36</v>
      </c>
      <c r="P723" s="105" t="s">
        <v>200</v>
      </c>
      <c r="Q723" s="106"/>
      <c r="R723" s="106"/>
      <c r="T723" s="1">
        <v>14</v>
      </c>
      <c r="U723" s="105"/>
      <c r="V723" s="105" t="s">
        <v>108</v>
      </c>
      <c r="W723" s="106">
        <v>44165</v>
      </c>
      <c r="X723" s="106">
        <v>44179</v>
      </c>
      <c r="Y723" s="1">
        <v>14</v>
      </c>
      <c r="Z723" s="1">
        <v>112</v>
      </c>
      <c r="AA723" s="1">
        <v>12</v>
      </c>
      <c r="AB723" s="1" t="s">
        <v>545</v>
      </c>
      <c r="AC723" s="1" t="s">
        <v>546</v>
      </c>
      <c r="AD723" s="1" t="s">
        <v>544</v>
      </c>
    </row>
    <row r="724" spans="1:30" x14ac:dyDescent="0.3">
      <c r="A724" s="84">
        <v>44179</v>
      </c>
      <c r="B724" s="1" t="s">
        <v>36</v>
      </c>
      <c r="C724" s="1" t="s">
        <v>278</v>
      </c>
      <c r="D724" s="1" t="s">
        <v>328</v>
      </c>
      <c r="E724" s="114">
        <v>0.38680555555555557</v>
      </c>
      <c r="F724" s="115">
        <v>10</v>
      </c>
      <c r="G724" s="114">
        <v>0.43055555555555558</v>
      </c>
      <c r="H724" s="1"/>
      <c r="I724" s="1">
        <v>0.88</v>
      </c>
      <c r="J724" s="1" t="s">
        <v>125</v>
      </c>
      <c r="K724" s="1"/>
      <c r="L724" s="1"/>
      <c r="M724" s="1" t="s">
        <v>60</v>
      </c>
      <c r="N724" s="1" t="s">
        <v>61</v>
      </c>
      <c r="O724" s="105" t="s">
        <v>36</v>
      </c>
      <c r="P724" s="105" t="s">
        <v>278</v>
      </c>
      <c r="Q724" s="106">
        <v>44137</v>
      </c>
      <c r="R724" s="106">
        <v>44204</v>
      </c>
      <c r="S724" s="1">
        <v>67</v>
      </c>
      <c r="T724" s="1">
        <v>17</v>
      </c>
      <c r="U724" s="105" t="s">
        <v>414</v>
      </c>
      <c r="V724" s="105" t="s">
        <v>125</v>
      </c>
      <c r="W724" s="106">
        <v>44179</v>
      </c>
      <c r="X724" s="106">
        <v>44193</v>
      </c>
      <c r="Y724" s="1">
        <v>14</v>
      </c>
      <c r="Z724" s="1">
        <v>112</v>
      </c>
      <c r="AA724" s="1">
        <v>12</v>
      </c>
      <c r="AB724" s="1" t="s">
        <v>545</v>
      </c>
      <c r="AC724" s="1" t="s">
        <v>543</v>
      </c>
      <c r="AD724" s="1" t="s">
        <v>544</v>
      </c>
    </row>
    <row r="725" spans="1:30" x14ac:dyDescent="0.3">
      <c r="A725" s="84">
        <v>44140</v>
      </c>
      <c r="B725" s="1" t="s">
        <v>36</v>
      </c>
      <c r="C725" s="1" t="s">
        <v>47</v>
      </c>
      <c r="D725" s="1"/>
      <c r="E725" s="114">
        <v>0.375</v>
      </c>
      <c r="F725" s="115">
        <v>15</v>
      </c>
      <c r="G725" s="114">
        <v>0.52083333333333337</v>
      </c>
      <c r="H725" s="1"/>
      <c r="I725" s="1">
        <v>3.25</v>
      </c>
      <c r="J725" s="1" t="s">
        <v>40</v>
      </c>
      <c r="K725" s="1"/>
      <c r="L725" s="1"/>
      <c r="M725" s="1" t="s">
        <v>68</v>
      </c>
      <c r="N725" s="1" t="s">
        <v>69</v>
      </c>
      <c r="O725" s="105" t="s">
        <v>36</v>
      </c>
      <c r="P725" s="105" t="s">
        <v>47</v>
      </c>
      <c r="Q725" s="106"/>
      <c r="R725" s="106"/>
      <c r="S725" s="1">
        <v>1</v>
      </c>
      <c r="T725" s="1">
        <v>24</v>
      </c>
      <c r="U725" s="105"/>
      <c r="V725" s="105" t="s">
        <v>40</v>
      </c>
      <c r="W725" s="106">
        <v>44137</v>
      </c>
      <c r="X725" s="106">
        <v>44151</v>
      </c>
      <c r="Y725" s="1">
        <v>14</v>
      </c>
      <c r="Z725" s="1">
        <v>112</v>
      </c>
      <c r="AA725" s="1">
        <v>11</v>
      </c>
      <c r="AB725" s="1" t="s">
        <v>542</v>
      </c>
      <c r="AC725" s="1" t="s">
        <v>543</v>
      </c>
      <c r="AD725" s="1" t="s">
        <v>544</v>
      </c>
    </row>
    <row r="726" spans="1:30" x14ac:dyDescent="0.3">
      <c r="A726" s="84">
        <v>44141</v>
      </c>
      <c r="B726" s="1" t="s">
        <v>36</v>
      </c>
      <c r="C726" s="1" t="s">
        <v>44</v>
      </c>
      <c r="D726" s="1"/>
      <c r="E726" s="114">
        <v>0.38541666666666669</v>
      </c>
      <c r="F726" s="115">
        <v>15</v>
      </c>
      <c r="G726" s="114">
        <v>0.45833333333333331</v>
      </c>
      <c r="H726" s="1"/>
      <c r="I726" s="1">
        <v>1.5</v>
      </c>
      <c r="J726" s="1" t="s">
        <v>40</v>
      </c>
      <c r="K726" s="1"/>
      <c r="L726" s="1"/>
      <c r="M726" s="1" t="s">
        <v>68</v>
      </c>
      <c r="N726" s="1" t="s">
        <v>69</v>
      </c>
      <c r="O726" s="105" t="s">
        <v>36</v>
      </c>
      <c r="P726" s="105" t="s">
        <v>44</v>
      </c>
      <c r="Q726" s="106"/>
      <c r="R726" s="106"/>
      <c r="S726" s="1">
        <v>1</v>
      </c>
      <c r="T726" s="1">
        <v>24</v>
      </c>
      <c r="U726" s="105"/>
      <c r="V726" s="105" t="s">
        <v>40</v>
      </c>
      <c r="W726" s="106">
        <v>44137</v>
      </c>
      <c r="X726" s="106">
        <v>44151</v>
      </c>
      <c r="Y726" s="1">
        <v>14</v>
      </c>
      <c r="Z726" s="1">
        <v>112</v>
      </c>
      <c r="AA726" s="1">
        <v>11</v>
      </c>
      <c r="AB726" s="1" t="s">
        <v>542</v>
      </c>
      <c r="AC726" s="1" t="s">
        <v>543</v>
      </c>
      <c r="AD726" s="1" t="s">
        <v>544</v>
      </c>
    </row>
    <row r="727" spans="1:30" x14ac:dyDescent="0.3">
      <c r="A727" s="84">
        <v>44139</v>
      </c>
      <c r="B727" s="1" t="s">
        <v>36</v>
      </c>
      <c r="C727" s="1" t="s">
        <v>44</v>
      </c>
      <c r="D727" s="1"/>
      <c r="E727" s="114">
        <v>0.34375</v>
      </c>
      <c r="F727" s="115">
        <v>15</v>
      </c>
      <c r="G727" s="114">
        <v>0.4236111111111111</v>
      </c>
      <c r="H727" s="1"/>
      <c r="I727" s="1">
        <v>1.67</v>
      </c>
      <c r="J727" s="1" t="s">
        <v>40</v>
      </c>
      <c r="K727" s="1"/>
      <c r="L727" s="1"/>
      <c r="M727" s="1" t="s">
        <v>68</v>
      </c>
      <c r="N727" s="1" t="s">
        <v>69</v>
      </c>
      <c r="O727" s="105" t="s">
        <v>36</v>
      </c>
      <c r="P727" s="105" t="s">
        <v>44</v>
      </c>
      <c r="Q727" s="106"/>
      <c r="R727" s="106"/>
      <c r="S727" s="1">
        <v>1</v>
      </c>
      <c r="T727" s="1">
        <v>24</v>
      </c>
      <c r="U727" s="105"/>
      <c r="V727" s="105" t="s">
        <v>40</v>
      </c>
      <c r="W727" s="106">
        <v>44137</v>
      </c>
      <c r="X727" s="106">
        <v>44151</v>
      </c>
      <c r="Y727" s="1">
        <v>14</v>
      </c>
      <c r="Z727" s="1">
        <v>112</v>
      </c>
      <c r="AA727" s="1">
        <v>11</v>
      </c>
      <c r="AB727" s="1" t="s">
        <v>542</v>
      </c>
      <c r="AC727" s="1" t="s">
        <v>549</v>
      </c>
      <c r="AD727" s="1" t="s">
        <v>544</v>
      </c>
    </row>
    <row r="728" spans="1:30" x14ac:dyDescent="0.3">
      <c r="A728" s="84">
        <v>44137</v>
      </c>
      <c r="B728" s="1" t="s">
        <v>36</v>
      </c>
      <c r="C728" s="1" t="s">
        <v>44</v>
      </c>
      <c r="D728" s="1"/>
      <c r="E728" s="114">
        <v>0.34375</v>
      </c>
      <c r="F728" s="115">
        <v>15</v>
      </c>
      <c r="G728" s="114">
        <v>0.42708333333333331</v>
      </c>
      <c r="H728" s="1"/>
      <c r="I728" s="1">
        <v>1.75</v>
      </c>
      <c r="J728" s="1" t="s">
        <v>40</v>
      </c>
      <c r="K728" s="1"/>
      <c r="L728" s="1"/>
      <c r="M728" s="1" t="s">
        <v>68</v>
      </c>
      <c r="N728" s="1" t="s">
        <v>69</v>
      </c>
      <c r="O728" s="105" t="s">
        <v>36</v>
      </c>
      <c r="P728" s="105" t="s">
        <v>44</v>
      </c>
      <c r="Q728" s="106"/>
      <c r="R728" s="106"/>
      <c r="S728" s="1">
        <v>1</v>
      </c>
      <c r="T728" s="1">
        <v>24</v>
      </c>
      <c r="U728" s="105"/>
      <c r="V728" s="105" t="s">
        <v>40</v>
      </c>
      <c r="W728" s="106">
        <v>44137</v>
      </c>
      <c r="X728" s="106">
        <v>44151</v>
      </c>
      <c r="Y728" s="1">
        <v>14</v>
      </c>
      <c r="Z728" s="1">
        <v>112</v>
      </c>
      <c r="AA728" s="1">
        <v>11</v>
      </c>
      <c r="AB728" s="1" t="s">
        <v>542</v>
      </c>
      <c r="AC728" s="1" t="s">
        <v>549</v>
      </c>
      <c r="AD728" s="1" t="s">
        <v>544</v>
      </c>
    </row>
    <row r="729" spans="1:30" x14ac:dyDescent="0.3">
      <c r="A729" s="84">
        <v>44159</v>
      </c>
      <c r="B729" s="1" t="s">
        <v>36</v>
      </c>
      <c r="C729" s="1" t="s">
        <v>197</v>
      </c>
      <c r="D729" s="1" t="s">
        <v>237</v>
      </c>
      <c r="E729" s="114">
        <v>0.38541666666666669</v>
      </c>
      <c r="F729" s="115">
        <v>10</v>
      </c>
      <c r="G729" s="114">
        <v>0.46527777777777779</v>
      </c>
      <c r="H729" s="1"/>
      <c r="I729" s="1">
        <v>1.75</v>
      </c>
      <c r="J729" s="1" t="s">
        <v>105</v>
      </c>
      <c r="K729" s="1"/>
      <c r="L729" s="1"/>
      <c r="M729" s="1" t="s">
        <v>68</v>
      </c>
      <c r="N729" s="1" t="s">
        <v>69</v>
      </c>
      <c r="O729" s="105" t="s">
        <v>36</v>
      </c>
      <c r="P729" s="105" t="s">
        <v>197</v>
      </c>
      <c r="Q729" s="106"/>
      <c r="R729" s="106"/>
      <c r="T729" s="1">
        <v>7</v>
      </c>
      <c r="U729" s="105"/>
      <c r="V729" s="105" t="s">
        <v>105</v>
      </c>
      <c r="W729" s="106">
        <v>44151</v>
      </c>
      <c r="X729" s="106">
        <v>44165</v>
      </c>
      <c r="Y729" s="1">
        <v>14</v>
      </c>
      <c r="Z729" s="1">
        <v>136.37</v>
      </c>
      <c r="AA729" s="1">
        <v>11</v>
      </c>
      <c r="AB729" s="1" t="s">
        <v>542</v>
      </c>
      <c r="AC729" s="1" t="s">
        <v>543</v>
      </c>
      <c r="AD729" s="1" t="s">
        <v>544</v>
      </c>
    </row>
    <row r="730" spans="1:30" x14ac:dyDescent="0.3">
      <c r="A730" s="84">
        <v>44137</v>
      </c>
      <c r="B730" s="1" t="s">
        <v>36</v>
      </c>
      <c r="C730" s="1" t="s">
        <v>44</v>
      </c>
      <c r="D730" s="1"/>
      <c r="E730" s="114">
        <v>0.34375</v>
      </c>
      <c r="F730" s="115">
        <v>15</v>
      </c>
      <c r="G730" s="114">
        <v>0.42708333333333331</v>
      </c>
      <c r="H730" s="1"/>
      <c r="I730" s="1">
        <v>1.75</v>
      </c>
      <c r="J730" s="1" t="s">
        <v>40</v>
      </c>
      <c r="K730" s="1"/>
      <c r="L730" s="1"/>
      <c r="M730" s="1" t="s">
        <v>73</v>
      </c>
      <c r="N730" s="1" t="s">
        <v>74</v>
      </c>
      <c r="O730" s="105" t="s">
        <v>36</v>
      </c>
      <c r="P730" s="105" t="s">
        <v>44</v>
      </c>
      <c r="Q730" s="106"/>
      <c r="R730" s="106"/>
      <c r="S730" s="1">
        <v>1</v>
      </c>
      <c r="T730" s="1">
        <v>24</v>
      </c>
      <c r="U730" s="105"/>
      <c r="V730" s="105" t="s">
        <v>40</v>
      </c>
      <c r="W730" s="106">
        <v>44137</v>
      </c>
      <c r="X730" s="106">
        <v>44151</v>
      </c>
      <c r="Y730" s="1">
        <v>14</v>
      </c>
      <c r="Z730" s="1">
        <v>112</v>
      </c>
      <c r="AA730" s="1">
        <v>11</v>
      </c>
      <c r="AB730" s="1" t="s">
        <v>542</v>
      </c>
      <c r="AC730" s="1" t="s">
        <v>549</v>
      </c>
      <c r="AD730" s="1" t="s">
        <v>544</v>
      </c>
    </row>
    <row r="731" spans="1:30" x14ac:dyDescent="0.3">
      <c r="A731" s="84">
        <v>44139</v>
      </c>
      <c r="B731" s="1" t="s">
        <v>36</v>
      </c>
      <c r="C731" s="1" t="s">
        <v>44</v>
      </c>
      <c r="D731" s="1"/>
      <c r="E731" s="114">
        <v>0.34375</v>
      </c>
      <c r="F731" s="115">
        <v>15</v>
      </c>
      <c r="G731" s="114">
        <v>0.4236111111111111</v>
      </c>
      <c r="H731" s="1"/>
      <c r="I731" s="1">
        <v>1.67</v>
      </c>
      <c r="J731" s="1" t="s">
        <v>40</v>
      </c>
      <c r="K731" s="1"/>
      <c r="L731" s="1"/>
      <c r="M731" s="1" t="s">
        <v>73</v>
      </c>
      <c r="N731" s="1" t="s">
        <v>74</v>
      </c>
      <c r="O731" s="105" t="s">
        <v>36</v>
      </c>
      <c r="P731" s="105" t="s">
        <v>44</v>
      </c>
      <c r="Q731" s="106"/>
      <c r="R731" s="106"/>
      <c r="S731" s="1">
        <v>1</v>
      </c>
      <c r="T731" s="1">
        <v>24</v>
      </c>
      <c r="U731" s="105"/>
      <c r="V731" s="105" t="s">
        <v>40</v>
      </c>
      <c r="W731" s="106">
        <v>44137</v>
      </c>
      <c r="X731" s="106">
        <v>44151</v>
      </c>
      <c r="Y731" s="1">
        <v>14</v>
      </c>
      <c r="Z731" s="1">
        <v>112</v>
      </c>
      <c r="AA731" s="1">
        <v>11</v>
      </c>
      <c r="AB731" s="1" t="s">
        <v>542</v>
      </c>
      <c r="AC731" s="1" t="s">
        <v>549</v>
      </c>
      <c r="AD731" s="1" t="s">
        <v>544</v>
      </c>
    </row>
    <row r="732" spans="1:30" x14ac:dyDescent="0.3">
      <c r="A732" s="84">
        <v>44141</v>
      </c>
      <c r="B732" s="1" t="s">
        <v>36</v>
      </c>
      <c r="C732" s="1" t="s">
        <v>44</v>
      </c>
      <c r="D732" s="1"/>
      <c r="E732" s="114">
        <v>0.38541666666666669</v>
      </c>
      <c r="F732" s="115">
        <v>15</v>
      </c>
      <c r="G732" s="114">
        <v>0.45833333333333331</v>
      </c>
      <c r="H732" s="1"/>
      <c r="I732" s="1">
        <v>1.5</v>
      </c>
      <c r="J732" s="1" t="s">
        <v>40</v>
      </c>
      <c r="K732" s="1"/>
      <c r="L732" s="1"/>
      <c r="M732" s="1" t="s">
        <v>73</v>
      </c>
      <c r="N732" s="1" t="s">
        <v>74</v>
      </c>
      <c r="O732" s="105" t="s">
        <v>36</v>
      </c>
      <c r="P732" s="105" t="s">
        <v>44</v>
      </c>
      <c r="Q732" s="106"/>
      <c r="R732" s="106"/>
      <c r="S732" s="1">
        <v>1</v>
      </c>
      <c r="T732" s="1">
        <v>24</v>
      </c>
      <c r="U732" s="105"/>
      <c r="V732" s="105" t="s">
        <v>40</v>
      </c>
      <c r="W732" s="106">
        <v>44137</v>
      </c>
      <c r="X732" s="106">
        <v>44151</v>
      </c>
      <c r="Y732" s="1">
        <v>14</v>
      </c>
      <c r="Z732" s="1">
        <v>112</v>
      </c>
      <c r="AA732" s="1">
        <v>11</v>
      </c>
      <c r="AB732" s="1" t="s">
        <v>542</v>
      </c>
      <c r="AC732" s="1" t="s">
        <v>543</v>
      </c>
      <c r="AD732" s="1" t="s">
        <v>544</v>
      </c>
    </row>
    <row r="733" spans="1:30" x14ac:dyDescent="0.3">
      <c r="A733" s="84">
        <v>44140</v>
      </c>
      <c r="B733" s="1" t="s">
        <v>36</v>
      </c>
      <c r="C733" s="1" t="s">
        <v>47</v>
      </c>
      <c r="D733" s="1"/>
      <c r="E733" s="114">
        <v>0.375</v>
      </c>
      <c r="F733" s="115">
        <v>15</v>
      </c>
      <c r="G733" s="114">
        <v>0.52083333333333337</v>
      </c>
      <c r="H733" s="1"/>
      <c r="I733" s="1">
        <v>3.25</v>
      </c>
      <c r="J733" s="1" t="s">
        <v>40</v>
      </c>
      <c r="K733" s="1"/>
      <c r="L733" s="1"/>
      <c r="M733" s="1" t="s">
        <v>73</v>
      </c>
      <c r="N733" s="1" t="s">
        <v>74</v>
      </c>
      <c r="O733" s="105" t="s">
        <v>36</v>
      </c>
      <c r="P733" s="105" t="s">
        <v>47</v>
      </c>
      <c r="Q733" s="106"/>
      <c r="R733" s="106"/>
      <c r="S733" s="1">
        <v>1</v>
      </c>
      <c r="T733" s="1">
        <v>24</v>
      </c>
      <c r="U733" s="105"/>
      <c r="V733" s="105" t="s">
        <v>40</v>
      </c>
      <c r="W733" s="106">
        <v>44137</v>
      </c>
      <c r="X733" s="106">
        <v>44151</v>
      </c>
      <c r="Y733" s="1">
        <v>14</v>
      </c>
      <c r="Z733" s="1">
        <v>112</v>
      </c>
      <c r="AA733" s="1">
        <v>11</v>
      </c>
      <c r="AB733" s="1" t="s">
        <v>542</v>
      </c>
      <c r="AC733" s="1" t="s">
        <v>543</v>
      </c>
      <c r="AD733" s="1" t="s">
        <v>544</v>
      </c>
    </row>
    <row r="734" spans="1:30" x14ac:dyDescent="0.3">
      <c r="A734" s="84">
        <v>44147</v>
      </c>
      <c r="B734" s="1" t="s">
        <v>36</v>
      </c>
      <c r="C734" s="1" t="s">
        <v>47</v>
      </c>
      <c r="D734" s="1" t="s">
        <v>79</v>
      </c>
      <c r="E734" s="114">
        <v>0.625</v>
      </c>
      <c r="F734" s="115">
        <v>15</v>
      </c>
      <c r="G734" s="114">
        <v>0.79166666666666663</v>
      </c>
      <c r="H734" s="1"/>
      <c r="I734" s="1">
        <v>3.75</v>
      </c>
      <c r="J734" s="1" t="s">
        <v>40</v>
      </c>
      <c r="K734" s="1"/>
      <c r="L734" s="1"/>
      <c r="M734" s="1" t="s">
        <v>73</v>
      </c>
      <c r="N734" s="1" t="s">
        <v>74</v>
      </c>
      <c r="O734" s="105" t="s">
        <v>36</v>
      </c>
      <c r="P734" s="105" t="s">
        <v>47</v>
      </c>
      <c r="Q734" s="106"/>
      <c r="R734" s="106"/>
      <c r="S734" s="1">
        <v>1</v>
      </c>
      <c r="T734" s="1">
        <v>24</v>
      </c>
      <c r="U734" s="105"/>
      <c r="V734" s="105" t="s">
        <v>40</v>
      </c>
      <c r="W734" s="106">
        <v>44137</v>
      </c>
      <c r="X734" s="106">
        <v>44151</v>
      </c>
      <c r="Y734" s="1">
        <v>14</v>
      </c>
      <c r="Z734" s="1">
        <v>112</v>
      </c>
      <c r="AA734" s="1">
        <v>11</v>
      </c>
      <c r="AB734" s="1" t="s">
        <v>542</v>
      </c>
      <c r="AC734" s="1" t="s">
        <v>550</v>
      </c>
      <c r="AD734" s="1" t="s">
        <v>544</v>
      </c>
    </row>
    <row r="735" spans="1:30" x14ac:dyDescent="0.3">
      <c r="A735" s="84">
        <v>44162</v>
      </c>
      <c r="B735" s="1" t="s">
        <v>36</v>
      </c>
      <c r="C735" s="1" t="s">
        <v>200</v>
      </c>
      <c r="D735" s="1" t="s">
        <v>243</v>
      </c>
      <c r="E735" s="114">
        <v>0.54166666666666663</v>
      </c>
      <c r="F735" s="115">
        <v>10</v>
      </c>
      <c r="G735" s="114">
        <v>0.62361111111111112</v>
      </c>
      <c r="H735" s="1"/>
      <c r="I735" s="1">
        <v>1.8</v>
      </c>
      <c r="J735" s="1" t="s">
        <v>105</v>
      </c>
      <c r="K735" s="1"/>
      <c r="L735" s="1"/>
      <c r="M735" s="1" t="s">
        <v>73</v>
      </c>
      <c r="N735" s="1" t="s">
        <v>74</v>
      </c>
      <c r="O735" s="105" t="s">
        <v>36</v>
      </c>
      <c r="P735" s="105" t="s">
        <v>200</v>
      </c>
      <c r="Q735" s="106"/>
      <c r="R735" s="106"/>
      <c r="T735" s="1">
        <v>14</v>
      </c>
      <c r="U735" s="105"/>
      <c r="V735" s="105" t="s">
        <v>105</v>
      </c>
      <c r="W735" s="106">
        <v>44151</v>
      </c>
      <c r="X735" s="106">
        <v>44165</v>
      </c>
      <c r="Y735" s="1">
        <v>14</v>
      </c>
      <c r="Z735" s="1">
        <v>136.37</v>
      </c>
      <c r="AA735" s="1">
        <v>11</v>
      </c>
      <c r="AB735" s="1" t="s">
        <v>542</v>
      </c>
      <c r="AC735" s="1" t="s">
        <v>546</v>
      </c>
      <c r="AD735" s="1" t="s">
        <v>544</v>
      </c>
    </row>
    <row r="736" spans="1:30" x14ac:dyDescent="0.3">
      <c r="A736" s="84">
        <v>44162</v>
      </c>
      <c r="B736" s="1" t="s">
        <v>36</v>
      </c>
      <c r="C736" s="1" t="s">
        <v>225</v>
      </c>
      <c r="D736" s="1"/>
      <c r="E736" s="114">
        <v>0.62777777777777777</v>
      </c>
      <c r="F736" s="115">
        <v>10</v>
      </c>
      <c r="G736" s="114">
        <v>0.71458333333333335</v>
      </c>
      <c r="H736" s="1"/>
      <c r="I736" s="1">
        <v>1.92</v>
      </c>
      <c r="J736" s="1" t="s">
        <v>105</v>
      </c>
      <c r="K736" s="1"/>
      <c r="L736" s="1"/>
      <c r="M736" s="1" t="s">
        <v>73</v>
      </c>
      <c r="N736" s="1" t="s">
        <v>74</v>
      </c>
      <c r="O736" s="105" t="s">
        <v>36</v>
      </c>
      <c r="P736" s="105" t="s">
        <v>225</v>
      </c>
      <c r="Q736" s="106"/>
      <c r="R736" s="106"/>
      <c r="T736" s="1">
        <v>7</v>
      </c>
      <c r="U736" s="105"/>
      <c r="V736" s="105" t="s">
        <v>105</v>
      </c>
      <c r="W736" s="106">
        <v>44151</v>
      </c>
      <c r="X736" s="106">
        <v>44165</v>
      </c>
      <c r="Y736" s="1">
        <v>14</v>
      </c>
      <c r="Z736" s="1">
        <v>136.37</v>
      </c>
      <c r="AA736" s="1">
        <v>11</v>
      </c>
      <c r="AB736" s="1" t="s">
        <v>542</v>
      </c>
      <c r="AC736" s="1" t="s">
        <v>550</v>
      </c>
      <c r="AD736" s="1" t="s">
        <v>544</v>
      </c>
    </row>
    <row r="737" spans="1:30" x14ac:dyDescent="0.3">
      <c r="A737" s="84">
        <v>44179</v>
      </c>
      <c r="B737" s="1" t="s">
        <v>36</v>
      </c>
      <c r="C737" s="1" t="s">
        <v>278</v>
      </c>
      <c r="D737" s="1" t="s">
        <v>328</v>
      </c>
      <c r="E737" s="114">
        <v>0.38680555555555557</v>
      </c>
      <c r="F737" s="115">
        <v>10</v>
      </c>
      <c r="G737" s="114">
        <v>0.43055555555555558</v>
      </c>
      <c r="H737" s="1"/>
      <c r="I737" s="1">
        <v>0.88</v>
      </c>
      <c r="J737" s="1" t="s">
        <v>125</v>
      </c>
      <c r="K737" s="1"/>
      <c r="L737" s="1"/>
      <c r="M737" s="1" t="s">
        <v>73</v>
      </c>
      <c r="N737" s="1" t="s">
        <v>74</v>
      </c>
      <c r="O737" s="105" t="s">
        <v>36</v>
      </c>
      <c r="P737" s="105" t="s">
        <v>278</v>
      </c>
      <c r="Q737" s="106">
        <v>44137</v>
      </c>
      <c r="R737" s="106">
        <v>44204</v>
      </c>
      <c r="S737" s="1">
        <v>67</v>
      </c>
      <c r="T737" s="1">
        <v>17</v>
      </c>
      <c r="U737" s="105" t="s">
        <v>414</v>
      </c>
      <c r="V737" s="105" t="s">
        <v>125</v>
      </c>
      <c r="W737" s="106">
        <v>44179</v>
      </c>
      <c r="X737" s="106">
        <v>44193</v>
      </c>
      <c r="Y737" s="1">
        <v>14</v>
      </c>
      <c r="Z737" s="1">
        <v>112</v>
      </c>
      <c r="AA737" s="1">
        <v>12</v>
      </c>
      <c r="AB737" s="1" t="s">
        <v>545</v>
      </c>
      <c r="AC737" s="1" t="s">
        <v>543</v>
      </c>
      <c r="AD737" s="1" t="s">
        <v>544</v>
      </c>
    </row>
    <row r="738" spans="1:30" x14ac:dyDescent="0.3">
      <c r="A738" s="84">
        <v>44137</v>
      </c>
      <c r="B738" s="1" t="s">
        <v>36</v>
      </c>
      <c r="C738" s="1" t="s">
        <v>44</v>
      </c>
      <c r="D738" s="1"/>
      <c r="E738" s="114">
        <v>0.34375</v>
      </c>
      <c r="F738" s="115">
        <v>15</v>
      </c>
      <c r="G738" s="114">
        <v>0.42708333333333331</v>
      </c>
      <c r="H738" s="1"/>
      <c r="I738" s="1">
        <v>1.75</v>
      </c>
      <c r="J738" s="1" t="s">
        <v>40</v>
      </c>
      <c r="K738" s="1"/>
      <c r="L738" s="1"/>
      <c r="M738" s="1" t="s">
        <v>83</v>
      </c>
      <c r="N738" s="1" t="s">
        <v>84</v>
      </c>
      <c r="O738" s="105" t="s">
        <v>36</v>
      </c>
      <c r="P738" s="105" t="s">
        <v>44</v>
      </c>
      <c r="Q738" s="106"/>
      <c r="R738" s="106"/>
      <c r="S738" s="1">
        <v>1</v>
      </c>
      <c r="T738" s="1">
        <v>24</v>
      </c>
      <c r="U738" s="105"/>
      <c r="V738" s="105" t="s">
        <v>40</v>
      </c>
      <c r="W738" s="106">
        <v>44137</v>
      </c>
      <c r="X738" s="106">
        <v>44151</v>
      </c>
      <c r="Y738" s="1">
        <v>14</v>
      </c>
      <c r="Z738" s="1">
        <v>112</v>
      </c>
      <c r="AA738" s="1">
        <v>11</v>
      </c>
      <c r="AB738" s="1" t="s">
        <v>542</v>
      </c>
      <c r="AC738" s="1" t="s">
        <v>549</v>
      </c>
      <c r="AD738" s="1" t="s">
        <v>544</v>
      </c>
    </row>
    <row r="739" spans="1:30" x14ac:dyDescent="0.3">
      <c r="A739" s="84">
        <v>44139</v>
      </c>
      <c r="B739" s="1" t="s">
        <v>36</v>
      </c>
      <c r="C739" s="1" t="s">
        <v>44</v>
      </c>
      <c r="D739" s="1"/>
      <c r="E739" s="114">
        <v>0.34375</v>
      </c>
      <c r="F739" s="115">
        <v>15</v>
      </c>
      <c r="G739" s="114">
        <v>0.4236111111111111</v>
      </c>
      <c r="H739" s="1"/>
      <c r="I739" s="1">
        <v>1.67</v>
      </c>
      <c r="J739" s="1" t="s">
        <v>40</v>
      </c>
      <c r="K739" s="1"/>
      <c r="L739" s="1"/>
      <c r="M739" s="1" t="s">
        <v>83</v>
      </c>
      <c r="N739" s="1" t="s">
        <v>84</v>
      </c>
      <c r="O739" s="105" t="s">
        <v>36</v>
      </c>
      <c r="P739" s="105" t="s">
        <v>44</v>
      </c>
      <c r="Q739" s="106"/>
      <c r="R739" s="106"/>
      <c r="S739" s="1">
        <v>1</v>
      </c>
      <c r="T739" s="1">
        <v>24</v>
      </c>
      <c r="U739" s="105"/>
      <c r="V739" s="105" t="s">
        <v>40</v>
      </c>
      <c r="W739" s="106">
        <v>44137</v>
      </c>
      <c r="X739" s="106">
        <v>44151</v>
      </c>
      <c r="Y739" s="1">
        <v>14</v>
      </c>
      <c r="Z739" s="1">
        <v>112</v>
      </c>
      <c r="AA739" s="1">
        <v>11</v>
      </c>
      <c r="AB739" s="1" t="s">
        <v>542</v>
      </c>
      <c r="AC739" s="1" t="s">
        <v>549</v>
      </c>
      <c r="AD739" s="1" t="s">
        <v>544</v>
      </c>
    </row>
    <row r="740" spans="1:30" x14ac:dyDescent="0.3">
      <c r="A740" s="84">
        <v>44141</v>
      </c>
      <c r="B740" s="1" t="s">
        <v>36</v>
      </c>
      <c r="C740" s="1" t="s">
        <v>44</v>
      </c>
      <c r="D740" s="1"/>
      <c r="E740" s="114">
        <v>0.38541666666666669</v>
      </c>
      <c r="F740" s="115">
        <v>15</v>
      </c>
      <c r="G740" s="114">
        <v>0.45833333333333331</v>
      </c>
      <c r="H740" s="1"/>
      <c r="I740" s="1">
        <v>1.5</v>
      </c>
      <c r="J740" s="1" t="s">
        <v>40</v>
      </c>
      <c r="K740" s="1"/>
      <c r="L740" s="1"/>
      <c r="M740" s="1" t="s">
        <v>83</v>
      </c>
      <c r="N740" s="1" t="s">
        <v>84</v>
      </c>
      <c r="O740" s="105" t="s">
        <v>36</v>
      </c>
      <c r="P740" s="105" t="s">
        <v>44</v>
      </c>
      <c r="Q740" s="106"/>
      <c r="R740" s="106"/>
      <c r="S740" s="1">
        <v>1</v>
      </c>
      <c r="T740" s="1">
        <v>24</v>
      </c>
      <c r="U740" s="105"/>
      <c r="V740" s="105" t="s">
        <v>40</v>
      </c>
      <c r="W740" s="106">
        <v>44137</v>
      </c>
      <c r="X740" s="106">
        <v>44151</v>
      </c>
      <c r="Y740" s="1">
        <v>14</v>
      </c>
      <c r="Z740" s="1">
        <v>112</v>
      </c>
      <c r="AA740" s="1">
        <v>11</v>
      </c>
      <c r="AB740" s="1" t="s">
        <v>542</v>
      </c>
      <c r="AC740" s="1" t="s">
        <v>543</v>
      </c>
      <c r="AD740" s="1" t="s">
        <v>544</v>
      </c>
    </row>
    <row r="741" spans="1:30" x14ac:dyDescent="0.3">
      <c r="A741" s="84">
        <v>44141</v>
      </c>
      <c r="B741" s="1" t="s">
        <v>36</v>
      </c>
      <c r="C741" s="1" t="s">
        <v>44</v>
      </c>
      <c r="D741" s="1"/>
      <c r="E741" s="114">
        <v>0.38541666666666669</v>
      </c>
      <c r="F741" s="115">
        <v>15</v>
      </c>
      <c r="G741" s="114">
        <v>0.45833333333333331</v>
      </c>
      <c r="H741" s="1"/>
      <c r="I741" s="1">
        <v>1.5</v>
      </c>
      <c r="J741" s="1" t="s">
        <v>40</v>
      </c>
      <c r="K741" s="1"/>
      <c r="L741" s="1"/>
      <c r="M741" s="1" t="s">
        <v>83</v>
      </c>
      <c r="N741" s="1" t="s">
        <v>84</v>
      </c>
      <c r="O741" s="105" t="s">
        <v>36</v>
      </c>
      <c r="P741" s="105" t="s">
        <v>44</v>
      </c>
      <c r="Q741" s="106"/>
      <c r="R741" s="106"/>
      <c r="S741" s="1">
        <v>1</v>
      </c>
      <c r="T741" s="1">
        <v>24</v>
      </c>
      <c r="U741" s="105"/>
      <c r="V741" s="105" t="s">
        <v>40</v>
      </c>
      <c r="W741" s="106">
        <v>44137</v>
      </c>
      <c r="X741" s="106">
        <v>44151</v>
      </c>
      <c r="Y741" s="1">
        <v>14</v>
      </c>
      <c r="Z741" s="1">
        <v>112</v>
      </c>
      <c r="AA741" s="1">
        <v>11</v>
      </c>
      <c r="AB741" s="1" t="s">
        <v>542</v>
      </c>
      <c r="AC741" s="1" t="s">
        <v>543</v>
      </c>
      <c r="AD741" s="1" t="s">
        <v>544</v>
      </c>
    </row>
    <row r="742" spans="1:30" x14ac:dyDescent="0.3">
      <c r="A742" s="84">
        <v>44145</v>
      </c>
      <c r="B742" s="1" t="s">
        <v>36</v>
      </c>
      <c r="C742" s="1" t="s">
        <v>44</v>
      </c>
      <c r="D742" s="1"/>
      <c r="E742" s="114">
        <v>0.63541666666666663</v>
      </c>
      <c r="F742" s="115">
        <v>15</v>
      </c>
      <c r="G742" s="114">
        <v>0.70833333333333337</v>
      </c>
      <c r="H742" s="1"/>
      <c r="I742" s="1">
        <v>1.5</v>
      </c>
      <c r="J742" s="1" t="s">
        <v>40</v>
      </c>
      <c r="K742" s="1"/>
      <c r="L742" s="1"/>
      <c r="M742" s="1" t="s">
        <v>83</v>
      </c>
      <c r="N742" s="1" t="s">
        <v>84</v>
      </c>
      <c r="O742" s="105" t="s">
        <v>36</v>
      </c>
      <c r="P742" s="105" t="s">
        <v>44</v>
      </c>
      <c r="Q742" s="106"/>
      <c r="R742" s="106"/>
      <c r="S742" s="1">
        <v>1</v>
      </c>
      <c r="T742" s="1">
        <v>24</v>
      </c>
      <c r="U742" s="105"/>
      <c r="V742" s="105" t="s">
        <v>40</v>
      </c>
      <c r="W742" s="106">
        <v>44137</v>
      </c>
      <c r="X742" s="106">
        <v>44151</v>
      </c>
      <c r="Y742" s="1">
        <v>14</v>
      </c>
      <c r="Z742" s="1">
        <v>112</v>
      </c>
      <c r="AA742" s="1">
        <v>11</v>
      </c>
      <c r="AB742" s="1" t="s">
        <v>542</v>
      </c>
      <c r="AC742" s="1" t="s">
        <v>550</v>
      </c>
      <c r="AD742" s="1" t="s">
        <v>544</v>
      </c>
    </row>
    <row r="743" spans="1:30" x14ac:dyDescent="0.3">
      <c r="A743" s="84">
        <v>44148</v>
      </c>
      <c r="B743" s="1" t="s">
        <v>36</v>
      </c>
      <c r="C743" s="1" t="s">
        <v>44</v>
      </c>
      <c r="D743" s="1"/>
      <c r="E743" s="114">
        <v>0.42708333333333331</v>
      </c>
      <c r="F743" s="115">
        <v>15</v>
      </c>
      <c r="G743" s="114">
        <v>0.5</v>
      </c>
      <c r="H743" s="1"/>
      <c r="I743" s="1">
        <v>1.5</v>
      </c>
      <c r="J743" s="1" t="s">
        <v>40</v>
      </c>
      <c r="K743" s="1"/>
      <c r="L743" s="1"/>
      <c r="M743" s="1" t="s">
        <v>83</v>
      </c>
      <c r="N743" s="1" t="s">
        <v>84</v>
      </c>
      <c r="O743" s="105" t="s">
        <v>36</v>
      </c>
      <c r="P743" s="105" t="s">
        <v>44</v>
      </c>
      <c r="Q743" s="106"/>
      <c r="R743" s="106"/>
      <c r="S743" s="1">
        <v>1</v>
      </c>
      <c r="T743" s="1">
        <v>24</v>
      </c>
      <c r="U743" s="105"/>
      <c r="V743" s="105" t="s">
        <v>40</v>
      </c>
      <c r="W743" s="106">
        <v>44137</v>
      </c>
      <c r="X743" s="106">
        <v>44151</v>
      </c>
      <c r="Y743" s="1">
        <v>14</v>
      </c>
      <c r="Z743" s="1">
        <v>112</v>
      </c>
      <c r="AA743" s="1">
        <v>11</v>
      </c>
      <c r="AB743" s="1" t="s">
        <v>542</v>
      </c>
      <c r="AC743" s="1" t="s">
        <v>555</v>
      </c>
      <c r="AD743" s="1" t="s">
        <v>544</v>
      </c>
    </row>
    <row r="744" spans="1:30" x14ac:dyDescent="0.3">
      <c r="A744" s="84">
        <v>44152</v>
      </c>
      <c r="B744" s="1" t="s">
        <v>36</v>
      </c>
      <c r="C744" s="1" t="s">
        <v>44</v>
      </c>
      <c r="D744" s="1"/>
      <c r="E744" s="114">
        <v>0.63541666666666663</v>
      </c>
      <c r="F744" s="115">
        <v>15</v>
      </c>
      <c r="G744" s="114">
        <v>0.70833333333333337</v>
      </c>
      <c r="H744" s="1"/>
      <c r="I744" s="1">
        <v>1.5</v>
      </c>
      <c r="J744" s="1" t="s">
        <v>105</v>
      </c>
      <c r="K744" s="1"/>
      <c r="L744" s="1"/>
      <c r="M744" s="1" t="s">
        <v>83</v>
      </c>
      <c r="N744" s="1" t="s">
        <v>84</v>
      </c>
      <c r="O744" s="105" t="s">
        <v>36</v>
      </c>
      <c r="P744" s="105" t="s">
        <v>44</v>
      </c>
      <c r="Q744" s="106"/>
      <c r="R744" s="106"/>
      <c r="S744" s="1">
        <v>1</v>
      </c>
      <c r="T744" s="1">
        <v>24</v>
      </c>
      <c r="U744" s="105"/>
      <c r="V744" s="105" t="s">
        <v>105</v>
      </c>
      <c r="W744" s="106">
        <v>44151</v>
      </c>
      <c r="X744" s="106">
        <v>44165</v>
      </c>
      <c r="Y744" s="1">
        <v>14</v>
      </c>
      <c r="Z744" s="1">
        <v>136.37</v>
      </c>
      <c r="AA744" s="1">
        <v>11</v>
      </c>
      <c r="AB744" s="1" t="s">
        <v>542</v>
      </c>
      <c r="AC744" s="1" t="s">
        <v>550</v>
      </c>
      <c r="AD744" s="1" t="s">
        <v>544</v>
      </c>
    </row>
    <row r="745" spans="1:30" x14ac:dyDescent="0.3">
      <c r="A745" s="84">
        <v>44155</v>
      </c>
      <c r="B745" s="1" t="s">
        <v>36</v>
      </c>
      <c r="C745" s="1" t="s">
        <v>44</v>
      </c>
      <c r="D745" s="1"/>
      <c r="E745" s="114">
        <v>0.42708333333333331</v>
      </c>
      <c r="F745" s="115">
        <v>15</v>
      </c>
      <c r="G745" s="114">
        <v>0.5</v>
      </c>
      <c r="H745" s="1"/>
      <c r="I745" s="1">
        <v>1.5</v>
      </c>
      <c r="J745" s="1" t="s">
        <v>105</v>
      </c>
      <c r="K745" s="1"/>
      <c r="L745" s="1"/>
      <c r="M745" s="1" t="s">
        <v>83</v>
      </c>
      <c r="N745" s="1" t="s">
        <v>84</v>
      </c>
      <c r="O745" s="105" t="s">
        <v>36</v>
      </c>
      <c r="P745" s="105" t="s">
        <v>44</v>
      </c>
      <c r="Q745" s="106"/>
      <c r="R745" s="106"/>
      <c r="S745" s="1">
        <v>1</v>
      </c>
      <c r="T745" s="1">
        <v>24</v>
      </c>
      <c r="U745" s="105"/>
      <c r="V745" s="105" t="s">
        <v>105</v>
      </c>
      <c r="W745" s="106">
        <v>44151</v>
      </c>
      <c r="X745" s="106">
        <v>44165</v>
      </c>
      <c r="Y745" s="1">
        <v>14</v>
      </c>
      <c r="Z745" s="1">
        <v>136.37</v>
      </c>
      <c r="AA745" s="1">
        <v>11</v>
      </c>
      <c r="AB745" s="1" t="s">
        <v>542</v>
      </c>
      <c r="AC745" s="1" t="s">
        <v>555</v>
      </c>
      <c r="AD745" s="1" t="s">
        <v>544</v>
      </c>
    </row>
    <row r="746" spans="1:30" x14ac:dyDescent="0.3">
      <c r="A746" s="84">
        <v>44140</v>
      </c>
      <c r="B746" s="1" t="s">
        <v>36</v>
      </c>
      <c r="C746" s="1" t="s">
        <v>47</v>
      </c>
      <c r="D746" s="1"/>
      <c r="E746" s="114">
        <v>0.375</v>
      </c>
      <c r="F746" s="115">
        <v>15</v>
      </c>
      <c r="G746" s="114">
        <v>0.52083333333333337</v>
      </c>
      <c r="H746" s="1"/>
      <c r="I746" s="1">
        <v>3.25</v>
      </c>
      <c r="J746" s="1" t="s">
        <v>40</v>
      </c>
      <c r="K746" s="1"/>
      <c r="L746" s="1"/>
      <c r="M746" s="1" t="s">
        <v>83</v>
      </c>
      <c r="N746" s="1" t="s">
        <v>84</v>
      </c>
      <c r="O746" s="105" t="s">
        <v>36</v>
      </c>
      <c r="P746" s="105" t="s">
        <v>47</v>
      </c>
      <c r="Q746" s="106"/>
      <c r="R746" s="106"/>
      <c r="S746" s="1">
        <v>1</v>
      </c>
      <c r="T746" s="1">
        <v>24</v>
      </c>
      <c r="U746" s="105"/>
      <c r="V746" s="105" t="s">
        <v>40</v>
      </c>
      <c r="W746" s="106">
        <v>44137</v>
      </c>
      <c r="X746" s="106">
        <v>44151</v>
      </c>
      <c r="Y746" s="1">
        <v>14</v>
      </c>
      <c r="Z746" s="1">
        <v>112</v>
      </c>
      <c r="AA746" s="1">
        <v>11</v>
      </c>
      <c r="AB746" s="1" t="s">
        <v>542</v>
      </c>
      <c r="AC746" s="1" t="s">
        <v>543</v>
      </c>
      <c r="AD746" s="1" t="s">
        <v>544</v>
      </c>
    </row>
    <row r="747" spans="1:30" x14ac:dyDescent="0.3">
      <c r="A747" s="84">
        <v>44148</v>
      </c>
      <c r="B747" s="1" t="s">
        <v>36</v>
      </c>
      <c r="C747" s="1" t="s">
        <v>47</v>
      </c>
      <c r="D747" s="1"/>
      <c r="E747" s="114">
        <v>0.625</v>
      </c>
      <c r="F747" s="115">
        <v>15</v>
      </c>
      <c r="G747" s="114">
        <v>0.78472222222222221</v>
      </c>
      <c r="H747" s="1"/>
      <c r="I747" s="1">
        <v>3.58</v>
      </c>
      <c r="J747" s="1" t="s">
        <v>40</v>
      </c>
      <c r="K747" s="1"/>
      <c r="L747" s="1"/>
      <c r="M747" s="1" t="s">
        <v>83</v>
      </c>
      <c r="N747" s="1" t="s">
        <v>84</v>
      </c>
      <c r="O747" s="105" t="s">
        <v>36</v>
      </c>
      <c r="P747" s="105" t="s">
        <v>47</v>
      </c>
      <c r="Q747" s="106"/>
      <c r="R747" s="106"/>
      <c r="S747" s="1">
        <v>1</v>
      </c>
      <c r="T747" s="1">
        <v>24</v>
      </c>
      <c r="U747" s="105"/>
      <c r="V747" s="105" t="s">
        <v>40</v>
      </c>
      <c r="W747" s="106">
        <v>44137</v>
      </c>
      <c r="X747" s="106">
        <v>44151</v>
      </c>
      <c r="Y747" s="1">
        <v>14</v>
      </c>
      <c r="Z747" s="1">
        <v>112</v>
      </c>
      <c r="AA747" s="1">
        <v>11</v>
      </c>
      <c r="AB747" s="1" t="s">
        <v>542</v>
      </c>
      <c r="AC747" s="1" t="s">
        <v>550</v>
      </c>
      <c r="AD747" s="1" t="s">
        <v>544</v>
      </c>
    </row>
    <row r="748" spans="1:30" x14ac:dyDescent="0.3">
      <c r="A748" s="84">
        <v>44159</v>
      </c>
      <c r="B748" s="1" t="s">
        <v>36</v>
      </c>
      <c r="C748" s="1" t="s">
        <v>38</v>
      </c>
      <c r="D748" s="1" t="s">
        <v>140</v>
      </c>
      <c r="E748" s="114">
        <v>0.38541666666666669</v>
      </c>
      <c r="F748" s="115">
        <v>10</v>
      </c>
      <c r="G748" s="114">
        <v>0.46527777777777779</v>
      </c>
      <c r="H748" s="1"/>
      <c r="I748" s="1">
        <v>1.75</v>
      </c>
      <c r="J748" s="1" t="s">
        <v>105</v>
      </c>
      <c r="K748" s="1"/>
      <c r="L748" s="1"/>
      <c r="M748" s="1" t="s">
        <v>83</v>
      </c>
      <c r="N748" s="1" t="s">
        <v>84</v>
      </c>
      <c r="O748" s="105" t="s">
        <v>36</v>
      </c>
      <c r="P748" s="105" t="s">
        <v>38</v>
      </c>
      <c r="Q748" s="106"/>
      <c r="R748" s="106"/>
      <c r="S748" s="1">
        <v>1</v>
      </c>
      <c r="T748" s="1">
        <v>24</v>
      </c>
      <c r="U748" s="105"/>
      <c r="V748" s="105" t="s">
        <v>105</v>
      </c>
      <c r="W748" s="106">
        <v>44151</v>
      </c>
      <c r="X748" s="106">
        <v>44165</v>
      </c>
      <c r="Y748" s="1">
        <v>14</v>
      </c>
      <c r="Z748" s="1">
        <v>136.37</v>
      </c>
      <c r="AA748" s="1">
        <v>11</v>
      </c>
      <c r="AB748" s="1" t="s">
        <v>542</v>
      </c>
      <c r="AC748" s="1" t="s">
        <v>543</v>
      </c>
      <c r="AD748" s="1" t="s">
        <v>544</v>
      </c>
    </row>
    <row r="749" spans="1:30" x14ac:dyDescent="0.3">
      <c r="A749" s="84">
        <v>44162</v>
      </c>
      <c r="B749" s="1" t="s">
        <v>36</v>
      </c>
      <c r="C749" s="1" t="s">
        <v>200</v>
      </c>
      <c r="D749" s="1" t="s">
        <v>255</v>
      </c>
      <c r="E749" s="114">
        <v>0.54166666666666663</v>
      </c>
      <c r="F749" s="115">
        <v>10</v>
      </c>
      <c r="G749" s="114">
        <v>0.62083333333333335</v>
      </c>
      <c r="H749" s="1"/>
      <c r="I749" s="1">
        <v>1.73</v>
      </c>
      <c r="J749" s="1" t="s">
        <v>105</v>
      </c>
      <c r="K749" s="1"/>
      <c r="L749" s="1"/>
      <c r="M749" s="1" t="s">
        <v>83</v>
      </c>
      <c r="N749" s="1" t="s">
        <v>84</v>
      </c>
      <c r="O749" s="105" t="s">
        <v>36</v>
      </c>
      <c r="P749" s="105" t="s">
        <v>200</v>
      </c>
      <c r="Q749" s="106"/>
      <c r="R749" s="106"/>
      <c r="T749" s="1">
        <v>14</v>
      </c>
      <c r="U749" s="105"/>
      <c r="V749" s="105" t="s">
        <v>105</v>
      </c>
      <c r="W749" s="106">
        <v>44151</v>
      </c>
      <c r="X749" s="106">
        <v>44165</v>
      </c>
      <c r="Y749" s="1">
        <v>14</v>
      </c>
      <c r="Z749" s="1">
        <v>136.37</v>
      </c>
      <c r="AA749" s="1">
        <v>11</v>
      </c>
      <c r="AB749" s="1" t="s">
        <v>542</v>
      </c>
      <c r="AC749" s="1" t="s">
        <v>546</v>
      </c>
      <c r="AD749" s="1" t="s">
        <v>544</v>
      </c>
    </row>
    <row r="750" spans="1:30" x14ac:dyDescent="0.3">
      <c r="A750" s="84">
        <v>44162</v>
      </c>
      <c r="B750" s="1" t="s">
        <v>36</v>
      </c>
      <c r="C750" s="1" t="s">
        <v>225</v>
      </c>
      <c r="D750" s="1" t="s">
        <v>256</v>
      </c>
      <c r="E750" s="114">
        <v>0.62847222222222221</v>
      </c>
      <c r="F750" s="115">
        <v>10</v>
      </c>
      <c r="G750" s="114">
        <v>0.71319444444444446</v>
      </c>
      <c r="H750" s="1"/>
      <c r="I750" s="1">
        <v>1.87</v>
      </c>
      <c r="J750" s="1" t="s">
        <v>105</v>
      </c>
      <c r="K750" s="1"/>
      <c r="L750" s="1"/>
      <c r="M750" s="1" t="s">
        <v>83</v>
      </c>
      <c r="N750" s="1" t="s">
        <v>84</v>
      </c>
      <c r="O750" s="105" t="s">
        <v>36</v>
      </c>
      <c r="P750" s="105" t="s">
        <v>225</v>
      </c>
      <c r="Q750" s="106"/>
      <c r="R750" s="106"/>
      <c r="T750" s="1">
        <v>7</v>
      </c>
      <c r="U750" s="105"/>
      <c r="V750" s="105" t="s">
        <v>105</v>
      </c>
      <c r="W750" s="106">
        <v>44151</v>
      </c>
      <c r="X750" s="106">
        <v>44165</v>
      </c>
      <c r="Y750" s="1">
        <v>14</v>
      </c>
      <c r="Z750" s="1">
        <v>136.37</v>
      </c>
      <c r="AA750" s="1">
        <v>11</v>
      </c>
      <c r="AB750" s="1" t="s">
        <v>542</v>
      </c>
      <c r="AC750" s="1" t="s">
        <v>550</v>
      </c>
      <c r="AD750" s="1" t="s">
        <v>544</v>
      </c>
    </row>
    <row r="751" spans="1:30" x14ac:dyDescent="0.3">
      <c r="A751" s="84">
        <v>44165</v>
      </c>
      <c r="B751" s="1" t="s">
        <v>36</v>
      </c>
      <c r="C751" s="1" t="s">
        <v>278</v>
      </c>
      <c r="D751" s="1" t="s">
        <v>105</v>
      </c>
      <c r="E751" s="114">
        <v>0.33333333333333331</v>
      </c>
      <c r="F751" s="115">
        <v>15</v>
      </c>
      <c r="G751" s="114">
        <v>0.4236111111111111</v>
      </c>
      <c r="H751" s="1"/>
      <c r="I751" s="1">
        <v>1.92</v>
      </c>
      <c r="J751" s="1" t="s">
        <v>108</v>
      </c>
      <c r="K751" s="1"/>
      <c r="L751" s="1"/>
      <c r="M751" s="1" t="s">
        <v>83</v>
      </c>
      <c r="N751" s="1" t="s">
        <v>84</v>
      </c>
      <c r="O751" s="105" t="s">
        <v>36</v>
      </c>
      <c r="P751" s="105" t="s">
        <v>278</v>
      </c>
      <c r="Q751" s="106">
        <v>44137</v>
      </c>
      <c r="R751" s="106">
        <v>44204</v>
      </c>
      <c r="S751" s="1">
        <v>67</v>
      </c>
      <c r="T751" s="1">
        <v>17</v>
      </c>
      <c r="U751" s="105" t="s">
        <v>414</v>
      </c>
      <c r="V751" s="105" t="s">
        <v>108</v>
      </c>
      <c r="W751" s="106">
        <v>44165</v>
      </c>
      <c r="X751" s="106">
        <v>44179</v>
      </c>
      <c r="Y751" s="1">
        <v>14</v>
      </c>
      <c r="Z751" s="1">
        <v>112</v>
      </c>
      <c r="AA751" s="1">
        <v>11</v>
      </c>
      <c r="AB751" s="1" t="s">
        <v>542</v>
      </c>
      <c r="AC751" s="1" t="s">
        <v>549</v>
      </c>
      <c r="AD751" s="1" t="s">
        <v>544</v>
      </c>
    </row>
    <row r="752" spans="1:30" x14ac:dyDescent="0.3">
      <c r="A752" s="84">
        <v>44169</v>
      </c>
      <c r="B752" s="1" t="s">
        <v>36</v>
      </c>
      <c r="C752" s="1" t="s">
        <v>265</v>
      </c>
      <c r="D752" s="1" t="s">
        <v>250</v>
      </c>
      <c r="E752" s="114">
        <v>0.37916666666666665</v>
      </c>
      <c r="F752" s="115">
        <v>10</v>
      </c>
      <c r="G752" s="114">
        <v>0.47569444444444442</v>
      </c>
      <c r="H752" s="1"/>
      <c r="I752" s="1">
        <v>2.15</v>
      </c>
      <c r="J752" s="1" t="s">
        <v>108</v>
      </c>
      <c r="K752" s="1"/>
      <c r="L752" s="1"/>
      <c r="M752" s="1" t="s">
        <v>83</v>
      </c>
      <c r="N752" s="1" t="s">
        <v>84</v>
      </c>
      <c r="O752" s="105" t="s">
        <v>36</v>
      </c>
      <c r="P752" s="105" t="s">
        <v>265</v>
      </c>
      <c r="Q752" s="106">
        <v>44137</v>
      </c>
      <c r="R752" s="106">
        <v>44204</v>
      </c>
      <c r="S752" s="1">
        <v>67</v>
      </c>
      <c r="T752" s="1">
        <v>0</v>
      </c>
      <c r="U752" s="105" t="s">
        <v>414</v>
      </c>
      <c r="V752" s="105" t="s">
        <v>108</v>
      </c>
      <c r="W752" s="106">
        <v>44165</v>
      </c>
      <c r="X752" s="106">
        <v>44179</v>
      </c>
      <c r="Y752" s="1">
        <v>14</v>
      </c>
      <c r="Z752" s="1">
        <v>112</v>
      </c>
      <c r="AA752" s="1">
        <v>12</v>
      </c>
      <c r="AB752" s="1" t="s">
        <v>545</v>
      </c>
      <c r="AC752" s="1" t="s">
        <v>543</v>
      </c>
      <c r="AD752" s="1" t="s">
        <v>544</v>
      </c>
    </row>
    <row r="753" spans="1:30" x14ac:dyDescent="0.3">
      <c r="A753" s="84">
        <v>44173</v>
      </c>
      <c r="B753" s="1" t="s">
        <v>36</v>
      </c>
      <c r="C753" s="1" t="s">
        <v>44</v>
      </c>
      <c r="D753" s="1"/>
      <c r="E753" s="114">
        <v>0.63541666666666663</v>
      </c>
      <c r="F753" s="115">
        <v>15</v>
      </c>
      <c r="G753" s="114">
        <v>0.71875</v>
      </c>
      <c r="H753" s="1"/>
      <c r="I753" s="1">
        <v>1.75</v>
      </c>
      <c r="J753" s="1" t="s">
        <v>108</v>
      </c>
      <c r="K753" s="1"/>
      <c r="L753" s="1"/>
      <c r="M753" s="1" t="s">
        <v>83</v>
      </c>
      <c r="N753" s="1" t="s">
        <v>84</v>
      </c>
      <c r="O753" s="105" t="s">
        <v>36</v>
      </c>
      <c r="P753" s="105" t="s">
        <v>44</v>
      </c>
      <c r="Q753" s="106"/>
      <c r="R753" s="106"/>
      <c r="S753" s="1">
        <v>1</v>
      </c>
      <c r="T753" s="1">
        <v>24</v>
      </c>
      <c r="U753" s="105"/>
      <c r="V753" s="105" t="s">
        <v>108</v>
      </c>
      <c r="W753" s="106">
        <v>44165</v>
      </c>
      <c r="X753" s="106">
        <v>44179</v>
      </c>
      <c r="Y753" s="1">
        <v>14</v>
      </c>
      <c r="Z753" s="1">
        <v>112</v>
      </c>
      <c r="AA753" s="1">
        <v>12</v>
      </c>
      <c r="AB753" s="1" t="s">
        <v>545</v>
      </c>
      <c r="AC753" s="1" t="s">
        <v>550</v>
      </c>
      <c r="AD753" s="1" t="s">
        <v>544</v>
      </c>
    </row>
    <row r="754" spans="1:30" x14ac:dyDescent="0.3">
      <c r="A754" s="84">
        <v>44137</v>
      </c>
      <c r="B754" s="1" t="s">
        <v>36</v>
      </c>
      <c r="C754" s="1" t="s">
        <v>44</v>
      </c>
      <c r="D754" s="1"/>
      <c r="E754" s="114">
        <v>0.34375</v>
      </c>
      <c r="F754" s="115">
        <v>15</v>
      </c>
      <c r="G754" s="114">
        <v>0.42708333333333331</v>
      </c>
      <c r="H754" s="1"/>
      <c r="I754" s="1">
        <v>1.75</v>
      </c>
      <c r="J754" s="1" t="s">
        <v>40</v>
      </c>
      <c r="K754" s="1"/>
      <c r="L754" s="1"/>
      <c r="M754" s="1" t="s">
        <v>93</v>
      </c>
      <c r="N754" s="1" t="s">
        <v>94</v>
      </c>
      <c r="O754" s="105" t="s">
        <v>36</v>
      </c>
      <c r="P754" s="105" t="s">
        <v>44</v>
      </c>
      <c r="Q754" s="106"/>
      <c r="R754" s="106"/>
      <c r="S754" s="1">
        <v>1</v>
      </c>
      <c r="T754" s="1">
        <v>24</v>
      </c>
      <c r="U754" s="105"/>
      <c r="V754" s="105" t="s">
        <v>40</v>
      </c>
      <c r="W754" s="106">
        <v>44137</v>
      </c>
      <c r="X754" s="106">
        <v>44151</v>
      </c>
      <c r="Y754" s="1">
        <v>14</v>
      </c>
      <c r="Z754" s="1">
        <v>112</v>
      </c>
      <c r="AA754" s="1">
        <v>11</v>
      </c>
      <c r="AB754" s="1" t="s">
        <v>542</v>
      </c>
      <c r="AC754" s="1" t="s">
        <v>549</v>
      </c>
      <c r="AD754" s="1" t="s">
        <v>544</v>
      </c>
    </row>
    <row r="755" spans="1:30" x14ac:dyDescent="0.3">
      <c r="A755" s="84">
        <v>44139</v>
      </c>
      <c r="B755" s="1" t="s">
        <v>36</v>
      </c>
      <c r="C755" s="1" t="s">
        <v>44</v>
      </c>
      <c r="D755" s="1"/>
      <c r="E755" s="114">
        <v>0.34375</v>
      </c>
      <c r="F755" s="115">
        <v>15</v>
      </c>
      <c r="G755" s="114">
        <v>0.4236111111111111</v>
      </c>
      <c r="H755" s="1"/>
      <c r="I755" s="1">
        <v>1.67</v>
      </c>
      <c r="J755" s="1" t="s">
        <v>40</v>
      </c>
      <c r="K755" s="1"/>
      <c r="L755" s="1"/>
      <c r="M755" s="1" t="s">
        <v>93</v>
      </c>
      <c r="N755" s="1" t="s">
        <v>94</v>
      </c>
      <c r="O755" s="105" t="s">
        <v>36</v>
      </c>
      <c r="P755" s="105" t="s">
        <v>44</v>
      </c>
      <c r="Q755" s="106"/>
      <c r="R755" s="106"/>
      <c r="S755" s="1">
        <v>1</v>
      </c>
      <c r="T755" s="1">
        <v>24</v>
      </c>
      <c r="U755" s="105"/>
      <c r="V755" s="105" t="s">
        <v>40</v>
      </c>
      <c r="W755" s="106">
        <v>44137</v>
      </c>
      <c r="X755" s="106">
        <v>44151</v>
      </c>
      <c r="Y755" s="1">
        <v>14</v>
      </c>
      <c r="Z755" s="1">
        <v>112</v>
      </c>
      <c r="AA755" s="1">
        <v>11</v>
      </c>
      <c r="AB755" s="1" t="s">
        <v>542</v>
      </c>
      <c r="AC755" s="1" t="s">
        <v>549</v>
      </c>
      <c r="AD755" s="1" t="s">
        <v>544</v>
      </c>
    </row>
    <row r="756" spans="1:30" x14ac:dyDescent="0.3">
      <c r="A756" s="84">
        <v>44141</v>
      </c>
      <c r="B756" s="1" t="s">
        <v>36</v>
      </c>
      <c r="C756" s="1" t="s">
        <v>44</v>
      </c>
      <c r="D756" s="1"/>
      <c r="E756" s="114">
        <v>0.38541666666666669</v>
      </c>
      <c r="F756" s="115">
        <v>15</v>
      </c>
      <c r="G756" s="114">
        <v>0.45833333333333331</v>
      </c>
      <c r="H756" s="1"/>
      <c r="I756" s="1">
        <v>1.5</v>
      </c>
      <c r="J756" s="1" t="s">
        <v>40</v>
      </c>
      <c r="K756" s="1"/>
      <c r="L756" s="1"/>
      <c r="M756" s="1" t="s">
        <v>93</v>
      </c>
      <c r="N756" s="1" t="s">
        <v>94</v>
      </c>
      <c r="O756" s="105" t="s">
        <v>36</v>
      </c>
      <c r="P756" s="105" t="s">
        <v>44</v>
      </c>
      <c r="Q756" s="106"/>
      <c r="R756" s="106"/>
      <c r="S756" s="1">
        <v>1</v>
      </c>
      <c r="T756" s="1">
        <v>24</v>
      </c>
      <c r="U756" s="105"/>
      <c r="V756" s="105" t="s">
        <v>40</v>
      </c>
      <c r="W756" s="106">
        <v>44137</v>
      </c>
      <c r="X756" s="106">
        <v>44151</v>
      </c>
      <c r="Y756" s="1">
        <v>14</v>
      </c>
      <c r="Z756" s="1">
        <v>112</v>
      </c>
      <c r="AA756" s="1">
        <v>11</v>
      </c>
      <c r="AB756" s="1" t="s">
        <v>542</v>
      </c>
      <c r="AC756" s="1" t="s">
        <v>543</v>
      </c>
      <c r="AD756" s="1" t="s">
        <v>544</v>
      </c>
    </row>
    <row r="757" spans="1:30" x14ac:dyDescent="0.3">
      <c r="A757" s="84">
        <v>44140</v>
      </c>
      <c r="B757" s="1" t="s">
        <v>36</v>
      </c>
      <c r="C757" s="1" t="s">
        <v>47</v>
      </c>
      <c r="D757" s="1"/>
      <c r="E757" s="114">
        <v>0.41666666666666669</v>
      </c>
      <c r="F757" s="115">
        <v>15</v>
      </c>
      <c r="G757" s="114">
        <v>0.52083333333333337</v>
      </c>
      <c r="H757" s="1"/>
      <c r="I757" s="1">
        <v>2.25</v>
      </c>
      <c r="J757" s="1" t="s">
        <v>40</v>
      </c>
      <c r="K757" s="1"/>
      <c r="L757" s="1"/>
      <c r="M757" s="1" t="s">
        <v>93</v>
      </c>
      <c r="N757" s="1" t="s">
        <v>94</v>
      </c>
      <c r="O757" s="105" t="s">
        <v>36</v>
      </c>
      <c r="P757" s="105" t="s">
        <v>47</v>
      </c>
      <c r="Q757" s="106"/>
      <c r="R757" s="106"/>
      <c r="S757" s="1">
        <v>1</v>
      </c>
      <c r="T757" s="1">
        <v>24</v>
      </c>
      <c r="U757" s="105"/>
      <c r="V757" s="105" t="s">
        <v>40</v>
      </c>
      <c r="W757" s="106">
        <v>44137</v>
      </c>
      <c r="X757" s="106">
        <v>44151</v>
      </c>
      <c r="Y757" s="1">
        <v>14</v>
      </c>
      <c r="Z757" s="1">
        <v>112</v>
      </c>
      <c r="AA757" s="1">
        <v>11</v>
      </c>
      <c r="AB757" s="1" t="s">
        <v>542</v>
      </c>
      <c r="AC757" s="1" t="s">
        <v>555</v>
      </c>
      <c r="AD757" s="1" t="s">
        <v>544</v>
      </c>
    </row>
    <row r="758" spans="1:30" x14ac:dyDescent="0.3">
      <c r="A758" s="84">
        <v>44153</v>
      </c>
      <c r="B758" s="1" t="s">
        <v>36</v>
      </c>
      <c r="C758" s="1" t="s">
        <v>267</v>
      </c>
      <c r="D758" s="1" t="s">
        <v>269</v>
      </c>
      <c r="E758" s="114">
        <v>0.3888888888888889</v>
      </c>
      <c r="F758" s="115">
        <v>20</v>
      </c>
      <c r="G758" s="114">
        <v>0.5</v>
      </c>
      <c r="H758" s="1"/>
      <c r="I758" s="1">
        <v>2.33</v>
      </c>
      <c r="J758" s="1" t="s">
        <v>105</v>
      </c>
      <c r="K758" s="1"/>
      <c r="L758" s="1"/>
      <c r="M758" s="1" t="s">
        <v>93</v>
      </c>
      <c r="N758" s="1" t="s">
        <v>94</v>
      </c>
      <c r="O758" s="105" t="s">
        <v>36</v>
      </c>
      <c r="P758" s="105" t="s">
        <v>267</v>
      </c>
      <c r="Q758" s="106">
        <v>44151</v>
      </c>
      <c r="R758" s="106"/>
      <c r="S758" s="1">
        <v>1.2793750000000002</v>
      </c>
      <c r="T758" s="1">
        <v>30.705000000000005</v>
      </c>
      <c r="U758" s="105"/>
      <c r="V758" s="105" t="s">
        <v>105</v>
      </c>
      <c r="W758" s="106">
        <v>44151</v>
      </c>
      <c r="X758" s="106">
        <v>44165</v>
      </c>
      <c r="Y758" s="1">
        <v>14</v>
      </c>
      <c r="Z758" s="1">
        <v>136.37</v>
      </c>
      <c r="AA758" s="1">
        <v>11</v>
      </c>
      <c r="AB758" s="1" t="s">
        <v>542</v>
      </c>
      <c r="AC758" s="1" t="s">
        <v>543</v>
      </c>
      <c r="AD758" s="1" t="s">
        <v>544</v>
      </c>
    </row>
    <row r="759" spans="1:30" x14ac:dyDescent="0.3">
      <c r="A759" s="84">
        <v>44159</v>
      </c>
      <c r="B759" s="1" t="s">
        <v>36</v>
      </c>
      <c r="C759" s="1" t="s">
        <v>195</v>
      </c>
      <c r="D759" s="1" t="s">
        <v>195</v>
      </c>
      <c r="E759" s="114">
        <v>0.38541666666666669</v>
      </c>
      <c r="F759" s="115">
        <v>10</v>
      </c>
      <c r="G759" s="114">
        <v>0.46527777777777779</v>
      </c>
      <c r="H759" s="1"/>
      <c r="I759" s="1">
        <v>1.75</v>
      </c>
      <c r="J759" s="1" t="s">
        <v>105</v>
      </c>
      <c r="K759" s="1"/>
      <c r="L759" s="1"/>
      <c r="M759" s="1" t="s">
        <v>93</v>
      </c>
      <c r="N759" s="1" t="s">
        <v>94</v>
      </c>
      <c r="O759" s="105" t="s">
        <v>36</v>
      </c>
      <c r="P759" s="105" t="s">
        <v>195</v>
      </c>
      <c r="Q759" s="106"/>
      <c r="R759" s="106"/>
      <c r="T759" s="1">
        <v>21</v>
      </c>
      <c r="U759" s="105"/>
      <c r="V759" s="105" t="s">
        <v>105</v>
      </c>
      <c r="W759" s="106">
        <v>44151</v>
      </c>
      <c r="X759" s="106">
        <v>44165</v>
      </c>
      <c r="Y759" s="1">
        <v>14</v>
      </c>
      <c r="Z759" s="1">
        <v>136.37</v>
      </c>
      <c r="AA759" s="1">
        <v>11</v>
      </c>
      <c r="AB759" s="1" t="s">
        <v>542</v>
      </c>
      <c r="AC759" s="1" t="s">
        <v>543</v>
      </c>
      <c r="AD759" s="1" t="s">
        <v>544</v>
      </c>
    </row>
    <row r="760" spans="1:30" x14ac:dyDescent="0.3">
      <c r="A760" s="84">
        <v>44173</v>
      </c>
      <c r="B760" s="1" t="s">
        <v>36</v>
      </c>
      <c r="C760" s="1" t="s">
        <v>44</v>
      </c>
      <c r="D760" s="1"/>
      <c r="E760" s="114">
        <v>0.63541666666666663</v>
      </c>
      <c r="F760" s="115">
        <v>15</v>
      </c>
      <c r="G760" s="114">
        <v>0.71666666666666667</v>
      </c>
      <c r="H760" s="1"/>
      <c r="I760" s="1">
        <v>1.7</v>
      </c>
      <c r="J760" s="1" t="s">
        <v>108</v>
      </c>
      <c r="K760" s="1"/>
      <c r="L760" s="1"/>
      <c r="M760" s="1" t="s">
        <v>93</v>
      </c>
      <c r="N760" s="1" t="s">
        <v>94</v>
      </c>
      <c r="O760" s="105" t="s">
        <v>36</v>
      </c>
      <c r="P760" s="105" t="s">
        <v>44</v>
      </c>
      <c r="Q760" s="106"/>
      <c r="R760" s="106"/>
      <c r="S760" s="1">
        <v>1</v>
      </c>
      <c r="T760" s="1">
        <v>24</v>
      </c>
      <c r="U760" s="105"/>
      <c r="V760" s="105" t="s">
        <v>108</v>
      </c>
      <c r="W760" s="106">
        <v>44165</v>
      </c>
      <c r="X760" s="106">
        <v>44179</v>
      </c>
      <c r="Y760" s="1">
        <v>14</v>
      </c>
      <c r="Z760" s="1">
        <v>112</v>
      </c>
      <c r="AA760" s="1">
        <v>12</v>
      </c>
      <c r="AB760" s="1" t="s">
        <v>545</v>
      </c>
      <c r="AC760" s="1" t="s">
        <v>550</v>
      </c>
      <c r="AD760" s="1" t="s">
        <v>544</v>
      </c>
    </row>
    <row r="761" spans="1:30" x14ac:dyDescent="0.3">
      <c r="A761" s="84">
        <v>44176</v>
      </c>
      <c r="B761" s="1" t="s">
        <v>36</v>
      </c>
      <c r="C761" s="1" t="s">
        <v>200</v>
      </c>
      <c r="D761" s="1" t="s">
        <v>231</v>
      </c>
      <c r="E761" s="114">
        <v>0.54305555555555551</v>
      </c>
      <c r="F761" s="115">
        <v>5</v>
      </c>
      <c r="G761" s="114">
        <v>0.59583333333333333</v>
      </c>
      <c r="H761" s="1"/>
      <c r="I761" s="1">
        <v>1.18</v>
      </c>
      <c r="J761" s="1" t="s">
        <v>108</v>
      </c>
      <c r="K761" s="1"/>
      <c r="L761" s="1"/>
      <c r="M761" s="1" t="s">
        <v>93</v>
      </c>
      <c r="N761" s="1" t="s">
        <v>94</v>
      </c>
      <c r="O761" s="105" t="s">
        <v>36</v>
      </c>
      <c r="P761" s="105" t="s">
        <v>200</v>
      </c>
      <c r="Q761" s="106"/>
      <c r="R761" s="106"/>
      <c r="T761" s="1">
        <v>14</v>
      </c>
      <c r="U761" s="105"/>
      <c r="V761" s="105" t="s">
        <v>108</v>
      </c>
      <c r="W761" s="106">
        <v>44165</v>
      </c>
      <c r="X761" s="106">
        <v>44179</v>
      </c>
      <c r="Y761" s="1">
        <v>14</v>
      </c>
      <c r="Z761" s="1">
        <v>112</v>
      </c>
      <c r="AA761" s="1">
        <v>12</v>
      </c>
      <c r="AB761" s="1" t="s">
        <v>545</v>
      </c>
      <c r="AC761" s="1" t="s">
        <v>546</v>
      </c>
      <c r="AD761" s="1" t="s">
        <v>544</v>
      </c>
    </row>
    <row r="762" spans="1:30" x14ac:dyDescent="0.3">
      <c r="A762" s="84">
        <v>44179</v>
      </c>
      <c r="B762" s="1" t="s">
        <v>36</v>
      </c>
      <c r="C762" s="1" t="s">
        <v>200</v>
      </c>
      <c r="D762" s="1" t="s">
        <v>205</v>
      </c>
      <c r="E762" s="114">
        <v>0.33333333333333331</v>
      </c>
      <c r="F762" s="115">
        <v>10</v>
      </c>
      <c r="G762" s="114">
        <v>0.42708333333333331</v>
      </c>
      <c r="H762" s="1"/>
      <c r="I762" s="1">
        <v>2.08</v>
      </c>
      <c r="J762" s="1" t="s">
        <v>125</v>
      </c>
      <c r="K762" s="1"/>
      <c r="L762" s="1"/>
      <c r="M762" s="1" t="s">
        <v>93</v>
      </c>
      <c r="N762" s="1" t="s">
        <v>94</v>
      </c>
      <c r="O762" s="105" t="s">
        <v>36</v>
      </c>
      <c r="P762" s="105" t="s">
        <v>200</v>
      </c>
      <c r="Q762" s="106"/>
      <c r="R762" s="106"/>
      <c r="T762" s="1">
        <v>14</v>
      </c>
      <c r="U762" s="105"/>
      <c r="V762" s="105" t="s">
        <v>125</v>
      </c>
      <c r="W762" s="106">
        <v>44179</v>
      </c>
      <c r="X762" s="106">
        <v>44193</v>
      </c>
      <c r="Y762" s="1">
        <v>14</v>
      </c>
      <c r="Z762" s="1">
        <v>112</v>
      </c>
      <c r="AA762" s="1">
        <v>12</v>
      </c>
      <c r="AB762" s="1" t="s">
        <v>545</v>
      </c>
      <c r="AC762" s="1" t="s">
        <v>549</v>
      </c>
      <c r="AD762" s="1" t="s">
        <v>544</v>
      </c>
    </row>
    <row r="763" spans="1:30" x14ac:dyDescent="0.3">
      <c r="A763" s="84">
        <v>44187</v>
      </c>
      <c r="B763" s="1" t="s">
        <v>36</v>
      </c>
      <c r="C763" s="1" t="s">
        <v>153</v>
      </c>
      <c r="D763" s="1" t="s">
        <v>120</v>
      </c>
      <c r="E763" s="114">
        <v>0.38333333333333336</v>
      </c>
      <c r="F763" s="115">
        <v>12</v>
      </c>
      <c r="G763" s="114">
        <v>0.51249999999999996</v>
      </c>
      <c r="H763" s="1"/>
      <c r="I763" s="1">
        <v>2.9</v>
      </c>
      <c r="J763" s="1" t="s">
        <v>125</v>
      </c>
      <c r="K763" s="1"/>
      <c r="L763" s="1"/>
      <c r="M763" s="1" t="s">
        <v>93</v>
      </c>
      <c r="N763" s="1" t="s">
        <v>94</v>
      </c>
      <c r="O763" s="105" t="s">
        <v>36</v>
      </c>
      <c r="P763" s="105" t="s">
        <v>153</v>
      </c>
      <c r="Q763" s="106"/>
      <c r="R763" s="106"/>
      <c r="S763" s="1">
        <v>2.2175833333333332</v>
      </c>
      <c r="T763" s="1">
        <v>53.221999999999994</v>
      </c>
      <c r="U763" s="105"/>
      <c r="V763" s="105" t="s">
        <v>125</v>
      </c>
      <c r="W763" s="106">
        <v>44179</v>
      </c>
      <c r="X763" s="106">
        <v>44193</v>
      </c>
      <c r="Y763" s="1">
        <v>14</v>
      </c>
      <c r="Z763" s="1">
        <v>112</v>
      </c>
      <c r="AA763" s="1">
        <v>12</v>
      </c>
      <c r="AB763" s="1" t="s">
        <v>545</v>
      </c>
      <c r="AC763" s="1" t="s">
        <v>543</v>
      </c>
      <c r="AD763" s="1" t="s">
        <v>544</v>
      </c>
    </row>
    <row r="764" spans="1:30" x14ac:dyDescent="0.3">
      <c r="A764" s="84">
        <v>44187</v>
      </c>
      <c r="B764" s="1" t="s">
        <v>36</v>
      </c>
      <c r="C764" s="1" t="s">
        <v>153</v>
      </c>
      <c r="D764" s="1" t="s">
        <v>120</v>
      </c>
      <c r="E764" s="114">
        <v>0.5625</v>
      </c>
      <c r="F764" s="115">
        <v>10</v>
      </c>
      <c r="G764" s="114">
        <v>0.68472222222222223</v>
      </c>
      <c r="H764" s="1"/>
      <c r="I764" s="1">
        <v>2.77</v>
      </c>
      <c r="J764" s="1" t="s">
        <v>125</v>
      </c>
      <c r="K764" s="1"/>
      <c r="L764" s="1"/>
      <c r="M764" s="1" t="s">
        <v>93</v>
      </c>
      <c r="N764" s="1" t="s">
        <v>94</v>
      </c>
      <c r="O764" s="105" t="s">
        <v>36</v>
      </c>
      <c r="P764" s="105" t="s">
        <v>153</v>
      </c>
      <c r="Q764" s="106"/>
      <c r="R764" s="106"/>
      <c r="S764" s="1">
        <v>2.2175833333333332</v>
      </c>
      <c r="T764" s="1">
        <v>53.221999999999994</v>
      </c>
      <c r="U764" s="105"/>
      <c r="V764" s="105" t="s">
        <v>125</v>
      </c>
      <c r="W764" s="106">
        <v>44179</v>
      </c>
      <c r="X764" s="106">
        <v>44193</v>
      </c>
      <c r="Y764" s="1">
        <v>14</v>
      </c>
      <c r="Z764" s="1">
        <v>112</v>
      </c>
      <c r="AA764" s="1">
        <v>12</v>
      </c>
      <c r="AB764" s="1" t="s">
        <v>545</v>
      </c>
      <c r="AC764" s="1" t="s">
        <v>546</v>
      </c>
      <c r="AD764" s="1" t="s">
        <v>544</v>
      </c>
    </row>
    <row r="765" spans="1:30" x14ac:dyDescent="0.3">
      <c r="A765" s="84">
        <v>44137</v>
      </c>
      <c r="B765" s="1" t="s">
        <v>36</v>
      </c>
      <c r="C765" s="1" t="s">
        <v>44</v>
      </c>
      <c r="D765" s="1"/>
      <c r="E765" s="114">
        <v>0.34375</v>
      </c>
      <c r="F765" s="115">
        <v>15</v>
      </c>
      <c r="G765" s="114">
        <v>0.42708333333333331</v>
      </c>
      <c r="H765" s="1"/>
      <c r="I765" s="1">
        <v>1.75</v>
      </c>
      <c r="J765" s="1" t="s">
        <v>40</v>
      </c>
      <c r="K765" s="1"/>
      <c r="L765" s="1"/>
      <c r="M765" s="1" t="s">
        <v>101</v>
      </c>
      <c r="N765" s="1" t="s">
        <v>102</v>
      </c>
      <c r="O765" s="105" t="s">
        <v>36</v>
      </c>
      <c r="P765" s="105" t="s">
        <v>44</v>
      </c>
      <c r="Q765" s="106"/>
      <c r="R765" s="106"/>
      <c r="S765" s="1">
        <v>1</v>
      </c>
      <c r="T765" s="1">
        <v>24</v>
      </c>
      <c r="U765" s="105"/>
      <c r="V765" s="105" t="s">
        <v>40</v>
      </c>
      <c r="W765" s="106">
        <v>44137</v>
      </c>
      <c r="X765" s="106">
        <v>44151</v>
      </c>
      <c r="Y765" s="1">
        <v>14</v>
      </c>
      <c r="Z765" s="1">
        <v>112</v>
      </c>
      <c r="AA765" s="1">
        <v>11</v>
      </c>
      <c r="AB765" s="1" t="s">
        <v>542</v>
      </c>
      <c r="AC765" s="1" t="s">
        <v>549</v>
      </c>
      <c r="AD765" s="1" t="s">
        <v>544</v>
      </c>
    </row>
    <row r="766" spans="1:30" x14ac:dyDescent="0.3">
      <c r="A766" s="84">
        <v>44139</v>
      </c>
      <c r="B766" s="1" t="s">
        <v>36</v>
      </c>
      <c r="C766" s="1" t="s">
        <v>44</v>
      </c>
      <c r="D766" s="1"/>
      <c r="E766" s="114">
        <v>0.34375</v>
      </c>
      <c r="F766" s="115">
        <v>15</v>
      </c>
      <c r="G766" s="114">
        <v>0.4236111111111111</v>
      </c>
      <c r="H766" s="1"/>
      <c r="I766" s="1">
        <v>1.67</v>
      </c>
      <c r="J766" s="1" t="s">
        <v>40</v>
      </c>
      <c r="K766" s="1"/>
      <c r="L766" s="1"/>
      <c r="M766" s="1" t="s">
        <v>101</v>
      </c>
      <c r="N766" s="1" t="s">
        <v>102</v>
      </c>
      <c r="O766" s="105" t="s">
        <v>36</v>
      </c>
      <c r="P766" s="105" t="s">
        <v>44</v>
      </c>
      <c r="Q766" s="106"/>
      <c r="R766" s="106"/>
      <c r="S766" s="1">
        <v>1</v>
      </c>
      <c r="T766" s="1">
        <v>24</v>
      </c>
      <c r="U766" s="105"/>
      <c r="V766" s="105" t="s">
        <v>40</v>
      </c>
      <c r="W766" s="106">
        <v>44137</v>
      </c>
      <c r="X766" s="106">
        <v>44151</v>
      </c>
      <c r="Y766" s="1">
        <v>14</v>
      </c>
      <c r="Z766" s="1">
        <v>112</v>
      </c>
      <c r="AA766" s="1">
        <v>11</v>
      </c>
      <c r="AB766" s="1" t="s">
        <v>542</v>
      </c>
      <c r="AC766" s="1" t="s">
        <v>549</v>
      </c>
      <c r="AD766" s="1" t="s">
        <v>544</v>
      </c>
    </row>
    <row r="767" spans="1:30" x14ac:dyDescent="0.3">
      <c r="A767" s="84">
        <v>44141</v>
      </c>
      <c r="B767" s="1" t="s">
        <v>36</v>
      </c>
      <c r="C767" s="1" t="s">
        <v>44</v>
      </c>
      <c r="D767" s="1"/>
      <c r="E767" s="114">
        <v>0.38541666666666669</v>
      </c>
      <c r="F767" s="115">
        <v>15</v>
      </c>
      <c r="G767" s="114">
        <v>0.45833333333333331</v>
      </c>
      <c r="H767" s="1"/>
      <c r="I767" s="1">
        <v>1.5</v>
      </c>
      <c r="J767" s="1" t="s">
        <v>40</v>
      </c>
      <c r="K767" s="1"/>
      <c r="L767" s="1"/>
      <c r="M767" s="1" t="s">
        <v>101</v>
      </c>
      <c r="N767" s="1" t="s">
        <v>102</v>
      </c>
      <c r="O767" s="105" t="s">
        <v>36</v>
      </c>
      <c r="P767" s="105" t="s">
        <v>44</v>
      </c>
      <c r="Q767" s="106"/>
      <c r="R767" s="106"/>
      <c r="S767" s="1">
        <v>1</v>
      </c>
      <c r="T767" s="1">
        <v>24</v>
      </c>
      <c r="U767" s="105"/>
      <c r="V767" s="105" t="s">
        <v>40</v>
      </c>
      <c r="W767" s="106">
        <v>44137</v>
      </c>
      <c r="X767" s="106">
        <v>44151</v>
      </c>
      <c r="Y767" s="1">
        <v>14</v>
      </c>
      <c r="Z767" s="1">
        <v>112</v>
      </c>
      <c r="AA767" s="1">
        <v>11</v>
      </c>
      <c r="AB767" s="1" t="s">
        <v>542</v>
      </c>
      <c r="AC767" s="1" t="s">
        <v>543</v>
      </c>
      <c r="AD767" s="1" t="s">
        <v>544</v>
      </c>
    </row>
    <row r="768" spans="1:30" x14ac:dyDescent="0.3">
      <c r="A768" s="84">
        <v>44140</v>
      </c>
      <c r="B768" s="1" t="s">
        <v>36</v>
      </c>
      <c r="C768" s="1" t="s">
        <v>47</v>
      </c>
      <c r="D768" s="1"/>
      <c r="E768" s="114">
        <v>0.375</v>
      </c>
      <c r="F768" s="115">
        <v>15</v>
      </c>
      <c r="G768" s="114">
        <v>0.52083333333333337</v>
      </c>
      <c r="H768" s="1"/>
      <c r="I768" s="1">
        <v>3.25</v>
      </c>
      <c r="J768" s="1" t="s">
        <v>40</v>
      </c>
      <c r="K768" s="1"/>
      <c r="L768" s="1"/>
      <c r="M768" s="1" t="s">
        <v>101</v>
      </c>
      <c r="N768" s="1" t="s">
        <v>102</v>
      </c>
      <c r="O768" s="105" t="s">
        <v>36</v>
      </c>
      <c r="P768" s="105" t="s">
        <v>47</v>
      </c>
      <c r="Q768" s="106"/>
      <c r="R768" s="106"/>
      <c r="S768" s="1">
        <v>1</v>
      </c>
      <c r="T768" s="1">
        <v>24</v>
      </c>
      <c r="U768" s="105"/>
      <c r="V768" s="105" t="s">
        <v>40</v>
      </c>
      <c r="W768" s="106">
        <v>44137</v>
      </c>
      <c r="X768" s="106">
        <v>44151</v>
      </c>
      <c r="Y768" s="1">
        <v>14</v>
      </c>
      <c r="Z768" s="1">
        <v>112</v>
      </c>
      <c r="AA768" s="1">
        <v>11</v>
      </c>
      <c r="AB768" s="1" t="s">
        <v>542</v>
      </c>
      <c r="AC768" s="1" t="s">
        <v>543</v>
      </c>
      <c r="AD768" s="1" t="s">
        <v>544</v>
      </c>
    </row>
    <row r="769" spans="1:30" x14ac:dyDescent="0.3">
      <c r="A769" s="84">
        <v>44159</v>
      </c>
      <c r="B769" s="1" t="s">
        <v>36</v>
      </c>
      <c r="C769" s="1" t="s">
        <v>195</v>
      </c>
      <c r="D769" s="1" t="s">
        <v>199</v>
      </c>
      <c r="E769" s="114">
        <v>0.38333333333333336</v>
      </c>
      <c r="F769" s="115">
        <v>0</v>
      </c>
      <c r="G769" s="114">
        <v>0.46319444444444446</v>
      </c>
      <c r="H769" s="1"/>
      <c r="I769" s="1">
        <v>1.92</v>
      </c>
      <c r="J769" s="1" t="s">
        <v>105</v>
      </c>
      <c r="K769" s="1"/>
      <c r="L769" s="1"/>
      <c r="M769" s="1" t="s">
        <v>101</v>
      </c>
      <c r="N769" s="1" t="s">
        <v>102</v>
      </c>
      <c r="O769" s="105" t="s">
        <v>36</v>
      </c>
      <c r="P769" s="105" t="s">
        <v>195</v>
      </c>
      <c r="Q769" s="106"/>
      <c r="R769" s="106"/>
      <c r="T769" s="1">
        <v>21</v>
      </c>
      <c r="U769" s="105"/>
      <c r="V769" s="105" t="s">
        <v>105</v>
      </c>
      <c r="W769" s="106">
        <v>44151</v>
      </c>
      <c r="X769" s="106">
        <v>44165</v>
      </c>
      <c r="Y769" s="1">
        <v>14</v>
      </c>
      <c r="Z769" s="1">
        <v>136.37</v>
      </c>
      <c r="AA769" s="1">
        <v>11</v>
      </c>
      <c r="AB769" s="1" t="s">
        <v>542</v>
      </c>
      <c r="AC769" s="1" t="s">
        <v>543</v>
      </c>
      <c r="AD769" s="1" t="s">
        <v>544</v>
      </c>
    </row>
    <row r="770" spans="1:30" x14ac:dyDescent="0.3">
      <c r="A770" s="84">
        <v>44162</v>
      </c>
      <c r="B770" s="1" t="s">
        <v>36</v>
      </c>
      <c r="C770" s="1" t="s">
        <v>44</v>
      </c>
      <c r="D770" s="1" t="s">
        <v>144</v>
      </c>
      <c r="E770" s="114">
        <v>0.42708333333333331</v>
      </c>
      <c r="F770" s="115">
        <v>0</v>
      </c>
      <c r="G770" s="114">
        <v>0.5</v>
      </c>
      <c r="H770" s="1"/>
      <c r="I770" s="1">
        <v>1.75</v>
      </c>
      <c r="J770" s="1" t="s">
        <v>105</v>
      </c>
      <c r="K770" s="1"/>
      <c r="L770" s="1"/>
      <c r="M770" s="1" t="s">
        <v>101</v>
      </c>
      <c r="N770" s="1" t="s">
        <v>102</v>
      </c>
      <c r="O770" s="105" t="s">
        <v>36</v>
      </c>
      <c r="P770" s="105" t="s">
        <v>44</v>
      </c>
      <c r="Q770" s="106"/>
      <c r="R770" s="106"/>
      <c r="S770" s="1">
        <v>1</v>
      </c>
      <c r="T770" s="1">
        <v>24</v>
      </c>
      <c r="U770" s="105"/>
      <c r="V770" s="105" t="s">
        <v>105</v>
      </c>
      <c r="W770" s="106">
        <v>44151</v>
      </c>
      <c r="X770" s="106">
        <v>44165</v>
      </c>
      <c r="Y770" s="1">
        <v>14</v>
      </c>
      <c r="Z770" s="1">
        <v>136.37</v>
      </c>
      <c r="AA770" s="1">
        <v>11</v>
      </c>
      <c r="AB770" s="1" t="s">
        <v>542</v>
      </c>
      <c r="AC770" s="1" t="s">
        <v>555</v>
      </c>
      <c r="AD770" s="1" t="s">
        <v>544</v>
      </c>
    </row>
    <row r="771" spans="1:30" x14ac:dyDescent="0.3">
      <c r="A771" s="84">
        <v>44162</v>
      </c>
      <c r="B771" s="1" t="s">
        <v>36</v>
      </c>
      <c r="C771" s="1" t="s">
        <v>200</v>
      </c>
      <c r="D771" s="1"/>
      <c r="E771" s="114">
        <v>0.54166666666666663</v>
      </c>
      <c r="F771" s="115">
        <v>0</v>
      </c>
      <c r="G771" s="114">
        <v>0.62222222222222223</v>
      </c>
      <c r="H771" s="1"/>
      <c r="I771" s="1">
        <v>1.93</v>
      </c>
      <c r="J771" s="1" t="s">
        <v>105</v>
      </c>
      <c r="K771" s="1"/>
      <c r="L771" s="1"/>
      <c r="M771" s="1" t="s">
        <v>101</v>
      </c>
      <c r="N771" s="1" t="s">
        <v>102</v>
      </c>
      <c r="O771" s="105" t="s">
        <v>36</v>
      </c>
      <c r="P771" s="105" t="s">
        <v>200</v>
      </c>
      <c r="Q771" s="106"/>
      <c r="R771" s="106"/>
      <c r="T771" s="1">
        <v>14</v>
      </c>
      <c r="U771" s="105"/>
      <c r="V771" s="105" t="s">
        <v>105</v>
      </c>
      <c r="W771" s="106">
        <v>44151</v>
      </c>
      <c r="X771" s="106">
        <v>44165</v>
      </c>
      <c r="Y771" s="1">
        <v>14</v>
      </c>
      <c r="Z771" s="1">
        <v>136.37</v>
      </c>
      <c r="AA771" s="1">
        <v>11</v>
      </c>
      <c r="AB771" s="1" t="s">
        <v>542</v>
      </c>
      <c r="AC771" s="1" t="s">
        <v>546</v>
      </c>
      <c r="AD771" s="1" t="s">
        <v>544</v>
      </c>
    </row>
    <row r="772" spans="1:30" x14ac:dyDescent="0.3">
      <c r="A772" s="84">
        <v>44162</v>
      </c>
      <c r="B772" s="1" t="s">
        <v>36</v>
      </c>
      <c r="C772" s="1" t="s">
        <v>225</v>
      </c>
      <c r="D772" s="1"/>
      <c r="E772" s="114">
        <v>0.62916666666666665</v>
      </c>
      <c r="F772" s="115">
        <v>0</v>
      </c>
      <c r="G772" s="114">
        <v>0.71458333333333335</v>
      </c>
      <c r="H772" s="1"/>
      <c r="I772" s="1">
        <v>2.0499999999999998</v>
      </c>
      <c r="J772" s="1" t="s">
        <v>105</v>
      </c>
      <c r="K772" s="1"/>
      <c r="L772" s="1"/>
      <c r="M772" s="1" t="s">
        <v>101</v>
      </c>
      <c r="N772" s="1" t="s">
        <v>102</v>
      </c>
      <c r="O772" s="105" t="s">
        <v>36</v>
      </c>
      <c r="P772" s="105" t="s">
        <v>225</v>
      </c>
      <c r="Q772" s="106"/>
      <c r="R772" s="106"/>
      <c r="T772" s="1">
        <v>7</v>
      </c>
      <c r="U772" s="105"/>
      <c r="V772" s="105" t="s">
        <v>105</v>
      </c>
      <c r="W772" s="106">
        <v>44151</v>
      </c>
      <c r="X772" s="106">
        <v>44165</v>
      </c>
      <c r="Y772" s="1">
        <v>14</v>
      </c>
      <c r="Z772" s="1">
        <v>136.37</v>
      </c>
      <c r="AA772" s="1">
        <v>11</v>
      </c>
      <c r="AB772" s="1" t="s">
        <v>542</v>
      </c>
      <c r="AC772" s="1" t="s">
        <v>550</v>
      </c>
      <c r="AD772" s="1" t="s">
        <v>544</v>
      </c>
    </row>
    <row r="773" spans="1:30" x14ac:dyDescent="0.3">
      <c r="A773" s="84">
        <v>44169</v>
      </c>
      <c r="B773" s="1" t="s">
        <v>36</v>
      </c>
      <c r="C773" s="1" t="s">
        <v>265</v>
      </c>
      <c r="D773" s="1" t="s">
        <v>388</v>
      </c>
      <c r="E773" s="114">
        <v>0.38333333333333336</v>
      </c>
      <c r="F773" s="115">
        <v>0</v>
      </c>
      <c r="G773" s="114">
        <v>0.47222222222222221</v>
      </c>
      <c r="H773" s="1"/>
      <c r="I773" s="1">
        <v>2.13</v>
      </c>
      <c r="J773" s="1" t="s">
        <v>108</v>
      </c>
      <c r="K773" s="1"/>
      <c r="L773" s="1"/>
      <c r="M773" s="1" t="s">
        <v>101</v>
      </c>
      <c r="N773" s="1" t="s">
        <v>102</v>
      </c>
      <c r="O773" s="105" t="s">
        <v>36</v>
      </c>
      <c r="P773" s="105" t="s">
        <v>265</v>
      </c>
      <c r="Q773" s="106">
        <v>44137</v>
      </c>
      <c r="R773" s="106">
        <v>44204</v>
      </c>
      <c r="S773" s="1">
        <v>67</v>
      </c>
      <c r="T773" s="1">
        <v>0</v>
      </c>
      <c r="U773" s="105" t="s">
        <v>414</v>
      </c>
      <c r="V773" s="105" t="s">
        <v>108</v>
      </c>
      <c r="W773" s="106">
        <v>44165</v>
      </c>
      <c r="X773" s="106">
        <v>44179</v>
      </c>
      <c r="Y773" s="1">
        <v>14</v>
      </c>
      <c r="Z773" s="1">
        <v>112</v>
      </c>
      <c r="AA773" s="1">
        <v>12</v>
      </c>
      <c r="AB773" s="1" t="s">
        <v>545</v>
      </c>
      <c r="AC773" s="1" t="s">
        <v>543</v>
      </c>
      <c r="AD773" s="1" t="s">
        <v>544</v>
      </c>
    </row>
    <row r="774" spans="1:30" x14ac:dyDescent="0.3">
      <c r="A774" s="84">
        <v>44173</v>
      </c>
      <c r="B774" s="1" t="s">
        <v>36</v>
      </c>
      <c r="C774" s="1" t="s">
        <v>44</v>
      </c>
      <c r="D774" s="1" t="s">
        <v>149</v>
      </c>
      <c r="E774" s="114">
        <v>0.63541666666666663</v>
      </c>
      <c r="F774" s="115">
        <v>0</v>
      </c>
      <c r="G774" s="114">
        <v>0.70833333333333337</v>
      </c>
      <c r="H774" s="1"/>
      <c r="I774" s="1">
        <v>1.75</v>
      </c>
      <c r="J774" s="1" t="s">
        <v>108</v>
      </c>
      <c r="K774" s="1"/>
      <c r="L774" s="1"/>
      <c r="M774" s="1" t="s">
        <v>101</v>
      </c>
      <c r="N774" s="1" t="s">
        <v>102</v>
      </c>
      <c r="O774" s="105" t="s">
        <v>36</v>
      </c>
      <c r="P774" s="105" t="s">
        <v>44</v>
      </c>
      <c r="Q774" s="106"/>
      <c r="R774" s="106"/>
      <c r="S774" s="1">
        <v>1</v>
      </c>
      <c r="T774" s="1">
        <v>24</v>
      </c>
      <c r="U774" s="105"/>
      <c r="V774" s="105" t="s">
        <v>108</v>
      </c>
      <c r="W774" s="106">
        <v>44165</v>
      </c>
      <c r="X774" s="106">
        <v>44179</v>
      </c>
      <c r="Y774" s="1">
        <v>14</v>
      </c>
      <c r="Z774" s="1">
        <v>112</v>
      </c>
      <c r="AA774" s="1">
        <v>12</v>
      </c>
      <c r="AB774" s="1" t="s">
        <v>545</v>
      </c>
      <c r="AC774" s="1" t="s">
        <v>550</v>
      </c>
      <c r="AD774" s="1" t="s">
        <v>544</v>
      </c>
    </row>
    <row r="775" spans="1:30" x14ac:dyDescent="0.3">
      <c r="A775" s="84">
        <v>44176</v>
      </c>
      <c r="B775" s="1" t="s">
        <v>36</v>
      </c>
      <c r="C775" s="1" t="s">
        <v>47</v>
      </c>
      <c r="D775" s="1" t="s">
        <v>151</v>
      </c>
      <c r="E775" s="114">
        <v>0.54166666666666663</v>
      </c>
      <c r="F775" s="115">
        <v>0</v>
      </c>
      <c r="G775" s="114">
        <v>0.59583333333333333</v>
      </c>
      <c r="H775" s="1"/>
      <c r="I775" s="1">
        <v>1.3</v>
      </c>
      <c r="J775" s="1" t="s">
        <v>108</v>
      </c>
      <c r="K775" s="1"/>
      <c r="L775" s="1"/>
      <c r="M775" s="1" t="s">
        <v>101</v>
      </c>
      <c r="N775" s="1" t="s">
        <v>102</v>
      </c>
      <c r="O775" s="105" t="s">
        <v>36</v>
      </c>
      <c r="P775" s="105" t="s">
        <v>47</v>
      </c>
      <c r="Q775" s="106"/>
      <c r="R775" s="106"/>
      <c r="S775" s="1">
        <v>1</v>
      </c>
      <c r="T775" s="1">
        <v>24</v>
      </c>
      <c r="U775" s="105"/>
      <c r="V775" s="105" t="s">
        <v>108</v>
      </c>
      <c r="W775" s="106">
        <v>44165</v>
      </c>
      <c r="X775" s="106">
        <v>44179</v>
      </c>
      <c r="Y775" s="1">
        <v>14</v>
      </c>
      <c r="Z775" s="1">
        <v>112</v>
      </c>
      <c r="AA775" s="1">
        <v>12</v>
      </c>
      <c r="AB775" s="1" t="s">
        <v>545</v>
      </c>
      <c r="AC775" s="1" t="s">
        <v>546</v>
      </c>
      <c r="AD775" s="1" t="s">
        <v>544</v>
      </c>
    </row>
    <row r="776" spans="1:30" x14ac:dyDescent="0.3">
      <c r="A776" s="84">
        <v>44182</v>
      </c>
      <c r="B776" s="1" t="s">
        <v>36</v>
      </c>
      <c r="C776" s="1" t="s">
        <v>153</v>
      </c>
      <c r="D776" s="1"/>
      <c r="E776" s="114">
        <v>0.33402777777777776</v>
      </c>
      <c r="F776" s="115">
        <v>0</v>
      </c>
      <c r="G776" s="114">
        <v>0.43819444444444444</v>
      </c>
      <c r="H776" s="1"/>
      <c r="I776" s="1">
        <v>2.5</v>
      </c>
      <c r="J776" s="1" t="s">
        <v>125</v>
      </c>
      <c r="K776" s="1"/>
      <c r="L776" s="1"/>
      <c r="M776" s="1" t="s">
        <v>101</v>
      </c>
      <c r="N776" s="1" t="s">
        <v>102</v>
      </c>
      <c r="O776" s="105" t="s">
        <v>36</v>
      </c>
      <c r="P776" s="105" t="s">
        <v>153</v>
      </c>
      <c r="Q776" s="106"/>
      <c r="R776" s="106"/>
      <c r="S776" s="1">
        <v>2.2175833333333332</v>
      </c>
      <c r="T776" s="1">
        <v>53.221999999999994</v>
      </c>
      <c r="U776" s="105"/>
      <c r="V776" s="105" t="s">
        <v>125</v>
      </c>
      <c r="W776" s="106">
        <v>44179</v>
      </c>
      <c r="X776" s="106">
        <v>44193</v>
      </c>
      <c r="Y776" s="1">
        <v>14</v>
      </c>
      <c r="Z776" s="1">
        <v>112</v>
      </c>
      <c r="AA776" s="1">
        <v>12</v>
      </c>
      <c r="AB776" s="1" t="s">
        <v>545</v>
      </c>
      <c r="AC776" s="1" t="s">
        <v>549</v>
      </c>
      <c r="AD776" s="1" t="s">
        <v>544</v>
      </c>
    </row>
    <row r="777" spans="1:30" x14ac:dyDescent="0.3">
      <c r="A777" s="84">
        <v>44186</v>
      </c>
      <c r="B777" s="1" t="s">
        <v>36</v>
      </c>
      <c r="C777" s="1" t="s">
        <v>153</v>
      </c>
      <c r="D777" s="1"/>
      <c r="E777" s="114">
        <v>0.36805555555555558</v>
      </c>
      <c r="F777" s="115">
        <v>0</v>
      </c>
      <c r="G777" s="114">
        <v>0.50347222222222221</v>
      </c>
      <c r="H777" s="1"/>
      <c r="I777" s="1">
        <v>3.25</v>
      </c>
      <c r="J777" s="1" t="s">
        <v>125</v>
      </c>
      <c r="K777" s="1"/>
      <c r="L777" s="1"/>
      <c r="M777" s="1" t="s">
        <v>101</v>
      </c>
      <c r="N777" s="1" t="s">
        <v>102</v>
      </c>
      <c r="O777" s="105" t="s">
        <v>36</v>
      </c>
      <c r="P777" s="105" t="s">
        <v>153</v>
      </c>
      <c r="Q777" s="106"/>
      <c r="R777" s="106"/>
      <c r="S777" s="1">
        <v>2.2175833333333332</v>
      </c>
      <c r="T777" s="1">
        <v>53.221999999999994</v>
      </c>
      <c r="U777" s="105"/>
      <c r="V777" s="105" t="s">
        <v>125</v>
      </c>
      <c r="W777" s="106">
        <v>44179</v>
      </c>
      <c r="X777" s="106">
        <v>44193</v>
      </c>
      <c r="Y777" s="1">
        <v>14</v>
      </c>
      <c r="Z777" s="1">
        <v>112</v>
      </c>
      <c r="AA777" s="1">
        <v>12</v>
      </c>
      <c r="AB777" s="1" t="s">
        <v>545</v>
      </c>
      <c r="AC777" s="1" t="s">
        <v>549</v>
      </c>
      <c r="AD777" s="1" t="s">
        <v>544</v>
      </c>
    </row>
    <row r="778" spans="1:30" x14ac:dyDescent="0.3">
      <c r="A778" s="84">
        <v>44186</v>
      </c>
      <c r="B778" s="1" t="s">
        <v>36</v>
      </c>
      <c r="C778" s="1" t="s">
        <v>153</v>
      </c>
      <c r="D778" s="1" t="s">
        <v>120</v>
      </c>
      <c r="E778" s="114">
        <v>0.55069444444444449</v>
      </c>
      <c r="F778" s="115">
        <v>0</v>
      </c>
      <c r="G778" s="114">
        <v>0.70347222222222228</v>
      </c>
      <c r="H778" s="1"/>
      <c r="I778" s="1">
        <v>3.67</v>
      </c>
      <c r="J778" s="1" t="s">
        <v>125</v>
      </c>
      <c r="K778" s="1"/>
      <c r="L778" s="1"/>
      <c r="M778" s="1" t="s">
        <v>101</v>
      </c>
      <c r="N778" s="1" t="s">
        <v>102</v>
      </c>
      <c r="O778" s="105" t="s">
        <v>36</v>
      </c>
      <c r="P778" s="105" t="s">
        <v>153</v>
      </c>
      <c r="Q778" s="106"/>
      <c r="R778" s="106"/>
      <c r="S778" s="1">
        <v>2.2175833333333332</v>
      </c>
      <c r="T778" s="1">
        <v>53.221999999999994</v>
      </c>
      <c r="U778" s="105"/>
      <c r="V778" s="105" t="s">
        <v>125</v>
      </c>
      <c r="W778" s="106">
        <v>44179</v>
      </c>
      <c r="X778" s="106">
        <v>44193</v>
      </c>
      <c r="Y778" s="1">
        <v>14</v>
      </c>
      <c r="Z778" s="1">
        <v>112</v>
      </c>
      <c r="AA778" s="1">
        <v>12</v>
      </c>
      <c r="AB778" s="1" t="s">
        <v>545</v>
      </c>
      <c r="AC778" s="1" t="s">
        <v>546</v>
      </c>
      <c r="AD778" s="1" t="s">
        <v>544</v>
      </c>
    </row>
    <row r="779" spans="1:30" x14ac:dyDescent="0.3">
      <c r="A779" s="84">
        <v>44187</v>
      </c>
      <c r="B779" s="1" t="s">
        <v>36</v>
      </c>
      <c r="C779" s="1" t="s">
        <v>153</v>
      </c>
      <c r="D779" s="1" t="s">
        <v>120</v>
      </c>
      <c r="E779" s="114">
        <v>0.38263888888888886</v>
      </c>
      <c r="F779" s="115">
        <v>0</v>
      </c>
      <c r="G779" s="114">
        <v>0.51249999999999996</v>
      </c>
      <c r="H779" s="1"/>
      <c r="I779" s="1">
        <v>3.12</v>
      </c>
      <c r="J779" s="1" t="s">
        <v>125</v>
      </c>
      <c r="K779" s="1"/>
      <c r="L779" s="1"/>
      <c r="M779" s="1" t="s">
        <v>101</v>
      </c>
      <c r="N779" s="1" t="s">
        <v>102</v>
      </c>
      <c r="O779" s="105" t="s">
        <v>36</v>
      </c>
      <c r="P779" s="105" t="s">
        <v>153</v>
      </c>
      <c r="Q779" s="106"/>
      <c r="R779" s="106"/>
      <c r="S779" s="1">
        <v>2.2175833333333332</v>
      </c>
      <c r="T779" s="1">
        <v>53.221999999999994</v>
      </c>
      <c r="U779" s="105"/>
      <c r="V779" s="105" t="s">
        <v>125</v>
      </c>
      <c r="W779" s="106">
        <v>44179</v>
      </c>
      <c r="X779" s="106">
        <v>44193</v>
      </c>
      <c r="Y779" s="1">
        <v>14</v>
      </c>
      <c r="Z779" s="1">
        <v>112</v>
      </c>
      <c r="AA779" s="1">
        <v>12</v>
      </c>
      <c r="AB779" s="1" t="s">
        <v>545</v>
      </c>
      <c r="AC779" s="1" t="s">
        <v>543</v>
      </c>
      <c r="AD779" s="1" t="s">
        <v>544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6DF0-2D9C-4884-97A7-AD9A103EDF9B}">
  <dimension ref="A1:F7"/>
  <sheetViews>
    <sheetView workbookViewId="0">
      <selection activeCell="B9" sqref="B9"/>
    </sheetView>
  </sheetViews>
  <sheetFormatPr defaultRowHeight="15" x14ac:dyDescent="0.3"/>
  <cols>
    <col min="1" max="1" width="13.85546875" bestFit="1" customWidth="1"/>
    <col min="2" max="2" width="36.5703125" bestFit="1" customWidth="1"/>
    <col min="3" max="3" width="16.140625" bestFit="1" customWidth="1"/>
    <col min="4" max="4" width="15.140625" bestFit="1" customWidth="1"/>
    <col min="5" max="5" width="8.140625" bestFit="1" customWidth="1"/>
    <col min="6" max="6" width="13.5703125" bestFit="1" customWidth="1"/>
  </cols>
  <sheetData>
    <row r="1" spans="1:6" x14ac:dyDescent="0.3">
      <c r="A1" s="1" t="s">
        <v>480</v>
      </c>
      <c r="B1" s="1" t="s">
        <v>481</v>
      </c>
      <c r="C1" s="1" t="s">
        <v>482</v>
      </c>
      <c r="D1" s="1" t="s">
        <v>479</v>
      </c>
      <c r="E1" s="1" t="s">
        <v>565</v>
      </c>
      <c r="F1" s="1" t="s">
        <v>520</v>
      </c>
    </row>
    <row r="2" spans="1:6" x14ac:dyDescent="0.3">
      <c r="A2" s="1">
        <v>1</v>
      </c>
      <c r="B2" s="105" t="s">
        <v>485</v>
      </c>
      <c r="C2" s="106">
        <v>44148</v>
      </c>
      <c r="D2" s="105">
        <v>2</v>
      </c>
      <c r="E2" s="1">
        <v>1</v>
      </c>
      <c r="F2" s="1">
        <v>-2</v>
      </c>
    </row>
    <row r="3" spans="1:6" x14ac:dyDescent="0.3">
      <c r="A3" s="1">
        <v>2</v>
      </c>
      <c r="B3" s="105" t="s">
        <v>486</v>
      </c>
      <c r="C3" s="106">
        <v>44161</v>
      </c>
      <c r="D3" s="105">
        <v>2</v>
      </c>
      <c r="E3" s="1">
        <v>1</v>
      </c>
      <c r="F3" s="1">
        <v>-2</v>
      </c>
    </row>
    <row r="4" spans="1:6" x14ac:dyDescent="0.3">
      <c r="A4" s="1">
        <v>3</v>
      </c>
      <c r="B4" s="105" t="s">
        <v>491</v>
      </c>
      <c r="C4" s="106">
        <v>44176</v>
      </c>
      <c r="D4" s="105">
        <v>2</v>
      </c>
      <c r="E4" s="1">
        <v>1</v>
      </c>
      <c r="F4" s="1">
        <v>-2</v>
      </c>
    </row>
    <row r="5" spans="1:6" x14ac:dyDescent="0.3">
      <c r="A5" s="1">
        <v>4</v>
      </c>
      <c r="B5" s="105" t="s">
        <v>487</v>
      </c>
      <c r="C5" s="106">
        <v>44186</v>
      </c>
      <c r="D5" s="105">
        <v>2</v>
      </c>
      <c r="E5" s="1">
        <v>1</v>
      </c>
      <c r="F5" s="1">
        <v>-2</v>
      </c>
    </row>
    <row r="6" spans="1:6" x14ac:dyDescent="0.3">
      <c r="A6" s="1">
        <v>5</v>
      </c>
      <c r="B6" s="105" t="s">
        <v>489</v>
      </c>
      <c r="C6" s="106">
        <v>44199</v>
      </c>
      <c r="D6" s="105">
        <v>2</v>
      </c>
      <c r="E6" s="1">
        <v>1</v>
      </c>
      <c r="F6" s="1">
        <v>-2</v>
      </c>
    </row>
    <row r="7" spans="1:6" x14ac:dyDescent="0.3">
      <c r="A7" s="1">
        <v>6</v>
      </c>
      <c r="B7" s="105" t="s">
        <v>490</v>
      </c>
      <c r="C7" s="106">
        <v>44204</v>
      </c>
      <c r="D7" s="105">
        <v>2</v>
      </c>
      <c r="E7" s="1">
        <v>1</v>
      </c>
      <c r="F7" s="1">
        <v>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D406-9FA3-450C-8E0F-B87BE41742EB}">
  <dimension ref="A1"/>
  <sheetViews>
    <sheetView workbookViewId="0">
      <selection activeCell="M45" sqref="M45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2F15-8067-42A2-A092-6FF58A7ED86A}">
  <dimension ref="A1"/>
  <sheetViews>
    <sheetView workbookViewId="0">
      <selection activeCell="Y12" sqref="Y12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E0D5-C9FB-462B-A407-7C88CCF742CA}">
  <dimension ref="A1:E29"/>
  <sheetViews>
    <sheetView zoomScale="70" zoomScaleNormal="70" workbookViewId="0">
      <selection activeCell="M19" sqref="M19"/>
    </sheetView>
  </sheetViews>
  <sheetFormatPr defaultRowHeight="15" x14ac:dyDescent="0.3"/>
  <cols>
    <col min="1" max="1" width="55.28515625" bestFit="1" customWidth="1"/>
    <col min="2" max="2" width="34.5703125" bestFit="1" customWidth="1"/>
    <col min="3" max="3" width="16.28515625" bestFit="1" customWidth="1"/>
    <col min="4" max="5" width="16" bestFit="1" customWidth="1"/>
    <col min="6" max="6" width="32.28515625" bestFit="1" customWidth="1"/>
    <col min="7" max="7" width="22" bestFit="1" customWidth="1"/>
    <col min="8" max="8" width="18.7109375" bestFit="1" customWidth="1"/>
    <col min="9" max="10" width="22" bestFit="1" customWidth="1"/>
    <col min="11" max="11" width="19.140625" bestFit="1" customWidth="1"/>
    <col min="12" max="12" width="22.42578125" bestFit="1" customWidth="1"/>
    <col min="13" max="13" width="22.28515625" bestFit="1" customWidth="1"/>
    <col min="14" max="18" width="11.5703125" bestFit="1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4" spans="1:5" x14ac:dyDescent="0.3">
      <c r="A4" s="6" t="s">
        <v>566</v>
      </c>
      <c r="B4" s="1" t="s">
        <v>567</v>
      </c>
      <c r="C4" s="1" t="s">
        <v>568</v>
      </c>
      <c r="D4" s="1"/>
      <c r="E4" s="1"/>
    </row>
    <row r="5" spans="1:5" x14ac:dyDescent="0.3">
      <c r="A5" s="141" t="s">
        <v>265</v>
      </c>
      <c r="B5" s="105">
        <v>0</v>
      </c>
      <c r="C5" s="105">
        <v>18.3</v>
      </c>
      <c r="D5" s="1"/>
      <c r="E5" s="1"/>
    </row>
    <row r="6" spans="1:5" x14ac:dyDescent="0.3">
      <c r="A6" s="141" t="s">
        <v>278</v>
      </c>
      <c r="B6" s="105">
        <v>17</v>
      </c>
      <c r="C6" s="105">
        <v>16.850000000000001</v>
      </c>
      <c r="D6" s="1"/>
      <c r="E6" s="1"/>
    </row>
    <row r="7" spans="1:5" x14ac:dyDescent="0.3">
      <c r="A7" s="141" t="s">
        <v>386</v>
      </c>
      <c r="B7" s="105">
        <v>4</v>
      </c>
      <c r="C7" s="105">
        <v>0.37</v>
      </c>
      <c r="D7" s="1"/>
      <c r="E7" s="1"/>
    </row>
    <row r="8" spans="1:5" x14ac:dyDescent="0.3">
      <c r="A8" s="141" t="s">
        <v>338</v>
      </c>
      <c r="B8" s="105">
        <v>0</v>
      </c>
      <c r="C8" s="105">
        <v>4.92</v>
      </c>
      <c r="D8" s="1"/>
      <c r="E8" s="1"/>
    </row>
    <row r="9" spans="1:5" x14ac:dyDescent="0.3">
      <c r="A9" s="141" t="s">
        <v>188</v>
      </c>
      <c r="B9" s="105">
        <v>17</v>
      </c>
      <c r="C9" s="105">
        <v>5.15</v>
      </c>
      <c r="D9" s="1"/>
      <c r="E9" s="1"/>
    </row>
    <row r="10" spans="1:5" x14ac:dyDescent="0.3">
      <c r="A10" s="141" t="s">
        <v>78</v>
      </c>
      <c r="B10" s="105">
        <v>17.5</v>
      </c>
      <c r="C10" s="105">
        <v>10.32</v>
      </c>
      <c r="D10" s="1"/>
      <c r="E10" s="1"/>
    </row>
    <row r="11" spans="1:5" x14ac:dyDescent="0.3">
      <c r="A11" s="141" t="s">
        <v>38</v>
      </c>
      <c r="B11" s="105">
        <v>24</v>
      </c>
      <c r="C11" s="105">
        <v>7</v>
      </c>
      <c r="D11" s="1"/>
      <c r="E11" s="1"/>
    </row>
    <row r="12" spans="1:5" x14ac:dyDescent="0.3">
      <c r="A12" s="141" t="s">
        <v>44</v>
      </c>
      <c r="B12" s="105">
        <v>24</v>
      </c>
      <c r="C12" s="105">
        <v>19.05</v>
      </c>
      <c r="D12" s="1"/>
      <c r="E12" s="1"/>
    </row>
    <row r="13" spans="1:5" x14ac:dyDescent="0.3">
      <c r="A13" s="141" t="s">
        <v>47</v>
      </c>
      <c r="B13" s="105">
        <v>24</v>
      </c>
      <c r="C13" s="105">
        <v>11.67</v>
      </c>
      <c r="D13" s="1"/>
      <c r="E13" s="1"/>
    </row>
    <row r="14" spans="1:5" x14ac:dyDescent="0.3">
      <c r="A14" s="141" t="s">
        <v>195</v>
      </c>
      <c r="B14" s="105">
        <v>21</v>
      </c>
      <c r="C14" s="105">
        <v>3.54</v>
      </c>
      <c r="D14" s="1"/>
      <c r="E14" s="1"/>
    </row>
    <row r="15" spans="1:5" x14ac:dyDescent="0.3">
      <c r="A15" s="141" t="s">
        <v>54</v>
      </c>
      <c r="B15" s="105">
        <v>24</v>
      </c>
      <c r="C15" s="105">
        <v>0.32</v>
      </c>
      <c r="D15" s="1"/>
      <c r="E15" s="1"/>
    </row>
    <row r="16" spans="1:5" x14ac:dyDescent="0.3">
      <c r="A16" s="141" t="s">
        <v>202</v>
      </c>
      <c r="B16" s="105">
        <v>14</v>
      </c>
      <c r="C16" s="105">
        <v>6.8</v>
      </c>
      <c r="D16" s="1"/>
      <c r="E16" s="1"/>
    </row>
    <row r="17" spans="1:3" x14ac:dyDescent="0.3">
      <c r="A17" s="141" t="s">
        <v>225</v>
      </c>
      <c r="B17" s="105">
        <v>7</v>
      </c>
      <c r="C17" s="105">
        <v>4.68</v>
      </c>
    </row>
    <row r="18" spans="1:3" x14ac:dyDescent="0.3">
      <c r="A18" s="141" t="s">
        <v>200</v>
      </c>
      <c r="B18" s="105">
        <v>14</v>
      </c>
      <c r="C18" s="105">
        <v>4.96</v>
      </c>
    </row>
    <row r="19" spans="1:3" x14ac:dyDescent="0.3">
      <c r="A19" s="141" t="s">
        <v>190</v>
      </c>
      <c r="B19" s="105">
        <v>28</v>
      </c>
      <c r="C19" s="105">
        <v>4.66</v>
      </c>
    </row>
    <row r="20" spans="1:3" x14ac:dyDescent="0.3">
      <c r="A20" s="141" t="s">
        <v>324</v>
      </c>
      <c r="B20" s="105">
        <v>8.1880000000000006</v>
      </c>
      <c r="C20" s="105">
        <v>2.4</v>
      </c>
    </row>
    <row r="21" spans="1:3" x14ac:dyDescent="0.3">
      <c r="A21" s="141" t="s">
        <v>157</v>
      </c>
      <c r="B21" s="105">
        <v>53.221999999999994</v>
      </c>
      <c r="C21" s="105">
        <v>12.21</v>
      </c>
    </row>
    <row r="22" spans="1:3" x14ac:dyDescent="0.3">
      <c r="A22" s="141" t="s">
        <v>298</v>
      </c>
      <c r="B22" s="105">
        <v>59.363000000000014</v>
      </c>
      <c r="C22" s="105">
        <v>22.21</v>
      </c>
    </row>
    <row r="23" spans="1:3" x14ac:dyDescent="0.3">
      <c r="A23" s="141" t="s">
        <v>164</v>
      </c>
      <c r="B23" s="105">
        <v>20.470000000000002</v>
      </c>
      <c r="C23" s="105">
        <v>3.5</v>
      </c>
    </row>
    <row r="24" spans="1:3" x14ac:dyDescent="0.3">
      <c r="A24" s="141" t="s">
        <v>153</v>
      </c>
      <c r="B24" s="105">
        <v>53.221999999999994</v>
      </c>
      <c r="C24" s="105">
        <v>15.58</v>
      </c>
    </row>
    <row r="25" spans="1:3" x14ac:dyDescent="0.3">
      <c r="A25" s="141" t="s">
        <v>160</v>
      </c>
      <c r="B25" s="105">
        <v>53.221999999999994</v>
      </c>
      <c r="C25" s="105">
        <v>13.69</v>
      </c>
    </row>
    <row r="26" spans="1:3" x14ac:dyDescent="0.3">
      <c r="A26" s="141" t="s">
        <v>275</v>
      </c>
      <c r="B26" s="105">
        <v>16.376000000000001</v>
      </c>
      <c r="C26" s="105">
        <v>24.11</v>
      </c>
    </row>
    <row r="27" spans="1:3" x14ac:dyDescent="0.3">
      <c r="A27" s="141" t="s">
        <v>267</v>
      </c>
      <c r="B27" s="105">
        <v>30.705000000000005</v>
      </c>
      <c r="C27" s="105">
        <v>8.0500000000000007</v>
      </c>
    </row>
    <row r="28" spans="1:3" x14ac:dyDescent="0.3">
      <c r="A28" s="141" t="s">
        <v>158</v>
      </c>
      <c r="B28" s="105">
        <v>53.221999999999994</v>
      </c>
      <c r="C28" s="105">
        <v>2</v>
      </c>
    </row>
    <row r="29" spans="1:3" x14ac:dyDescent="0.3">
      <c r="A29" s="141" t="s">
        <v>569</v>
      </c>
      <c r="B29" s="105">
        <v>59.363000000000014</v>
      </c>
      <c r="C29" s="105">
        <v>222.34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34B-9216-46C1-8BFF-EBBD575F4373}">
  <dimension ref="A1:D2"/>
  <sheetViews>
    <sheetView zoomScaleNormal="100" workbookViewId="0">
      <selection activeCell="AF23" sqref="AF23"/>
    </sheetView>
  </sheetViews>
  <sheetFormatPr defaultRowHeight="15" x14ac:dyDescent="0.3"/>
  <cols>
    <col min="1" max="2" width="10.28515625" bestFit="1" customWidth="1"/>
    <col min="4" max="4" width="10.42578125" bestFit="1" customWidth="1"/>
  </cols>
  <sheetData>
    <row r="1" spans="1:4" x14ac:dyDescent="0.3">
      <c r="A1" s="84">
        <v>44137</v>
      </c>
      <c r="B1" s="84">
        <v>44212</v>
      </c>
      <c r="C1" s="1"/>
      <c r="D1" s="84">
        <f ca="1">TODAY()</f>
        <v>44193</v>
      </c>
    </row>
    <row r="2" spans="1:4" x14ac:dyDescent="0.3">
      <c r="A2" s="1">
        <f>_xlfn.NUMBERVALUE(A1)</f>
        <v>44137</v>
      </c>
      <c r="B2" s="1">
        <f>_xlfn.NUMBERVALUE(B1)</f>
        <v>44212</v>
      </c>
      <c r="C2" s="1"/>
      <c r="D2" s="84">
        <f ca="1">TODAY()</f>
        <v>44193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FA94-AB72-4E13-A0A6-813AC359868D}">
  <dimension ref="A1:G11"/>
  <sheetViews>
    <sheetView workbookViewId="0">
      <selection activeCell="D27" sqref="D27"/>
    </sheetView>
  </sheetViews>
  <sheetFormatPr defaultColWidth="8.85546875" defaultRowHeight="15" x14ac:dyDescent="0.3"/>
  <cols>
    <col min="1" max="1" width="17.7109375" style="141" bestFit="1" customWidth="1"/>
    <col min="2" max="2" width="41" style="141" customWidth="1"/>
    <col min="3" max="3" width="11.85546875" style="141" customWidth="1"/>
    <col min="4" max="4" width="10.85546875" style="141" customWidth="1"/>
    <col min="5" max="5" width="14" style="141" customWidth="1"/>
    <col min="6" max="6" width="15.5703125" style="141" customWidth="1"/>
    <col min="7" max="8" width="8.85546875" style="141"/>
    <col min="9" max="9" width="11.7109375" style="141" customWidth="1"/>
    <col min="10" max="10" width="11.140625" style="141" customWidth="1"/>
    <col min="11" max="11" width="24" style="141" bestFit="1" customWidth="1"/>
    <col min="12" max="12" width="12.7109375" style="141" customWidth="1"/>
    <col min="13" max="13" width="15.85546875" style="141" customWidth="1"/>
    <col min="14" max="14" width="15.5703125" style="141" customWidth="1"/>
    <col min="15" max="16384" width="8.85546875" style="141"/>
  </cols>
  <sheetData>
    <row r="1" spans="1:7" s="168" customFormat="1" ht="30" x14ac:dyDescent="0.3">
      <c r="A1" s="144" t="s">
        <v>12</v>
      </c>
      <c r="B1" s="144" t="s">
        <v>0</v>
      </c>
      <c r="C1" s="144" t="s">
        <v>1</v>
      </c>
      <c r="D1" s="144" t="s">
        <v>2</v>
      </c>
      <c r="E1" s="144" t="s">
        <v>3</v>
      </c>
      <c r="F1" s="144" t="s">
        <v>4</v>
      </c>
      <c r="G1" s="144" t="s">
        <v>5</v>
      </c>
    </row>
    <row r="2" spans="1:7" s="236" customFormat="1" ht="90" x14ac:dyDescent="0.3">
      <c r="A2" s="234" t="s">
        <v>52</v>
      </c>
      <c r="B2" s="234" t="s">
        <v>36</v>
      </c>
      <c r="C2" s="235" t="s">
        <v>177</v>
      </c>
      <c r="D2" s="237">
        <v>44137</v>
      </c>
      <c r="E2" s="237">
        <v>43838</v>
      </c>
      <c r="F2" s="236">
        <v>1608</v>
      </c>
      <c r="G2" s="236">
        <v>0</v>
      </c>
    </row>
    <row r="4" spans="1:7" ht="30" x14ac:dyDescent="0.3">
      <c r="A4" s="144" t="s">
        <v>12</v>
      </c>
      <c r="B4" s="144" t="s">
        <v>6</v>
      </c>
      <c r="C4" s="144" t="s">
        <v>7</v>
      </c>
      <c r="D4" s="144" t="s">
        <v>8</v>
      </c>
      <c r="E4" s="144" t="s">
        <v>9</v>
      </c>
      <c r="F4" s="144" t="s">
        <v>10</v>
      </c>
      <c r="G4" s="144" t="s">
        <v>11</v>
      </c>
    </row>
    <row r="5" spans="1:7" x14ac:dyDescent="0.3">
      <c r="A5" s="236" t="s">
        <v>651</v>
      </c>
      <c r="B5" s="236" t="s">
        <v>393</v>
      </c>
      <c r="C5" s="236" t="s">
        <v>393</v>
      </c>
      <c r="D5" s="238" t="s">
        <v>394</v>
      </c>
      <c r="E5" s="236" t="s">
        <v>395</v>
      </c>
      <c r="F5" s="236" t="s">
        <v>396</v>
      </c>
      <c r="G5" s="236">
        <v>8</v>
      </c>
    </row>
    <row r="6" spans="1:7" x14ac:dyDescent="0.3">
      <c r="A6" s="236" t="s">
        <v>651</v>
      </c>
      <c r="B6" s="141" t="s">
        <v>397</v>
      </c>
      <c r="C6" s="141" t="s">
        <v>397</v>
      </c>
      <c r="D6" s="238" t="s">
        <v>398</v>
      </c>
      <c r="E6" s="236" t="s">
        <v>395</v>
      </c>
      <c r="F6" s="236" t="s">
        <v>396</v>
      </c>
      <c r="G6" s="141">
        <v>8</v>
      </c>
    </row>
    <row r="7" spans="1:7" x14ac:dyDescent="0.3">
      <c r="A7" s="236" t="s">
        <v>651</v>
      </c>
      <c r="B7" s="141" t="s">
        <v>399</v>
      </c>
      <c r="C7" s="141" t="s">
        <v>399</v>
      </c>
      <c r="D7" s="238" t="s">
        <v>400</v>
      </c>
      <c r="E7" s="236" t="s">
        <v>395</v>
      </c>
      <c r="F7" s="236" t="s">
        <v>396</v>
      </c>
      <c r="G7" s="141">
        <v>8</v>
      </c>
    </row>
    <row r="8" spans="1:7" x14ac:dyDescent="0.3">
      <c r="A8" s="236" t="s">
        <v>651</v>
      </c>
      <c r="B8" s="141" t="s">
        <v>401</v>
      </c>
      <c r="C8" s="141" t="s">
        <v>401</v>
      </c>
      <c r="D8" s="238" t="s">
        <v>402</v>
      </c>
      <c r="E8" s="236" t="s">
        <v>395</v>
      </c>
      <c r="F8" s="236" t="s">
        <v>396</v>
      </c>
      <c r="G8" s="141">
        <v>8</v>
      </c>
    </row>
    <row r="9" spans="1:7" x14ac:dyDescent="0.3">
      <c r="A9" s="236" t="s">
        <v>651</v>
      </c>
      <c r="B9" s="141" t="s">
        <v>403</v>
      </c>
      <c r="C9" s="141" t="s">
        <v>403</v>
      </c>
      <c r="D9" s="238" t="s">
        <v>404</v>
      </c>
      <c r="E9" s="236" t="s">
        <v>395</v>
      </c>
      <c r="F9" s="236" t="s">
        <v>396</v>
      </c>
      <c r="G9" s="141">
        <v>8</v>
      </c>
    </row>
    <row r="10" spans="1:7" x14ac:dyDescent="0.3">
      <c r="A10" s="236" t="s">
        <v>651</v>
      </c>
      <c r="B10" s="141" t="s">
        <v>405</v>
      </c>
      <c r="C10" s="141" t="s">
        <v>405</v>
      </c>
      <c r="D10" s="238" t="s">
        <v>406</v>
      </c>
      <c r="E10" s="236" t="s">
        <v>395</v>
      </c>
      <c r="F10" s="236" t="s">
        <v>396</v>
      </c>
      <c r="G10" s="141">
        <v>8</v>
      </c>
    </row>
    <row r="11" spans="1:7" x14ac:dyDescent="0.3">
      <c r="A11" s="236" t="s">
        <v>651</v>
      </c>
      <c r="B11" s="141" t="s">
        <v>407</v>
      </c>
      <c r="C11" s="141" t="s">
        <v>407</v>
      </c>
      <c r="D11" s="238" t="s">
        <v>408</v>
      </c>
      <c r="E11" s="236" t="s">
        <v>395</v>
      </c>
      <c r="F11" s="236" t="s">
        <v>396</v>
      </c>
      <c r="G11" s="141">
        <v>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75EE-987F-445F-A126-A08B99024A7E}">
  <dimension ref="A1:I64"/>
  <sheetViews>
    <sheetView workbookViewId="0">
      <selection activeCell="J17" sqref="J17"/>
    </sheetView>
  </sheetViews>
  <sheetFormatPr defaultRowHeight="15" x14ac:dyDescent="0.3"/>
  <cols>
    <col min="1" max="1" width="51.28515625" customWidth="1"/>
    <col min="2" max="2" width="10.42578125" hidden="1" customWidth="1"/>
    <col min="3" max="3" width="10.140625" hidden="1" customWidth="1"/>
    <col min="4" max="4" width="11" hidden="1" customWidth="1"/>
    <col min="5" max="5" width="10.7109375" customWidth="1"/>
    <col min="8" max="8" width="16" customWidth="1"/>
    <col min="9" max="9" width="17" bestFit="1" customWidth="1"/>
  </cols>
  <sheetData>
    <row r="1" spans="1:9" s="1" customFormat="1" ht="45" x14ac:dyDescent="0.3">
      <c r="A1" s="266" t="s">
        <v>105</v>
      </c>
      <c r="B1" s="266"/>
      <c r="C1" s="266"/>
      <c r="D1" s="266"/>
      <c r="E1" s="266"/>
      <c r="F1" s="242"/>
      <c r="H1" s="247" t="s">
        <v>570</v>
      </c>
      <c r="I1" s="245" t="s">
        <v>571</v>
      </c>
    </row>
    <row r="2" spans="1:9" ht="30" x14ac:dyDescent="0.3">
      <c r="A2" s="180" t="s">
        <v>572</v>
      </c>
      <c r="B2" s="180" t="s">
        <v>515</v>
      </c>
      <c r="C2" s="193" t="s">
        <v>573</v>
      </c>
      <c r="D2" s="180" t="s">
        <v>574</v>
      </c>
      <c r="E2" s="180" t="s">
        <v>515</v>
      </c>
      <c r="F2" s="242"/>
      <c r="G2" s="1"/>
      <c r="H2" s="245" t="s">
        <v>571</v>
      </c>
      <c r="I2" s="1"/>
    </row>
    <row r="3" spans="1:9" x14ac:dyDescent="0.3">
      <c r="A3" s="179" t="s">
        <v>324</v>
      </c>
      <c r="B3" s="1" t="s">
        <v>516</v>
      </c>
      <c r="C3" s="86">
        <v>2</v>
      </c>
      <c r="D3" s="1">
        <v>2</v>
      </c>
      <c r="E3" s="195">
        <f>D3/C3</f>
        <v>1</v>
      </c>
      <c r="F3" s="242"/>
      <c r="G3" s="1"/>
      <c r="H3" s="1"/>
      <c r="I3" s="1"/>
    </row>
    <row r="4" spans="1:9" x14ac:dyDescent="0.3">
      <c r="A4" s="179" t="s">
        <v>331</v>
      </c>
      <c r="B4" s="1" t="s">
        <v>516</v>
      </c>
      <c r="C4" s="86">
        <v>12</v>
      </c>
      <c r="D4" s="1">
        <v>12</v>
      </c>
      <c r="E4" s="195">
        <f t="shared" ref="E4:E9" si="0">D4/C4</f>
        <v>1</v>
      </c>
      <c r="F4" s="242"/>
      <c r="G4" s="1"/>
      <c r="H4" s="1"/>
      <c r="I4" s="1"/>
    </row>
    <row r="5" spans="1:9" x14ac:dyDescent="0.3">
      <c r="A5" s="179" t="s">
        <v>275</v>
      </c>
      <c r="B5" s="1"/>
      <c r="C5" s="86">
        <v>2</v>
      </c>
      <c r="D5" s="1">
        <v>0</v>
      </c>
      <c r="E5" s="195">
        <f t="shared" si="0"/>
        <v>0</v>
      </c>
      <c r="F5" s="242"/>
      <c r="G5" s="1"/>
      <c r="H5" s="1"/>
      <c r="I5" s="1"/>
    </row>
    <row r="6" spans="1:9" x14ac:dyDescent="0.3">
      <c r="A6" s="179" t="s">
        <v>267</v>
      </c>
      <c r="B6" s="1"/>
      <c r="C6" s="86">
        <v>3</v>
      </c>
      <c r="D6" s="1">
        <v>0</v>
      </c>
      <c r="E6" s="195">
        <f t="shared" si="0"/>
        <v>0</v>
      </c>
      <c r="F6" s="242"/>
      <c r="G6" s="1"/>
      <c r="H6" s="1"/>
      <c r="I6" s="1"/>
    </row>
    <row r="7" spans="1:9" x14ac:dyDescent="0.3">
      <c r="A7" s="179" t="s">
        <v>158</v>
      </c>
      <c r="B7" s="1"/>
      <c r="C7" s="86">
        <v>3</v>
      </c>
      <c r="D7" s="1">
        <v>1</v>
      </c>
      <c r="E7" s="195">
        <f>D7/C7</f>
        <v>0.33333333333333331</v>
      </c>
      <c r="F7" s="242"/>
      <c r="G7" s="1"/>
      <c r="H7" s="1"/>
      <c r="I7" s="1"/>
    </row>
    <row r="8" spans="1:9" x14ac:dyDescent="0.3">
      <c r="A8" s="179" t="s">
        <v>352</v>
      </c>
      <c r="B8" s="1"/>
      <c r="C8" s="194">
        <v>3</v>
      </c>
      <c r="D8" s="1">
        <v>0</v>
      </c>
      <c r="E8" s="195">
        <f>D8/C8</f>
        <v>0</v>
      </c>
      <c r="F8" s="242"/>
      <c r="G8" s="1"/>
      <c r="H8" s="1"/>
      <c r="I8" s="1"/>
    </row>
    <row r="9" spans="1:9" x14ac:dyDescent="0.3">
      <c r="A9" s="179" t="s">
        <v>298</v>
      </c>
      <c r="B9" s="1"/>
      <c r="C9" s="86">
        <v>4</v>
      </c>
      <c r="D9" s="1">
        <v>1</v>
      </c>
      <c r="E9" s="195">
        <f t="shared" si="0"/>
        <v>0.25</v>
      </c>
      <c r="F9" s="242"/>
      <c r="G9" s="1"/>
      <c r="H9" s="1"/>
      <c r="I9" s="1"/>
    </row>
    <row r="10" spans="1:9" x14ac:dyDescent="0.3">
      <c r="A10" s="180" t="s">
        <v>575</v>
      </c>
      <c r="B10" s="180" t="s">
        <v>515</v>
      </c>
      <c r="C10" s="193"/>
      <c r="D10" s="180"/>
      <c r="E10" s="180" t="s">
        <v>515</v>
      </c>
      <c r="F10" s="242"/>
      <c r="G10" s="1"/>
      <c r="H10" s="1"/>
      <c r="I10" s="1"/>
    </row>
    <row r="11" spans="1:9" x14ac:dyDescent="0.3">
      <c r="A11" s="179" t="s">
        <v>188</v>
      </c>
      <c r="B11" s="1" t="s">
        <v>516</v>
      </c>
      <c r="C11" s="86"/>
      <c r="D11" s="1"/>
      <c r="E11" s="195">
        <f>1</f>
        <v>1</v>
      </c>
      <c r="F11" s="242"/>
      <c r="G11" s="1"/>
      <c r="H11" s="1"/>
      <c r="I11" s="1"/>
    </row>
    <row r="12" spans="1:9" x14ac:dyDescent="0.3">
      <c r="A12" s="179" t="s">
        <v>200</v>
      </c>
      <c r="B12" s="1" t="s">
        <v>516</v>
      </c>
      <c r="C12" s="86"/>
      <c r="D12" s="1"/>
      <c r="E12" s="195">
        <f>1</f>
        <v>1</v>
      </c>
      <c r="F12" s="242"/>
      <c r="G12" s="1"/>
      <c r="H12" s="1"/>
      <c r="I12" s="1"/>
    </row>
    <row r="13" spans="1:9" x14ac:dyDescent="0.3">
      <c r="A13" s="179" t="s">
        <v>225</v>
      </c>
      <c r="B13" s="1" t="s">
        <v>516</v>
      </c>
      <c r="C13" s="86"/>
      <c r="D13" s="1"/>
      <c r="E13" s="195">
        <f>1</f>
        <v>1</v>
      </c>
      <c r="F13" s="242"/>
      <c r="G13" s="1"/>
      <c r="H13" s="1"/>
      <c r="I13" s="1"/>
    </row>
    <row r="14" spans="1:9" x14ac:dyDescent="0.3">
      <c r="A14" s="179" t="s">
        <v>192</v>
      </c>
      <c r="B14" s="1" t="s">
        <v>516</v>
      </c>
      <c r="C14" s="86"/>
      <c r="D14" s="1"/>
      <c r="E14" s="195">
        <f>1</f>
        <v>1</v>
      </c>
      <c r="F14" s="242"/>
      <c r="G14" s="1"/>
      <c r="H14" s="1"/>
      <c r="I14" s="1"/>
    </row>
    <row r="15" spans="1:9" x14ac:dyDescent="0.3">
      <c r="A15" s="179" t="s">
        <v>190</v>
      </c>
      <c r="B15" s="1" t="s">
        <v>516</v>
      </c>
      <c r="C15" s="86"/>
      <c r="D15" s="1"/>
      <c r="E15" s="195">
        <f>1</f>
        <v>1</v>
      </c>
      <c r="F15" s="242"/>
      <c r="G15" s="1"/>
      <c r="H15" s="1"/>
      <c r="I15" s="1"/>
    </row>
    <row r="16" spans="1:9" x14ac:dyDescent="0.3">
      <c r="A16" s="242"/>
      <c r="B16" s="242"/>
      <c r="C16" s="242"/>
      <c r="D16" s="242"/>
      <c r="E16" s="243"/>
      <c r="F16" s="242"/>
      <c r="G16" s="1"/>
      <c r="H16" s="1"/>
      <c r="I16" s="1"/>
    </row>
    <row r="17" spans="1:6" x14ac:dyDescent="0.3">
      <c r="A17" s="266" t="s">
        <v>108</v>
      </c>
      <c r="B17" s="266"/>
      <c r="C17" s="266"/>
      <c r="D17" s="266"/>
      <c r="E17" s="266"/>
      <c r="F17" s="242"/>
    </row>
    <row r="18" spans="1:6" ht="30" x14ac:dyDescent="0.3">
      <c r="A18" s="180" t="s">
        <v>572</v>
      </c>
      <c r="B18" s="180" t="s">
        <v>515</v>
      </c>
      <c r="C18" s="193" t="s">
        <v>573</v>
      </c>
      <c r="D18" s="180" t="s">
        <v>574</v>
      </c>
      <c r="E18" s="180" t="s">
        <v>515</v>
      </c>
      <c r="F18" s="242"/>
    </row>
    <row r="19" spans="1:6" s="1" customFormat="1" x14ac:dyDescent="0.3">
      <c r="A19" s="245" t="s">
        <v>576</v>
      </c>
      <c r="B19" s="1" t="s">
        <v>516</v>
      </c>
      <c r="C19" s="86">
        <v>1</v>
      </c>
      <c r="D19" s="1">
        <v>1</v>
      </c>
      <c r="E19" s="195">
        <v>1</v>
      </c>
      <c r="F19" s="242"/>
    </row>
    <row r="20" spans="1:6" s="1" customFormat="1" x14ac:dyDescent="0.3">
      <c r="A20" s="245" t="s">
        <v>577</v>
      </c>
      <c r="C20" s="86">
        <v>3</v>
      </c>
      <c r="D20" s="1">
        <v>0</v>
      </c>
      <c r="E20" s="195">
        <v>1</v>
      </c>
      <c r="F20" s="242"/>
    </row>
    <row r="21" spans="1:6" s="1" customFormat="1" x14ac:dyDescent="0.3">
      <c r="A21" s="245" t="s">
        <v>578</v>
      </c>
      <c r="C21" s="86"/>
      <c r="E21" s="195">
        <v>1</v>
      </c>
      <c r="F21" s="242"/>
    </row>
    <row r="22" spans="1:6" s="1" customFormat="1" x14ac:dyDescent="0.3">
      <c r="A22" s="245" t="s">
        <v>579</v>
      </c>
      <c r="C22" s="86"/>
      <c r="E22" s="195">
        <v>1</v>
      </c>
      <c r="F22" s="242"/>
    </row>
    <row r="23" spans="1:6" s="1" customFormat="1" x14ac:dyDescent="0.3">
      <c r="A23" s="246" t="s">
        <v>580</v>
      </c>
      <c r="C23" s="86">
        <v>1</v>
      </c>
      <c r="E23" s="195">
        <v>0</v>
      </c>
      <c r="F23" s="242"/>
    </row>
    <row r="24" spans="1:6" s="1" customFormat="1" x14ac:dyDescent="0.3">
      <c r="A24" s="246" t="s">
        <v>581</v>
      </c>
      <c r="C24" s="86">
        <v>0</v>
      </c>
      <c r="E24" s="195">
        <v>0</v>
      </c>
      <c r="F24" s="242"/>
    </row>
    <row r="25" spans="1:6" s="1" customFormat="1" x14ac:dyDescent="0.3">
      <c r="A25" s="246" t="s">
        <v>582</v>
      </c>
      <c r="C25" s="86">
        <v>1</v>
      </c>
      <c r="E25" s="195">
        <v>0</v>
      </c>
      <c r="F25" s="242"/>
    </row>
    <row r="26" spans="1:6" s="1" customFormat="1" x14ac:dyDescent="0.3">
      <c r="A26" s="245" t="s">
        <v>583</v>
      </c>
      <c r="C26" s="86">
        <v>1</v>
      </c>
      <c r="D26" s="1">
        <v>1</v>
      </c>
      <c r="E26" s="195">
        <v>1</v>
      </c>
      <c r="F26" s="242"/>
    </row>
    <row r="27" spans="1:6" s="1" customFormat="1" x14ac:dyDescent="0.3">
      <c r="A27" s="246" t="s">
        <v>584</v>
      </c>
      <c r="B27" s="1" t="s">
        <v>516</v>
      </c>
      <c r="C27" s="86">
        <v>1</v>
      </c>
      <c r="D27" s="1">
        <v>1</v>
      </c>
      <c r="E27" s="195">
        <v>1</v>
      </c>
      <c r="F27" s="242"/>
    </row>
    <row r="28" spans="1:6" s="1" customFormat="1" x14ac:dyDescent="0.3">
      <c r="A28" s="246" t="s">
        <v>585</v>
      </c>
      <c r="C28" s="86">
        <v>1</v>
      </c>
      <c r="D28" s="1">
        <v>0</v>
      </c>
      <c r="E28" s="195">
        <f t="shared" ref="E28" si="1">D28/C28</f>
        <v>0</v>
      </c>
      <c r="F28" s="242"/>
    </row>
    <row r="29" spans="1:6" x14ac:dyDescent="0.3">
      <c r="A29" s="246" t="s">
        <v>586</v>
      </c>
      <c r="B29" s="1"/>
      <c r="C29" s="86">
        <v>1</v>
      </c>
      <c r="D29" s="1">
        <v>0</v>
      </c>
      <c r="E29" s="195">
        <f>D29/C29</f>
        <v>0</v>
      </c>
      <c r="F29" s="242"/>
    </row>
    <row r="30" spans="1:6" s="1" customFormat="1" x14ac:dyDescent="0.3">
      <c r="A30" s="245" t="s">
        <v>587</v>
      </c>
      <c r="C30" s="86"/>
      <c r="E30" s="195">
        <v>1</v>
      </c>
      <c r="F30" s="242"/>
    </row>
    <row r="31" spans="1:6" s="1" customFormat="1" x14ac:dyDescent="0.3">
      <c r="A31" s="246" t="s">
        <v>588</v>
      </c>
      <c r="B31" s="1" t="s">
        <v>516</v>
      </c>
      <c r="C31" s="86"/>
      <c r="E31" s="195">
        <v>1</v>
      </c>
      <c r="F31" s="242"/>
    </row>
    <row r="32" spans="1:6" s="1" customFormat="1" x14ac:dyDescent="0.3">
      <c r="A32" s="246" t="s">
        <v>589</v>
      </c>
      <c r="B32" s="1" t="s">
        <v>516</v>
      </c>
      <c r="C32" s="86"/>
      <c r="E32" s="195">
        <v>1</v>
      </c>
      <c r="F32" s="242"/>
    </row>
    <row r="33" spans="1:6" x14ac:dyDescent="0.3">
      <c r="A33" s="246" t="s">
        <v>590</v>
      </c>
      <c r="B33" s="1" t="s">
        <v>516</v>
      </c>
      <c r="C33" s="86">
        <v>3</v>
      </c>
      <c r="D33" s="1">
        <v>3</v>
      </c>
      <c r="E33" s="195">
        <v>1</v>
      </c>
      <c r="F33" s="242"/>
    </row>
    <row r="34" spans="1:6" s="1" customFormat="1" x14ac:dyDescent="0.3">
      <c r="A34" s="245" t="s">
        <v>591</v>
      </c>
      <c r="C34" s="86"/>
      <c r="E34" s="195">
        <v>1</v>
      </c>
      <c r="F34" s="242"/>
    </row>
    <row r="35" spans="1:6" s="1" customFormat="1" x14ac:dyDescent="0.3">
      <c r="A35" s="245" t="s">
        <v>592</v>
      </c>
      <c r="C35" s="86"/>
      <c r="E35" s="195">
        <v>1</v>
      </c>
      <c r="F35" s="242"/>
    </row>
    <row r="36" spans="1:6" x14ac:dyDescent="0.3">
      <c r="A36" s="245" t="s">
        <v>593</v>
      </c>
      <c r="B36" s="1"/>
      <c r="C36" s="86">
        <v>3</v>
      </c>
      <c r="D36" s="1">
        <v>3</v>
      </c>
      <c r="E36" s="195">
        <v>1</v>
      </c>
      <c r="F36" s="242"/>
    </row>
    <row r="37" spans="1:6" s="1" customFormat="1" x14ac:dyDescent="0.3">
      <c r="A37" s="246" t="s">
        <v>594</v>
      </c>
      <c r="B37" s="1" t="s">
        <v>516</v>
      </c>
      <c r="C37" s="86"/>
      <c r="E37" s="195">
        <v>1</v>
      </c>
      <c r="F37" s="242"/>
    </row>
    <row r="38" spans="1:6" s="1" customFormat="1" x14ac:dyDescent="0.3">
      <c r="A38" s="246" t="s">
        <v>595</v>
      </c>
      <c r="B38" s="1" t="s">
        <v>516</v>
      </c>
      <c r="C38" s="86"/>
      <c r="E38" s="195">
        <v>1</v>
      </c>
      <c r="F38" s="242"/>
    </row>
    <row r="39" spans="1:6" s="1" customFormat="1" x14ac:dyDescent="0.3">
      <c r="A39" s="246" t="s">
        <v>519</v>
      </c>
      <c r="B39" s="1" t="s">
        <v>516</v>
      </c>
      <c r="C39" s="86"/>
      <c r="E39" s="195">
        <v>1</v>
      </c>
      <c r="F39" s="242"/>
    </row>
    <row r="40" spans="1:6" x14ac:dyDescent="0.3">
      <c r="A40" s="246" t="s">
        <v>596</v>
      </c>
      <c r="B40" s="1" t="s">
        <v>516</v>
      </c>
      <c r="C40" s="86">
        <v>4</v>
      </c>
      <c r="D40" s="1">
        <v>4</v>
      </c>
      <c r="E40" s="195">
        <v>1</v>
      </c>
      <c r="F40" s="242"/>
    </row>
    <row r="41" spans="1:6" x14ac:dyDescent="0.3">
      <c r="A41" s="245" t="s">
        <v>597</v>
      </c>
      <c r="B41" s="1" t="s">
        <v>516</v>
      </c>
      <c r="C41" s="194">
        <v>2</v>
      </c>
      <c r="D41" s="1">
        <v>2</v>
      </c>
      <c r="E41" s="195">
        <v>1</v>
      </c>
      <c r="F41" s="242"/>
    </row>
    <row r="42" spans="1:6" s="1" customFormat="1" x14ac:dyDescent="0.3">
      <c r="A42" s="245" t="s">
        <v>598</v>
      </c>
      <c r="C42" s="194"/>
      <c r="E42" s="195">
        <v>1</v>
      </c>
      <c r="F42" s="242"/>
    </row>
    <row r="43" spans="1:6" x14ac:dyDescent="0.3">
      <c r="A43" s="245" t="s">
        <v>599</v>
      </c>
      <c r="B43" s="1"/>
      <c r="C43" s="86">
        <v>3</v>
      </c>
      <c r="D43" s="1">
        <v>0</v>
      </c>
      <c r="E43" s="195">
        <f t="shared" ref="E43" si="2">D43/C43</f>
        <v>0</v>
      </c>
      <c r="F43" s="242"/>
    </row>
    <row r="44" spans="1:6" s="1" customFormat="1" x14ac:dyDescent="0.3">
      <c r="A44" s="245" t="s">
        <v>600</v>
      </c>
      <c r="C44" s="86"/>
      <c r="E44" s="195">
        <v>0</v>
      </c>
      <c r="F44" s="242"/>
    </row>
    <row r="45" spans="1:6" x14ac:dyDescent="0.3">
      <c r="A45" s="180" t="s">
        <v>575</v>
      </c>
      <c r="B45" s="180" t="s">
        <v>515</v>
      </c>
      <c r="C45" s="193"/>
      <c r="D45" s="180"/>
      <c r="E45" s="180" t="s">
        <v>515</v>
      </c>
      <c r="F45" s="242"/>
    </row>
    <row r="46" spans="1:6" x14ac:dyDescent="0.3">
      <c r="A46" s="179" t="s">
        <v>188</v>
      </c>
      <c r="B46" s="1" t="s">
        <v>516</v>
      </c>
      <c r="C46" s="86"/>
      <c r="D46" s="1"/>
      <c r="E46" s="195">
        <f>1</f>
        <v>1</v>
      </c>
      <c r="F46" s="242"/>
    </row>
    <row r="47" spans="1:6" x14ac:dyDescent="0.3">
      <c r="A47" s="179" t="s">
        <v>200</v>
      </c>
      <c r="B47" s="1" t="s">
        <v>516</v>
      </c>
      <c r="C47" s="86"/>
      <c r="D47" s="1"/>
      <c r="E47" s="195">
        <f>1</f>
        <v>1</v>
      </c>
      <c r="F47" s="242"/>
    </row>
    <row r="48" spans="1:6" x14ac:dyDescent="0.3">
      <c r="A48" s="179" t="s">
        <v>225</v>
      </c>
      <c r="B48" s="1" t="s">
        <v>516</v>
      </c>
      <c r="C48" s="86"/>
      <c r="D48" s="1"/>
      <c r="E48" s="195">
        <f>1</f>
        <v>1</v>
      </c>
      <c r="F48" s="242"/>
    </row>
    <row r="49" spans="1:6" x14ac:dyDescent="0.3">
      <c r="A49" s="179" t="s">
        <v>192</v>
      </c>
      <c r="B49" s="1" t="s">
        <v>516</v>
      </c>
      <c r="C49" s="86"/>
      <c r="D49" s="1"/>
      <c r="E49" s="195">
        <f>1</f>
        <v>1</v>
      </c>
      <c r="F49" s="242"/>
    </row>
    <row r="50" spans="1:6" x14ac:dyDescent="0.3">
      <c r="A50" s="179" t="s">
        <v>190</v>
      </c>
      <c r="B50" s="1" t="s">
        <v>516</v>
      </c>
      <c r="C50" s="86"/>
      <c r="D50" s="1"/>
      <c r="E50" s="195">
        <f>1</f>
        <v>1</v>
      </c>
      <c r="F50" s="242"/>
    </row>
    <row r="55" spans="1:6" ht="15.75" x14ac:dyDescent="0.3">
      <c r="A55" s="244" t="s">
        <v>601</v>
      </c>
      <c r="B55" s="1"/>
      <c r="C55" s="1"/>
      <c r="D55" s="1"/>
      <c r="E55" s="1"/>
      <c r="F55" s="1"/>
    </row>
    <row r="56" spans="1:6" ht="15.75" x14ac:dyDescent="0.3">
      <c r="A56" s="244" t="s">
        <v>602</v>
      </c>
      <c r="B56" s="1"/>
      <c r="C56" s="1"/>
      <c r="D56" s="1"/>
      <c r="E56" s="1"/>
      <c r="F56" s="1"/>
    </row>
    <row r="57" spans="1:6" ht="15.75" x14ac:dyDescent="0.3">
      <c r="A57" s="244" t="s">
        <v>603</v>
      </c>
      <c r="B57" s="1"/>
      <c r="C57" s="1"/>
      <c r="D57" s="1"/>
      <c r="E57" s="1"/>
      <c r="F57" s="1"/>
    </row>
    <row r="58" spans="1:6" ht="15.75" x14ac:dyDescent="0.3">
      <c r="A58" s="244" t="s">
        <v>604</v>
      </c>
      <c r="B58" s="1"/>
      <c r="C58" s="1"/>
      <c r="D58" s="1"/>
      <c r="E58" s="1"/>
      <c r="F58" s="1"/>
    </row>
    <row r="59" spans="1:6" ht="15.75" x14ac:dyDescent="0.3">
      <c r="A59" s="244" t="s">
        <v>605</v>
      </c>
      <c r="B59" s="1"/>
      <c r="C59" s="1"/>
      <c r="D59" s="1"/>
      <c r="E59" s="1"/>
      <c r="F59" s="1"/>
    </row>
    <row r="60" spans="1:6" ht="15.75" x14ac:dyDescent="0.3">
      <c r="A60" s="244" t="s">
        <v>606</v>
      </c>
      <c r="B60" s="1"/>
      <c r="C60" s="1"/>
      <c r="D60" s="1"/>
      <c r="E60" s="1"/>
      <c r="F60" s="1"/>
    </row>
    <row r="61" spans="1:6" ht="15.75" x14ac:dyDescent="0.3">
      <c r="A61" s="244" t="s">
        <v>607</v>
      </c>
      <c r="B61" s="1"/>
      <c r="C61" s="1"/>
      <c r="D61" s="1"/>
      <c r="E61" s="1"/>
      <c r="F61" s="1"/>
    </row>
    <row r="62" spans="1:6" ht="15.75" x14ac:dyDescent="0.3">
      <c r="A62" s="244" t="s">
        <v>608</v>
      </c>
      <c r="B62" s="1"/>
      <c r="C62" s="1"/>
      <c r="D62" s="1"/>
      <c r="E62" s="1"/>
      <c r="F62" s="1"/>
    </row>
    <row r="63" spans="1:6" ht="15.75" x14ac:dyDescent="0.3">
      <c r="A63" s="244" t="s">
        <v>609</v>
      </c>
      <c r="B63" s="1"/>
      <c r="C63" s="1"/>
      <c r="D63" s="1"/>
      <c r="E63" s="1"/>
      <c r="F63" s="1"/>
    </row>
    <row r="64" spans="1:6" ht="15.75" x14ac:dyDescent="0.3">
      <c r="A64" s="244" t="s">
        <v>610</v>
      </c>
      <c r="B64" s="1"/>
      <c r="C64" s="1"/>
      <c r="D64" s="1"/>
      <c r="E64" s="1"/>
      <c r="F64" s="1"/>
    </row>
  </sheetData>
  <mergeCells count="2">
    <mergeCell ref="A1:E1"/>
    <mergeCell ref="A17:E17"/>
  </mergeCells>
  <conditionalFormatting sqref="E3:E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{E05C45D6-1403-4DF1-AF58-E37F441C81EF}</x14:id>
        </ext>
      </extLst>
    </cfRule>
  </conditionalFormatting>
  <conditionalFormatting sqref="E11:E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{719018A7-5033-4ADE-8ADA-A37EA332DE4B}</x14:id>
        </ext>
      </extLst>
    </cfRule>
  </conditionalFormatting>
  <conditionalFormatting sqref="E46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{E1455B58-6E2E-473F-A2CE-FEA4B902C556}</x14:id>
        </ext>
      </extLst>
    </cfRule>
  </conditionalFormatting>
  <conditionalFormatting sqref="E19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{CEACFF79-DFCC-48EC-821F-2E2E86191164}</x14:id>
        </ext>
      </extLst>
    </cfRule>
  </conditionalFormatting>
  <conditionalFormatting sqref="E29:E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{EC8E765B-AA41-4460-812A-3A3288F50C71}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C45D6-1403-4DF1-AF58-E37F441C8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</xm:sqref>
        </x14:conditionalFormatting>
        <x14:conditionalFormatting xmlns:xm="http://schemas.microsoft.com/office/excel/2006/main">
          <x14:cfRule type="dataBar" id="{719018A7-5033-4ADE-8ADA-A37EA332D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E11:E16</xm:sqref>
        </x14:conditionalFormatting>
        <x14:conditionalFormatting xmlns:xm="http://schemas.microsoft.com/office/excel/2006/main">
          <x14:cfRule type="dataBar" id="{E1455B58-6E2E-473F-A2CE-FEA4B902C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E46:E50</xm:sqref>
        </x14:conditionalFormatting>
        <x14:conditionalFormatting xmlns:xm="http://schemas.microsoft.com/office/excel/2006/main">
          <x14:cfRule type="dataBar" id="{CEACFF79-DFCC-48EC-821F-2E2E8619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E19:E28</xm:sqref>
        </x14:conditionalFormatting>
        <x14:conditionalFormatting xmlns:xm="http://schemas.microsoft.com/office/excel/2006/main">
          <x14:cfRule type="dataBar" id="{EC8E765B-AA41-4460-812A-3A3288F5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35"/>
  <sheetViews>
    <sheetView showGridLines="0" topLeftCell="A115" zoomScale="112" zoomScaleNormal="115" workbookViewId="0">
      <selection activeCell="D143" sqref="D143"/>
    </sheetView>
  </sheetViews>
  <sheetFormatPr defaultColWidth="9.140625" defaultRowHeight="15" x14ac:dyDescent="0.3"/>
  <cols>
    <col min="1" max="1" width="13.5703125" style="25" customWidth="1"/>
    <col min="2" max="2" width="19.28515625" style="2" customWidth="1"/>
    <col min="3" max="3" width="40.42578125" style="2" customWidth="1"/>
    <col min="4" max="4" width="47.42578125" style="2" bestFit="1" customWidth="1"/>
    <col min="5" max="5" width="10.140625" style="2" customWidth="1"/>
    <col min="6" max="6" width="11.28515625" style="2" customWidth="1"/>
    <col min="7" max="7" width="8.28515625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7109375" style="2" bestFit="1" customWidth="1"/>
    <col min="14" max="18" width="9.140625" style="2"/>
    <col min="19" max="20" width="10.5703125" style="2" bestFit="1" customWidth="1"/>
    <col min="21" max="16384" width="9.140625" style="2"/>
  </cols>
  <sheetData>
    <row r="1" spans="1:20" ht="21" x14ac:dyDescent="0.35">
      <c r="A1" s="4" t="s">
        <v>421</v>
      </c>
      <c r="G1" s="1"/>
      <c r="H1" s="12"/>
    </row>
    <row r="2" spans="1:20" x14ac:dyDescent="0.3">
      <c r="A2" s="2" t="s">
        <v>422</v>
      </c>
      <c r="B2" s="66"/>
      <c r="C2" s="66"/>
      <c r="D2" s="66"/>
      <c r="E2" s="41" t="s">
        <v>423</v>
      </c>
      <c r="F2" s="42"/>
      <c r="G2" s="1"/>
      <c r="I2" s="1"/>
      <c r="J2" s="58"/>
      <c r="K2" s="58"/>
      <c r="M2" s="41" t="s">
        <v>424</v>
      </c>
      <c r="N2" s="42"/>
      <c r="R2" s="2" t="s">
        <v>40</v>
      </c>
      <c r="S2" s="240">
        <v>44137</v>
      </c>
      <c r="T2" s="240">
        <f>S2+14</f>
        <v>44151</v>
      </c>
    </row>
    <row r="3" spans="1:20" x14ac:dyDescent="0.3">
      <c r="A3" s="2"/>
      <c r="E3" s="56" t="s">
        <v>425</v>
      </c>
      <c r="F3" s="48">
        <f ca="1">TODAY()</f>
        <v>44193</v>
      </c>
      <c r="G3" s="1"/>
      <c r="J3" s="118"/>
      <c r="K3" s="60"/>
      <c r="M3" s="45">
        <f ca="1">(TODAY()-WEEKDAY(TODAY(),1)+2)</f>
        <v>44193</v>
      </c>
      <c r="N3" s="46">
        <f ca="1">SUMIF(logTable[[#All],[Date]],"="&amp;M3,logTable[[#All],[Hours]])</f>
        <v>1.97</v>
      </c>
      <c r="R3" s="2" t="s">
        <v>105</v>
      </c>
      <c r="S3" s="240">
        <f>T2</f>
        <v>44151</v>
      </c>
      <c r="T3" s="240">
        <f>S3+14</f>
        <v>44165</v>
      </c>
    </row>
    <row r="4" spans="1:20" x14ac:dyDescent="0.3">
      <c r="A4" s="2"/>
      <c r="E4" s="55" t="s">
        <v>426</v>
      </c>
      <c r="F4" s="49">
        <f ca="1">SUMIF(logTable[[#All],[Date]],"="&amp;F3,logTable[[#All],[Hours]])</f>
        <v>1.97</v>
      </c>
      <c r="G4" s="1"/>
      <c r="J4" s="118"/>
      <c r="K4" s="60"/>
      <c r="M4" s="45">
        <f t="shared" ref="M4:M9" ca="1" si="0">M3+1</f>
        <v>44194</v>
      </c>
      <c r="N4" s="46">
        <f ca="1">SUMIF(logTable[[#All],[Date]],"="&amp;M4,logTable[[#All],[Hours]])</f>
        <v>0</v>
      </c>
      <c r="R4" s="2" t="s">
        <v>108</v>
      </c>
      <c r="S4" s="240">
        <f>T3</f>
        <v>44165</v>
      </c>
      <c r="T4" s="240">
        <f>S4+14</f>
        <v>44179</v>
      </c>
    </row>
    <row r="5" spans="1:20" x14ac:dyDescent="0.3">
      <c r="A5" s="10" t="s">
        <v>427</v>
      </c>
      <c r="B5" s="11" t="s">
        <v>428</v>
      </c>
      <c r="C5" s="11"/>
      <c r="G5" s="1"/>
      <c r="J5" s="59"/>
      <c r="K5" s="60"/>
      <c r="M5" s="45">
        <f t="shared" ca="1" si="0"/>
        <v>44195</v>
      </c>
      <c r="N5" s="46">
        <f ca="1">SUMIF(logTable[[#All],[Date]],"="&amp;M5,logTable[[#All],[Hours]])</f>
        <v>0</v>
      </c>
      <c r="R5" s="2" t="s">
        <v>125</v>
      </c>
      <c r="S5" s="240">
        <f>T4</f>
        <v>44179</v>
      </c>
      <c r="T5" s="240">
        <f>S5+14</f>
        <v>44193</v>
      </c>
    </row>
    <row r="6" spans="1:20" x14ac:dyDescent="0.3">
      <c r="A6" s="2"/>
      <c r="G6" s="1"/>
      <c r="J6" s="59"/>
      <c r="K6" s="60"/>
      <c r="M6" s="45">
        <f t="shared" ca="1" si="0"/>
        <v>44196</v>
      </c>
      <c r="N6" s="46">
        <f ca="1">SUMIF(logTable[[#All],[Date]],"="&amp;M6,logTable[[#All],[Hours]])</f>
        <v>0</v>
      </c>
      <c r="R6" s="2" t="s">
        <v>429</v>
      </c>
      <c r="S6" s="240">
        <f>T5</f>
        <v>44193</v>
      </c>
      <c r="T6" s="240">
        <f>S6+11</f>
        <v>44204</v>
      </c>
    </row>
    <row r="7" spans="1:20" x14ac:dyDescent="0.3">
      <c r="A7" s="253" t="s">
        <v>430</v>
      </c>
      <c r="B7" s="254"/>
      <c r="C7" s="255"/>
      <c r="E7" s="41" t="s">
        <v>431</v>
      </c>
      <c r="F7" s="42"/>
      <c r="G7" s="1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SUMIF(logTable[[#All],[Date]],"="&amp;M7,logTable[[#All],[Hours]])</f>
        <v>0</v>
      </c>
    </row>
    <row r="8" spans="1:20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G8" s="1"/>
      <c r="H8" s="12"/>
      <c r="I8" s="52" t="s">
        <v>434</v>
      </c>
      <c r="J8" s="50">
        <f ca="1">IF(AND(TODAY()&gt;=S2,TODAY()&lt;T2),S2,
IF(AND(TODAY()&gt;=S3,TODAY()&lt;T3),S3,
IF(AND(TODAY()&gt;=S4,TODAY()&lt;T4),S4,
IF(AND(TODAY()&gt;=S5,TODAY()&lt;T5),S5,
IF(AND(TODAY()&gt;=S6,TODAY()&lt;T6),S6,"Nothing")))))</f>
        <v>44193</v>
      </c>
      <c r="K8" s="60"/>
      <c r="M8" s="45">
        <f t="shared" ca="1" si="0"/>
        <v>44198</v>
      </c>
      <c r="N8" s="46">
        <f ca="1">SUMIF(logTable[[#All],[Date]],"="&amp;M8,logTable[[#All],[Hours]])</f>
        <v>0</v>
      </c>
    </row>
    <row r="9" spans="1:20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 ca="1">IF(AND(TODAY()&gt;=S2,TODAY()&lt;T2),T2,
IF(AND(TODAY()&gt;=S3,TODAY()&lt;T3),T3,
IF(AND(TODAY()&gt;=S4,TODAY()&lt;T4),T4,
IF(AND(TODAY()&gt;=S5,TODAY()&lt;T5),T5,
IF(AND(TODAY()&gt;=S6,TODAY()&lt;T6),T6,"Nothing")))))</f>
        <v>44204</v>
      </c>
      <c r="K9" s="60"/>
      <c r="M9" s="45">
        <f t="shared" ca="1" si="0"/>
        <v>44199</v>
      </c>
      <c r="N9" s="46">
        <f ca="1">SUMIF(logTable[[#All],[Date]],"="&amp;M9,logTable[[#All],[Hours]])</f>
        <v>0</v>
      </c>
    </row>
    <row r="10" spans="1:20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G10" s="1"/>
      <c r="H10" s="12"/>
      <c r="I10" s="54" t="s">
        <v>436</v>
      </c>
      <c r="J10" s="139">
        <f ca="1">_xlfn.DAYS(J9,TODAY())</f>
        <v>11</v>
      </c>
      <c r="K10" s="60"/>
      <c r="M10" s="43" t="s">
        <v>426</v>
      </c>
      <c r="N10" s="47">
        <f ca="1">SUM(N3:N9)</f>
        <v>1.97</v>
      </c>
      <c r="O10" s="62" t="s">
        <v>437</v>
      </c>
      <c r="P10" s="62">
        <f ca="1">20-N10</f>
        <v>18.03</v>
      </c>
    </row>
    <row r="11" spans="1:20" x14ac:dyDescent="0.3">
      <c r="A11" s="259"/>
      <c r="B11" s="260"/>
      <c r="C11" s="261"/>
      <c r="D11" s="66"/>
      <c r="E11" s="55" t="s">
        <v>426</v>
      </c>
      <c r="F11" s="51">
        <f>SUM(logTable[[#All],[Hours]])</f>
        <v>144.79999999999998</v>
      </c>
      <c r="G11" s="1"/>
      <c r="H11" s="1"/>
      <c r="I11" s="55" t="s">
        <v>426</v>
      </c>
      <c r="J11" s="51" t="s">
        <v>438</v>
      </c>
      <c r="K11" s="61"/>
      <c r="M11" s="57"/>
    </row>
    <row r="12" spans="1:20" x14ac:dyDescent="0.3">
      <c r="A12" s="66"/>
      <c r="B12" s="66"/>
      <c r="C12" s="66"/>
      <c r="D12" s="66"/>
      <c r="E12" s="66"/>
      <c r="F12" s="1"/>
      <c r="G12" s="1"/>
      <c r="H12" s="1"/>
      <c r="I12" s="1"/>
      <c r="J12" s="1"/>
      <c r="K12" s="1"/>
      <c r="M12" s="20"/>
    </row>
    <row r="13" spans="1:20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20" ht="18" x14ac:dyDescent="0.3">
      <c r="A14" s="26">
        <v>44137</v>
      </c>
      <c r="B14" s="27" t="s">
        <v>36</v>
      </c>
      <c r="C14" s="27" t="s">
        <v>38</v>
      </c>
      <c r="D14" s="36" t="s">
        <v>39</v>
      </c>
      <c r="E14" s="29">
        <v>0.25</v>
      </c>
      <c r="F14" s="30"/>
      <c r="G14" s="29">
        <v>0.33333333333333331</v>
      </c>
      <c r="H14" s="31"/>
      <c r="I14" s="32">
        <f t="shared" ref="I14:I45" si="1">H14/60+ROUND(IF((OR(E14="",G14="")),0,IF((G14&lt;E14),((G14-E14)*24)+24,(G14-E14)*24)-F14/60),2)</f>
        <v>2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 t="s">
        <v>104</v>
      </c>
      <c r="M14" s="263"/>
      <c r="N14" s="262" t="s">
        <v>443</v>
      </c>
    </row>
    <row r="15" spans="1:20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 t="s">
        <v>104</v>
      </c>
      <c r="M15" s="263"/>
      <c r="N15" s="263"/>
    </row>
    <row r="16" spans="1:20" ht="18" x14ac:dyDescent="0.3">
      <c r="A16" s="26">
        <v>44138</v>
      </c>
      <c r="B16" s="27" t="s">
        <v>36</v>
      </c>
      <c r="C16" s="27" t="s">
        <v>47</v>
      </c>
      <c r="D16" s="28"/>
      <c r="E16" s="29">
        <v>0.375</v>
      </c>
      <c r="F16" s="30"/>
      <c r="G16" s="34">
        <v>0.43333333333333335</v>
      </c>
      <c r="H16" s="34"/>
      <c r="I16" s="32">
        <f t="shared" si="1"/>
        <v>1.4</v>
      </c>
      <c r="J16" s="40" t="str">
        <f t="shared" si="2"/>
        <v>Sprint 0</v>
      </c>
      <c r="K16" s="33"/>
      <c r="L16" s="30" t="s">
        <v>104</v>
      </c>
      <c r="M16" s="263"/>
      <c r="N16" s="263"/>
    </row>
    <row r="17" spans="1:14" ht="18" x14ac:dyDescent="0.3">
      <c r="A17" s="26">
        <v>44139</v>
      </c>
      <c r="B17" s="27" t="s">
        <v>36</v>
      </c>
      <c r="C17" s="27" t="s">
        <v>44</v>
      </c>
      <c r="D17" s="28"/>
      <c r="E17" s="29">
        <v>0.34375</v>
      </c>
      <c r="F17" s="30">
        <v>15</v>
      </c>
      <c r="G17" s="29">
        <v>0.4236111111111111</v>
      </c>
      <c r="H17" s="34"/>
      <c r="I17" s="32">
        <f t="shared" si="1"/>
        <v>1.67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44139</v>
      </c>
      <c r="B18" s="27" t="s">
        <v>36</v>
      </c>
      <c r="C18" s="27" t="s">
        <v>38</v>
      </c>
      <c r="D18" s="36" t="s">
        <v>39</v>
      </c>
      <c r="E18" s="29">
        <v>0.29166666666666669</v>
      </c>
      <c r="F18" s="30"/>
      <c r="G18" s="29">
        <v>0.33333333333333331</v>
      </c>
      <c r="H18" s="34"/>
      <c r="I18" s="32">
        <f t="shared" si="1"/>
        <v>1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26">
        <v>44140</v>
      </c>
      <c r="B19" s="27" t="s">
        <v>36</v>
      </c>
      <c r="C19" s="27" t="s">
        <v>47</v>
      </c>
      <c r="D19" s="36"/>
      <c r="E19" s="37">
        <v>0.375</v>
      </c>
      <c r="F19" s="38">
        <v>15</v>
      </c>
      <c r="G19" s="37">
        <v>0.52083333333333337</v>
      </c>
      <c r="H19" s="39"/>
      <c r="I19" s="40">
        <f t="shared" si="1"/>
        <v>3.25</v>
      </c>
      <c r="J19" s="40" t="str">
        <f t="shared" si="2"/>
        <v>Sprint 0</v>
      </c>
      <c r="K19" s="33"/>
      <c r="L19" s="38"/>
      <c r="M19" s="21"/>
      <c r="N19" s="21"/>
    </row>
    <row r="20" spans="1:14" ht="18" x14ac:dyDescent="0.3">
      <c r="A20" s="26">
        <v>44140</v>
      </c>
      <c r="B20" s="27" t="s">
        <v>36</v>
      </c>
      <c r="C20" s="27" t="s">
        <v>38</v>
      </c>
      <c r="D20" s="36" t="s">
        <v>39</v>
      </c>
      <c r="E20" s="37">
        <v>0.27083333333333331</v>
      </c>
      <c r="F20" s="38"/>
      <c r="G20" s="37">
        <v>0.3125</v>
      </c>
      <c r="H20" s="39"/>
      <c r="I20" s="40">
        <f t="shared" si="1"/>
        <v>1</v>
      </c>
      <c r="J20" s="40" t="str">
        <f t="shared" si="2"/>
        <v>Sprint 0</v>
      </c>
      <c r="K20" s="33"/>
      <c r="L20" s="38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54</v>
      </c>
      <c r="D21" s="36" t="s">
        <v>55</v>
      </c>
      <c r="E21" s="37">
        <v>0.58333333333333337</v>
      </c>
      <c r="F21" s="38"/>
      <c r="G21" s="37">
        <v>0.64583333333333337</v>
      </c>
      <c r="H21" s="39"/>
      <c r="I21" s="40">
        <f t="shared" si="1"/>
        <v>1.5</v>
      </c>
      <c r="J21" s="40" t="str">
        <f t="shared" si="2"/>
        <v>Sprint 0</v>
      </c>
      <c r="K21" s="33"/>
      <c r="L21" s="38"/>
      <c r="M21" s="263"/>
      <c r="N21" s="263"/>
    </row>
    <row r="22" spans="1:14" ht="18" x14ac:dyDescent="0.3">
      <c r="A22" s="26">
        <v>44140</v>
      </c>
      <c r="B22" s="27" t="s">
        <v>36</v>
      </c>
      <c r="C22" s="27" t="s">
        <v>47</v>
      </c>
      <c r="D22" s="36"/>
      <c r="E22" s="29">
        <v>0.75</v>
      </c>
      <c r="F22" s="30"/>
      <c r="G22" s="29">
        <v>0.80694444444444446</v>
      </c>
      <c r="H22" s="39"/>
      <c r="I22" s="87">
        <f t="shared" si="1"/>
        <v>1.37</v>
      </c>
      <c r="J22" s="40" t="str">
        <f t="shared" si="2"/>
        <v>Sprint 0</v>
      </c>
      <c r="K22" s="33"/>
      <c r="L22" s="30"/>
      <c r="M22" s="249"/>
      <c r="N22" s="249"/>
    </row>
    <row r="23" spans="1:14" ht="18" x14ac:dyDescent="0.3">
      <c r="A23" s="26">
        <v>44141</v>
      </c>
      <c r="B23" s="27" t="s">
        <v>36</v>
      </c>
      <c r="C23" s="65" t="s">
        <v>44</v>
      </c>
      <c r="D23" s="63"/>
      <c r="E23" s="70">
        <v>0.38541666666666669</v>
      </c>
      <c r="F23" s="74">
        <v>15</v>
      </c>
      <c r="G23" s="70">
        <v>0.45833333333333331</v>
      </c>
      <c r="H23" s="64"/>
      <c r="I23" s="72">
        <f t="shared" si="1"/>
        <v>1.5</v>
      </c>
      <c r="J23" s="40" t="str">
        <f t="shared" si="2"/>
        <v>Sprint 0</v>
      </c>
      <c r="K23" s="73"/>
      <c r="L23" s="74"/>
      <c r="N23" s="20"/>
    </row>
    <row r="24" spans="1:14" ht="18" x14ac:dyDescent="0.3">
      <c r="A24" s="88">
        <v>44141</v>
      </c>
      <c r="B24" s="27" t="s">
        <v>36</v>
      </c>
      <c r="C24" s="65" t="s">
        <v>47</v>
      </c>
      <c r="D24" s="63" t="s">
        <v>48</v>
      </c>
      <c r="E24" s="76">
        <v>0.375</v>
      </c>
      <c r="F24" s="77"/>
      <c r="G24" s="76">
        <v>0.41805555555555557</v>
      </c>
      <c r="H24" s="64"/>
      <c r="I24" s="89">
        <f t="shared" si="1"/>
        <v>1.03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88">
        <v>44141</v>
      </c>
      <c r="B25" s="27" t="s">
        <v>36</v>
      </c>
      <c r="C25" s="65" t="s">
        <v>44</v>
      </c>
      <c r="D25" s="63"/>
      <c r="E25" s="76">
        <v>0.42708333333333331</v>
      </c>
      <c r="F25" s="77"/>
      <c r="G25" s="76">
        <v>0.5</v>
      </c>
      <c r="H25" s="64"/>
      <c r="I25" s="89">
        <f t="shared" si="1"/>
        <v>1.75</v>
      </c>
      <c r="J25" s="40" t="str">
        <f t="shared" si="2"/>
        <v>Sprint 0</v>
      </c>
      <c r="K25" s="73"/>
      <c r="L25" s="77"/>
      <c r="N25" s="20"/>
    </row>
    <row r="26" spans="1:14" ht="18" x14ac:dyDescent="0.3">
      <c r="A26" s="90">
        <v>44144</v>
      </c>
      <c r="B26" s="27" t="s">
        <v>36</v>
      </c>
      <c r="C26" s="27" t="s">
        <v>38</v>
      </c>
      <c r="D26" s="36" t="s">
        <v>43</v>
      </c>
      <c r="E26" s="29">
        <v>0.29166666666666669</v>
      </c>
      <c r="F26" s="35"/>
      <c r="G26" s="35">
        <v>0.3298611111111111</v>
      </c>
      <c r="H26" s="39"/>
      <c r="I26" s="87">
        <f t="shared" si="1"/>
        <v>0.92</v>
      </c>
      <c r="J26" s="40" t="str">
        <f t="shared" si="2"/>
        <v>Sprint 0</v>
      </c>
      <c r="K26" s="33"/>
      <c r="L26" s="30"/>
    </row>
    <row r="27" spans="1:14" ht="18" x14ac:dyDescent="0.3">
      <c r="A27" s="88">
        <v>44144</v>
      </c>
      <c r="B27" s="27" t="s">
        <v>36</v>
      </c>
      <c r="C27" s="65" t="s">
        <v>47</v>
      </c>
      <c r="D27" s="63" t="s">
        <v>48</v>
      </c>
      <c r="E27" s="76">
        <v>0.54166666666666663</v>
      </c>
      <c r="F27" s="77"/>
      <c r="G27" s="76">
        <v>0.58333333333333337</v>
      </c>
      <c r="H27" s="64"/>
      <c r="I27" s="89">
        <f t="shared" si="1"/>
        <v>1</v>
      </c>
      <c r="J27" s="40" t="str">
        <f t="shared" si="2"/>
        <v>Sprint 0</v>
      </c>
      <c r="K27" s="73"/>
    </row>
    <row r="28" spans="1:14" ht="18" x14ac:dyDescent="0.3">
      <c r="A28" s="88">
        <v>44144</v>
      </c>
      <c r="B28" s="27" t="s">
        <v>36</v>
      </c>
      <c r="C28" s="65" t="s">
        <v>47</v>
      </c>
      <c r="D28" s="63" t="s">
        <v>49</v>
      </c>
      <c r="E28" s="76">
        <v>0.59375</v>
      </c>
      <c r="F28" s="77"/>
      <c r="G28" s="76">
        <v>0.625</v>
      </c>
      <c r="H28" s="64"/>
      <c r="I28" s="89">
        <f t="shared" si="1"/>
        <v>0.75</v>
      </c>
      <c r="J28" s="40" t="str">
        <f t="shared" si="2"/>
        <v>Sprint 0</v>
      </c>
      <c r="K28" s="73"/>
      <c r="L28" s="77"/>
    </row>
    <row r="29" spans="1:14" ht="18" x14ac:dyDescent="0.3">
      <c r="A29" s="88">
        <v>44144</v>
      </c>
      <c r="B29" s="27" t="s">
        <v>36</v>
      </c>
      <c r="C29" s="65" t="s">
        <v>47</v>
      </c>
      <c r="D29" s="63" t="s">
        <v>50</v>
      </c>
      <c r="E29" s="76">
        <v>0.63541666666666663</v>
      </c>
      <c r="F29" s="77"/>
      <c r="G29" s="76">
        <v>0.69791666666666663</v>
      </c>
      <c r="H29" s="64"/>
      <c r="I29" s="89">
        <f t="shared" si="1"/>
        <v>1.5</v>
      </c>
      <c r="J29" s="40" t="str">
        <f t="shared" si="2"/>
        <v>Sprint 0</v>
      </c>
      <c r="K29" s="73"/>
      <c r="L29" s="77"/>
    </row>
    <row r="30" spans="1:14" ht="18" x14ac:dyDescent="0.3">
      <c r="A30" s="88">
        <v>44145</v>
      </c>
      <c r="B30" s="27" t="s">
        <v>36</v>
      </c>
      <c r="C30" s="65" t="s">
        <v>47</v>
      </c>
      <c r="D30" s="63" t="s">
        <v>51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40" t="str">
        <f t="shared" si="2"/>
        <v>Sprint 0</v>
      </c>
      <c r="K30" s="73"/>
      <c r="L30" s="77"/>
    </row>
    <row r="31" spans="1:14" ht="18" x14ac:dyDescent="0.3">
      <c r="A31" s="88">
        <v>44145</v>
      </c>
      <c r="B31" s="27" t="s">
        <v>36</v>
      </c>
      <c r="C31" s="65" t="s">
        <v>54</v>
      </c>
      <c r="D31" s="63" t="s">
        <v>56</v>
      </c>
      <c r="E31" s="76">
        <v>0.54166666666666663</v>
      </c>
      <c r="F31" s="77"/>
      <c r="G31" s="76">
        <v>0.625</v>
      </c>
      <c r="H31" s="64"/>
      <c r="I31" s="89">
        <f t="shared" si="1"/>
        <v>2</v>
      </c>
      <c r="J31" s="40" t="str">
        <f t="shared" si="2"/>
        <v>Sprint 0</v>
      </c>
      <c r="K31" s="73"/>
      <c r="L31" s="77"/>
    </row>
    <row r="32" spans="1:14" ht="18" x14ac:dyDescent="0.3">
      <c r="A32" s="90">
        <v>44145</v>
      </c>
      <c r="B32" s="27" t="s">
        <v>36</v>
      </c>
      <c r="C32" s="27" t="s">
        <v>54</v>
      </c>
      <c r="D32" s="36" t="s">
        <v>57</v>
      </c>
      <c r="E32" s="29">
        <v>0.77083333333333337</v>
      </c>
      <c r="F32" s="30"/>
      <c r="G32" s="29">
        <v>0.85416666666666663</v>
      </c>
      <c r="H32" s="39"/>
      <c r="I32" s="87">
        <f t="shared" si="1"/>
        <v>2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27" t="s">
        <v>36</v>
      </c>
      <c r="C33" s="65" t="s">
        <v>47</v>
      </c>
      <c r="D33" s="63" t="s">
        <v>51</v>
      </c>
      <c r="E33" s="76">
        <v>0.375</v>
      </c>
      <c r="F33" s="77"/>
      <c r="G33" s="76">
        <v>0.38541666666666669</v>
      </c>
      <c r="H33" s="64"/>
      <c r="I33" s="89">
        <f t="shared" si="1"/>
        <v>0.25</v>
      </c>
      <c r="J33" s="40" t="str">
        <f t="shared" si="2"/>
        <v>Sprint 0</v>
      </c>
      <c r="K33" s="73"/>
      <c r="L33" s="77"/>
    </row>
    <row r="34" spans="1:12" ht="18" x14ac:dyDescent="0.3">
      <c r="A34" s="88">
        <v>44146</v>
      </c>
      <c r="B34" s="27" t="s">
        <v>36</v>
      </c>
      <c r="C34" s="65" t="s">
        <v>44</v>
      </c>
      <c r="D34" s="63" t="s">
        <v>45</v>
      </c>
      <c r="E34" s="76">
        <v>0.34375</v>
      </c>
      <c r="F34" s="77"/>
      <c r="G34" s="76">
        <v>0.36458333333333331</v>
      </c>
      <c r="H34" s="64"/>
      <c r="I34" s="89">
        <f t="shared" si="1"/>
        <v>0.5</v>
      </c>
      <c r="J34" s="40" t="str">
        <f t="shared" si="2"/>
        <v>Sprint 0</v>
      </c>
      <c r="K34" s="73"/>
      <c r="L34" s="77"/>
    </row>
    <row r="35" spans="1:12" ht="18" x14ac:dyDescent="0.3">
      <c r="A35" s="90">
        <v>44146</v>
      </c>
      <c r="B35" s="27" t="s">
        <v>36</v>
      </c>
      <c r="C35" s="27" t="s">
        <v>54</v>
      </c>
      <c r="D35" s="36" t="s">
        <v>56</v>
      </c>
      <c r="E35" s="29">
        <v>0.64583333333333337</v>
      </c>
      <c r="F35" s="30"/>
      <c r="G35" s="29">
        <v>0.6875</v>
      </c>
      <c r="H35" s="39"/>
      <c r="I35" s="87">
        <f t="shared" si="1"/>
        <v>1</v>
      </c>
      <c r="J35" s="40" t="str">
        <f t="shared" si="2"/>
        <v>Sprint 0</v>
      </c>
      <c r="K35" s="33"/>
      <c r="L35" s="30"/>
    </row>
    <row r="36" spans="1:12" ht="18" x14ac:dyDescent="0.3">
      <c r="A36" s="88">
        <v>44146</v>
      </c>
      <c r="B36" s="27" t="s">
        <v>36</v>
      </c>
      <c r="C36" s="65" t="s">
        <v>54</v>
      </c>
      <c r="D36" s="63" t="s">
        <v>56</v>
      </c>
      <c r="E36" s="76">
        <v>0.54166666666666663</v>
      </c>
      <c r="F36" s="77"/>
      <c r="G36" s="76">
        <v>0.58333333333333337</v>
      </c>
      <c r="H36" s="64"/>
      <c r="I36" s="89">
        <f t="shared" si="1"/>
        <v>1</v>
      </c>
      <c r="J36" s="40" t="str">
        <f t="shared" si="2"/>
        <v>Sprint 0</v>
      </c>
      <c r="K36" s="73"/>
      <c r="L36" s="77"/>
    </row>
    <row r="37" spans="1:12" ht="18" x14ac:dyDescent="0.3">
      <c r="A37" s="88">
        <v>44147</v>
      </c>
      <c r="B37" s="65" t="s">
        <v>36</v>
      </c>
      <c r="C37" s="65" t="s">
        <v>38</v>
      </c>
      <c r="D37" s="63" t="s">
        <v>39</v>
      </c>
      <c r="E37" s="76">
        <v>0.27083333333333331</v>
      </c>
      <c r="F37" s="77"/>
      <c r="G37" s="76">
        <v>0.3125</v>
      </c>
      <c r="H37" s="64"/>
      <c r="I37" s="89">
        <f t="shared" si="1"/>
        <v>1</v>
      </c>
      <c r="J37" s="40" t="str">
        <f t="shared" si="2"/>
        <v>Sprint 0</v>
      </c>
      <c r="K37" s="73"/>
      <c r="L37" s="77"/>
    </row>
    <row r="38" spans="1:12" ht="18" x14ac:dyDescent="0.3">
      <c r="A38" s="88">
        <v>44147</v>
      </c>
      <c r="B38" s="65" t="s">
        <v>36</v>
      </c>
      <c r="C38" s="65" t="s">
        <v>47</v>
      </c>
      <c r="D38" s="63" t="s">
        <v>52</v>
      </c>
      <c r="E38" s="76">
        <v>0.625</v>
      </c>
      <c r="F38" s="77"/>
      <c r="G38" s="76">
        <v>0.78472222222222221</v>
      </c>
      <c r="H38" s="64"/>
      <c r="I38" s="89">
        <f t="shared" si="1"/>
        <v>3.83</v>
      </c>
      <c r="J38" s="40" t="str">
        <f t="shared" si="2"/>
        <v>Sprint 0</v>
      </c>
      <c r="K38" s="73"/>
      <c r="L38" s="77"/>
    </row>
    <row r="39" spans="1:12" ht="18" x14ac:dyDescent="0.3">
      <c r="A39" s="90">
        <v>44148</v>
      </c>
      <c r="B39" s="65" t="s">
        <v>36</v>
      </c>
      <c r="C39" s="27" t="s">
        <v>47</v>
      </c>
      <c r="D39" s="36" t="s">
        <v>53</v>
      </c>
      <c r="E39" s="29">
        <v>0.375</v>
      </c>
      <c r="F39" s="30"/>
      <c r="G39" s="29">
        <v>0.42708333333333331</v>
      </c>
      <c r="H39" s="39"/>
      <c r="I39" s="87">
        <f t="shared" si="1"/>
        <v>1.25</v>
      </c>
      <c r="J39" s="40" t="str">
        <f t="shared" si="2"/>
        <v>Sprint 0</v>
      </c>
      <c r="K39" s="33"/>
      <c r="L39" s="30"/>
    </row>
    <row r="40" spans="1:12" ht="18" x14ac:dyDescent="0.3">
      <c r="A40" s="88">
        <v>44148</v>
      </c>
      <c r="B40" s="65" t="s">
        <v>36</v>
      </c>
      <c r="C40" s="65" t="s">
        <v>44</v>
      </c>
      <c r="D40" s="63" t="s">
        <v>46</v>
      </c>
      <c r="E40" s="76">
        <v>0.42708333333333331</v>
      </c>
      <c r="F40" s="77"/>
      <c r="G40" s="76">
        <v>0.5</v>
      </c>
      <c r="H40" s="64"/>
      <c r="I40" s="89">
        <f t="shared" si="1"/>
        <v>1.75</v>
      </c>
      <c r="J40" s="40" t="str">
        <f t="shared" si="2"/>
        <v>Sprint 0</v>
      </c>
      <c r="K40" s="73"/>
      <c r="L40" s="77"/>
    </row>
    <row r="41" spans="1:12" ht="18" x14ac:dyDescent="0.3">
      <c r="A41" s="69">
        <v>44150</v>
      </c>
      <c r="B41" s="65" t="s">
        <v>36</v>
      </c>
      <c r="C41" s="65" t="s">
        <v>54</v>
      </c>
      <c r="D41" s="63" t="s">
        <v>53</v>
      </c>
      <c r="E41" s="70">
        <v>0.35416666666666669</v>
      </c>
      <c r="F41" s="74"/>
      <c r="G41" s="70">
        <v>0.44791666666666669</v>
      </c>
      <c r="H41" s="64"/>
      <c r="I41" s="72">
        <f t="shared" si="1"/>
        <v>2.25</v>
      </c>
      <c r="J41" s="40" t="str">
        <f t="shared" si="2"/>
        <v>Sprint 0</v>
      </c>
      <c r="K41" s="73"/>
      <c r="L41" s="74"/>
    </row>
    <row r="42" spans="1:12" ht="18" x14ac:dyDescent="0.3">
      <c r="A42" s="88">
        <v>44150</v>
      </c>
      <c r="B42" s="65" t="s">
        <v>36</v>
      </c>
      <c r="C42" s="65" t="s">
        <v>188</v>
      </c>
      <c r="D42" s="140" t="s">
        <v>189</v>
      </c>
      <c r="E42" s="76">
        <v>0.625</v>
      </c>
      <c r="F42" s="77"/>
      <c r="G42" s="76">
        <v>0.66666666666666663</v>
      </c>
      <c r="H42" s="64"/>
      <c r="I42" s="89">
        <f t="shared" si="1"/>
        <v>1</v>
      </c>
      <c r="J42" s="40" t="str">
        <f t="shared" si="2"/>
        <v>Sprint 0</v>
      </c>
      <c r="K42" s="73"/>
      <c r="L42" s="77"/>
    </row>
    <row r="43" spans="1:12" ht="18" x14ac:dyDescent="0.3">
      <c r="A43" s="90">
        <v>44151</v>
      </c>
      <c r="B43" s="27" t="s">
        <v>36</v>
      </c>
      <c r="C43" s="202" t="s">
        <v>190</v>
      </c>
      <c r="D43" s="36" t="s">
        <v>49</v>
      </c>
      <c r="E43" s="29">
        <v>0.59375</v>
      </c>
      <c r="F43" s="30"/>
      <c r="G43" s="29">
        <v>0.625</v>
      </c>
      <c r="H43" s="39"/>
      <c r="I43" s="87">
        <f t="shared" si="1"/>
        <v>0.75</v>
      </c>
      <c r="J43" s="40" t="str">
        <f t="shared" si="2"/>
        <v>Sprint 0</v>
      </c>
      <c r="K43" s="33"/>
      <c r="L43" s="30"/>
    </row>
    <row r="44" spans="1:12" ht="18" x14ac:dyDescent="0.3">
      <c r="A44" s="88">
        <v>44151</v>
      </c>
      <c r="B44" s="65" t="s">
        <v>36</v>
      </c>
      <c r="C44" s="65" t="s">
        <v>78</v>
      </c>
      <c r="D44" s="63" t="s">
        <v>78</v>
      </c>
      <c r="E44" s="76">
        <v>0.375</v>
      </c>
      <c r="F44" s="77"/>
      <c r="G44" s="76">
        <v>0.38541666666666669</v>
      </c>
      <c r="H44" s="64"/>
      <c r="I44" s="89">
        <f t="shared" si="1"/>
        <v>0.25</v>
      </c>
      <c r="J44" s="40" t="str">
        <f t="shared" si="2"/>
        <v>Sprint 0</v>
      </c>
      <c r="K44" s="73"/>
      <c r="L44" s="77"/>
    </row>
    <row r="45" spans="1:12" ht="18" x14ac:dyDescent="0.3">
      <c r="A45" s="88">
        <v>44151</v>
      </c>
      <c r="B45" s="65" t="s">
        <v>36</v>
      </c>
      <c r="C45" s="27" t="s">
        <v>54</v>
      </c>
      <c r="D45" s="63" t="s">
        <v>58</v>
      </c>
      <c r="E45" s="76">
        <v>0.39583333333333331</v>
      </c>
      <c r="F45" s="77"/>
      <c r="G45" s="76">
        <v>0.41666666666666669</v>
      </c>
      <c r="H45" s="64"/>
      <c r="I45" s="89">
        <f t="shared" si="1"/>
        <v>0.5</v>
      </c>
      <c r="J45" s="40" t="str">
        <f t="shared" si="2"/>
        <v>Sprint 0</v>
      </c>
      <c r="K45" s="73"/>
      <c r="L45" s="77"/>
    </row>
    <row r="46" spans="1:12" ht="18" x14ac:dyDescent="0.3">
      <c r="A46" s="90">
        <v>44152</v>
      </c>
      <c r="B46" s="27" t="s">
        <v>36</v>
      </c>
      <c r="C46" s="203" t="s">
        <v>44</v>
      </c>
      <c r="D46" s="36" t="s">
        <v>106</v>
      </c>
      <c r="E46" s="29">
        <v>0.63541666666666663</v>
      </c>
      <c r="F46" s="30"/>
      <c r="G46" s="29">
        <v>0.70833333333333337</v>
      </c>
      <c r="H46" s="39"/>
      <c r="I46" s="87">
        <f t="shared" ref="I46:I77" si="3">H46/60+ROUND(IF((OR(E46="",G46="")),0,IF((G46&lt;E46),((G46-E46)*24)+24,(G46-E46)*24)-F46/60),2)</f>
        <v>1.75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88">
        <v>44152</v>
      </c>
      <c r="B47" s="65" t="s">
        <v>36</v>
      </c>
      <c r="C47" s="65" t="s">
        <v>78</v>
      </c>
      <c r="D47" s="63" t="s">
        <v>78</v>
      </c>
      <c r="E47" s="76">
        <v>0.375</v>
      </c>
      <c r="F47" s="77"/>
      <c r="G47" s="76">
        <v>0.38541666666666669</v>
      </c>
      <c r="H47" s="64"/>
      <c r="I47" s="89">
        <f t="shared" si="3"/>
        <v>0.25</v>
      </c>
      <c r="J47" s="40" t="str">
        <f t="shared" si="4"/>
        <v>Sprint 1</v>
      </c>
      <c r="K47" s="73"/>
      <c r="L47" s="77"/>
    </row>
    <row r="48" spans="1:12" ht="18" x14ac:dyDescent="0.3">
      <c r="A48" s="88">
        <v>44152</v>
      </c>
      <c r="B48" s="65" t="s">
        <v>36</v>
      </c>
      <c r="C48" s="98" t="s">
        <v>267</v>
      </c>
      <c r="D48" s="63" t="s">
        <v>268</v>
      </c>
      <c r="E48" s="76">
        <v>0.75694444444444453</v>
      </c>
      <c r="F48" s="77"/>
      <c r="G48" s="76">
        <v>0.84027777777777779</v>
      </c>
      <c r="H48" s="64"/>
      <c r="I48" s="89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44153</v>
      </c>
      <c r="B49" s="65" t="s">
        <v>36</v>
      </c>
      <c r="C49" s="65" t="s">
        <v>38</v>
      </c>
      <c r="D49" s="63" t="s">
        <v>39</v>
      </c>
      <c r="E49" s="76">
        <v>0.27083333333333331</v>
      </c>
      <c r="F49" s="77"/>
      <c r="G49" s="76">
        <v>0.3125</v>
      </c>
      <c r="H49" s="64"/>
      <c r="I49" s="89">
        <f t="shared" si="3"/>
        <v>1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65" t="s">
        <v>36</v>
      </c>
      <c r="C50" s="65" t="s">
        <v>192</v>
      </c>
      <c r="D50" s="63" t="s">
        <v>193</v>
      </c>
      <c r="E50" s="76">
        <v>0.31944444444444448</v>
      </c>
      <c r="F50" s="77"/>
      <c r="G50" s="76">
        <v>0.34027777777777773</v>
      </c>
      <c r="H50" s="64"/>
      <c r="I50" s="89">
        <f t="shared" si="3"/>
        <v>0.5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65" t="s">
        <v>36</v>
      </c>
      <c r="C51" s="65" t="s">
        <v>195</v>
      </c>
      <c r="D51" s="63" t="s">
        <v>196</v>
      </c>
      <c r="E51" s="76">
        <v>0.75</v>
      </c>
      <c r="F51" s="77"/>
      <c r="G51" s="76">
        <v>0.79166666666666663</v>
      </c>
      <c r="H51" s="64"/>
      <c r="I51" s="89">
        <f t="shared" si="3"/>
        <v>1</v>
      </c>
      <c r="J51" s="40" t="str">
        <f t="shared" si="4"/>
        <v>Sprint 1</v>
      </c>
      <c r="K51" s="73"/>
      <c r="L51" s="77"/>
    </row>
    <row r="52" spans="1:12" ht="18" x14ac:dyDescent="0.3">
      <c r="A52" s="90">
        <v>44153</v>
      </c>
      <c r="B52" s="133" t="s">
        <v>36</v>
      </c>
      <c r="C52" s="204" t="s">
        <v>192</v>
      </c>
      <c r="D52" s="36" t="s">
        <v>194</v>
      </c>
      <c r="E52" s="29">
        <v>0.375</v>
      </c>
      <c r="F52" s="30"/>
      <c r="G52" s="29">
        <v>0.4375</v>
      </c>
      <c r="H52" s="39"/>
      <c r="I52" s="87">
        <f t="shared" si="3"/>
        <v>1.5</v>
      </c>
      <c r="J52" s="40" t="str">
        <f t="shared" si="4"/>
        <v>Sprint 1</v>
      </c>
      <c r="K52" s="33"/>
      <c r="L52" s="30"/>
    </row>
    <row r="53" spans="1:12" ht="18" x14ac:dyDescent="0.3">
      <c r="A53" s="88">
        <v>44153</v>
      </c>
      <c r="B53" s="133" t="s">
        <v>36</v>
      </c>
      <c r="C53" s="205" t="s">
        <v>267</v>
      </c>
      <c r="D53" s="63" t="s">
        <v>269</v>
      </c>
      <c r="E53" s="76">
        <v>0.3888888888888889</v>
      </c>
      <c r="F53" s="77">
        <v>20</v>
      </c>
      <c r="G53" s="76">
        <v>0.5</v>
      </c>
      <c r="H53" s="64"/>
      <c r="I53" s="89">
        <f t="shared" si="3"/>
        <v>2.33</v>
      </c>
      <c r="J53" s="40" t="str">
        <f t="shared" si="4"/>
        <v>Sprint 1</v>
      </c>
      <c r="K53" s="73"/>
      <c r="L53" s="77"/>
    </row>
    <row r="54" spans="1:12" ht="18" x14ac:dyDescent="0.3">
      <c r="A54" s="88">
        <v>44153</v>
      </c>
      <c r="B54" s="65" t="s">
        <v>36</v>
      </c>
      <c r="C54" s="27" t="s">
        <v>267</v>
      </c>
      <c r="D54" s="63" t="s">
        <v>270</v>
      </c>
      <c r="E54" s="76">
        <v>0.60763888888888895</v>
      </c>
      <c r="F54" s="77"/>
      <c r="G54" s="76">
        <v>0.61805555555555558</v>
      </c>
      <c r="H54" s="64"/>
      <c r="I54" s="89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133" t="s">
        <v>36</v>
      </c>
      <c r="C55" s="133" t="s">
        <v>78</v>
      </c>
      <c r="D55" s="63" t="s">
        <v>78</v>
      </c>
      <c r="E55" s="76">
        <v>0.375</v>
      </c>
      <c r="F55" s="77"/>
      <c r="G55" s="76">
        <v>0.38541666666666669</v>
      </c>
      <c r="H55" s="64"/>
      <c r="I55" s="89">
        <f t="shared" si="3"/>
        <v>0.25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98" t="s">
        <v>265</v>
      </c>
      <c r="D56" s="63" t="s">
        <v>266</v>
      </c>
      <c r="E56" s="76">
        <v>0.34027777777777773</v>
      </c>
      <c r="F56" s="77"/>
      <c r="G56" s="76">
        <v>0.35138888888888892</v>
      </c>
      <c r="H56" s="64"/>
      <c r="I56" s="89">
        <f t="shared" si="3"/>
        <v>0.27</v>
      </c>
      <c r="J56" s="40" t="str">
        <f t="shared" si="4"/>
        <v>Sprint 1</v>
      </c>
      <c r="K56" s="73"/>
      <c r="L56" s="77"/>
    </row>
    <row r="57" spans="1:12" ht="18" x14ac:dyDescent="0.3">
      <c r="A57" s="88">
        <v>44154</v>
      </c>
      <c r="B57" s="98" t="s">
        <v>36</v>
      </c>
      <c r="C57" s="96" t="s">
        <v>267</v>
      </c>
      <c r="D57" s="63" t="s">
        <v>271</v>
      </c>
      <c r="E57" s="76">
        <v>0.54166666666666663</v>
      </c>
      <c r="F57" s="77"/>
      <c r="G57" s="76">
        <v>0.55902777777777779</v>
      </c>
      <c r="H57" s="64"/>
      <c r="I57" s="89">
        <f t="shared" si="3"/>
        <v>0.42</v>
      </c>
      <c r="J57" s="40" t="str">
        <f t="shared" si="4"/>
        <v>Sprint 1</v>
      </c>
      <c r="K57" s="73"/>
      <c r="L57" s="77"/>
    </row>
    <row r="58" spans="1:12" ht="18" x14ac:dyDescent="0.3">
      <c r="A58" s="88">
        <v>44155</v>
      </c>
      <c r="B58" s="65" t="s">
        <v>36</v>
      </c>
      <c r="C58" s="65" t="s">
        <v>54</v>
      </c>
      <c r="D58" s="63" t="s">
        <v>107</v>
      </c>
      <c r="E58" s="76">
        <v>0.60416666666666663</v>
      </c>
      <c r="F58" s="77"/>
      <c r="G58" s="76">
        <v>0.66666666666666663</v>
      </c>
      <c r="H58" s="64"/>
      <c r="I58" s="89">
        <f t="shared" si="3"/>
        <v>1.5</v>
      </c>
      <c r="J58" s="40" t="str">
        <f t="shared" si="4"/>
        <v>Sprint 1</v>
      </c>
      <c r="K58" s="73"/>
      <c r="L58" s="77"/>
    </row>
    <row r="59" spans="1:12" ht="18" x14ac:dyDescent="0.3">
      <c r="A59" s="88">
        <v>44155</v>
      </c>
      <c r="B59" s="65" t="s">
        <v>36</v>
      </c>
      <c r="C59" s="65" t="s">
        <v>78</v>
      </c>
      <c r="D59" s="63" t="s">
        <v>78</v>
      </c>
      <c r="E59" s="76">
        <v>0.375</v>
      </c>
      <c r="F59" s="77"/>
      <c r="G59" s="76">
        <v>0.40138888888888885</v>
      </c>
      <c r="H59" s="64"/>
      <c r="I59" s="89">
        <f t="shared" si="3"/>
        <v>0.63</v>
      </c>
      <c r="J59" s="40" t="str">
        <f t="shared" si="4"/>
        <v>Sprint 1</v>
      </c>
      <c r="K59" s="73"/>
      <c r="L59" s="77"/>
    </row>
    <row r="60" spans="1:12" ht="18" x14ac:dyDescent="0.3">
      <c r="A60" s="90">
        <v>44157</v>
      </c>
      <c r="B60" s="27" t="s">
        <v>36</v>
      </c>
      <c r="C60" s="96" t="s">
        <v>267</v>
      </c>
      <c r="D60" s="36" t="s">
        <v>272</v>
      </c>
      <c r="E60" s="29">
        <v>0.64583333333333337</v>
      </c>
      <c r="F60" s="30"/>
      <c r="G60" s="29">
        <v>0.70833333333333337</v>
      </c>
      <c r="H60" s="39"/>
      <c r="I60" s="87">
        <f t="shared" si="3"/>
        <v>1.5</v>
      </c>
      <c r="J60" s="40" t="str">
        <f t="shared" si="4"/>
        <v>Sprint 1</v>
      </c>
      <c r="K60" s="33"/>
      <c r="L60" s="30"/>
    </row>
    <row r="61" spans="1:12" ht="18" x14ac:dyDescent="0.3">
      <c r="A61" s="88">
        <v>44158</v>
      </c>
      <c r="B61" s="65" t="s">
        <v>36</v>
      </c>
      <c r="C61" s="27" t="s">
        <v>265</v>
      </c>
      <c r="D61" s="63" t="s">
        <v>266</v>
      </c>
      <c r="E61" s="76">
        <v>0.33680555555555558</v>
      </c>
      <c r="F61" s="77"/>
      <c r="G61" s="76">
        <v>0.35416666666666669</v>
      </c>
      <c r="H61" s="64"/>
      <c r="I61" s="89">
        <f t="shared" si="3"/>
        <v>0.42</v>
      </c>
      <c r="J61" s="40" t="str">
        <f t="shared" si="4"/>
        <v>Sprint 1</v>
      </c>
      <c r="K61" s="73"/>
      <c r="L61" s="77"/>
    </row>
    <row r="62" spans="1:12" ht="18" x14ac:dyDescent="0.3">
      <c r="A62" s="88">
        <v>44158</v>
      </c>
      <c r="B62" s="65" t="s">
        <v>36</v>
      </c>
      <c r="C62" s="1" t="s">
        <v>267</v>
      </c>
      <c r="D62" s="63" t="s">
        <v>273</v>
      </c>
      <c r="E62" s="76">
        <v>0.44444444444444442</v>
      </c>
      <c r="F62" s="77"/>
      <c r="G62" s="76">
        <v>0.46875</v>
      </c>
      <c r="H62" s="64"/>
      <c r="I62" s="89">
        <f t="shared" si="3"/>
        <v>0.57999999999999996</v>
      </c>
      <c r="J62" s="40" t="str">
        <f t="shared" si="4"/>
        <v>Sprint 1</v>
      </c>
      <c r="K62" s="73"/>
      <c r="L62" s="77"/>
    </row>
    <row r="63" spans="1:12" ht="18" x14ac:dyDescent="0.3">
      <c r="A63" s="90">
        <v>44158</v>
      </c>
      <c r="B63" s="27" t="s">
        <v>36</v>
      </c>
      <c r="C63" s="27" t="s">
        <v>78</v>
      </c>
      <c r="D63" s="36" t="s">
        <v>78</v>
      </c>
      <c r="E63" s="29">
        <v>0.54166666666666663</v>
      </c>
      <c r="F63" s="30"/>
      <c r="G63" s="29">
        <v>0.55208333333333337</v>
      </c>
      <c r="H63" s="39"/>
      <c r="I63" s="87">
        <f t="shared" si="3"/>
        <v>0.25</v>
      </c>
      <c r="J63" s="40" t="str">
        <f t="shared" si="4"/>
        <v>Sprint 1</v>
      </c>
      <c r="K63" s="33"/>
      <c r="L63" s="30"/>
    </row>
    <row r="64" spans="1:12" ht="18" x14ac:dyDescent="0.3">
      <c r="A64" s="88">
        <v>44158</v>
      </c>
      <c r="B64" s="65" t="s">
        <v>36</v>
      </c>
      <c r="C64" s="65" t="s">
        <v>195</v>
      </c>
      <c r="D64" s="63" t="s">
        <v>195</v>
      </c>
      <c r="E64" s="76">
        <v>0.55208333333333337</v>
      </c>
      <c r="F64" s="77"/>
      <c r="G64" s="76">
        <v>0.58680555555555558</v>
      </c>
      <c r="H64" s="64"/>
      <c r="I64" s="89">
        <f t="shared" si="3"/>
        <v>0.83</v>
      </c>
      <c r="J64" s="40" t="str">
        <f t="shared" si="4"/>
        <v>Sprint 1</v>
      </c>
      <c r="K64" s="73"/>
      <c r="L64" s="77"/>
    </row>
    <row r="65" spans="1:12" ht="18" x14ac:dyDescent="0.3">
      <c r="A65" s="88">
        <v>44158</v>
      </c>
      <c r="B65" s="65" t="s">
        <v>36</v>
      </c>
      <c r="C65" s="65" t="s">
        <v>78</v>
      </c>
      <c r="D65" s="63" t="s">
        <v>191</v>
      </c>
      <c r="E65" s="76">
        <v>0.59375</v>
      </c>
      <c r="F65" s="77"/>
      <c r="G65" s="76">
        <v>0.63055555555555554</v>
      </c>
      <c r="H65" s="64"/>
      <c r="I65" s="89">
        <f t="shared" si="3"/>
        <v>0.88</v>
      </c>
      <c r="J65" s="40" t="str">
        <f t="shared" si="4"/>
        <v>Sprint 1</v>
      </c>
      <c r="K65" s="73"/>
      <c r="L65" s="77"/>
    </row>
    <row r="66" spans="1:12" ht="18" x14ac:dyDescent="0.3">
      <c r="A66" s="88">
        <v>44158</v>
      </c>
      <c r="B66" s="65" t="s">
        <v>36</v>
      </c>
      <c r="C66" s="65" t="s">
        <v>197</v>
      </c>
      <c r="D66" s="63" t="s">
        <v>198</v>
      </c>
      <c r="E66" s="76">
        <v>0.63194444444444442</v>
      </c>
      <c r="F66" s="77"/>
      <c r="G66" s="76">
        <v>0.66666666666666663</v>
      </c>
      <c r="H66" s="64"/>
      <c r="I66" s="89">
        <f t="shared" si="3"/>
        <v>0.83</v>
      </c>
      <c r="J66" s="40" t="str">
        <f t="shared" si="4"/>
        <v>Sprint 1</v>
      </c>
      <c r="K66" s="73"/>
      <c r="L66" s="77"/>
    </row>
    <row r="67" spans="1:12" ht="18" x14ac:dyDescent="0.3">
      <c r="A67" s="88">
        <v>44158</v>
      </c>
      <c r="B67" s="65" t="s">
        <v>36</v>
      </c>
      <c r="C67" s="65" t="s">
        <v>267</v>
      </c>
      <c r="D67" s="63" t="s">
        <v>274</v>
      </c>
      <c r="E67" s="76">
        <v>0.8125</v>
      </c>
      <c r="F67" s="77"/>
      <c r="G67" s="76">
        <v>0.85416666666666663</v>
      </c>
      <c r="H67" s="64"/>
      <c r="I67" s="89">
        <f t="shared" si="3"/>
        <v>1</v>
      </c>
      <c r="J67" s="40" t="str">
        <f t="shared" si="4"/>
        <v>Sprint 1</v>
      </c>
      <c r="K67" s="73"/>
      <c r="L67" s="77"/>
    </row>
    <row r="68" spans="1:12" ht="18" x14ac:dyDescent="0.3">
      <c r="A68" s="88">
        <v>44159</v>
      </c>
      <c r="B68" s="65" t="s">
        <v>36</v>
      </c>
      <c r="C68" s="65" t="s">
        <v>195</v>
      </c>
      <c r="D68" s="63" t="s">
        <v>199</v>
      </c>
      <c r="E68" s="76">
        <v>0.3833333333333333</v>
      </c>
      <c r="F68" s="77"/>
      <c r="G68" s="76">
        <v>0.46319444444444446</v>
      </c>
      <c r="H68" s="64"/>
      <c r="I68" s="89">
        <f t="shared" si="3"/>
        <v>1.92</v>
      </c>
      <c r="J68" s="40" t="str">
        <f t="shared" si="4"/>
        <v>Sprint 1</v>
      </c>
      <c r="K68" s="73"/>
      <c r="L68" s="77"/>
    </row>
    <row r="69" spans="1:12" ht="18" x14ac:dyDescent="0.3">
      <c r="A69" s="88">
        <v>44159</v>
      </c>
      <c r="B69" s="65" t="s">
        <v>36</v>
      </c>
      <c r="C69" s="65" t="s">
        <v>78</v>
      </c>
      <c r="D69" s="63" t="s">
        <v>78</v>
      </c>
      <c r="E69" s="76">
        <v>0.375</v>
      </c>
      <c r="F69" s="77"/>
      <c r="G69" s="76">
        <v>0.3833333333333333</v>
      </c>
      <c r="H69" s="64"/>
      <c r="I69" s="89">
        <f t="shared" si="3"/>
        <v>0.2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65" t="s">
        <v>36</v>
      </c>
      <c r="C70" s="65" t="s">
        <v>78</v>
      </c>
      <c r="D70" s="63" t="s">
        <v>78</v>
      </c>
      <c r="E70" s="76">
        <v>0.375</v>
      </c>
      <c r="F70" s="77"/>
      <c r="G70" s="76">
        <v>0.38541666666666669</v>
      </c>
      <c r="H70" s="64"/>
      <c r="I70" s="89">
        <f t="shared" si="3"/>
        <v>0.25</v>
      </c>
      <c r="J70" s="40" t="str">
        <f t="shared" si="4"/>
        <v>Sprint 1</v>
      </c>
      <c r="K70" s="73"/>
      <c r="L70" s="77"/>
    </row>
    <row r="71" spans="1:12" ht="18" x14ac:dyDescent="0.3">
      <c r="A71" s="90">
        <v>44161</v>
      </c>
      <c r="B71" s="27" t="s">
        <v>36</v>
      </c>
      <c r="C71" s="27" t="s">
        <v>78</v>
      </c>
      <c r="D71" s="36" t="s">
        <v>78</v>
      </c>
      <c r="E71" s="29">
        <v>0.375</v>
      </c>
      <c r="F71" s="30"/>
      <c r="G71" s="29">
        <v>0.38541666666666669</v>
      </c>
      <c r="H71" s="39"/>
      <c r="I71" s="87">
        <f t="shared" si="3"/>
        <v>0.25</v>
      </c>
      <c r="J71" s="40" t="str">
        <f t="shared" si="4"/>
        <v>Sprint 1</v>
      </c>
      <c r="K71" s="33"/>
      <c r="L71" s="30"/>
    </row>
    <row r="72" spans="1:12" ht="18" x14ac:dyDescent="0.3">
      <c r="A72" s="88">
        <v>44161</v>
      </c>
      <c r="B72" s="65" t="s">
        <v>36</v>
      </c>
      <c r="C72" s="65" t="s">
        <v>275</v>
      </c>
      <c r="D72" s="63" t="s">
        <v>276</v>
      </c>
      <c r="E72" s="76">
        <v>0.35416666666666669</v>
      </c>
      <c r="F72" s="77"/>
      <c r="G72" s="76">
        <v>0.375</v>
      </c>
      <c r="H72" s="64"/>
      <c r="I72" s="89">
        <f t="shared" si="3"/>
        <v>0.5</v>
      </c>
      <c r="J72" s="40" t="str">
        <f t="shared" si="4"/>
        <v>Sprint 1</v>
      </c>
      <c r="K72" s="73"/>
      <c r="L72" s="77"/>
    </row>
    <row r="73" spans="1:12" ht="18" x14ac:dyDescent="0.3">
      <c r="A73" s="88">
        <v>44161</v>
      </c>
      <c r="B73" s="65" t="s">
        <v>36</v>
      </c>
      <c r="C73" s="98" t="s">
        <v>267</v>
      </c>
      <c r="D73" s="63" t="s">
        <v>277</v>
      </c>
      <c r="E73" s="76">
        <v>0.33333333333333331</v>
      </c>
      <c r="F73" s="77"/>
      <c r="G73" s="76">
        <v>0.34722222222222227</v>
      </c>
      <c r="H73" s="64"/>
      <c r="I73" s="89">
        <f t="shared" si="3"/>
        <v>0.33</v>
      </c>
      <c r="J73" s="40" t="str">
        <f t="shared" si="4"/>
        <v>Sprint 1</v>
      </c>
      <c r="K73" s="73"/>
      <c r="L73" s="77"/>
    </row>
    <row r="74" spans="1:12" ht="18" x14ac:dyDescent="0.3">
      <c r="A74" s="88">
        <v>44161</v>
      </c>
      <c r="B74" s="65" t="s">
        <v>36</v>
      </c>
      <c r="C74" s="65" t="s">
        <v>38</v>
      </c>
      <c r="D74" s="63" t="s">
        <v>39</v>
      </c>
      <c r="E74" s="76">
        <v>0.26041666666666669</v>
      </c>
      <c r="F74" s="77"/>
      <c r="G74" s="76">
        <v>0.30208333333333331</v>
      </c>
      <c r="H74" s="64"/>
      <c r="I74" s="89">
        <f t="shared" si="3"/>
        <v>1</v>
      </c>
      <c r="J74" s="40" t="str">
        <f t="shared" si="4"/>
        <v>Sprint 1</v>
      </c>
      <c r="K74" s="73"/>
      <c r="L74" s="77"/>
    </row>
    <row r="75" spans="1:12" ht="18" x14ac:dyDescent="0.3">
      <c r="A75" s="88">
        <v>44161</v>
      </c>
      <c r="B75" s="65" t="s">
        <v>36</v>
      </c>
      <c r="C75" s="65" t="s">
        <v>267</v>
      </c>
      <c r="D75" s="63" t="s">
        <v>120</v>
      </c>
      <c r="E75" s="76">
        <v>0.54166666666666663</v>
      </c>
      <c r="F75" s="77"/>
      <c r="G75" s="76">
        <v>0.625</v>
      </c>
      <c r="H75" s="64"/>
      <c r="I75" s="89">
        <f t="shared" si="3"/>
        <v>2</v>
      </c>
      <c r="J75" s="40" t="str">
        <f t="shared" si="4"/>
        <v>Sprint 1</v>
      </c>
      <c r="K75" s="73"/>
      <c r="L75" s="77"/>
    </row>
    <row r="76" spans="1:12" ht="18" x14ac:dyDescent="0.3">
      <c r="A76" s="90">
        <v>44162</v>
      </c>
      <c r="B76" s="27" t="s">
        <v>36</v>
      </c>
      <c r="C76" s="65" t="s">
        <v>78</v>
      </c>
      <c r="D76" s="36" t="s">
        <v>78</v>
      </c>
      <c r="E76" s="29">
        <v>0.375</v>
      </c>
      <c r="F76" s="30"/>
      <c r="G76" s="29">
        <v>0.38541666666666669</v>
      </c>
      <c r="H76" s="39"/>
      <c r="I76" s="87">
        <f t="shared" si="3"/>
        <v>0.25</v>
      </c>
      <c r="J76" s="40" t="str">
        <f t="shared" si="4"/>
        <v>Sprint 1</v>
      </c>
      <c r="K76" s="33"/>
      <c r="L76" s="30"/>
    </row>
    <row r="77" spans="1:12" ht="18" x14ac:dyDescent="0.3">
      <c r="A77" s="88">
        <v>44162</v>
      </c>
      <c r="B77" s="65" t="s">
        <v>36</v>
      </c>
      <c r="C77" s="65" t="s">
        <v>265</v>
      </c>
      <c r="D77" s="63" t="s">
        <v>266</v>
      </c>
      <c r="E77" s="76">
        <v>0.31944444444444448</v>
      </c>
      <c r="F77" s="77"/>
      <c r="G77" s="76">
        <v>0.375</v>
      </c>
      <c r="H77" s="64"/>
      <c r="I77" s="89">
        <f t="shared" si="3"/>
        <v>1.33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65" t="s">
        <v>36</v>
      </c>
      <c r="C78" s="65" t="s">
        <v>200</v>
      </c>
      <c r="D78" s="63" t="s">
        <v>201</v>
      </c>
      <c r="E78" s="76">
        <v>0.54166666666666663</v>
      </c>
      <c r="F78" s="77">
        <v>20</v>
      </c>
      <c r="G78" s="76">
        <v>0.69791666666666663</v>
      </c>
      <c r="H78" s="64"/>
      <c r="I78" s="89">
        <f t="shared" ref="I78:I83" si="5">H78/60+ROUND(IF((OR(E78="",G78="")),0,IF((G78&lt;E78),((G78-E78)*24)+24,(G78-E78)*24)-F78/60),2)</f>
        <v>3.42</v>
      </c>
      <c r="J78" s="40" t="str">
        <f t="shared" ref="J78:J84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44163</v>
      </c>
      <c r="B79" s="65" t="s">
        <v>36</v>
      </c>
      <c r="C79" s="65" t="s">
        <v>267</v>
      </c>
      <c r="D79" s="63" t="s">
        <v>120</v>
      </c>
      <c r="E79" s="76">
        <v>0.58333333333333337</v>
      </c>
      <c r="F79" s="77"/>
      <c r="G79" s="76">
        <v>0.66666666666666663</v>
      </c>
      <c r="H79" s="64"/>
      <c r="I79" s="89">
        <f t="shared" si="5"/>
        <v>2</v>
      </c>
      <c r="J79" s="40" t="str">
        <f t="shared" si="6"/>
        <v>Sprint 1</v>
      </c>
      <c r="K79" s="73"/>
      <c r="L79" s="77"/>
    </row>
    <row r="80" spans="1:12" ht="18" x14ac:dyDescent="0.3">
      <c r="A80" s="88">
        <v>44164</v>
      </c>
      <c r="B80" s="65" t="s">
        <v>36</v>
      </c>
      <c r="C80" s="65" t="s">
        <v>267</v>
      </c>
      <c r="D80" s="63" t="s">
        <v>120</v>
      </c>
      <c r="E80" s="76">
        <v>0.54166666666666663</v>
      </c>
      <c r="F80" s="77"/>
      <c r="G80" s="76">
        <v>0.58333333333333337</v>
      </c>
      <c r="H80" s="64"/>
      <c r="I80" s="89">
        <f t="shared" si="5"/>
        <v>1</v>
      </c>
      <c r="J80" s="40" t="str">
        <f t="shared" si="6"/>
        <v>Sprint 1</v>
      </c>
      <c r="K80" s="73"/>
      <c r="L80" s="77"/>
    </row>
    <row r="81" spans="1:12" ht="18" x14ac:dyDescent="0.3">
      <c r="A81" s="88">
        <v>44165</v>
      </c>
      <c r="B81" s="65" t="s">
        <v>36</v>
      </c>
      <c r="C81" s="65" t="s">
        <v>38</v>
      </c>
      <c r="D81" s="63" t="s">
        <v>39</v>
      </c>
      <c r="E81" s="76">
        <v>0.29166666666666669</v>
      </c>
      <c r="F81" s="77"/>
      <c r="G81" s="76">
        <v>0.3125</v>
      </c>
      <c r="H81" s="64"/>
      <c r="I81" s="89">
        <f t="shared" si="5"/>
        <v>0.5</v>
      </c>
      <c r="J81" s="40" t="str">
        <f t="shared" si="6"/>
        <v>Sprint 2</v>
      </c>
      <c r="K81" s="73"/>
      <c r="L81" s="77"/>
    </row>
    <row r="82" spans="1:12" ht="18" x14ac:dyDescent="0.3">
      <c r="A82" s="88">
        <v>44165</v>
      </c>
      <c r="B82" s="177" t="s">
        <v>36</v>
      </c>
      <c r="C82" s="177" t="s">
        <v>278</v>
      </c>
      <c r="D82" s="63" t="s">
        <v>279</v>
      </c>
      <c r="E82" s="76">
        <v>0.33333333333333331</v>
      </c>
      <c r="F82" s="77"/>
      <c r="G82" s="76">
        <v>0.41666666666666669</v>
      </c>
      <c r="H82" s="64"/>
      <c r="I82" s="89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69">
        <v>44165</v>
      </c>
      <c r="B83" s="65" t="s">
        <v>36</v>
      </c>
      <c r="C83" s="65" t="s">
        <v>202</v>
      </c>
      <c r="D83" s="63" t="s">
        <v>203</v>
      </c>
      <c r="E83" s="70">
        <v>0.41666666666666669</v>
      </c>
      <c r="F83" s="74"/>
      <c r="G83" s="70">
        <v>0.48749999999999999</v>
      </c>
      <c r="H83" s="64"/>
      <c r="I83" s="72">
        <f t="shared" si="5"/>
        <v>1.7</v>
      </c>
      <c r="J83" s="40" t="str">
        <f t="shared" si="6"/>
        <v>Sprint 2</v>
      </c>
      <c r="K83" s="73"/>
      <c r="L83" s="74"/>
    </row>
    <row r="84" spans="1:12" ht="18" x14ac:dyDescent="0.3">
      <c r="A84" s="196">
        <v>44166</v>
      </c>
      <c r="B84" s="65" t="s">
        <v>36</v>
      </c>
      <c r="C84" s="65" t="s">
        <v>265</v>
      </c>
      <c r="D84" s="63" t="s">
        <v>266</v>
      </c>
      <c r="E84" s="198">
        <v>0.33333333333333331</v>
      </c>
      <c r="F84" s="199"/>
      <c r="G84" s="198">
        <v>0.375</v>
      </c>
      <c r="H84" s="64"/>
      <c r="I84" s="200">
        <f>H84/60+ROUND(IF((OR(E84="",G84="")),0,IF((G84&lt;E84),((G84-E84)*24)+24,(G84-E84)*24)-F84/60),2)</f>
        <v>1</v>
      </c>
      <c r="J84" s="40" t="str">
        <f t="shared" si="6"/>
        <v>Sprint 2</v>
      </c>
      <c r="K84" s="201"/>
      <c r="L84" s="199"/>
    </row>
    <row r="85" spans="1:12" ht="18" x14ac:dyDescent="0.3">
      <c r="A85" s="206">
        <v>44165</v>
      </c>
      <c r="B85" s="27" t="s">
        <v>36</v>
      </c>
      <c r="C85" s="27" t="s">
        <v>267</v>
      </c>
      <c r="D85" s="36" t="s">
        <v>280</v>
      </c>
      <c r="E85" s="208">
        <v>0.73958333333333337</v>
      </c>
      <c r="F85" s="209"/>
      <c r="G85" s="208">
        <v>0.75694444444444453</v>
      </c>
      <c r="H85" s="39"/>
      <c r="I85" s="210">
        <f t="shared" ref="I85:I86" si="7">H85/60+ROUND(IF((OR(E85="",G85="")),0,IF((G85&lt;E85),((G85-E85)*24)+24,(G85-E85)*24)-F85/60),2)</f>
        <v>0.42</v>
      </c>
      <c r="J85" s="210" t="str">
        <f t="shared" ref="J85:J86" si="8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23"/>
      <c r="L85" s="209"/>
    </row>
    <row r="86" spans="1:12" ht="18" x14ac:dyDescent="0.3">
      <c r="A86" s="206">
        <v>44165</v>
      </c>
      <c r="B86" s="27" t="s">
        <v>36</v>
      </c>
      <c r="C86" s="27" t="s">
        <v>267</v>
      </c>
      <c r="D86" s="63" t="s">
        <v>120</v>
      </c>
      <c r="E86" s="198">
        <v>0.54166666666666663</v>
      </c>
      <c r="F86" s="199"/>
      <c r="G86" s="198">
        <v>0.58333333333333337</v>
      </c>
      <c r="H86" s="64"/>
      <c r="I86" s="200">
        <f t="shared" si="7"/>
        <v>1</v>
      </c>
      <c r="J86" s="200" t="str">
        <f t="shared" si="8"/>
        <v>Sprint 2</v>
      </c>
      <c r="K86" s="201"/>
      <c r="L86" s="199"/>
    </row>
    <row r="87" spans="1:12" ht="18" x14ac:dyDescent="0.3">
      <c r="A87" s="196">
        <v>44168</v>
      </c>
      <c r="B87" s="65" t="s">
        <v>36</v>
      </c>
      <c r="C87" s="65" t="s">
        <v>78</v>
      </c>
      <c r="D87" s="63" t="s">
        <v>78</v>
      </c>
      <c r="E87" s="198">
        <v>0.375</v>
      </c>
      <c r="F87" s="199"/>
      <c r="G87" s="198">
        <v>0.38750000000000001</v>
      </c>
      <c r="H87" s="64"/>
      <c r="I87" s="200">
        <f>H87/60+ROUND(IF((OR(E87="",G87="")),0,IF((G87&lt;E87),((G87-E87)*24)+24,(G87-E87)*24)-F87/60),2)</f>
        <v>0.3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01"/>
      <c r="L87" s="199"/>
    </row>
    <row r="88" spans="1:12" ht="18" x14ac:dyDescent="0.3">
      <c r="A88" s="206">
        <v>44166</v>
      </c>
      <c r="B88" s="65" t="s">
        <v>36</v>
      </c>
      <c r="C88" s="65" t="s">
        <v>78</v>
      </c>
      <c r="D88" s="63" t="s">
        <v>78</v>
      </c>
      <c r="E88" s="198">
        <v>0.375</v>
      </c>
      <c r="F88" s="209"/>
      <c r="G88" s="208">
        <v>0.38541666666666669</v>
      </c>
      <c r="H88" s="39"/>
      <c r="I88" s="210">
        <f t="shared" ref="I88:I89" si="9">H88/60+ROUND(IF((OR(E88="",G88="")),0,IF((G88&lt;E88),((G88-E88)*24)+24,(G88-E88)*24)-F88/60),2)</f>
        <v>0.25</v>
      </c>
      <c r="J88" s="210" t="str">
        <f t="shared" ref="J88:J89" si="10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23"/>
      <c r="L88" s="209"/>
    </row>
    <row r="89" spans="1:12" ht="18" x14ac:dyDescent="0.3">
      <c r="A89" s="196">
        <v>44167</v>
      </c>
      <c r="B89" s="65" t="s">
        <v>36</v>
      </c>
      <c r="C89" s="65" t="s">
        <v>78</v>
      </c>
      <c r="D89" s="63" t="s">
        <v>78</v>
      </c>
      <c r="E89" s="198">
        <v>0.375</v>
      </c>
      <c r="F89" s="199"/>
      <c r="G89" s="198">
        <v>0.38541666666666669</v>
      </c>
      <c r="H89" s="64"/>
      <c r="I89" s="200">
        <f t="shared" si="9"/>
        <v>0.25</v>
      </c>
      <c r="J89" s="200" t="str">
        <f t="shared" si="10"/>
        <v>Sprint 2</v>
      </c>
      <c r="K89" s="201"/>
      <c r="L89" s="199"/>
    </row>
    <row r="90" spans="1:12" ht="18" x14ac:dyDescent="0.3">
      <c r="A90" s="206">
        <v>44167</v>
      </c>
      <c r="B90" s="133" t="s">
        <v>36</v>
      </c>
      <c r="C90" s="133" t="s">
        <v>265</v>
      </c>
      <c r="D90" s="36" t="s">
        <v>277</v>
      </c>
      <c r="E90" s="208">
        <v>0.41666666666666669</v>
      </c>
      <c r="F90" s="209"/>
      <c r="G90" s="208">
        <v>0.4375</v>
      </c>
      <c r="H90" s="39"/>
      <c r="I90" s="210">
        <f t="shared" ref="I90:I91" si="11">H90/60+ROUND(IF((OR(E90="",G90="")),0,IF((G90&lt;E90),((G90-E90)*24)+24,(G90-E90)*24)-F90/60),2)</f>
        <v>0.5</v>
      </c>
      <c r="J90" s="210" t="str">
        <f t="shared" ref="J90:J91" si="12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23"/>
      <c r="L90" s="209"/>
    </row>
    <row r="91" spans="1:12" ht="18" x14ac:dyDescent="0.3">
      <c r="A91" s="196">
        <v>44168</v>
      </c>
      <c r="B91" s="133" t="s">
        <v>36</v>
      </c>
      <c r="C91" s="133" t="s">
        <v>267</v>
      </c>
      <c r="D91" s="63" t="s">
        <v>120</v>
      </c>
      <c r="E91" s="198">
        <v>0.4861111111111111</v>
      </c>
      <c r="F91" s="199"/>
      <c r="G91" s="198">
        <v>0.64236111111111105</v>
      </c>
      <c r="H91" s="64"/>
      <c r="I91" s="200">
        <f t="shared" si="11"/>
        <v>3.75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65" t="s">
        <v>78</v>
      </c>
      <c r="D92" s="63" t="s">
        <v>78</v>
      </c>
      <c r="E92" s="198">
        <v>0.375</v>
      </c>
      <c r="F92" s="199"/>
      <c r="G92" s="198">
        <v>0.3833333333333333</v>
      </c>
      <c r="H92" s="64"/>
      <c r="I92" s="200">
        <f t="shared" ref="I92:I97" si="13">H92/60+ROUND(IF((OR(E92="",G92="")),0,IF((G92&lt;E92),((G92-E92)*24)+24,(G92-E92)*24)-F92/60),2)</f>
        <v>0.2</v>
      </c>
      <c r="J92" s="200" t="str">
        <f t="shared" ref="J92:J97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44169</v>
      </c>
      <c r="B93" s="65" t="s">
        <v>36</v>
      </c>
      <c r="C93" s="197" t="s">
        <v>195</v>
      </c>
      <c r="D93" s="63" t="s">
        <v>195</v>
      </c>
      <c r="E93" s="198">
        <v>0.38541666666666669</v>
      </c>
      <c r="F93" s="199">
        <v>10</v>
      </c>
      <c r="G93" s="70">
        <v>0.47569444444444442</v>
      </c>
      <c r="H93" s="64"/>
      <c r="I93" s="200">
        <f t="shared" si="13"/>
        <v>2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44168</v>
      </c>
      <c r="B94" s="65" t="s">
        <v>36</v>
      </c>
      <c r="C94" s="65" t="s">
        <v>44</v>
      </c>
      <c r="D94" s="154" t="s">
        <v>109</v>
      </c>
      <c r="E94" s="198">
        <v>0.54166666666666663</v>
      </c>
      <c r="F94" s="199"/>
      <c r="G94" s="198">
        <v>0.59375</v>
      </c>
      <c r="H94" s="64"/>
      <c r="I94" s="200">
        <f t="shared" si="13"/>
        <v>1.25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44169</v>
      </c>
      <c r="B95" s="65" t="s">
        <v>36</v>
      </c>
      <c r="C95" s="197" t="s">
        <v>275</v>
      </c>
      <c r="D95" s="63" t="s">
        <v>270</v>
      </c>
      <c r="E95" s="198">
        <v>0.47569444444444442</v>
      </c>
      <c r="F95" s="199"/>
      <c r="G95" s="198">
        <v>0.51041666666666663</v>
      </c>
      <c r="H95" s="64"/>
      <c r="I95" s="200">
        <f t="shared" si="13"/>
        <v>0.83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65" t="s">
        <v>36</v>
      </c>
      <c r="C96" s="65" t="s">
        <v>38</v>
      </c>
      <c r="D96" s="63" t="s">
        <v>110</v>
      </c>
      <c r="E96" s="198">
        <v>0.3125</v>
      </c>
      <c r="F96" s="199"/>
      <c r="G96" s="198">
        <v>0.375</v>
      </c>
      <c r="H96" s="64"/>
      <c r="I96" s="200">
        <f t="shared" si="13"/>
        <v>1.5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44172</v>
      </c>
      <c r="B97" s="65" t="s">
        <v>36</v>
      </c>
      <c r="C97" s="65" t="s">
        <v>78</v>
      </c>
      <c r="D97" s="63" t="s">
        <v>78</v>
      </c>
      <c r="E97" s="198">
        <v>0.54166666666666663</v>
      </c>
      <c r="F97" s="199"/>
      <c r="G97" s="198">
        <v>0.54652777777777783</v>
      </c>
      <c r="H97" s="64"/>
      <c r="I97" s="200">
        <f t="shared" si="13"/>
        <v>0.12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44172</v>
      </c>
      <c r="B98" s="65" t="s">
        <v>36</v>
      </c>
      <c r="C98" s="65" t="s">
        <v>275</v>
      </c>
      <c r="D98" s="63" t="s">
        <v>281</v>
      </c>
      <c r="E98" s="198">
        <v>0.55208333333333337</v>
      </c>
      <c r="F98" s="199"/>
      <c r="G98" s="198">
        <v>0.59375</v>
      </c>
      <c r="H98" s="64"/>
      <c r="I98" s="200">
        <f t="shared" ref="I98:I103" si="15">H98/60+ROUND(IF((OR(E98="",G98="")),0,IF((G98&lt;E98),((G98-E98)*24)+24,(G98-E98)*24)-F98/60),2)</f>
        <v>1</v>
      </c>
      <c r="J98" s="200" t="str">
        <f t="shared" ref="J98:J103" si="16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01"/>
      <c r="L98" s="199"/>
    </row>
    <row r="99" spans="1:12" ht="18" x14ac:dyDescent="0.3">
      <c r="A99" s="196">
        <v>44172</v>
      </c>
      <c r="B99" s="65" t="s">
        <v>36</v>
      </c>
      <c r="C99" s="65" t="s">
        <v>275</v>
      </c>
      <c r="D99" s="63" t="s">
        <v>120</v>
      </c>
      <c r="E99" s="198">
        <v>0.60069444444444442</v>
      </c>
      <c r="F99" s="199"/>
      <c r="G99" s="198">
        <v>0.66666666666666663</v>
      </c>
      <c r="H99" s="64"/>
      <c r="I99" s="200">
        <f t="shared" si="15"/>
        <v>1.58</v>
      </c>
      <c r="J99" s="200" t="str">
        <f t="shared" si="16"/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65" t="s">
        <v>275</v>
      </c>
      <c r="D100" s="63" t="s">
        <v>120</v>
      </c>
      <c r="E100" s="198">
        <v>0.28125</v>
      </c>
      <c r="F100" s="199"/>
      <c r="G100" s="198">
        <v>0.37013888888888885</v>
      </c>
      <c r="H100" s="64"/>
      <c r="I100" s="200">
        <f t="shared" si="15"/>
        <v>2.13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275</v>
      </c>
      <c r="D101" s="63" t="s">
        <v>120</v>
      </c>
      <c r="E101" s="198">
        <v>0.39999999999999997</v>
      </c>
      <c r="F101" s="199">
        <v>10</v>
      </c>
      <c r="G101" s="198">
        <v>0.5</v>
      </c>
      <c r="H101" s="64"/>
      <c r="I101" s="200">
        <f t="shared" si="15"/>
        <v>2.23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44173</v>
      </c>
      <c r="B102" s="65" t="s">
        <v>36</v>
      </c>
      <c r="C102" s="65" t="s">
        <v>78</v>
      </c>
      <c r="D102" s="63" t="s">
        <v>78</v>
      </c>
      <c r="E102" s="198">
        <v>0.375</v>
      </c>
      <c r="F102" s="199"/>
      <c r="G102" s="198">
        <v>0.37847222222222227</v>
      </c>
      <c r="H102" s="64"/>
      <c r="I102" s="200">
        <f t="shared" si="15"/>
        <v>0.08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44173</v>
      </c>
      <c r="B103" s="65" t="s">
        <v>36</v>
      </c>
      <c r="C103" s="65" t="s">
        <v>275</v>
      </c>
      <c r="D103" s="63" t="s">
        <v>120</v>
      </c>
      <c r="E103" s="198">
        <v>0.55208333333333337</v>
      </c>
      <c r="F103" s="199"/>
      <c r="G103" s="198">
        <v>0.63541666666666663</v>
      </c>
      <c r="H103" s="64"/>
      <c r="I103" s="200">
        <f t="shared" si="15"/>
        <v>2</v>
      </c>
      <c r="J103" s="200" t="str">
        <f t="shared" si="16"/>
        <v>Sprint 2</v>
      </c>
      <c r="K103" s="201"/>
      <c r="L103" s="199"/>
    </row>
    <row r="104" spans="1:12" ht="18" x14ac:dyDescent="0.3">
      <c r="A104" s="206">
        <v>44174</v>
      </c>
      <c r="B104" s="27" t="s">
        <v>36</v>
      </c>
      <c r="C104" s="27" t="s">
        <v>78</v>
      </c>
      <c r="D104" s="36" t="s">
        <v>120</v>
      </c>
      <c r="E104" s="208">
        <v>0.375</v>
      </c>
      <c r="F104" s="209"/>
      <c r="G104" s="208">
        <v>0.38611111111111113</v>
      </c>
      <c r="H104" s="39"/>
      <c r="I104" s="210">
        <f t="shared" ref="I104:I105" si="17">H104/60+ROUND(IF((OR(E104="",G104="")),0,IF((G104&lt;E104),((G104-E104)*24)+24,(G104-E104)*24)-F104/60),2)</f>
        <v>0.27</v>
      </c>
      <c r="J104" s="210" t="str">
        <f t="shared" ref="J104:J105" si="18">IF(AND(A104&lt;=$F$8+14),"Sprint 0",
IF(AND(A104&gt;=$F$8+14,A104&lt;=$F$8+27),"Sprint 1",
IF(AND(A104&gt;=$F$8+28,A104&lt;=$F$8+41),"Sprint 2",
IF(AND(A104&gt;=$F$8+42,A104&lt;=$F$8+55),"Sprint 3",
IF(AND(A104&gt;=$F$8+56,A104&lt;=$F$8+69),"Sprint 4","Nothing")))))</f>
        <v>Sprint 2</v>
      </c>
      <c r="K104" s="223"/>
      <c r="L104" s="209"/>
    </row>
    <row r="105" spans="1:12" ht="18" x14ac:dyDescent="0.3">
      <c r="A105" s="196">
        <v>44174</v>
      </c>
      <c r="B105" s="65" t="s">
        <v>36</v>
      </c>
      <c r="C105" s="65" t="s">
        <v>275</v>
      </c>
      <c r="D105" s="63" t="s">
        <v>120</v>
      </c>
      <c r="E105" s="198">
        <v>0.33333333333333331</v>
      </c>
      <c r="F105" s="199"/>
      <c r="G105" s="198">
        <v>0.375</v>
      </c>
      <c r="H105" s="64"/>
      <c r="I105" s="200">
        <f t="shared" si="17"/>
        <v>1</v>
      </c>
      <c r="J105" s="200" t="str">
        <f t="shared" si="18"/>
        <v>Sprint 2</v>
      </c>
      <c r="K105" s="201"/>
      <c r="L105" s="199"/>
    </row>
    <row r="106" spans="1:12" ht="18" x14ac:dyDescent="0.3">
      <c r="A106" s="196">
        <v>44173</v>
      </c>
      <c r="B106" s="65" t="s">
        <v>36</v>
      </c>
      <c r="C106" s="65" t="s">
        <v>44</v>
      </c>
      <c r="D106" s="63" t="s">
        <v>44</v>
      </c>
      <c r="E106" s="198">
        <v>0.63541666666666663</v>
      </c>
      <c r="F106" s="199"/>
      <c r="G106" s="198">
        <v>0.70833333333333337</v>
      </c>
      <c r="H106" s="64"/>
      <c r="I106" s="200">
        <f>H106/60+ROUND(IF((OR(E106="",G106="")),0,IF((G106&lt;E106),((G106-E106)*24)+24,(G106-E106)*24)-F106/60),2)</f>
        <v>1.75</v>
      </c>
      <c r="J106" s="200" t="str">
        <f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01"/>
      <c r="L106" s="199"/>
    </row>
    <row r="107" spans="1:12" ht="18" x14ac:dyDescent="0.3">
      <c r="A107" s="196">
        <v>44173</v>
      </c>
      <c r="B107" s="65" t="s">
        <v>36</v>
      </c>
      <c r="C107" s="1" t="s">
        <v>38</v>
      </c>
      <c r="D107" s="63" t="s">
        <v>111</v>
      </c>
      <c r="E107" s="198">
        <v>0.95138888888888884</v>
      </c>
      <c r="F107" s="199"/>
      <c r="G107" s="198">
        <v>0.99305555555555547</v>
      </c>
      <c r="H107" s="64"/>
      <c r="I107" s="200">
        <f>H107/60+ROUND(IF((OR(E107="",G107="")),0,IF((G107&lt;E107),((G107-E107)*24)+24,(G107-E107)*24)-F107/60),2)</f>
        <v>1</v>
      </c>
      <c r="J107" s="200" t="str">
        <f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2</v>
      </c>
      <c r="K107" s="201"/>
      <c r="L107" s="199"/>
    </row>
    <row r="108" spans="1:12" ht="18" x14ac:dyDescent="0.3">
      <c r="A108" s="206">
        <v>44175</v>
      </c>
      <c r="B108" s="27" t="s">
        <v>36</v>
      </c>
      <c r="C108" s="27" t="s">
        <v>78</v>
      </c>
      <c r="D108" s="36" t="s">
        <v>78</v>
      </c>
      <c r="E108" s="208">
        <v>0.375</v>
      </c>
      <c r="F108" s="209"/>
      <c r="G108" s="208">
        <v>0.3833333333333333</v>
      </c>
      <c r="H108" s="39"/>
      <c r="I108" s="210">
        <f t="shared" ref="I108:I109" si="19">H108/60+ROUND(IF((OR(E108="",G108="")),0,IF((G108&lt;E108),((G108-E108)*24)+24,(G108-E108)*24)-F108/60),2)</f>
        <v>0.2</v>
      </c>
      <c r="J108" s="210" t="str">
        <f t="shared" ref="J108:J109" si="20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23"/>
      <c r="L108" s="209"/>
    </row>
    <row r="109" spans="1:12" ht="18" x14ac:dyDescent="0.3">
      <c r="A109" s="196">
        <v>44175</v>
      </c>
      <c r="B109" s="65" t="s">
        <v>36</v>
      </c>
      <c r="C109" s="65" t="s">
        <v>275</v>
      </c>
      <c r="D109" s="63" t="s">
        <v>282</v>
      </c>
      <c r="E109" s="198">
        <v>0.3833333333333333</v>
      </c>
      <c r="F109" s="199"/>
      <c r="G109" s="198">
        <v>0.40625</v>
      </c>
      <c r="H109" s="64"/>
      <c r="I109" s="200">
        <f t="shared" si="19"/>
        <v>0.55000000000000004</v>
      </c>
      <c r="J109" s="200" t="str">
        <f t="shared" si="20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153</v>
      </c>
      <c r="D110" s="63" t="s">
        <v>120</v>
      </c>
      <c r="E110" s="198">
        <v>0.40625</v>
      </c>
      <c r="F110" s="199"/>
      <c r="G110" s="198">
        <v>0.50347222222222221</v>
      </c>
      <c r="H110" s="64"/>
      <c r="I110" s="200">
        <f t="shared" ref="I110:I116" si="21">H110/60+ROUND(IF((OR(E110="",G110="")),0,IF((G110&lt;E110),((G110-E110)*24)+24,(G110-E110)*24)-F110/60),2)</f>
        <v>2.33</v>
      </c>
      <c r="J110" s="200" t="str">
        <f t="shared" ref="J110:J116" si="22">IF(AND(A110&lt;=$F$8+14),"Sprint 0",
IF(AND(A110&gt;=$F$8+14,A110&lt;=$F$8+27),"Sprint 1",
IF(AND(A110&gt;=$F$8+28,A110&lt;=$F$8+41),"Sprint 2",
IF(AND(A110&gt;=$F$8+42,A110&lt;=$F$8+55),"Sprint 3",
IF(AND(A110&gt;=$F$8+56,A110&lt;=$F$8+69),"Sprint 4","Nothing")))))</f>
        <v>Sprint 2</v>
      </c>
      <c r="K110" s="201"/>
      <c r="L110" s="199"/>
    </row>
    <row r="111" spans="1:12" ht="18" x14ac:dyDescent="0.3">
      <c r="A111" s="196">
        <v>44175</v>
      </c>
      <c r="B111" s="65" t="s">
        <v>36</v>
      </c>
      <c r="C111" s="65" t="s">
        <v>153</v>
      </c>
      <c r="D111" s="63" t="s">
        <v>120</v>
      </c>
      <c r="E111" s="198">
        <v>0.57291666666666663</v>
      </c>
      <c r="F111" s="199"/>
      <c r="G111" s="198">
        <v>0.69444444444444453</v>
      </c>
      <c r="H111" s="64"/>
      <c r="I111" s="200">
        <f t="shared" si="21"/>
        <v>2.92</v>
      </c>
      <c r="J111" s="200" t="str">
        <f t="shared" si="22"/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65" t="s">
        <v>78</v>
      </c>
      <c r="D112" s="63" t="s">
        <v>78</v>
      </c>
      <c r="E112" s="198">
        <v>0.375</v>
      </c>
      <c r="F112" s="199"/>
      <c r="G112" s="198">
        <v>0.38055555555555554</v>
      </c>
      <c r="H112" s="64"/>
      <c r="I112" s="200">
        <f t="shared" si="21"/>
        <v>0.13</v>
      </c>
      <c r="J112" s="200" t="str">
        <f t="shared" si="22"/>
        <v>Sprint 2</v>
      </c>
      <c r="K112" s="201"/>
      <c r="L112" s="199"/>
    </row>
    <row r="113" spans="1:12" ht="18" x14ac:dyDescent="0.3">
      <c r="A113" s="196">
        <v>44179</v>
      </c>
      <c r="B113" s="65" t="s">
        <v>36</v>
      </c>
      <c r="C113" s="65" t="s">
        <v>200</v>
      </c>
      <c r="D113" s="63" t="s">
        <v>204</v>
      </c>
      <c r="E113" s="198">
        <v>0.29166666666666669</v>
      </c>
      <c r="F113" s="199"/>
      <c r="G113" s="198">
        <v>0.33333333333333331</v>
      </c>
      <c r="H113" s="64"/>
      <c r="I113" s="200">
        <f t="shared" si="21"/>
        <v>1</v>
      </c>
      <c r="J113" s="200" t="str">
        <f t="shared" si="22"/>
        <v>Sprint 3</v>
      </c>
      <c r="K113" s="201"/>
      <c r="L113" s="199"/>
    </row>
    <row r="114" spans="1:12" ht="18" x14ac:dyDescent="0.3">
      <c r="A114" s="69">
        <v>44179</v>
      </c>
      <c r="B114" s="65" t="s">
        <v>36</v>
      </c>
      <c r="C114" s="65" t="s">
        <v>200</v>
      </c>
      <c r="D114" s="63" t="s">
        <v>205</v>
      </c>
      <c r="E114" s="70">
        <v>0.33333333333333331</v>
      </c>
      <c r="F114" s="74">
        <v>10</v>
      </c>
      <c r="G114" s="70">
        <v>0.42708333333333331</v>
      </c>
      <c r="H114" s="64"/>
      <c r="I114" s="72">
        <f t="shared" si="21"/>
        <v>2.08</v>
      </c>
      <c r="J114" s="72" t="str">
        <f t="shared" si="22"/>
        <v>Sprint 3</v>
      </c>
      <c r="K114" s="73"/>
      <c r="L114" s="74"/>
    </row>
    <row r="115" spans="1:12" ht="18" x14ac:dyDescent="0.3">
      <c r="A115" s="196">
        <v>44180</v>
      </c>
      <c r="B115" s="65" t="s">
        <v>36</v>
      </c>
      <c r="C115" s="65" t="s">
        <v>78</v>
      </c>
      <c r="D115" s="63" t="s">
        <v>78</v>
      </c>
      <c r="E115" s="198">
        <v>0.375</v>
      </c>
      <c r="F115" s="199"/>
      <c r="G115" s="198">
        <v>0.37916666666666665</v>
      </c>
      <c r="H115" s="64"/>
      <c r="I115" s="200">
        <f t="shared" si="21"/>
        <v>0.1</v>
      </c>
      <c r="J115" s="200" t="str">
        <f t="shared" si="22"/>
        <v>Sprint 3</v>
      </c>
      <c r="K115" s="201"/>
      <c r="L115" s="199"/>
    </row>
    <row r="116" spans="1:12" ht="18" x14ac:dyDescent="0.3">
      <c r="A116" s="196">
        <v>44181</v>
      </c>
      <c r="B116" s="65" t="s">
        <v>36</v>
      </c>
      <c r="C116" s="65" t="s">
        <v>78</v>
      </c>
      <c r="D116" s="63" t="s">
        <v>78</v>
      </c>
      <c r="E116" s="198">
        <v>0.375</v>
      </c>
      <c r="F116" s="199"/>
      <c r="G116" s="198">
        <v>0.37708333333333338</v>
      </c>
      <c r="H116" s="64"/>
      <c r="I116" s="200">
        <f t="shared" si="21"/>
        <v>0.05</v>
      </c>
      <c r="J116" s="200" t="str">
        <f t="shared" si="22"/>
        <v>Sprint 3</v>
      </c>
      <c r="K116" s="201"/>
      <c r="L116" s="199"/>
    </row>
    <row r="117" spans="1:12" ht="18" x14ac:dyDescent="0.3">
      <c r="A117" s="196">
        <v>44181</v>
      </c>
      <c r="B117" s="65" t="s">
        <v>36</v>
      </c>
      <c r="C117" s="65" t="s">
        <v>153</v>
      </c>
      <c r="D117" s="63" t="s">
        <v>120</v>
      </c>
      <c r="E117" s="198">
        <v>0.40625</v>
      </c>
      <c r="F117" s="199"/>
      <c r="G117" s="198">
        <v>0.5</v>
      </c>
      <c r="H117" s="64"/>
      <c r="I117" s="200">
        <f t="shared" ref="I117:I122" si="23">H117/60+ROUND(IF((OR(E117="",G117="")),0,IF((G117&lt;E117),((G117-E117)*24)+24,(G117-E117)*24)-F117/60),2)</f>
        <v>2.25</v>
      </c>
      <c r="J117" s="200" t="str">
        <f t="shared" ref="J117:J122" si="24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44181</v>
      </c>
      <c r="B118" s="1" t="s">
        <v>36</v>
      </c>
      <c r="C118" s="1" t="s">
        <v>153</v>
      </c>
      <c r="D118" s="63" t="s">
        <v>120</v>
      </c>
      <c r="E118" s="198">
        <v>0.70486111111111116</v>
      </c>
      <c r="F118" s="199"/>
      <c r="G118" s="198">
        <v>0.7416666666666667</v>
      </c>
      <c r="H118" s="64"/>
      <c r="I118" s="200">
        <f t="shared" si="23"/>
        <v>0.88</v>
      </c>
      <c r="J118" s="200" t="str">
        <f t="shared" si="24"/>
        <v>Sprint 3</v>
      </c>
      <c r="K118" s="201"/>
      <c r="L118" s="199"/>
    </row>
    <row r="119" spans="1:12" ht="18" x14ac:dyDescent="0.3">
      <c r="A119" s="196">
        <v>44182</v>
      </c>
      <c r="B119" s="65" t="s">
        <v>36</v>
      </c>
      <c r="C119" s="65" t="s">
        <v>78</v>
      </c>
      <c r="D119" s="63" t="s">
        <v>78</v>
      </c>
      <c r="E119" s="198">
        <v>0.375</v>
      </c>
      <c r="F119" s="199"/>
      <c r="G119" s="198">
        <v>0.38819444444444445</v>
      </c>
      <c r="H119" s="64"/>
      <c r="I119" s="200">
        <f t="shared" si="23"/>
        <v>0.32</v>
      </c>
      <c r="J119" s="200" t="str">
        <f t="shared" si="24"/>
        <v>Sprint 3</v>
      </c>
      <c r="K119" s="201"/>
      <c r="L119" s="199"/>
    </row>
    <row r="120" spans="1:12" ht="18" x14ac:dyDescent="0.3">
      <c r="A120" s="196">
        <v>44182</v>
      </c>
      <c r="B120" s="65" t="s">
        <v>36</v>
      </c>
      <c r="C120" s="65" t="s">
        <v>153</v>
      </c>
      <c r="D120" s="63" t="s">
        <v>120</v>
      </c>
      <c r="E120" s="198">
        <v>0.38819444444444445</v>
      </c>
      <c r="F120" s="224"/>
      <c r="G120" s="224">
        <v>0.42499999999999999</v>
      </c>
      <c r="H120" s="64"/>
      <c r="I120" s="200">
        <f t="shared" si="23"/>
        <v>0.88</v>
      </c>
      <c r="J120" s="200" t="str">
        <f t="shared" si="24"/>
        <v>Sprint 3</v>
      </c>
      <c r="K120" s="201"/>
      <c r="L120" s="199"/>
    </row>
    <row r="121" spans="1:12" ht="18" x14ac:dyDescent="0.3">
      <c r="A121" s="196">
        <v>44183</v>
      </c>
      <c r="B121" s="65" t="s">
        <v>36</v>
      </c>
      <c r="C121" s="65" t="s">
        <v>78</v>
      </c>
      <c r="D121" s="63" t="s">
        <v>78</v>
      </c>
      <c r="E121" s="198">
        <v>0.375</v>
      </c>
      <c r="F121" s="199"/>
      <c r="G121" s="198">
        <v>0.39583333333333331</v>
      </c>
      <c r="H121" s="64"/>
      <c r="I121" s="200">
        <f t="shared" si="23"/>
        <v>0.5</v>
      </c>
      <c r="J121" s="200" t="str">
        <f t="shared" si="24"/>
        <v>Sprint 3</v>
      </c>
      <c r="K121" s="201"/>
      <c r="L121" s="199"/>
    </row>
    <row r="122" spans="1:12" ht="18" x14ac:dyDescent="0.3">
      <c r="A122" s="196">
        <v>44183</v>
      </c>
      <c r="B122" s="65" t="s">
        <v>36</v>
      </c>
      <c r="C122" s="248" t="s">
        <v>153</v>
      </c>
      <c r="D122" s="63" t="s">
        <v>120</v>
      </c>
      <c r="E122" s="198">
        <v>0.53819444444444442</v>
      </c>
      <c r="F122" s="199"/>
      <c r="G122" s="198">
        <v>0.66666666666666663</v>
      </c>
      <c r="H122" s="64"/>
      <c r="I122" s="200">
        <f t="shared" si="23"/>
        <v>3.08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44186</v>
      </c>
      <c r="B123" s="65" t="s">
        <v>36</v>
      </c>
      <c r="C123" s="65" t="s">
        <v>38</v>
      </c>
      <c r="D123" s="63" t="s">
        <v>120</v>
      </c>
      <c r="E123" s="198">
        <v>0.3125</v>
      </c>
      <c r="F123" s="199"/>
      <c r="G123" s="198">
        <v>0.36805555555555558</v>
      </c>
      <c r="H123" s="64"/>
      <c r="I123" s="200">
        <f t="shared" ref="I123:I128" si="25">H123/60+ROUND(IF((OR(E123="",G123="")),0,IF((G123&lt;E123),((G123-E123)*24)+24,(G123-E123)*24)-F123/60),2)</f>
        <v>1.33</v>
      </c>
      <c r="J123" s="200" t="str">
        <f t="shared" ref="J123:J128" si="26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44186</v>
      </c>
      <c r="B124" s="65" t="s">
        <v>36</v>
      </c>
      <c r="C124" s="65" t="s">
        <v>153</v>
      </c>
      <c r="D124" s="63" t="s">
        <v>120</v>
      </c>
      <c r="E124" s="198">
        <v>0.36805555555555558</v>
      </c>
      <c r="F124" s="199"/>
      <c r="G124" s="198">
        <v>0.5</v>
      </c>
      <c r="H124" s="64"/>
      <c r="I124" s="200">
        <f t="shared" si="25"/>
        <v>3.17</v>
      </c>
      <c r="J124" s="200" t="str">
        <f t="shared" si="26"/>
        <v>Sprint 3</v>
      </c>
      <c r="K124" s="201"/>
      <c r="L124" s="199"/>
    </row>
    <row r="125" spans="1:12" ht="18" x14ac:dyDescent="0.3">
      <c r="A125" s="196">
        <v>44186</v>
      </c>
      <c r="B125" s="65" t="s">
        <v>36</v>
      </c>
      <c r="C125" s="65" t="s">
        <v>78</v>
      </c>
      <c r="D125" s="63" t="s">
        <v>78</v>
      </c>
      <c r="E125" s="198">
        <v>0.54166666666666663</v>
      </c>
      <c r="F125" s="199"/>
      <c r="G125" s="198">
        <v>0.55138888888888882</v>
      </c>
      <c r="H125" s="64"/>
      <c r="I125" s="200">
        <f t="shared" si="25"/>
        <v>0.23</v>
      </c>
      <c r="J125" s="200" t="str">
        <f t="shared" si="26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 t="s">
        <v>120</v>
      </c>
      <c r="E126" s="198">
        <v>0.5625</v>
      </c>
      <c r="F126" s="199"/>
      <c r="G126" s="198">
        <v>0.64583333333333337</v>
      </c>
      <c r="H126" s="64"/>
      <c r="I126" s="200">
        <f t="shared" si="25"/>
        <v>2</v>
      </c>
      <c r="J126" s="200" t="str">
        <f t="shared" si="26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0.66666666666666663</v>
      </c>
      <c r="F127" s="199"/>
      <c r="G127" s="198">
        <v>0.72916666666666663</v>
      </c>
      <c r="H127" s="64"/>
      <c r="I127" s="200">
        <f t="shared" si="25"/>
        <v>1.5</v>
      </c>
      <c r="J127" s="200" t="str">
        <f t="shared" si="26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 t="s">
        <v>78</v>
      </c>
      <c r="E128" s="198">
        <v>0.375</v>
      </c>
      <c r="F128" s="199"/>
      <c r="G128" s="198">
        <v>0.3833333333333333</v>
      </c>
      <c r="H128" s="64"/>
      <c r="I128" s="200">
        <f t="shared" si="25"/>
        <v>0.2</v>
      </c>
      <c r="J128" s="200" t="str">
        <f t="shared" si="26"/>
        <v>Sprint 3</v>
      </c>
      <c r="K128" s="201"/>
      <c r="L128" s="199"/>
    </row>
    <row r="129" spans="1:12" ht="18" x14ac:dyDescent="0.3">
      <c r="A129" s="196">
        <v>44187</v>
      </c>
      <c r="B129" s="65" t="s">
        <v>36</v>
      </c>
      <c r="C129" s="65" t="s">
        <v>153</v>
      </c>
      <c r="D129" s="63" t="s">
        <v>120</v>
      </c>
      <c r="E129" s="198">
        <v>0.3833333333333333</v>
      </c>
      <c r="F129" s="199">
        <v>12</v>
      </c>
      <c r="G129" s="198">
        <v>0.51250000000000007</v>
      </c>
      <c r="H129" s="64"/>
      <c r="I129" s="200">
        <f t="shared" ref="I129:I135" si="27">H129/60+ROUND(IF((OR(E129="",G129="")),0,IF((G129&lt;E129),((G129-E129)*24)+24,(G129-E129)*24)-F129/60),2)</f>
        <v>2.9</v>
      </c>
      <c r="J129" s="200" t="str">
        <f t="shared" ref="J129:J135" si="28">IF(AND(A129&lt;=$F$8+14),"Sprint 0",
IF(AND(A129&gt;=$F$8+14,A129&lt;=$F$8+27),"Sprint 1",
IF(AND(A129&gt;=$F$8+28,A129&lt;=$F$8+41),"Sprint 2",
IF(AND(A129&gt;=$F$8+42,A129&lt;=$F$8+55),"Sprint 3",
IF(AND(A129&gt;=$F$8+56,A129&lt;=$F$8+69),"Sprint 4","Nothing")))))</f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0.5625</v>
      </c>
      <c r="F130" s="199">
        <v>10</v>
      </c>
      <c r="G130" s="198">
        <v>0.68472222222222223</v>
      </c>
      <c r="H130" s="64"/>
      <c r="I130" s="200">
        <f t="shared" si="27"/>
        <v>2.77</v>
      </c>
      <c r="J130" s="200" t="str">
        <f t="shared" si="28"/>
        <v>Sprint 3</v>
      </c>
      <c r="K130" s="201"/>
      <c r="L130" s="199"/>
    </row>
    <row r="131" spans="1:12" ht="18" x14ac:dyDescent="0.3">
      <c r="A131" s="196">
        <v>44188</v>
      </c>
      <c r="B131" s="65" t="s">
        <v>36</v>
      </c>
      <c r="C131" s="65" t="s">
        <v>78</v>
      </c>
      <c r="D131" s="63" t="s">
        <v>78</v>
      </c>
      <c r="E131" s="198">
        <v>0.375</v>
      </c>
      <c r="F131" s="199"/>
      <c r="G131" s="198">
        <v>0.37847222222222227</v>
      </c>
      <c r="H131" s="64"/>
      <c r="I131" s="200">
        <f t="shared" si="27"/>
        <v>0.08</v>
      </c>
      <c r="J131" s="200" t="str">
        <f t="shared" si="28"/>
        <v>Sprint 3</v>
      </c>
      <c r="K131" s="201"/>
      <c r="L131" s="199"/>
    </row>
    <row r="132" spans="1:12" ht="18" x14ac:dyDescent="0.3">
      <c r="A132" s="196">
        <v>44193</v>
      </c>
      <c r="B132" s="65" t="s">
        <v>36</v>
      </c>
      <c r="C132" s="65" t="s">
        <v>78</v>
      </c>
      <c r="D132" s="63" t="s">
        <v>78</v>
      </c>
      <c r="E132" s="198">
        <v>0.54166666666666663</v>
      </c>
      <c r="F132" s="199"/>
      <c r="G132" s="198">
        <v>0.55277777777777781</v>
      </c>
      <c r="H132" s="64"/>
      <c r="I132" s="200">
        <f t="shared" si="27"/>
        <v>0.27</v>
      </c>
      <c r="J132" s="200" t="str">
        <f t="shared" si="28"/>
        <v>Sprint 4</v>
      </c>
      <c r="K132" s="201"/>
      <c r="L132" s="199"/>
    </row>
    <row r="133" spans="1:12" ht="18" x14ac:dyDescent="0.3">
      <c r="A133" s="196">
        <v>44193</v>
      </c>
      <c r="B133" s="65" t="s">
        <v>36</v>
      </c>
      <c r="C133" s="65" t="s">
        <v>153</v>
      </c>
      <c r="D133" s="63" t="s">
        <v>120</v>
      </c>
      <c r="E133" s="198">
        <v>0.375</v>
      </c>
      <c r="F133" s="199"/>
      <c r="G133" s="198">
        <v>0.38541666666666669</v>
      </c>
      <c r="H133" s="64"/>
      <c r="I133" s="200">
        <f t="shared" si="27"/>
        <v>0.25</v>
      </c>
      <c r="J133" s="200" t="str">
        <f t="shared" si="28"/>
        <v>Sprint 4</v>
      </c>
      <c r="K133" s="201"/>
      <c r="L133" s="199"/>
    </row>
    <row r="134" spans="1:12" ht="18" x14ac:dyDescent="0.3">
      <c r="A134" s="251">
        <v>44188</v>
      </c>
      <c r="B134" s="207" t="s">
        <v>36</v>
      </c>
      <c r="C134" s="207" t="s">
        <v>153</v>
      </c>
      <c r="D134" s="36" t="s">
        <v>120</v>
      </c>
      <c r="E134" s="208">
        <v>0.5625</v>
      </c>
      <c r="F134" s="209">
        <v>10</v>
      </c>
      <c r="G134" s="208">
        <v>0.70833333333333337</v>
      </c>
      <c r="H134" s="64"/>
      <c r="I134" s="200">
        <f t="shared" si="27"/>
        <v>3.33</v>
      </c>
      <c r="J134" s="200" t="str">
        <f t="shared" si="28"/>
        <v>Sprint 3</v>
      </c>
      <c r="K134" s="201"/>
      <c r="L134" s="199"/>
    </row>
    <row r="135" spans="1:12" ht="18" x14ac:dyDescent="0.3">
      <c r="A135" s="196">
        <v>44193</v>
      </c>
      <c r="B135" s="65" t="s">
        <v>36</v>
      </c>
      <c r="C135" s="65" t="s">
        <v>153</v>
      </c>
      <c r="D135" s="63" t="s">
        <v>120</v>
      </c>
      <c r="E135" s="198">
        <v>0.55277777777777781</v>
      </c>
      <c r="F135" s="199"/>
      <c r="G135" s="198">
        <v>0.61319444444444449</v>
      </c>
      <c r="H135" s="64"/>
      <c r="I135" s="200">
        <f t="shared" si="27"/>
        <v>1.45</v>
      </c>
      <c r="J135" s="200" t="str">
        <f t="shared" si="28"/>
        <v>Sprint 4</v>
      </c>
      <c r="K135" s="201"/>
      <c r="L135" s="199"/>
    </row>
  </sheetData>
  <mergeCells count="6">
    <mergeCell ref="A7:C7"/>
    <mergeCell ref="A8:C11"/>
    <mergeCell ref="N14:N18"/>
    <mergeCell ref="N20:N21"/>
    <mergeCell ref="M14:M18"/>
    <mergeCell ref="M20:M21"/>
  </mergeCells>
  <phoneticPr fontId="0" type="noConversion"/>
  <conditionalFormatting sqref="B14 B16:B18">
    <cfRule type="expression" dxfId="177" priority="15">
      <formula>AND(NOT(ISBLANK(B14)),ISERROR(MATCH(B14,projectID,0)))</formula>
    </cfRule>
  </conditionalFormatting>
  <conditionalFormatting sqref="C14 C16:C18">
    <cfRule type="expression" dxfId="176" priority="14">
      <formula>AND(NOT(ISBLANK(C14)),ISERROR(MATCH(C14,taskID,0)))</formula>
    </cfRule>
  </conditionalFormatting>
  <conditionalFormatting sqref="B15">
    <cfRule type="expression" dxfId="175" priority="13">
      <formula>AND(NOT(ISBLANK(B15)),ISERROR(MATCH(B15,projectID,0)))</formula>
    </cfRule>
  </conditionalFormatting>
  <conditionalFormatting sqref="C15">
    <cfRule type="expression" dxfId="174" priority="12">
      <formula>AND(NOT(ISBLANK(C15)),ISERROR(MATCH(C15,taskID,0)))</formula>
    </cfRule>
  </conditionalFormatting>
  <conditionalFormatting sqref="B19">
    <cfRule type="expression" dxfId="173" priority="11">
      <formula>AND(NOT(ISBLANK(B19)),ISERROR(MATCH(B19,projectID,0)))</formula>
    </cfRule>
  </conditionalFormatting>
  <conditionalFormatting sqref="B20">
    <cfRule type="expression" dxfId="172" priority="7">
      <formula>AND(NOT(ISBLANK(B20)),ISERROR(MATCH(B20,projectID,0)))</formula>
    </cfRule>
  </conditionalFormatting>
  <conditionalFormatting sqref="B21">
    <cfRule type="expression" dxfId="171" priority="6">
      <formula>AND(NOT(ISBLANK(B21)),ISERROR(MATCH(B21,projectID,0)))</formula>
    </cfRule>
  </conditionalFormatting>
  <conditionalFormatting sqref="P10">
    <cfRule type="cellIs" dxfId="170" priority="5" operator="greaterThan">
      <formula>0</formula>
    </cfRule>
  </conditionalFormatting>
  <conditionalFormatting sqref="P10">
    <cfRule type="cellIs" dxfId="169" priority="4" operator="lessThan">
      <formula>0</formula>
    </cfRule>
  </conditionalFormatting>
  <conditionalFormatting sqref="C26">
    <cfRule type="expression" dxfId="168" priority="3">
      <formula>AND(NOT(ISBLANK(C26)),ISERROR(MATCH(C26,taskID,0)))</formula>
    </cfRule>
  </conditionalFormatting>
  <conditionalFormatting sqref="C20">
    <cfRule type="expression" dxfId="167" priority="2">
      <formula>AND(NOT(ISBLANK(C20)),ISERROR(MATCH(C20,taskID,0)))</formula>
    </cfRule>
  </conditionalFormatting>
  <conditionalFormatting sqref="C35">
    <cfRule type="expression" dxfId="166" priority="1">
      <formula>AND(NOT(ISBLANK(C35)),ISERROR(MATCH(C35,taskID,0)))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18 G14:G15 E14:E135" xr:uid="{00000000-0002-0000-0000-000000000000}">
      <formula1>0</formula1>
      <formula2>0.999988425925926</formula2>
    </dataValidation>
    <dataValidation type="list" allowBlank="1" showInputMessage="1" showErrorMessage="1" sqref="B14:B135" xr:uid="{00000000-0002-0000-0000-000001000000}">
      <formula1>projectID_list</formula1>
    </dataValidation>
    <dataValidation type="list" allowBlank="1" showInputMessage="1" showErrorMessage="1" sqref="C13:C135" xr:uid="{00000000-0002-0000-0000-000002000000}">
      <formula1>OFFSET(taskIDlabel,MATCH(B13,taskIDList_ProjectID,0),0,COUNTIF(taskIDList_ProjectID,B13),1)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7D9-271A-4D85-8623-A5414229BAC0}">
  <dimension ref="B1:I37"/>
  <sheetViews>
    <sheetView workbookViewId="0">
      <selection activeCell="E3" sqref="E3"/>
    </sheetView>
  </sheetViews>
  <sheetFormatPr defaultRowHeight="15" x14ac:dyDescent="0.3"/>
  <cols>
    <col min="2" max="2" width="10.7109375" customWidth="1"/>
    <col min="3" max="3" width="10.5703125" customWidth="1"/>
    <col min="4" max="4" width="10.7109375" customWidth="1"/>
    <col min="5" max="5" width="13" customWidth="1"/>
    <col min="6" max="6" width="12.42578125" style="1" customWidth="1"/>
    <col min="7" max="7" width="9.140625" style="5"/>
  </cols>
  <sheetData>
    <row r="1" spans="2:9" x14ac:dyDescent="0.3">
      <c r="B1" s="167" t="s">
        <v>572</v>
      </c>
      <c r="C1" s="167" t="s">
        <v>611</v>
      </c>
      <c r="D1" s="167" t="s">
        <v>15</v>
      </c>
      <c r="E1" s="167" t="s">
        <v>612</v>
      </c>
      <c r="F1" s="167" t="s">
        <v>613</v>
      </c>
      <c r="G1" s="176" t="s">
        <v>614</v>
      </c>
      <c r="H1" s="1"/>
      <c r="I1" s="167"/>
    </row>
    <row r="2" spans="2:9" x14ac:dyDescent="0.3">
      <c r="B2" s="1" t="s">
        <v>615</v>
      </c>
      <c r="C2" s="1">
        <v>3</v>
      </c>
      <c r="D2" s="1">
        <f t="shared" ref="D2:D35" si="0">C2*2.047</f>
        <v>6.141</v>
      </c>
      <c r="E2" s="1"/>
      <c r="G2" s="5" t="s">
        <v>484</v>
      </c>
      <c r="H2" s="1"/>
      <c r="I2" s="1"/>
    </row>
    <row r="3" spans="2:9" x14ac:dyDescent="0.3">
      <c r="B3" s="1" t="s">
        <v>616</v>
      </c>
      <c r="C3" s="1">
        <v>1</v>
      </c>
      <c r="D3" s="1">
        <f t="shared" si="0"/>
        <v>2.0470000000000002</v>
      </c>
      <c r="E3" s="1"/>
      <c r="G3" s="5" t="s">
        <v>484</v>
      </c>
      <c r="H3" s="1"/>
      <c r="I3" s="1"/>
    </row>
    <row r="4" spans="2:9" x14ac:dyDescent="0.3">
      <c r="B4" s="1" t="s">
        <v>617</v>
      </c>
      <c r="C4" s="1">
        <v>5</v>
      </c>
      <c r="D4" s="1">
        <f t="shared" si="0"/>
        <v>10.235000000000001</v>
      </c>
      <c r="E4" s="1">
        <f>F4/2.047</f>
        <v>0.97703957010258913</v>
      </c>
      <c r="F4" s="1">
        <v>2</v>
      </c>
      <c r="G4" s="168" t="s">
        <v>484</v>
      </c>
      <c r="H4" s="1"/>
      <c r="I4" s="1"/>
    </row>
    <row r="5" spans="2:9" x14ac:dyDescent="0.3">
      <c r="B5" s="1" t="s">
        <v>618</v>
      </c>
      <c r="C5" s="1">
        <v>8</v>
      </c>
      <c r="D5" s="1">
        <f t="shared" si="0"/>
        <v>16.376000000000001</v>
      </c>
      <c r="E5" s="1"/>
      <c r="H5" s="1"/>
      <c r="I5" s="1"/>
    </row>
    <row r="6" spans="2:9" x14ac:dyDescent="0.3">
      <c r="B6" s="1" t="s">
        <v>619</v>
      </c>
      <c r="C6" s="1">
        <v>13</v>
      </c>
      <c r="D6" s="1">
        <f t="shared" si="0"/>
        <v>26.611000000000001</v>
      </c>
      <c r="E6" s="1"/>
      <c r="H6" s="1"/>
      <c r="I6" s="1"/>
    </row>
    <row r="7" spans="2:9" x14ac:dyDescent="0.3">
      <c r="B7" s="1" t="s">
        <v>620</v>
      </c>
      <c r="C7" s="1">
        <v>5</v>
      </c>
      <c r="D7" s="1">
        <f t="shared" si="0"/>
        <v>10.235000000000001</v>
      </c>
      <c r="E7" s="1"/>
      <c r="H7" s="1"/>
      <c r="I7" s="1"/>
    </row>
    <row r="8" spans="2:9" x14ac:dyDescent="0.3">
      <c r="B8" s="1" t="s">
        <v>621</v>
      </c>
      <c r="C8" s="1">
        <v>3</v>
      </c>
      <c r="D8" s="1">
        <f t="shared" si="0"/>
        <v>6.141</v>
      </c>
      <c r="E8" s="1"/>
      <c r="H8" s="1"/>
      <c r="I8" s="1"/>
    </row>
    <row r="9" spans="2:9" x14ac:dyDescent="0.3">
      <c r="B9" s="1" t="s">
        <v>622</v>
      </c>
      <c r="C9" s="1">
        <v>5</v>
      </c>
      <c r="D9" s="1">
        <f t="shared" si="0"/>
        <v>10.235000000000001</v>
      </c>
      <c r="E9" s="1"/>
      <c r="H9" s="1"/>
      <c r="I9" s="1"/>
    </row>
    <row r="10" spans="2:9" x14ac:dyDescent="0.3">
      <c r="B10" s="1" t="s">
        <v>623</v>
      </c>
      <c r="C10" s="1">
        <v>5</v>
      </c>
      <c r="D10" s="1">
        <f t="shared" si="0"/>
        <v>10.235000000000001</v>
      </c>
      <c r="E10" s="1"/>
      <c r="H10" s="1"/>
      <c r="I10" s="1"/>
    </row>
    <row r="11" spans="2:9" x14ac:dyDescent="0.3">
      <c r="B11" s="1" t="s">
        <v>624</v>
      </c>
      <c r="C11" s="1">
        <v>8</v>
      </c>
      <c r="D11" s="1">
        <f t="shared" si="0"/>
        <v>16.376000000000001</v>
      </c>
      <c r="E11" s="1"/>
      <c r="H11" s="1"/>
      <c r="I11" s="1"/>
    </row>
    <row r="12" spans="2:9" x14ac:dyDescent="0.3">
      <c r="B12" s="1" t="s">
        <v>625</v>
      </c>
      <c r="C12" s="1">
        <v>2</v>
      </c>
      <c r="D12" s="1">
        <f t="shared" si="0"/>
        <v>4.0940000000000003</v>
      </c>
      <c r="E12" s="1"/>
      <c r="H12" s="1"/>
      <c r="I12" s="1"/>
    </row>
    <row r="13" spans="2:9" x14ac:dyDescent="0.3">
      <c r="B13" s="1" t="s">
        <v>626</v>
      </c>
      <c r="C13" s="1">
        <v>5</v>
      </c>
      <c r="D13" s="1">
        <f t="shared" si="0"/>
        <v>10.235000000000001</v>
      </c>
      <c r="E13" s="1"/>
      <c r="H13" s="1"/>
      <c r="I13" s="1"/>
    </row>
    <row r="14" spans="2:9" x14ac:dyDescent="0.3">
      <c r="B14" s="1" t="s">
        <v>627</v>
      </c>
      <c r="C14" s="1">
        <v>5</v>
      </c>
      <c r="D14" s="1">
        <f t="shared" si="0"/>
        <v>10.235000000000001</v>
      </c>
      <c r="E14" s="1"/>
      <c r="H14" s="1"/>
      <c r="I14" s="1"/>
    </row>
    <row r="15" spans="2:9" x14ac:dyDescent="0.3">
      <c r="B15" s="1" t="s">
        <v>628</v>
      </c>
      <c r="C15" s="1">
        <v>5</v>
      </c>
      <c r="D15" s="1">
        <f t="shared" si="0"/>
        <v>10.235000000000001</v>
      </c>
      <c r="E15" s="1"/>
      <c r="H15" s="1"/>
      <c r="I15" s="1"/>
    </row>
    <row r="16" spans="2:9" x14ac:dyDescent="0.3">
      <c r="B16" s="1" t="s">
        <v>629</v>
      </c>
      <c r="C16" s="1">
        <v>2</v>
      </c>
      <c r="D16" s="1">
        <f t="shared" si="0"/>
        <v>4.0940000000000003</v>
      </c>
      <c r="E16" s="1"/>
      <c r="H16" s="1"/>
      <c r="I16" s="1"/>
    </row>
    <row r="17" spans="2:4" x14ac:dyDescent="0.3">
      <c r="B17" s="1" t="s">
        <v>630</v>
      </c>
      <c r="C17" s="1">
        <v>2</v>
      </c>
      <c r="D17" s="1">
        <f t="shared" si="0"/>
        <v>4.0940000000000003</v>
      </c>
    </row>
    <row r="18" spans="2:4" x14ac:dyDescent="0.3">
      <c r="B18" s="1" t="s">
        <v>631</v>
      </c>
      <c r="C18" s="1">
        <v>2</v>
      </c>
      <c r="D18" s="1">
        <f t="shared" si="0"/>
        <v>4.0940000000000003</v>
      </c>
    </row>
    <row r="19" spans="2:4" x14ac:dyDescent="0.3">
      <c r="B19" s="1" t="s">
        <v>632</v>
      </c>
      <c r="C19" s="1">
        <v>8</v>
      </c>
      <c r="D19" s="1">
        <f t="shared" si="0"/>
        <v>16.376000000000001</v>
      </c>
    </row>
    <row r="20" spans="2:4" x14ac:dyDescent="0.3">
      <c r="B20" s="1" t="s">
        <v>633</v>
      </c>
      <c r="C20" s="1">
        <v>13</v>
      </c>
      <c r="D20" s="1">
        <f t="shared" si="0"/>
        <v>26.611000000000001</v>
      </c>
    </row>
    <row r="21" spans="2:4" x14ac:dyDescent="0.3">
      <c r="B21" s="1" t="s">
        <v>634</v>
      </c>
      <c r="C21" s="1">
        <v>13</v>
      </c>
      <c r="D21" s="1">
        <f t="shared" si="0"/>
        <v>26.611000000000001</v>
      </c>
    </row>
    <row r="22" spans="2:4" x14ac:dyDescent="0.3">
      <c r="B22" s="1" t="s">
        <v>635</v>
      </c>
      <c r="C22" s="1">
        <v>8</v>
      </c>
      <c r="D22" s="1">
        <f t="shared" si="0"/>
        <v>16.376000000000001</v>
      </c>
    </row>
    <row r="23" spans="2:4" x14ac:dyDescent="0.3">
      <c r="B23" s="1" t="s">
        <v>636</v>
      </c>
      <c r="C23" s="1">
        <v>3</v>
      </c>
      <c r="D23" s="1">
        <f t="shared" si="0"/>
        <v>6.141</v>
      </c>
    </row>
    <row r="24" spans="2:4" x14ac:dyDescent="0.3">
      <c r="B24" s="1" t="s">
        <v>637</v>
      </c>
      <c r="C24" s="1">
        <v>5</v>
      </c>
      <c r="D24" s="1">
        <f t="shared" si="0"/>
        <v>10.235000000000001</v>
      </c>
    </row>
    <row r="25" spans="2:4" x14ac:dyDescent="0.3">
      <c r="B25" s="1" t="s">
        <v>638</v>
      </c>
      <c r="C25" s="1">
        <v>13</v>
      </c>
      <c r="D25" s="1">
        <f t="shared" si="0"/>
        <v>26.611000000000001</v>
      </c>
    </row>
    <row r="26" spans="2:4" x14ac:dyDescent="0.3">
      <c r="B26" s="1" t="s">
        <v>639</v>
      </c>
      <c r="C26" s="1">
        <v>13</v>
      </c>
      <c r="D26" s="1">
        <f t="shared" si="0"/>
        <v>26.611000000000001</v>
      </c>
    </row>
    <row r="27" spans="2:4" x14ac:dyDescent="0.3">
      <c r="B27" s="1" t="s">
        <v>640</v>
      </c>
      <c r="C27" s="1">
        <v>8</v>
      </c>
      <c r="D27" s="1">
        <f t="shared" si="0"/>
        <v>16.376000000000001</v>
      </c>
    </row>
    <row r="28" spans="2:4" x14ac:dyDescent="0.3">
      <c r="B28" s="1" t="s">
        <v>641</v>
      </c>
      <c r="C28" s="1">
        <v>8</v>
      </c>
      <c r="D28" s="1">
        <f t="shared" si="0"/>
        <v>16.376000000000001</v>
      </c>
    </row>
    <row r="29" spans="2:4" x14ac:dyDescent="0.3">
      <c r="B29" s="1" t="s">
        <v>642</v>
      </c>
      <c r="C29" s="1">
        <v>5</v>
      </c>
      <c r="D29" s="1">
        <f t="shared" si="0"/>
        <v>10.235000000000001</v>
      </c>
    </row>
    <row r="30" spans="2:4" x14ac:dyDescent="0.3">
      <c r="B30" s="1" t="s">
        <v>643</v>
      </c>
      <c r="C30" s="1">
        <v>8</v>
      </c>
      <c r="D30" s="1">
        <f t="shared" si="0"/>
        <v>16.376000000000001</v>
      </c>
    </row>
    <row r="31" spans="2:4" x14ac:dyDescent="0.3">
      <c r="B31" s="1" t="s">
        <v>644</v>
      </c>
      <c r="C31" s="1">
        <v>8</v>
      </c>
      <c r="D31" s="1">
        <f t="shared" si="0"/>
        <v>16.376000000000001</v>
      </c>
    </row>
    <row r="32" spans="2:4" x14ac:dyDescent="0.3">
      <c r="B32" s="1" t="s">
        <v>645</v>
      </c>
      <c r="C32" s="1">
        <v>5</v>
      </c>
      <c r="D32" s="1">
        <f t="shared" si="0"/>
        <v>10.235000000000001</v>
      </c>
    </row>
    <row r="33" spans="2:6" x14ac:dyDescent="0.3">
      <c r="B33" s="1" t="s">
        <v>646</v>
      </c>
      <c r="C33" s="1">
        <v>5</v>
      </c>
      <c r="D33" s="1">
        <f t="shared" si="0"/>
        <v>10.235000000000001</v>
      </c>
      <c r="E33" s="1"/>
    </row>
    <row r="34" spans="2:6" x14ac:dyDescent="0.3">
      <c r="B34" s="1" t="s">
        <v>647</v>
      </c>
      <c r="C34" s="1">
        <v>13</v>
      </c>
      <c r="D34" s="1">
        <f t="shared" si="0"/>
        <v>26.611000000000001</v>
      </c>
      <c r="E34" s="1"/>
    </row>
    <row r="35" spans="2:6" x14ac:dyDescent="0.3">
      <c r="B35" s="1" t="s">
        <v>648</v>
      </c>
      <c r="C35" s="1">
        <v>13</v>
      </c>
      <c r="D35" s="1">
        <f t="shared" si="0"/>
        <v>26.611000000000001</v>
      </c>
      <c r="E35" s="1"/>
    </row>
    <row r="36" spans="2:6" x14ac:dyDescent="0.3">
      <c r="B36" s="167" t="s">
        <v>649</v>
      </c>
      <c r="C36" s="1">
        <f>SUM(C2:C35)</f>
        <v>228</v>
      </c>
      <c r="D36" s="1">
        <f>SUM(D2:D35)</f>
        <v>466.71599999999989</v>
      </c>
      <c r="E36" s="1">
        <f>SUM(E2:E35)</f>
        <v>0.97703957010258913</v>
      </c>
      <c r="F36" s="1">
        <f>SUM(F2:F35)</f>
        <v>2</v>
      </c>
    </row>
    <row r="37" spans="2:6" x14ac:dyDescent="0.3">
      <c r="B37" s="167" t="s">
        <v>650</v>
      </c>
      <c r="C37" s="1">
        <f>C36-C4</f>
        <v>223</v>
      </c>
      <c r="D37" s="1"/>
      <c r="E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886-9ED3-42A3-B12A-C11DD5BAF241}">
  <dimension ref="A1:F6"/>
  <sheetViews>
    <sheetView workbookViewId="0">
      <selection activeCell="G4" sqref="G4"/>
    </sheetView>
  </sheetViews>
  <sheetFormatPr defaultRowHeight="15" x14ac:dyDescent="0.3"/>
  <cols>
    <col min="1" max="1" width="19.7109375" customWidth="1"/>
    <col min="2" max="2" width="17.7109375" customWidth="1"/>
    <col min="3" max="3" width="11.85546875" style="84" customWidth="1"/>
    <col min="4" max="4" width="10.85546875" style="84" customWidth="1"/>
    <col min="5" max="5" width="11" customWidth="1"/>
    <col min="6" max="6" width="12.140625" customWidth="1"/>
  </cols>
  <sheetData>
    <row r="1" spans="1:6" x14ac:dyDescent="0.3">
      <c r="A1" s="144" t="s">
        <v>0</v>
      </c>
      <c r="B1" s="144" t="s">
        <v>13</v>
      </c>
      <c r="C1" s="145" t="s">
        <v>2</v>
      </c>
      <c r="D1" s="146" t="s">
        <v>3</v>
      </c>
      <c r="E1" s="147" t="s">
        <v>14</v>
      </c>
      <c r="F1" s="147" t="s">
        <v>15</v>
      </c>
    </row>
    <row r="2" spans="1:6" x14ac:dyDescent="0.3">
      <c r="A2" s="1" t="s">
        <v>36</v>
      </c>
      <c r="B2" s="1" t="s">
        <v>40</v>
      </c>
      <c r="C2" s="84">
        <v>44137</v>
      </c>
      <c r="D2" s="84">
        <v>44151</v>
      </c>
      <c r="E2" s="1">
        <v>14</v>
      </c>
      <c r="F2" s="1">
        <v>112</v>
      </c>
    </row>
    <row r="3" spans="1:6" x14ac:dyDescent="0.3">
      <c r="A3" s="1" t="s">
        <v>36</v>
      </c>
      <c r="B3" s="1" t="s">
        <v>105</v>
      </c>
      <c r="C3" s="84">
        <v>44151</v>
      </c>
      <c r="D3" s="84">
        <v>44165</v>
      </c>
      <c r="E3" s="1">
        <v>14</v>
      </c>
      <c r="F3" s="1">
        <v>136.37</v>
      </c>
    </row>
    <row r="4" spans="1:6" x14ac:dyDescent="0.3">
      <c r="A4" s="1" t="s">
        <v>36</v>
      </c>
      <c r="B4" s="1" t="s">
        <v>108</v>
      </c>
      <c r="C4" s="84">
        <v>44165</v>
      </c>
      <c r="D4" s="84">
        <v>44179</v>
      </c>
      <c r="E4" s="1">
        <v>14</v>
      </c>
      <c r="F4" s="1">
        <v>112</v>
      </c>
    </row>
    <row r="5" spans="1:6" x14ac:dyDescent="0.3">
      <c r="A5" s="1" t="s">
        <v>36</v>
      </c>
      <c r="B5" s="1" t="s">
        <v>125</v>
      </c>
      <c r="C5" s="84">
        <v>44179</v>
      </c>
      <c r="D5" s="84">
        <v>44193</v>
      </c>
      <c r="E5" s="1">
        <v>14</v>
      </c>
      <c r="F5" s="1">
        <v>112</v>
      </c>
    </row>
    <row r="6" spans="1:6" x14ac:dyDescent="0.3">
      <c r="A6" s="1" t="s">
        <v>36</v>
      </c>
      <c r="B6" s="1" t="s">
        <v>429</v>
      </c>
      <c r="C6" s="84">
        <v>44193</v>
      </c>
      <c r="D6" s="84">
        <v>44207</v>
      </c>
      <c r="E6" s="1">
        <v>14</v>
      </c>
      <c r="F6" s="1"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FB3D-158C-4893-87EE-14DCAB9165E5}">
  <sheetPr codeName="Sheet8">
    <pageSetUpPr fitToPage="1"/>
  </sheetPr>
  <dimension ref="A1:P127"/>
  <sheetViews>
    <sheetView showGridLines="0" zoomScaleNormal="100" workbookViewId="0">
      <selection activeCell="B128" sqref="B128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16.5703125" style="2" customWidth="1"/>
    <col min="4" max="4" width="59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1.1406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SUMIF(logTableSAB101[[#All],[Date]],"="&amp;M3,logTableSAB101[[#All],[Hours]])</f>
        <v>0</v>
      </c>
    </row>
    <row r="4" spans="1:16" x14ac:dyDescent="0.3">
      <c r="A4" s="2"/>
      <c r="E4" s="55" t="s">
        <v>426</v>
      </c>
      <c r="F4" s="49">
        <f ca="1">SUMIF(logTableSAB101[[#All],[Date]],"="&amp;F3,logTableSAB101[[#All],[Hours]])</f>
        <v>0</v>
      </c>
      <c r="J4" s="59"/>
      <c r="K4" s="60"/>
      <c r="M4" s="45">
        <f t="shared" ref="M4:M9" ca="1" si="0">M3+1</f>
        <v>44194</v>
      </c>
      <c r="N4" s="46">
        <f ca="1">SUMIF(logTableSAB101[[#All],[Date]],"="&amp;M4,logTableSAB101[[#All],[Hours]])</f>
        <v>0</v>
      </c>
    </row>
    <row r="5" spans="1:16" x14ac:dyDescent="0.3">
      <c r="A5" s="10" t="s">
        <v>427</v>
      </c>
      <c r="B5" s="11" t="s">
        <v>444</v>
      </c>
      <c r="C5" s="11"/>
      <c r="J5" s="59"/>
      <c r="K5" s="60"/>
      <c r="M5" s="45">
        <f t="shared" ca="1" si="0"/>
        <v>44195</v>
      </c>
      <c r="N5" s="46">
        <f ca="1">SUMIF(logTableSAB101[[#All],[Date]],"="&amp;M5,logTableSAB101[[#All],[Hours]])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SUMIF(logTableSAB101[[#All],[Date]],"="&amp;M6,logTableSAB101[[#All],[Hours]])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SUMIF(logTableSAB101[[#All],[Date]],"="&amp;M7,logTableSAB101[[#All],[Hours]])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IF(AND(A16&gt;=$F$8,A16&lt;=$F$8+14),A16,
IF(AND(A16&gt;=$F$8+14,A16&lt;=$F$8+28),A16+14,
IF(AND(A16&gt;=$F$8+28,A16&lt;=$F$8+42),A16+28,
IF(AND(A16&gt;=$F$8+42,A16&lt;=$F$8+56),A16+42,
IF(AND(A16&gt;=$F$8+56,A16&lt;=$F$8+70),A16+56,"Nothing")))))</f>
        <v>44138</v>
      </c>
      <c r="K8" s="60"/>
      <c r="M8" s="45">
        <f t="shared" ca="1" si="0"/>
        <v>44198</v>
      </c>
      <c r="N8" s="46">
        <f ca="1">SUMIF(logTableSAB101[[#All],[Date]],"="&amp;M8,logTableSAB101[[#All],[Hours]])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IF(AND(A16&gt;=$F$8,A16&lt;=$F$8+14),A16+14,
IF(AND(A16&gt;=$F$8+14,A16&lt;=$F$8+28),A16+28,
IF(AND(A16&gt;=$F$8+28,A16&lt;=$F$8+42),A16+42,
IF(AND(A16&gt;=$F$8+42,A16&lt;=$F$8+56),A16+56,
IF(AND(A16&gt;=$F$8+56,A16&lt;=$F$8+70),A16+70,"Nothing")))))</f>
        <v>44152</v>
      </c>
      <c r="K9" s="60"/>
      <c r="M9" s="45">
        <f t="shared" ca="1" si="0"/>
        <v>44199</v>
      </c>
      <c r="N9" s="46">
        <f ca="1">SUMIF(logTableSAB101[[#All],[Date]],"="&amp;M9,logTableSAB101[[#All],[Hours]])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SUM(,logTableSAB101[[#All],[Hours]])</f>
        <v>129.04999999999998</v>
      </c>
      <c r="H11" s="1"/>
      <c r="I11" s="55" t="s">
        <v>426</v>
      </c>
      <c r="J11" s="51">
        <f>SUM(,logTableSAB101[[#All],[Hours]])</f>
        <v>129.04999999999998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1">
        <v>44136</v>
      </c>
      <c r="B14" s="92" t="s">
        <v>36</v>
      </c>
      <c r="C14" s="92" t="s">
        <v>38</v>
      </c>
      <c r="D14" s="67" t="s">
        <v>59</v>
      </c>
      <c r="E14" s="93">
        <v>0.91666666666666663</v>
      </c>
      <c r="F14" s="94"/>
      <c r="G14" s="93">
        <v>0.95833333333333337</v>
      </c>
      <c r="H14" s="68"/>
      <c r="I14" s="32">
        <f t="shared" ref="I14:I31" si="1">H14/60+ROUND(IF((OR(E14="",G14="")),0,IF((G14&lt;E14),((G14-E14)*24)+24,(G14-E14)*24)-F14/60),2)</f>
        <v>1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95"/>
      <c r="L14" s="94"/>
      <c r="M14" s="263"/>
      <c r="N14" s="263"/>
    </row>
    <row r="15" spans="1:16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/>
      <c r="M15" s="263"/>
      <c r="N15" s="263"/>
    </row>
    <row r="16" spans="1:16" ht="18" x14ac:dyDescent="0.3">
      <c r="A16" s="26">
        <v>44138</v>
      </c>
      <c r="B16" s="27" t="s">
        <v>36</v>
      </c>
      <c r="C16" s="27" t="s">
        <v>265</v>
      </c>
      <c r="D16" s="28" t="s">
        <v>283</v>
      </c>
      <c r="E16" s="29">
        <v>0.375</v>
      </c>
      <c r="F16" s="30"/>
      <c r="G16" s="34">
        <v>0.43402777777777773</v>
      </c>
      <c r="H16" s="31"/>
      <c r="I16" s="32">
        <f t="shared" si="1"/>
        <v>1.42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44138</v>
      </c>
      <c r="B17" s="27" t="s">
        <v>36</v>
      </c>
      <c r="C17" s="27" t="s">
        <v>38</v>
      </c>
      <c r="D17" s="28" t="s">
        <v>62</v>
      </c>
      <c r="E17" s="29">
        <v>0.83333333333333337</v>
      </c>
      <c r="F17" s="30">
        <v>15</v>
      </c>
      <c r="G17" s="29">
        <v>0.90625</v>
      </c>
      <c r="H17" s="31"/>
      <c r="I17" s="32">
        <f t="shared" si="1"/>
        <v>1.5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44139</v>
      </c>
      <c r="B18" s="81" t="s">
        <v>36</v>
      </c>
      <c r="C18" s="27" t="s">
        <v>44</v>
      </c>
      <c r="D18" s="28"/>
      <c r="E18" s="29">
        <v>0.34375</v>
      </c>
      <c r="F18" s="30">
        <v>15</v>
      </c>
      <c r="G18" s="29">
        <v>0.4236111111111111</v>
      </c>
      <c r="H18" s="34"/>
      <c r="I18" s="32">
        <f t="shared" si="1"/>
        <v>1.67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90">
        <v>44139</v>
      </c>
      <c r="B19" s="27" t="s">
        <v>36</v>
      </c>
      <c r="C19" s="96" t="s">
        <v>265</v>
      </c>
      <c r="D19" s="36" t="s">
        <v>284</v>
      </c>
      <c r="E19" s="29">
        <v>0.95833333333333337</v>
      </c>
      <c r="F19" s="30"/>
      <c r="G19" s="29">
        <v>2.0833333333333332E-2</v>
      </c>
      <c r="H19" s="31"/>
      <c r="I19" s="97">
        <f t="shared" si="1"/>
        <v>1.5</v>
      </c>
      <c r="J19" s="40" t="str">
        <f t="shared" si="2"/>
        <v>Sprint 0</v>
      </c>
      <c r="K19" s="33"/>
      <c r="L19" s="30"/>
      <c r="M19" s="263"/>
      <c r="N19" s="263"/>
    </row>
    <row r="20" spans="1:14" ht="18" x14ac:dyDescent="0.3">
      <c r="A20" s="90">
        <v>44140</v>
      </c>
      <c r="B20" s="96" t="s">
        <v>36</v>
      </c>
      <c r="C20" s="96" t="s">
        <v>38</v>
      </c>
      <c r="D20" s="36" t="s">
        <v>445</v>
      </c>
      <c r="E20" s="29">
        <v>0.33333333333333331</v>
      </c>
      <c r="F20" s="30"/>
      <c r="G20" s="29">
        <v>0.375</v>
      </c>
      <c r="H20" s="31"/>
      <c r="I20" s="97">
        <f t="shared" si="1"/>
        <v>1</v>
      </c>
      <c r="J20" s="40" t="str">
        <f t="shared" si="2"/>
        <v>Sprint 0</v>
      </c>
      <c r="K20" s="33"/>
      <c r="L20" s="30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265</v>
      </c>
      <c r="D21" s="28" t="s">
        <v>285</v>
      </c>
      <c r="E21" s="29">
        <v>0.375</v>
      </c>
      <c r="F21" s="30">
        <v>15</v>
      </c>
      <c r="G21" s="35">
        <v>0.52083333333333337</v>
      </c>
      <c r="H21" s="34"/>
      <c r="I21" s="32">
        <f t="shared" si="1"/>
        <v>3.25</v>
      </c>
      <c r="J21" s="40" t="str">
        <f t="shared" si="2"/>
        <v>Sprint 0</v>
      </c>
      <c r="K21" s="33"/>
      <c r="L21" s="30"/>
      <c r="M21" s="263"/>
      <c r="N21" s="263"/>
    </row>
    <row r="22" spans="1:14" ht="18" x14ac:dyDescent="0.3">
      <c r="A22" s="90">
        <v>44140</v>
      </c>
      <c r="B22" s="96" t="s">
        <v>36</v>
      </c>
      <c r="C22" s="96" t="s">
        <v>44</v>
      </c>
      <c r="D22" s="36" t="s">
        <v>65</v>
      </c>
      <c r="E22" s="29">
        <v>0.54166666666666663</v>
      </c>
      <c r="F22" s="30"/>
      <c r="G22" s="29">
        <v>0.58333333333333337</v>
      </c>
      <c r="H22" s="31"/>
      <c r="I22" s="97">
        <f t="shared" si="1"/>
        <v>1</v>
      </c>
      <c r="J22" s="40" t="str">
        <f t="shared" si="2"/>
        <v>Sprint 0</v>
      </c>
      <c r="K22" s="33"/>
      <c r="L22" s="30"/>
      <c r="M22" s="263"/>
      <c r="N22" s="263"/>
    </row>
    <row r="23" spans="1:14" ht="18" x14ac:dyDescent="0.3">
      <c r="A23" s="90">
        <v>44140</v>
      </c>
      <c r="B23" s="96" t="s">
        <v>36</v>
      </c>
      <c r="C23" s="96" t="s">
        <v>265</v>
      </c>
      <c r="D23" s="36" t="s">
        <v>286</v>
      </c>
      <c r="E23" s="29">
        <v>0.75</v>
      </c>
      <c r="F23" s="30"/>
      <c r="G23" s="29">
        <v>0.80694444444444446</v>
      </c>
      <c r="H23" s="31"/>
      <c r="I23" s="97">
        <f t="shared" si="1"/>
        <v>1.37</v>
      </c>
      <c r="J23" s="40" t="str">
        <f t="shared" si="2"/>
        <v>Sprint 0</v>
      </c>
      <c r="K23" s="33"/>
      <c r="L23" s="30"/>
      <c r="M23" s="263"/>
      <c r="N23" s="263"/>
    </row>
    <row r="24" spans="1:14" ht="18" x14ac:dyDescent="0.3">
      <c r="A24" s="26">
        <v>44141</v>
      </c>
      <c r="B24" s="27" t="s">
        <v>36</v>
      </c>
      <c r="C24" s="27" t="s">
        <v>265</v>
      </c>
      <c r="D24" s="36" t="s">
        <v>287</v>
      </c>
      <c r="E24" s="37">
        <v>0.375</v>
      </c>
      <c r="F24" s="38"/>
      <c r="G24" s="37">
        <v>0.41805555555555557</v>
      </c>
      <c r="H24" s="34"/>
      <c r="I24" s="32">
        <f t="shared" si="1"/>
        <v>1.03</v>
      </c>
      <c r="J24" s="40" t="str">
        <f t="shared" si="2"/>
        <v>Sprint 0</v>
      </c>
      <c r="K24" s="33"/>
      <c r="L24" s="30"/>
      <c r="M24" s="263"/>
      <c r="N24" s="263"/>
    </row>
    <row r="25" spans="1:14" ht="18" x14ac:dyDescent="0.3">
      <c r="A25" s="26">
        <v>44141</v>
      </c>
      <c r="B25" s="27" t="s">
        <v>36</v>
      </c>
      <c r="C25" s="27" t="s">
        <v>44</v>
      </c>
      <c r="D25" s="36"/>
      <c r="E25" s="37">
        <v>0.42708333333333331</v>
      </c>
      <c r="F25" s="38">
        <v>15</v>
      </c>
      <c r="G25" s="37">
        <v>0</v>
      </c>
      <c r="H25" s="31"/>
      <c r="I25" s="32">
        <f t="shared" si="1"/>
        <v>13.5</v>
      </c>
      <c r="J25" s="40" t="str">
        <f t="shared" si="2"/>
        <v>Sprint 0</v>
      </c>
      <c r="K25" s="33"/>
      <c r="L25" s="30"/>
      <c r="M25" s="20"/>
      <c r="N25" s="20"/>
    </row>
    <row r="26" spans="1:14" ht="18" x14ac:dyDescent="0.3">
      <c r="A26" s="88">
        <v>44144</v>
      </c>
      <c r="B26" s="27" t="s">
        <v>36</v>
      </c>
      <c r="C26" s="65" t="s">
        <v>265</v>
      </c>
      <c r="D26" s="63" t="s">
        <v>288</v>
      </c>
      <c r="E26" s="76">
        <v>0.54166666666666663</v>
      </c>
      <c r="F26" s="77"/>
      <c r="G26" s="76">
        <v>0.58333333333333337</v>
      </c>
      <c r="H26" s="64"/>
      <c r="I26" s="89">
        <f t="shared" si="1"/>
        <v>1</v>
      </c>
      <c r="J26" s="40" t="str">
        <f t="shared" si="2"/>
        <v>Sprint 0</v>
      </c>
      <c r="K26" s="73"/>
      <c r="L26" s="82"/>
    </row>
    <row r="27" spans="1:14" ht="18" x14ac:dyDescent="0.3">
      <c r="A27" s="88">
        <v>44144</v>
      </c>
      <c r="B27" s="27" t="s">
        <v>36</v>
      </c>
      <c r="C27" s="65" t="s">
        <v>190</v>
      </c>
      <c r="D27" s="63" t="s">
        <v>206</v>
      </c>
      <c r="E27" s="76">
        <v>0.59375</v>
      </c>
      <c r="F27" s="77"/>
      <c r="G27" s="76">
        <v>0.625</v>
      </c>
      <c r="H27" s="64"/>
      <c r="I27" s="89">
        <f t="shared" si="1"/>
        <v>0.75</v>
      </c>
      <c r="J27" s="40" t="str">
        <f t="shared" si="2"/>
        <v>Sprint 0</v>
      </c>
      <c r="K27" s="73"/>
      <c r="L27" s="77"/>
    </row>
    <row r="28" spans="1:14" ht="18" x14ac:dyDescent="0.3">
      <c r="A28" s="88">
        <v>44144</v>
      </c>
      <c r="B28" s="27" t="s">
        <v>36</v>
      </c>
      <c r="C28" s="65" t="s">
        <v>295</v>
      </c>
      <c r="D28" s="63" t="s">
        <v>296</v>
      </c>
      <c r="E28" s="76">
        <v>0.63541666666666663</v>
      </c>
      <c r="F28" s="77"/>
      <c r="G28" s="76">
        <v>0.69791666666666663</v>
      </c>
      <c r="H28" s="64"/>
      <c r="I28" s="89">
        <f t="shared" si="1"/>
        <v>1.5</v>
      </c>
      <c r="J28" s="40" t="str">
        <f t="shared" si="2"/>
        <v>Sprint 0</v>
      </c>
      <c r="K28" s="73"/>
      <c r="L28" s="77"/>
    </row>
    <row r="29" spans="1:14" ht="18" x14ac:dyDescent="0.3">
      <c r="A29" s="90">
        <v>44144</v>
      </c>
      <c r="B29" s="96" t="s">
        <v>36</v>
      </c>
      <c r="C29" s="96" t="s">
        <v>38</v>
      </c>
      <c r="D29" s="36" t="s">
        <v>43</v>
      </c>
      <c r="E29" s="29">
        <v>0.875</v>
      </c>
      <c r="F29" s="30"/>
      <c r="G29" s="29">
        <v>0.91666666666666663</v>
      </c>
      <c r="H29" s="39"/>
      <c r="I29" s="8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44145</v>
      </c>
      <c r="B30" s="96" t="s">
        <v>36</v>
      </c>
      <c r="C30" s="96" t="s">
        <v>295</v>
      </c>
      <c r="D30" s="36" t="s">
        <v>297</v>
      </c>
      <c r="E30" s="29">
        <v>0.125</v>
      </c>
      <c r="F30" s="30"/>
      <c r="G30" s="29">
        <v>0.14583333333333334</v>
      </c>
      <c r="H30" s="39"/>
      <c r="I30" s="8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44145</v>
      </c>
      <c r="B31" s="96" t="s">
        <v>36</v>
      </c>
      <c r="C31" s="96" t="s">
        <v>54</v>
      </c>
      <c r="D31" s="36" t="s">
        <v>67</v>
      </c>
      <c r="E31" s="29">
        <v>0.14583333333333334</v>
      </c>
      <c r="F31" s="30"/>
      <c r="G31" s="29">
        <v>0.16666666666666666</v>
      </c>
      <c r="H31" s="39"/>
      <c r="I31" s="8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44145</v>
      </c>
      <c r="B32" s="96" t="s">
        <v>36</v>
      </c>
      <c r="C32" s="96" t="s">
        <v>78</v>
      </c>
      <c r="D32" s="36" t="s">
        <v>207</v>
      </c>
      <c r="E32" s="29">
        <v>0.375</v>
      </c>
      <c r="F32" s="30"/>
      <c r="G32" s="29">
        <v>0.3888888888888889</v>
      </c>
      <c r="H32" s="39"/>
      <c r="I32" s="87">
        <f t="shared" ref="I32" si="3">H32/60+ROUND(IF((OR(E32="",G32="")),0,IF((G32&lt;E32),((G32-E32)*24)+24,(G32-E32)*24)-F32/60),2)</f>
        <v>0.33</v>
      </c>
      <c r="J32" s="40" t="str">
        <f t="shared" si="2"/>
        <v>Sprint 0</v>
      </c>
      <c r="K32" s="33"/>
      <c r="L32" s="30"/>
    </row>
    <row r="33" spans="1:14" ht="18" x14ac:dyDescent="0.3">
      <c r="A33" s="26">
        <v>44145</v>
      </c>
      <c r="B33" s="27" t="s">
        <v>36</v>
      </c>
      <c r="C33" s="27" t="s">
        <v>44</v>
      </c>
      <c r="D33" s="36"/>
      <c r="E33" s="37">
        <v>0.63541666666666663</v>
      </c>
      <c r="F33" s="38">
        <v>15</v>
      </c>
      <c r="G33" s="37">
        <v>0.70833333333333337</v>
      </c>
      <c r="H33" s="31"/>
      <c r="I33" s="87">
        <f t="shared" ref="I33:I35" si="4">H33/60+ROUND(IF((OR(E33="",G33="")),0,IF((G33&lt;E33),((G33-E33)*24)+24,(G33-E33)*24)-F33/60),2)</f>
        <v>1.5</v>
      </c>
      <c r="J33" s="40" t="str">
        <f t="shared" si="2"/>
        <v>Sprint 0</v>
      </c>
      <c r="K33" s="33"/>
      <c r="L33" s="30"/>
      <c r="M33" s="20"/>
      <c r="N33" s="20"/>
    </row>
    <row r="34" spans="1:14" ht="18" x14ac:dyDescent="0.3">
      <c r="A34" s="90">
        <v>44146</v>
      </c>
      <c r="B34" s="96" t="s">
        <v>36</v>
      </c>
      <c r="C34" s="96" t="s">
        <v>44</v>
      </c>
      <c r="D34" s="36" t="s">
        <v>66</v>
      </c>
      <c r="E34" s="29">
        <v>0.34375</v>
      </c>
      <c r="F34" s="30"/>
      <c r="G34" s="29">
        <v>0.375</v>
      </c>
      <c r="H34" s="31"/>
      <c r="I34" s="87">
        <f t="shared" si="4"/>
        <v>0.75</v>
      </c>
      <c r="J34" s="40" t="str">
        <f t="shared" si="2"/>
        <v>Sprint 0</v>
      </c>
      <c r="K34" s="33"/>
      <c r="L34" s="30"/>
      <c r="M34" s="20"/>
      <c r="N34" s="20"/>
    </row>
    <row r="35" spans="1:14" ht="18" x14ac:dyDescent="0.3">
      <c r="A35" s="26">
        <v>44145</v>
      </c>
      <c r="B35" s="27" t="s">
        <v>36</v>
      </c>
      <c r="C35" s="27" t="s">
        <v>78</v>
      </c>
      <c r="D35" s="36" t="s">
        <v>208</v>
      </c>
      <c r="E35" s="37">
        <v>0.375</v>
      </c>
      <c r="F35" s="38"/>
      <c r="G35" s="37">
        <v>0.38541666666666669</v>
      </c>
      <c r="H35" s="31"/>
      <c r="I35" s="87">
        <f t="shared" si="4"/>
        <v>0.25</v>
      </c>
      <c r="J35" s="40" t="str">
        <f t="shared" si="2"/>
        <v>Sprint 0</v>
      </c>
      <c r="K35" s="33"/>
      <c r="L35" s="30"/>
      <c r="M35" s="20"/>
      <c r="N35" s="20"/>
    </row>
    <row r="36" spans="1:14" ht="18" x14ac:dyDescent="0.3">
      <c r="A36" s="90">
        <v>44146</v>
      </c>
      <c r="B36" s="96" t="s">
        <v>36</v>
      </c>
      <c r="C36" s="96" t="s">
        <v>38</v>
      </c>
      <c r="D36" s="36" t="s">
        <v>64</v>
      </c>
      <c r="E36" s="29">
        <v>0.875</v>
      </c>
      <c r="F36" s="30"/>
      <c r="G36" s="29">
        <v>0.95833333333333337</v>
      </c>
      <c r="H36" s="39"/>
      <c r="I36" s="87">
        <f t="shared" ref="I36:I39" si="5">H36/60+ROUND(IF((OR(E36="",G36="")),0,IF((G36&lt;E36),((G36-E36)*24)+24,(G36-E36)*24)-F36/60),2)</f>
        <v>2</v>
      </c>
      <c r="J36" s="40" t="str">
        <f t="shared" si="2"/>
        <v>Sprint 0</v>
      </c>
      <c r="K36" s="33"/>
      <c r="L36" s="30"/>
    </row>
    <row r="37" spans="1:14" ht="18" x14ac:dyDescent="0.3">
      <c r="A37" s="90">
        <v>44147</v>
      </c>
      <c r="B37" s="96" t="s">
        <v>36</v>
      </c>
      <c r="C37" s="96" t="s">
        <v>190</v>
      </c>
      <c r="D37" s="36" t="s">
        <v>49</v>
      </c>
      <c r="E37" s="29">
        <v>0.3611111111111111</v>
      </c>
      <c r="F37" s="30"/>
      <c r="G37" s="29">
        <v>0.3888888888888889</v>
      </c>
      <c r="H37" s="39"/>
      <c r="I37" s="87">
        <f t="shared" si="5"/>
        <v>0.67</v>
      </c>
      <c r="J37" s="40" t="str">
        <f t="shared" si="2"/>
        <v>Sprint 0</v>
      </c>
      <c r="K37" s="33"/>
      <c r="L37" s="30"/>
    </row>
    <row r="38" spans="1:14" ht="18" x14ac:dyDescent="0.3">
      <c r="A38" s="90">
        <v>44147</v>
      </c>
      <c r="B38" s="96" t="s">
        <v>36</v>
      </c>
      <c r="C38" s="96" t="s">
        <v>78</v>
      </c>
      <c r="D38" s="36" t="s">
        <v>209</v>
      </c>
      <c r="E38" s="29">
        <v>0.3923611111111111</v>
      </c>
      <c r="F38" s="30"/>
      <c r="G38" s="29">
        <v>0.40277777777777773</v>
      </c>
      <c r="H38" s="39"/>
      <c r="I38" s="87">
        <f t="shared" si="5"/>
        <v>0.25</v>
      </c>
      <c r="J38" s="40" t="str">
        <f t="shared" si="2"/>
        <v>Sprint 0</v>
      </c>
      <c r="K38" s="33"/>
      <c r="L38" s="30"/>
    </row>
    <row r="39" spans="1:14" ht="18" x14ac:dyDescent="0.3">
      <c r="A39" s="90">
        <v>44147</v>
      </c>
      <c r="B39" s="96" t="s">
        <v>36</v>
      </c>
      <c r="C39" s="96" t="s">
        <v>44</v>
      </c>
      <c r="D39" s="36" t="s">
        <v>65</v>
      </c>
      <c r="E39" s="29">
        <v>0.54166666666666663</v>
      </c>
      <c r="F39" s="30"/>
      <c r="G39" s="29">
        <v>0.58333333333333337</v>
      </c>
      <c r="H39" s="39"/>
      <c r="I39" s="87">
        <f t="shared" si="5"/>
        <v>1</v>
      </c>
      <c r="J39" s="40" t="str">
        <f t="shared" si="2"/>
        <v>Sprint 0</v>
      </c>
      <c r="K39" s="33"/>
      <c r="L39" s="30"/>
    </row>
    <row r="40" spans="1:14" ht="18" x14ac:dyDescent="0.3">
      <c r="A40" s="90">
        <v>44147</v>
      </c>
      <c r="B40" s="96" t="s">
        <v>36</v>
      </c>
      <c r="C40" s="96" t="s">
        <v>265</v>
      </c>
      <c r="D40" s="36" t="s">
        <v>289</v>
      </c>
      <c r="E40" s="29">
        <v>0.625</v>
      </c>
      <c r="F40" s="30">
        <v>10</v>
      </c>
      <c r="G40" s="29">
        <v>0.78472222222222221</v>
      </c>
      <c r="H40" s="39"/>
      <c r="I40" s="87">
        <f t="shared" ref="I40:I52" si="6">H40/60+ROUND(IF((OR(E40="",G40="")),0,IF((G40&lt;E40),((G40-E40)*24)+24,(G40-E40)*24)-F40/60),2)</f>
        <v>3.67</v>
      </c>
      <c r="J40" s="40" t="str">
        <f t="shared" si="2"/>
        <v>Sprint 0</v>
      </c>
      <c r="K40" s="33"/>
      <c r="L40" s="30"/>
    </row>
    <row r="41" spans="1:14" ht="18" x14ac:dyDescent="0.3">
      <c r="A41" s="90">
        <v>44148</v>
      </c>
      <c r="B41" s="96" t="s">
        <v>36</v>
      </c>
      <c r="C41" s="96" t="s">
        <v>265</v>
      </c>
      <c r="D41" s="36" t="s">
        <v>290</v>
      </c>
      <c r="E41" s="29">
        <v>0.375</v>
      </c>
      <c r="F41" s="30"/>
      <c r="G41" s="29">
        <v>0.4201388888888889</v>
      </c>
      <c r="H41" s="39"/>
      <c r="I41" s="87">
        <f t="shared" si="6"/>
        <v>1.08</v>
      </c>
      <c r="J41" s="40" t="str">
        <f t="shared" si="2"/>
        <v>Sprint 0</v>
      </c>
      <c r="K41" s="33"/>
      <c r="L41" s="30"/>
    </row>
    <row r="42" spans="1:14" ht="18" x14ac:dyDescent="0.3">
      <c r="A42" s="90">
        <v>44148</v>
      </c>
      <c r="B42" s="96" t="s">
        <v>36</v>
      </c>
      <c r="C42" s="96" t="s">
        <v>44</v>
      </c>
      <c r="D42" s="36"/>
      <c r="E42" s="29">
        <v>0.42708333333333331</v>
      </c>
      <c r="F42" s="30">
        <v>15</v>
      </c>
      <c r="G42" s="29">
        <v>0.5</v>
      </c>
      <c r="H42" s="39"/>
      <c r="I42" s="87">
        <f t="shared" si="6"/>
        <v>1.5</v>
      </c>
      <c r="J42" s="40" t="str">
        <f t="shared" si="2"/>
        <v>Sprint 0</v>
      </c>
      <c r="K42" s="33"/>
      <c r="L42" s="30"/>
    </row>
    <row r="43" spans="1:14" ht="18" x14ac:dyDescent="0.3">
      <c r="A43" s="90">
        <v>44148</v>
      </c>
      <c r="B43" s="96" t="s">
        <v>36</v>
      </c>
      <c r="C43" s="96" t="s">
        <v>265</v>
      </c>
      <c r="D43" s="36" t="s">
        <v>291</v>
      </c>
      <c r="E43" s="29">
        <v>0.54166666666666663</v>
      </c>
      <c r="F43" s="35"/>
      <c r="G43" s="35">
        <v>0.55208333333333337</v>
      </c>
      <c r="H43" s="39"/>
      <c r="I43" s="87">
        <f t="shared" si="6"/>
        <v>0.25</v>
      </c>
      <c r="J43" s="40" t="str">
        <f t="shared" si="2"/>
        <v>Sprint 0</v>
      </c>
      <c r="K43" s="33"/>
      <c r="L43" s="30"/>
    </row>
    <row r="44" spans="1:14" ht="18" x14ac:dyDescent="0.3">
      <c r="A44" s="90">
        <v>44148</v>
      </c>
      <c r="B44" s="96" t="s">
        <v>36</v>
      </c>
      <c r="C44" s="96" t="s">
        <v>265</v>
      </c>
      <c r="D44" s="36" t="s">
        <v>292</v>
      </c>
      <c r="E44" s="29">
        <v>0.625</v>
      </c>
      <c r="F44" s="30"/>
      <c r="G44" s="29">
        <v>0.70833333333333337</v>
      </c>
      <c r="H44" s="39"/>
      <c r="I44" s="87">
        <f t="shared" si="6"/>
        <v>2</v>
      </c>
      <c r="J44" s="40" t="str">
        <f t="shared" si="2"/>
        <v>Sprint 0</v>
      </c>
      <c r="K44" s="33"/>
      <c r="L44" s="30"/>
    </row>
    <row r="45" spans="1:14" ht="18" x14ac:dyDescent="0.3">
      <c r="A45" s="90">
        <v>44150</v>
      </c>
      <c r="B45" s="96" t="s">
        <v>36</v>
      </c>
      <c r="C45" s="96" t="s">
        <v>188</v>
      </c>
      <c r="D45" s="36" t="s">
        <v>214</v>
      </c>
      <c r="E45" s="29">
        <v>0.625</v>
      </c>
      <c r="F45" s="30"/>
      <c r="G45" s="29">
        <v>0.70833333333333337</v>
      </c>
      <c r="H45" s="39"/>
      <c r="I45" s="87">
        <f t="shared" si="6"/>
        <v>2</v>
      </c>
      <c r="J45" s="40" t="str">
        <f t="shared" si="2"/>
        <v>Sprint 0</v>
      </c>
      <c r="K45" s="33"/>
      <c r="L45" s="30"/>
      <c r="N45" s="20"/>
    </row>
    <row r="46" spans="1:14" ht="18" x14ac:dyDescent="0.3">
      <c r="A46" s="90">
        <v>44151</v>
      </c>
      <c r="B46" s="96" t="s">
        <v>36</v>
      </c>
      <c r="C46" s="96" t="s">
        <v>188</v>
      </c>
      <c r="D46" s="36" t="s">
        <v>215</v>
      </c>
      <c r="E46" s="29">
        <v>0.5</v>
      </c>
      <c r="F46" s="30"/>
      <c r="G46" s="29">
        <v>0.53125</v>
      </c>
      <c r="H46" s="39"/>
      <c r="I46" s="87">
        <f t="shared" si="6"/>
        <v>0.75</v>
      </c>
      <c r="J46" s="40" t="str">
        <f t="shared" ref="J46:J77" si="7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0</v>
      </c>
      <c r="K46" s="33"/>
      <c r="L46" s="30"/>
      <c r="N46" s="20"/>
    </row>
    <row r="47" spans="1:14" ht="18" x14ac:dyDescent="0.3">
      <c r="A47" s="90">
        <v>44151</v>
      </c>
      <c r="B47" s="96" t="s">
        <v>36</v>
      </c>
      <c r="C47" s="96" t="s">
        <v>190</v>
      </c>
      <c r="D47" s="36" t="s">
        <v>206</v>
      </c>
      <c r="E47" s="29">
        <v>0.59375</v>
      </c>
      <c r="F47" s="30"/>
      <c r="G47" s="29">
        <v>0.625</v>
      </c>
      <c r="H47" s="39"/>
      <c r="I47" s="87">
        <f t="shared" si="6"/>
        <v>0.75</v>
      </c>
      <c r="J47" s="40" t="str">
        <f t="shared" si="7"/>
        <v>Sprint 0</v>
      </c>
      <c r="K47" s="33"/>
      <c r="L47" s="30"/>
      <c r="N47" s="20"/>
    </row>
    <row r="48" spans="1:14" ht="18" x14ac:dyDescent="0.3">
      <c r="A48" s="90">
        <v>44151</v>
      </c>
      <c r="B48" s="96" t="s">
        <v>36</v>
      </c>
      <c r="C48" s="96" t="s">
        <v>298</v>
      </c>
      <c r="D48" s="36" t="s">
        <v>299</v>
      </c>
      <c r="E48" s="29">
        <v>0.88194444444444453</v>
      </c>
      <c r="F48" s="30"/>
      <c r="G48" s="29">
        <v>0.93055555555555547</v>
      </c>
      <c r="H48" s="39"/>
      <c r="I48" s="87">
        <f t="shared" si="6"/>
        <v>1.17</v>
      </c>
      <c r="J48" s="40" t="str">
        <f t="shared" si="7"/>
        <v>Sprint 0</v>
      </c>
      <c r="K48" s="33"/>
      <c r="L48" s="30"/>
    </row>
    <row r="49" spans="1:14" ht="18" x14ac:dyDescent="0.3">
      <c r="A49" s="90">
        <v>44152</v>
      </c>
      <c r="B49" s="96" t="s">
        <v>36</v>
      </c>
      <c r="C49" s="96" t="s">
        <v>78</v>
      </c>
      <c r="D49" s="36" t="s">
        <v>210</v>
      </c>
      <c r="E49" s="29">
        <v>0.375</v>
      </c>
      <c r="F49" s="30"/>
      <c r="G49" s="29">
        <v>0.39930555555555558</v>
      </c>
      <c r="H49" s="39"/>
      <c r="I49" s="87">
        <f t="shared" si="6"/>
        <v>0.57999999999999996</v>
      </c>
      <c r="J49" s="40" t="str">
        <f t="shared" si="7"/>
        <v>Sprint 1</v>
      </c>
      <c r="K49" s="33"/>
      <c r="L49" s="30"/>
    </row>
    <row r="50" spans="1:14" ht="18" x14ac:dyDescent="0.3">
      <c r="A50" s="90">
        <v>44152</v>
      </c>
      <c r="B50" s="96" t="s">
        <v>36</v>
      </c>
      <c r="C50" s="96" t="s">
        <v>44</v>
      </c>
      <c r="D50" s="36"/>
      <c r="E50" s="29">
        <v>0.63541666666666663</v>
      </c>
      <c r="F50" s="30">
        <v>15</v>
      </c>
      <c r="G50" s="29">
        <v>0.70833333333333337</v>
      </c>
      <c r="H50" s="39"/>
      <c r="I50" s="87">
        <f t="shared" si="6"/>
        <v>1.5</v>
      </c>
      <c r="J50" s="40" t="str">
        <f t="shared" si="7"/>
        <v>Sprint 1</v>
      </c>
      <c r="K50" s="33"/>
      <c r="L50" s="30"/>
    </row>
    <row r="51" spans="1:14" ht="18" x14ac:dyDescent="0.3">
      <c r="A51" s="90">
        <v>44152</v>
      </c>
      <c r="B51" s="96" t="s">
        <v>36</v>
      </c>
      <c r="C51" s="96" t="s">
        <v>265</v>
      </c>
      <c r="D51" s="36" t="s">
        <v>293</v>
      </c>
      <c r="E51" s="29">
        <v>0.3888888888888889</v>
      </c>
      <c r="F51" s="30"/>
      <c r="G51" s="29">
        <v>0.41319444444444442</v>
      </c>
      <c r="H51" s="39"/>
      <c r="I51" s="87">
        <f t="shared" si="6"/>
        <v>0.57999999999999996</v>
      </c>
      <c r="J51" s="40" t="str">
        <f t="shared" si="7"/>
        <v>Sprint 1</v>
      </c>
      <c r="K51" s="33"/>
      <c r="L51" s="30"/>
    </row>
    <row r="52" spans="1:14" ht="18" x14ac:dyDescent="0.3">
      <c r="A52" s="90">
        <v>44152</v>
      </c>
      <c r="B52" s="96" t="s">
        <v>36</v>
      </c>
      <c r="C52" s="96" t="s">
        <v>298</v>
      </c>
      <c r="D52" s="36" t="s">
        <v>300</v>
      </c>
      <c r="E52" s="29">
        <v>0.94444444444444453</v>
      </c>
      <c r="F52" s="30"/>
      <c r="G52" s="29">
        <v>0.97916666666666663</v>
      </c>
      <c r="H52" s="39"/>
      <c r="I52" s="87">
        <f t="shared" si="6"/>
        <v>0.83</v>
      </c>
      <c r="J52" s="40" t="str">
        <f t="shared" si="7"/>
        <v>Sprint 1</v>
      </c>
      <c r="K52" s="33"/>
      <c r="L52" s="30"/>
    </row>
    <row r="53" spans="1:14" ht="18" x14ac:dyDescent="0.3">
      <c r="A53" s="90">
        <v>44153</v>
      </c>
      <c r="B53" s="96" t="s">
        <v>36</v>
      </c>
      <c r="C53" s="96" t="s">
        <v>298</v>
      </c>
      <c r="D53" s="36" t="s">
        <v>301</v>
      </c>
      <c r="E53" s="29">
        <v>6.25E-2</v>
      </c>
      <c r="F53" s="30"/>
      <c r="G53" s="29">
        <v>9.375E-2</v>
      </c>
      <c r="H53" s="39"/>
      <c r="I53" s="87">
        <f t="shared" ref="I53:I54" si="8">H53/60+ROUND(IF((OR(E53="",G53="")),0,IF((G53&lt;E53),((G53-E53)*24)+24,(G53-E53)*24)-F53/60),2)</f>
        <v>0.75</v>
      </c>
      <c r="J53" s="40" t="str">
        <f t="shared" si="7"/>
        <v>Sprint 1</v>
      </c>
      <c r="K53" s="33"/>
      <c r="L53" s="30"/>
      <c r="N53" s="20"/>
    </row>
    <row r="54" spans="1:14" ht="18" x14ac:dyDescent="0.3">
      <c r="A54" s="88">
        <v>44153</v>
      </c>
      <c r="B54" s="96" t="s">
        <v>36</v>
      </c>
      <c r="C54" s="96" t="s">
        <v>78</v>
      </c>
      <c r="D54" s="63" t="s">
        <v>211</v>
      </c>
      <c r="E54" s="76">
        <v>0.375</v>
      </c>
      <c r="F54" s="77"/>
      <c r="G54" s="76">
        <v>0.38541666666666669</v>
      </c>
      <c r="H54" s="64"/>
      <c r="I54" s="89">
        <f t="shared" si="8"/>
        <v>0.25</v>
      </c>
      <c r="J54" s="40" t="str">
        <f t="shared" si="7"/>
        <v>Sprint 1</v>
      </c>
      <c r="K54" s="73"/>
      <c r="L54" s="77"/>
      <c r="N54" s="20"/>
    </row>
    <row r="55" spans="1:14" ht="18" x14ac:dyDescent="0.3">
      <c r="A55" s="90">
        <v>44153</v>
      </c>
      <c r="B55" s="96" t="s">
        <v>36</v>
      </c>
      <c r="C55" s="96" t="s">
        <v>298</v>
      </c>
      <c r="D55" s="36" t="s">
        <v>302</v>
      </c>
      <c r="E55" s="29">
        <v>0.41666666666666669</v>
      </c>
      <c r="F55" s="30"/>
      <c r="G55" s="29">
        <v>0.47916666666666669</v>
      </c>
      <c r="H55" s="39"/>
      <c r="I55" s="87">
        <f t="shared" ref="I55:I56" si="9">H55/60+ROUND(IF((OR(E55="",G55="")),0,IF((G55&lt;E55),((G55-E55)*24)+24,(G55-E55)*24)-F55/60),2)</f>
        <v>1.5</v>
      </c>
      <c r="J55" s="40" t="str">
        <f t="shared" si="7"/>
        <v>Sprint 1</v>
      </c>
      <c r="K55" s="33"/>
      <c r="L55" s="30"/>
      <c r="N55" s="20"/>
    </row>
    <row r="56" spans="1:14" ht="18" x14ac:dyDescent="0.3">
      <c r="A56" s="88">
        <v>44153</v>
      </c>
      <c r="B56" s="96" t="s">
        <v>36</v>
      </c>
      <c r="C56" s="96" t="s">
        <v>195</v>
      </c>
      <c r="D56" s="63" t="s">
        <v>216</v>
      </c>
      <c r="E56" s="76">
        <v>0.75</v>
      </c>
      <c r="F56" s="77"/>
      <c r="G56" s="76">
        <v>0.78819444444444453</v>
      </c>
      <c r="H56" s="64"/>
      <c r="I56" s="89">
        <f t="shared" si="9"/>
        <v>0.92</v>
      </c>
      <c r="J56" s="40" t="str">
        <f t="shared" si="7"/>
        <v>Sprint 1</v>
      </c>
      <c r="K56" s="73"/>
      <c r="L56" s="77"/>
    </row>
    <row r="57" spans="1:14" ht="18" x14ac:dyDescent="0.3">
      <c r="A57" s="88">
        <v>44154</v>
      </c>
      <c r="B57" s="96" t="s">
        <v>36</v>
      </c>
      <c r="C57" s="96" t="s">
        <v>78</v>
      </c>
      <c r="D57" s="63" t="s">
        <v>212</v>
      </c>
      <c r="E57" s="76">
        <v>0.375</v>
      </c>
      <c r="F57" s="77"/>
      <c r="G57" s="76">
        <v>0.38541666666666669</v>
      </c>
      <c r="H57" s="64"/>
      <c r="I57" s="89">
        <f>H57/60+ROUND(IF((OR(E57="",G57="")),0,IF((G57&lt;E57),((G57-E57)*24)+24,(G57-E57)*24)-F57/60),2)</f>
        <v>0.25</v>
      </c>
      <c r="J57" s="40" t="str">
        <f t="shared" si="7"/>
        <v>Sprint 1</v>
      </c>
      <c r="K57" s="73"/>
      <c r="L57" s="77"/>
    </row>
    <row r="58" spans="1:14" ht="18" x14ac:dyDescent="0.3">
      <c r="A58" s="88">
        <v>44154</v>
      </c>
      <c r="B58" s="96" t="s">
        <v>36</v>
      </c>
      <c r="C58" s="27" t="s">
        <v>192</v>
      </c>
      <c r="D58" s="63" t="s">
        <v>446</v>
      </c>
      <c r="E58" s="76">
        <v>0.38541666666666669</v>
      </c>
      <c r="F58" s="77"/>
      <c r="G58" s="76">
        <v>0.4375</v>
      </c>
      <c r="H58" s="64"/>
      <c r="I58" s="89">
        <f>H58/60+ROUND(IF((OR(E58="",G58="")),0,IF((G58&lt;E58),((G58-E58)*24)+24,(G58-E58)*24)-F58/60),2)</f>
        <v>1.25</v>
      </c>
      <c r="J58" s="40" t="str">
        <f t="shared" si="7"/>
        <v>Sprint 1</v>
      </c>
      <c r="K58" s="73"/>
      <c r="L58" s="77"/>
    </row>
    <row r="59" spans="1:14" ht="18" x14ac:dyDescent="0.3">
      <c r="A59" s="88">
        <v>44154</v>
      </c>
      <c r="B59" s="96" t="s">
        <v>36</v>
      </c>
      <c r="C59" s="96" t="s">
        <v>44</v>
      </c>
      <c r="D59" s="63" t="s">
        <v>65</v>
      </c>
      <c r="E59" s="76">
        <v>0.54166666666666663</v>
      </c>
      <c r="F59" s="77"/>
      <c r="G59" s="76">
        <v>0.58333333333333337</v>
      </c>
      <c r="H59" s="64"/>
      <c r="I59" s="89">
        <f>H59/60+ROUND(IF((OR(E59="",G59="")),0,IF((G59&lt;E59),((G59-E59)*24)+24,(G59-E59)*24)-F59/60),2)</f>
        <v>1</v>
      </c>
      <c r="J59" s="40" t="str">
        <f t="shared" si="7"/>
        <v>Sprint 1</v>
      </c>
      <c r="K59" s="73"/>
      <c r="L59" s="77"/>
    </row>
    <row r="60" spans="1:14" ht="18" x14ac:dyDescent="0.3">
      <c r="A60" s="90">
        <v>44155</v>
      </c>
      <c r="B60" s="96" t="s">
        <v>36</v>
      </c>
      <c r="C60" s="96" t="s">
        <v>78</v>
      </c>
      <c r="D60" s="36" t="s">
        <v>212</v>
      </c>
      <c r="E60" s="29">
        <v>0.375</v>
      </c>
      <c r="F60" s="30"/>
      <c r="G60" s="29">
        <v>0.39583333333333331</v>
      </c>
      <c r="H60" s="39"/>
      <c r="I60" s="87">
        <f t="shared" ref="I60" si="10">H60/60+ROUND(IF((OR(E60="",G60="")),0,IF((G60&lt;E60),((G60-E60)*24)+24,(G60-E60)*24)-F60/60),2)</f>
        <v>0.5</v>
      </c>
      <c r="J60" s="40" t="str">
        <f t="shared" si="7"/>
        <v>Sprint 1</v>
      </c>
      <c r="K60" s="33"/>
      <c r="L60" s="30"/>
    </row>
    <row r="61" spans="1:14" ht="18" x14ac:dyDescent="0.3">
      <c r="A61" s="155">
        <v>44155</v>
      </c>
      <c r="B61" s="96" t="s">
        <v>36</v>
      </c>
      <c r="C61" s="96" t="s">
        <v>44</v>
      </c>
      <c r="D61" s="157"/>
      <c r="E61" s="158">
        <v>0.42708333333333331</v>
      </c>
      <c r="F61" s="159">
        <v>15</v>
      </c>
      <c r="G61" s="158">
        <v>0.5</v>
      </c>
      <c r="H61" s="159"/>
      <c r="I61" s="160">
        <f>H61/60+ROUND(IF((OR(E61="",G61="")),0,IF((G61&lt;E61),((G61-E61)*24)+24,(G61-E61)*24)-F61/60),2)</f>
        <v>1.5</v>
      </c>
      <c r="J61" s="40" t="str">
        <f t="shared" si="7"/>
        <v>Sprint 1</v>
      </c>
      <c r="K61" s="161"/>
      <c r="L61" s="159"/>
    </row>
    <row r="62" spans="1:14" ht="18" x14ac:dyDescent="0.3">
      <c r="A62" s="162">
        <v>44156</v>
      </c>
      <c r="B62" s="96" t="s">
        <v>36</v>
      </c>
      <c r="C62" s="96" t="s">
        <v>298</v>
      </c>
      <c r="D62" s="156" t="s">
        <v>303</v>
      </c>
      <c r="E62" s="163">
        <v>0.625</v>
      </c>
      <c r="F62" s="164"/>
      <c r="G62" s="163">
        <v>0.66666666666666663</v>
      </c>
      <c r="H62" s="164"/>
      <c r="I62" s="165">
        <f t="shared" ref="I62:I65" si="11">H62/60+ROUND(IF((OR(E62="",G62="")),0,IF((G62&lt;E62),((G62-E62)*24)+24,(G62-E62)*24)-F62/60),2)</f>
        <v>1</v>
      </c>
      <c r="J62" s="40" t="str">
        <f t="shared" si="7"/>
        <v>Sprint 1</v>
      </c>
      <c r="K62" s="166"/>
      <c r="L62" s="164"/>
    </row>
    <row r="63" spans="1:14" ht="18" x14ac:dyDescent="0.3">
      <c r="A63" s="162">
        <v>44157</v>
      </c>
      <c r="B63" s="96" t="s">
        <v>36</v>
      </c>
      <c r="C63" s="96" t="s">
        <v>298</v>
      </c>
      <c r="D63" s="156" t="s">
        <v>304</v>
      </c>
      <c r="E63" s="163">
        <v>0.60416666666666663</v>
      </c>
      <c r="F63" s="164">
        <v>10</v>
      </c>
      <c r="G63" s="163">
        <v>0.63888888888888895</v>
      </c>
      <c r="H63" s="164"/>
      <c r="I63" s="165">
        <f t="shared" si="11"/>
        <v>0.67</v>
      </c>
      <c r="J63" s="40" t="str">
        <f t="shared" si="7"/>
        <v>Sprint 1</v>
      </c>
      <c r="K63" s="166"/>
      <c r="L63" s="164"/>
    </row>
    <row r="64" spans="1:14" ht="18" x14ac:dyDescent="0.3">
      <c r="A64" s="162">
        <v>44157</v>
      </c>
      <c r="B64" s="96" t="s">
        <v>36</v>
      </c>
      <c r="C64" s="96" t="s">
        <v>298</v>
      </c>
      <c r="D64" s="156" t="s">
        <v>303</v>
      </c>
      <c r="E64" s="163">
        <v>0.63888888888888895</v>
      </c>
      <c r="F64" s="164"/>
      <c r="G64" s="163">
        <v>0.70833333333333337</v>
      </c>
      <c r="H64" s="164"/>
      <c r="I64" s="165">
        <f t="shared" si="11"/>
        <v>1.67</v>
      </c>
      <c r="J64" s="40" t="str">
        <f t="shared" si="7"/>
        <v>Sprint 1</v>
      </c>
      <c r="K64" s="166"/>
      <c r="L64" s="164"/>
    </row>
    <row r="65" spans="1:12" ht="18" x14ac:dyDescent="0.3">
      <c r="A65" s="155">
        <v>44158</v>
      </c>
      <c r="B65" s="96" t="s">
        <v>36</v>
      </c>
      <c r="C65" s="96" t="s">
        <v>54</v>
      </c>
      <c r="D65" s="157" t="s">
        <v>112</v>
      </c>
      <c r="E65" s="158">
        <v>0.32291666666666669</v>
      </c>
      <c r="F65" s="159"/>
      <c r="G65" s="158">
        <v>0.33333333333333331</v>
      </c>
      <c r="H65" s="159"/>
      <c r="I65" s="160">
        <f t="shared" si="11"/>
        <v>0.25</v>
      </c>
      <c r="J65" s="40" t="str">
        <f t="shared" si="7"/>
        <v>Sprint 1</v>
      </c>
      <c r="K65" s="161"/>
      <c r="L65" s="159"/>
    </row>
    <row r="66" spans="1:12" ht="18" x14ac:dyDescent="0.3">
      <c r="A66" s="88">
        <v>44158</v>
      </c>
      <c r="B66" s="96" t="s">
        <v>36</v>
      </c>
      <c r="C66" s="96" t="s">
        <v>265</v>
      </c>
      <c r="D66" s="63" t="s">
        <v>294</v>
      </c>
      <c r="E66" s="76">
        <v>0.33680555555555558</v>
      </c>
      <c r="F66" s="77"/>
      <c r="G66" s="76">
        <v>0.35416666666666669</v>
      </c>
      <c r="H66" s="64"/>
      <c r="I66" s="89">
        <f t="shared" ref="I66" si="12">H66/60+ROUND(IF((OR(E66="",G66="")),0,IF((G66&lt;E66),((G66-E66)*24)+24,(G66-E66)*24)-F66/60),2)</f>
        <v>0.42</v>
      </c>
      <c r="J66" s="40" t="str">
        <f t="shared" si="7"/>
        <v>Sprint 1</v>
      </c>
      <c r="K66" s="73"/>
      <c r="L66" s="77"/>
    </row>
    <row r="67" spans="1:12" ht="18" x14ac:dyDescent="0.3">
      <c r="A67" s="90">
        <v>44158</v>
      </c>
      <c r="B67" s="96" t="s">
        <v>36</v>
      </c>
      <c r="C67" s="27" t="s">
        <v>78</v>
      </c>
      <c r="D67" s="36" t="s">
        <v>213</v>
      </c>
      <c r="E67" s="29">
        <v>0.54166666666666663</v>
      </c>
      <c r="F67" s="30"/>
      <c r="G67" s="29">
        <v>0.55208333333333337</v>
      </c>
      <c r="H67" s="39"/>
      <c r="I67" s="87">
        <f t="shared" ref="I67:I68" si="13">H67/60+ROUND(IF((OR(E67="",G67="")),0,IF((G67&lt;E67),((G67-E67)*24)+24,(G67-E67)*24)-F67/60),2)</f>
        <v>0.25</v>
      </c>
      <c r="J67" s="40" t="str">
        <f t="shared" si="7"/>
        <v>Sprint 1</v>
      </c>
      <c r="K67" s="33"/>
      <c r="L67" s="30"/>
    </row>
    <row r="68" spans="1:12" ht="18" x14ac:dyDescent="0.3">
      <c r="A68" s="88">
        <v>44158</v>
      </c>
      <c r="B68" s="96" t="s">
        <v>36</v>
      </c>
      <c r="C68" s="27" t="s">
        <v>195</v>
      </c>
      <c r="D68" s="63" t="s">
        <v>218</v>
      </c>
      <c r="E68" s="76">
        <v>0.55208333333333337</v>
      </c>
      <c r="F68" s="77"/>
      <c r="G68" s="76">
        <v>0.58680555555555558</v>
      </c>
      <c r="H68" s="64"/>
      <c r="I68" s="89">
        <f t="shared" si="13"/>
        <v>0.83</v>
      </c>
      <c r="J68" s="40" t="str">
        <f t="shared" si="7"/>
        <v>Sprint 1</v>
      </c>
      <c r="K68" s="73"/>
      <c r="L68" s="77"/>
    </row>
    <row r="69" spans="1:12" ht="18" x14ac:dyDescent="0.3">
      <c r="A69" s="90">
        <v>44158</v>
      </c>
      <c r="B69" s="96" t="s">
        <v>36</v>
      </c>
      <c r="C69" s="27" t="s">
        <v>190</v>
      </c>
      <c r="D69" s="36" t="s">
        <v>206</v>
      </c>
      <c r="E69" s="29">
        <v>0.59375</v>
      </c>
      <c r="F69" s="30"/>
      <c r="G69" s="29">
        <v>0.63055555555555554</v>
      </c>
      <c r="H69" s="39"/>
      <c r="I69" s="87">
        <f t="shared" ref="I69:I71" si="14">H69/60+ROUND(IF((OR(E69="",G69="")),0,IF((G69&lt;E69),((G69-E69)*24)+24,(G69-E69)*24)-F69/60),2)</f>
        <v>0.88</v>
      </c>
      <c r="J69" s="40" t="str">
        <f t="shared" si="7"/>
        <v>Sprint 1</v>
      </c>
      <c r="K69" s="33"/>
      <c r="L69" s="30"/>
    </row>
    <row r="70" spans="1:12" ht="18" x14ac:dyDescent="0.3">
      <c r="A70" s="90">
        <v>44158</v>
      </c>
      <c r="B70" s="96" t="s">
        <v>36</v>
      </c>
      <c r="C70" s="27" t="s">
        <v>195</v>
      </c>
      <c r="D70" s="36" t="s">
        <v>219</v>
      </c>
      <c r="E70" s="29">
        <v>0.63194444444444442</v>
      </c>
      <c r="F70" s="30"/>
      <c r="G70" s="29">
        <v>0.66666666666666663</v>
      </c>
      <c r="H70" s="39"/>
      <c r="I70" s="87">
        <f t="shared" si="14"/>
        <v>0.83</v>
      </c>
      <c r="J70" s="40" t="str">
        <f t="shared" si="7"/>
        <v>Sprint 1</v>
      </c>
      <c r="K70" s="33"/>
      <c r="L70" s="30"/>
    </row>
    <row r="71" spans="1:12" ht="18" x14ac:dyDescent="0.3">
      <c r="A71" s="88">
        <v>44158</v>
      </c>
      <c r="B71" s="96" t="s">
        <v>36</v>
      </c>
      <c r="C71" s="96" t="s">
        <v>298</v>
      </c>
      <c r="D71" s="63" t="s">
        <v>305</v>
      </c>
      <c r="E71" s="76">
        <v>0.75</v>
      </c>
      <c r="F71" s="77"/>
      <c r="G71" s="76">
        <v>0.85416666666666663</v>
      </c>
      <c r="H71" s="64"/>
      <c r="I71" s="89">
        <f t="shared" si="14"/>
        <v>2.5</v>
      </c>
      <c r="J71" s="40" t="str">
        <f t="shared" si="7"/>
        <v>Sprint 1</v>
      </c>
      <c r="K71" s="73"/>
      <c r="L71" s="77"/>
    </row>
    <row r="72" spans="1:12" ht="18" x14ac:dyDescent="0.3">
      <c r="A72" s="90">
        <v>44159</v>
      </c>
      <c r="B72" s="96" t="s">
        <v>36</v>
      </c>
      <c r="C72" s="96" t="s">
        <v>197</v>
      </c>
      <c r="D72" s="36" t="s">
        <v>220</v>
      </c>
      <c r="E72" s="29">
        <v>0.1388888888888889</v>
      </c>
      <c r="F72" s="30"/>
      <c r="G72" s="29">
        <v>0.15625</v>
      </c>
      <c r="H72" s="39"/>
      <c r="I72" s="87">
        <f>H72/60+ROUND(IF((OR(E72="",G72="")),0,IF((G72&lt;E72),((G72-E72)*24)+24,(G72-E72)*24)-F72/60),2)</f>
        <v>0.42</v>
      </c>
      <c r="J72" s="40" t="str">
        <f t="shared" si="7"/>
        <v>Sprint 1</v>
      </c>
      <c r="K72" s="33"/>
      <c r="L72" s="30"/>
    </row>
    <row r="73" spans="1:12" ht="18" x14ac:dyDescent="0.3">
      <c r="A73" s="88">
        <v>44159</v>
      </c>
      <c r="B73" s="96" t="s">
        <v>36</v>
      </c>
      <c r="C73" s="96" t="s">
        <v>298</v>
      </c>
      <c r="D73" s="63" t="s">
        <v>305</v>
      </c>
      <c r="E73" s="76">
        <v>0.15625</v>
      </c>
      <c r="F73" s="77"/>
      <c r="G73" s="76">
        <v>0.16666666666666666</v>
      </c>
      <c r="H73" s="64"/>
      <c r="I73" s="89">
        <f>H73/60+ROUND(IF((OR(E73="",G73="")),0,IF((G73&lt;E73),((G73-E73)*24)+24,(G73-E73)*24)-F73/60),2)</f>
        <v>0.25</v>
      </c>
      <c r="J73" s="40" t="str">
        <f t="shared" si="7"/>
        <v>Sprint 1</v>
      </c>
      <c r="K73" s="73"/>
      <c r="L73" s="77"/>
    </row>
    <row r="74" spans="1:12" ht="18" x14ac:dyDescent="0.3">
      <c r="A74" s="88">
        <v>44159</v>
      </c>
      <c r="B74" s="96" t="s">
        <v>36</v>
      </c>
      <c r="C74" s="96" t="s">
        <v>298</v>
      </c>
      <c r="D74" s="63" t="s">
        <v>306</v>
      </c>
      <c r="E74" s="76">
        <v>0.20833333333333334</v>
      </c>
      <c r="F74" s="77"/>
      <c r="G74" s="76">
        <v>0.22569444444444445</v>
      </c>
      <c r="H74" s="64"/>
      <c r="I74" s="89">
        <f>H74/60+ROUND(IF((OR(E74="",G74="")),0,IF((G74&lt;E74),((G74-E74)*24)+24,(G74-E74)*24)-F74/60),2)</f>
        <v>0.42</v>
      </c>
      <c r="J74" s="40" t="str">
        <f t="shared" si="7"/>
        <v>Sprint 1</v>
      </c>
      <c r="K74" s="73"/>
      <c r="L74" s="77"/>
    </row>
    <row r="75" spans="1:12" ht="18" x14ac:dyDescent="0.3">
      <c r="A75" s="90">
        <v>44159</v>
      </c>
      <c r="B75" s="96" t="s">
        <v>36</v>
      </c>
      <c r="C75" s="27" t="s">
        <v>78</v>
      </c>
      <c r="D75" s="36" t="s">
        <v>212</v>
      </c>
      <c r="E75" s="29">
        <v>0.375</v>
      </c>
      <c r="F75" s="30"/>
      <c r="G75" s="29">
        <v>0.3833333333333333</v>
      </c>
      <c r="H75" s="39"/>
      <c r="I75" s="87">
        <f t="shared" ref="I75:I76" si="15">H75/60+ROUND(IF((OR(E75="",G75="")),0,IF((G75&lt;E75),((G75-E75)*24)+24,(G75-E75)*24)-F75/60),2)</f>
        <v>0.2</v>
      </c>
      <c r="J75" s="40" t="str">
        <f t="shared" si="7"/>
        <v>Sprint 1</v>
      </c>
      <c r="K75" s="33"/>
      <c r="L75" s="30"/>
    </row>
    <row r="76" spans="1:12" ht="18" x14ac:dyDescent="0.3">
      <c r="A76" s="90">
        <v>44159</v>
      </c>
      <c r="B76" s="96" t="s">
        <v>36</v>
      </c>
      <c r="C76" s="27" t="s">
        <v>197</v>
      </c>
      <c r="D76" s="63" t="s">
        <v>221</v>
      </c>
      <c r="E76" s="76">
        <v>0.3833333333333333</v>
      </c>
      <c r="F76" s="77">
        <v>10</v>
      </c>
      <c r="G76" s="76">
        <v>0.46319444444444446</v>
      </c>
      <c r="H76" s="64"/>
      <c r="I76" s="89">
        <f t="shared" si="15"/>
        <v>1.75</v>
      </c>
      <c r="J76" s="40" t="str">
        <f t="shared" si="7"/>
        <v>Sprint 1</v>
      </c>
      <c r="K76" s="73"/>
      <c r="L76" s="77"/>
    </row>
    <row r="77" spans="1:12" ht="18" x14ac:dyDescent="0.3">
      <c r="A77" s="90">
        <v>44159</v>
      </c>
      <c r="B77" s="96" t="s">
        <v>36</v>
      </c>
      <c r="C77" s="27" t="s">
        <v>265</v>
      </c>
      <c r="D77" s="63" t="s">
        <v>307</v>
      </c>
      <c r="E77" s="76">
        <v>0.46319444444444446</v>
      </c>
      <c r="F77" s="77"/>
      <c r="G77" s="76">
        <v>0.49305555555555558</v>
      </c>
      <c r="H77" s="64"/>
      <c r="I77" s="89">
        <f>H77/60+ROUND(IF((OR(E77="",G77="")),0,IF((G77&lt;E77),((G77-E77)*24)+24,(G77-E77)*24)-F77/60),2)</f>
        <v>0.72</v>
      </c>
      <c r="J77" s="40" t="str">
        <f t="shared" si="7"/>
        <v>Sprint 1</v>
      </c>
      <c r="K77" s="73"/>
      <c r="L77" s="77"/>
    </row>
    <row r="78" spans="1:12" ht="18" x14ac:dyDescent="0.3">
      <c r="A78" s="90">
        <v>44159</v>
      </c>
      <c r="B78" s="96" t="s">
        <v>36</v>
      </c>
      <c r="C78" s="96" t="s">
        <v>298</v>
      </c>
      <c r="D78" s="63" t="s">
        <v>308</v>
      </c>
      <c r="E78" s="76">
        <v>0.81180555555555556</v>
      </c>
      <c r="F78" s="77"/>
      <c r="G78" s="76">
        <v>0.99652777777777779</v>
      </c>
      <c r="H78" s="64"/>
      <c r="I78" s="89">
        <f>H78/60+ROUND(IF((OR(E78="",G78="")),0,IF((G78&lt;E78),((G78-E78)*24)+24,(G78-E78)*24)-F78/60),2)</f>
        <v>4.43</v>
      </c>
      <c r="J78" s="40" t="str">
        <f t="shared" ref="J78:J93" si="1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90">
        <v>44160</v>
      </c>
      <c r="B79" s="96" t="s">
        <v>36</v>
      </c>
      <c r="C79" s="27" t="s">
        <v>78</v>
      </c>
      <c r="D79" s="36" t="s">
        <v>212</v>
      </c>
      <c r="E79" s="29">
        <v>0.375</v>
      </c>
      <c r="F79" s="30"/>
      <c r="G79" s="29">
        <v>0.38541666666666669</v>
      </c>
      <c r="H79" s="39"/>
      <c r="I79" s="87">
        <f t="shared" ref="I79:I80" si="17">H79/60+ROUND(IF((OR(E79="",G79="")),0,IF((G79&lt;E79),((G79-E79)*24)+24,(G79-E79)*24)-F79/60),2)</f>
        <v>0.25</v>
      </c>
      <c r="J79" s="40" t="str">
        <f t="shared" si="16"/>
        <v>Sprint 1</v>
      </c>
      <c r="K79" s="33"/>
      <c r="L79" s="30"/>
    </row>
    <row r="80" spans="1:12" ht="18" x14ac:dyDescent="0.3">
      <c r="A80" s="90">
        <v>44160</v>
      </c>
      <c r="B80" s="96" t="s">
        <v>36</v>
      </c>
      <c r="C80" s="27" t="s">
        <v>265</v>
      </c>
      <c r="D80" s="63" t="s">
        <v>309</v>
      </c>
      <c r="E80" s="76">
        <v>0.38541666666666669</v>
      </c>
      <c r="F80" s="77"/>
      <c r="G80" s="76">
        <v>0.40277777777777773</v>
      </c>
      <c r="H80" s="64"/>
      <c r="I80" s="89">
        <f t="shared" si="17"/>
        <v>0.42</v>
      </c>
      <c r="J80" s="40" t="str">
        <f t="shared" si="16"/>
        <v>Sprint 1</v>
      </c>
      <c r="K80" s="73"/>
      <c r="L80" s="77"/>
    </row>
    <row r="81" spans="1:12" ht="18" x14ac:dyDescent="0.3">
      <c r="A81" s="88">
        <v>44160</v>
      </c>
      <c r="B81" s="96" t="s">
        <v>36</v>
      </c>
      <c r="C81" s="96" t="s">
        <v>298</v>
      </c>
      <c r="D81" s="63" t="s">
        <v>310</v>
      </c>
      <c r="E81" s="76">
        <v>0.88888888888888884</v>
      </c>
      <c r="F81" s="77"/>
      <c r="G81" s="76">
        <v>0.92013888888888884</v>
      </c>
      <c r="H81" s="64"/>
      <c r="I81" s="89">
        <f>H81/60+ROUND(IF((OR(E81="",G81="")),0,IF((G81&lt;E81),((G81-E81)*24)+24,(G81-E81)*24)-F81/60),2)</f>
        <v>0.75</v>
      </c>
      <c r="J81" s="40" t="str">
        <f t="shared" si="16"/>
        <v>Sprint 1</v>
      </c>
      <c r="K81" s="73"/>
      <c r="L81" s="77"/>
    </row>
    <row r="82" spans="1:12" ht="18" x14ac:dyDescent="0.3">
      <c r="A82" s="88">
        <v>44161</v>
      </c>
      <c r="B82" s="96" t="s">
        <v>36</v>
      </c>
      <c r="C82" s="96" t="s">
        <v>298</v>
      </c>
      <c r="D82" s="63" t="s">
        <v>311</v>
      </c>
      <c r="E82" s="76">
        <v>0.375</v>
      </c>
      <c r="F82" s="77"/>
      <c r="G82" s="76">
        <v>0.39583333333333331</v>
      </c>
      <c r="H82" s="64"/>
      <c r="I82" s="89">
        <f>H82/60+ROUND(IF((OR(E82="",G82="")),0,IF((G82&lt;E82),((G82-E82)*24)+24,(G82-E82)*24)-F82/60),2)</f>
        <v>0.5</v>
      </c>
      <c r="J82" s="40" t="str">
        <f t="shared" si="16"/>
        <v>Sprint 1</v>
      </c>
      <c r="K82" s="73"/>
      <c r="L82" s="77"/>
    </row>
    <row r="83" spans="1:12" ht="18" x14ac:dyDescent="0.3">
      <c r="A83" s="88">
        <v>44161</v>
      </c>
      <c r="B83" s="96" t="s">
        <v>36</v>
      </c>
      <c r="C83" s="27" t="s">
        <v>195</v>
      </c>
      <c r="D83" s="63" t="s">
        <v>222</v>
      </c>
      <c r="E83" s="76">
        <v>0.66666666666666663</v>
      </c>
      <c r="F83" s="77"/>
      <c r="G83" s="76">
        <v>0.70138888888888884</v>
      </c>
      <c r="H83" s="64"/>
      <c r="I83" s="89">
        <f>H83/60+ROUND(IF((OR(E83="",G83="")),0,IF((G83&lt;E83),((G83-E83)*24)+24,(G83-E83)*24)-F83/60),2)</f>
        <v>0.83</v>
      </c>
      <c r="J83" s="40" t="str">
        <f t="shared" si="16"/>
        <v>Sprint 1</v>
      </c>
      <c r="K83" s="73"/>
      <c r="L83" s="77"/>
    </row>
    <row r="84" spans="1:12" ht="18" x14ac:dyDescent="0.3">
      <c r="A84" s="90">
        <v>44162</v>
      </c>
      <c r="B84" s="96" t="s">
        <v>36</v>
      </c>
      <c r="C84" s="96" t="s">
        <v>298</v>
      </c>
      <c r="D84" s="36" t="s">
        <v>312</v>
      </c>
      <c r="E84" s="29">
        <v>6.25E-2</v>
      </c>
      <c r="F84" s="30">
        <v>10</v>
      </c>
      <c r="G84" s="29">
        <v>0.10416666666666667</v>
      </c>
      <c r="H84" s="39"/>
      <c r="I84" s="87">
        <f t="shared" ref="I84:I85" si="18">H84/60+ROUND(IF((OR(E84="",G84="")),0,IF((G84&lt;E84),((G84-E84)*24)+24,(G84-E84)*24)-F84/60),2)</f>
        <v>0.83</v>
      </c>
      <c r="J84" s="40" t="str">
        <f t="shared" si="16"/>
        <v>Sprint 1</v>
      </c>
      <c r="K84" s="33"/>
      <c r="L84" s="30"/>
    </row>
    <row r="85" spans="1:12" ht="18" x14ac:dyDescent="0.3">
      <c r="A85" s="90">
        <v>44162</v>
      </c>
      <c r="B85" s="96" t="s">
        <v>36</v>
      </c>
      <c r="C85" s="27" t="s">
        <v>78</v>
      </c>
      <c r="D85" s="63" t="s">
        <v>223</v>
      </c>
      <c r="E85" s="76">
        <v>0.375</v>
      </c>
      <c r="F85" s="77"/>
      <c r="G85" s="76">
        <v>0.38541666666666669</v>
      </c>
      <c r="H85" s="64"/>
      <c r="I85" s="89">
        <f t="shared" si="18"/>
        <v>0.25</v>
      </c>
      <c r="J85" s="40" t="str">
        <f t="shared" si="16"/>
        <v>Sprint 1</v>
      </c>
      <c r="K85" s="73"/>
      <c r="L85" s="77"/>
    </row>
    <row r="86" spans="1:12" ht="18" x14ac:dyDescent="0.3">
      <c r="A86" s="88">
        <v>44162</v>
      </c>
      <c r="B86" s="96" t="s">
        <v>36</v>
      </c>
      <c r="C86" s="96" t="s">
        <v>44</v>
      </c>
      <c r="D86" s="63"/>
      <c r="E86" s="76">
        <v>0.42708333333333331</v>
      </c>
      <c r="F86" s="77">
        <v>15</v>
      </c>
      <c r="G86" s="76">
        <v>0.5</v>
      </c>
      <c r="H86" s="64"/>
      <c r="I86" s="89">
        <f t="shared" ref="I86:I91" si="19">H86/60+ROUND(IF((OR(E86="",G86="")),0,IF((G86&lt;E86),((G86-E86)*24)+24,(G86-E86)*24)-F86/60),2)</f>
        <v>1.5</v>
      </c>
      <c r="J86" s="40" t="str">
        <f t="shared" si="16"/>
        <v>Sprint 1</v>
      </c>
      <c r="K86" s="73"/>
      <c r="L86" s="77"/>
    </row>
    <row r="87" spans="1:12" ht="18" x14ac:dyDescent="0.3">
      <c r="A87" s="88">
        <v>44162</v>
      </c>
      <c r="B87" s="177" t="s">
        <v>36</v>
      </c>
      <c r="C87" s="177" t="s">
        <v>200</v>
      </c>
      <c r="D87" s="63" t="s">
        <v>224</v>
      </c>
      <c r="E87" s="76">
        <v>0.54166666666666663</v>
      </c>
      <c r="F87" s="5">
        <v>20</v>
      </c>
      <c r="G87" s="76">
        <v>0.62083333333333335</v>
      </c>
      <c r="H87" s="64"/>
      <c r="I87" s="89">
        <f t="shared" si="19"/>
        <v>1.57</v>
      </c>
      <c r="J87" s="40" t="str">
        <f t="shared" si="16"/>
        <v>Sprint 1</v>
      </c>
      <c r="K87" s="73"/>
      <c r="L87" s="77"/>
    </row>
    <row r="88" spans="1:12" ht="18" x14ac:dyDescent="0.3">
      <c r="A88" s="88">
        <v>44162</v>
      </c>
      <c r="B88" s="177" t="s">
        <v>36</v>
      </c>
      <c r="C88" s="177" t="s">
        <v>225</v>
      </c>
      <c r="D88" s="63" t="s">
        <v>226</v>
      </c>
      <c r="E88" s="76">
        <v>0.62777777777777777</v>
      </c>
      <c r="F88" s="5">
        <v>10</v>
      </c>
      <c r="G88" s="76">
        <v>0.71458333333333324</v>
      </c>
      <c r="H88" s="64"/>
      <c r="I88" s="89">
        <f t="shared" si="19"/>
        <v>1.92</v>
      </c>
      <c r="J88" s="40" t="str">
        <f t="shared" si="16"/>
        <v>Sprint 1</v>
      </c>
      <c r="K88" s="73"/>
      <c r="L88" s="77"/>
    </row>
    <row r="89" spans="1:12" ht="18" x14ac:dyDescent="0.3">
      <c r="A89" s="88">
        <v>44164</v>
      </c>
      <c r="B89" s="177" t="s">
        <v>36</v>
      </c>
      <c r="C89" s="96" t="s">
        <v>188</v>
      </c>
      <c r="D89" s="63" t="s">
        <v>227</v>
      </c>
      <c r="E89" s="76">
        <v>0.90902777777777777</v>
      </c>
      <c r="F89" s="77">
        <v>30</v>
      </c>
      <c r="G89" s="76">
        <v>0.95486111111111116</v>
      </c>
      <c r="H89" s="64"/>
      <c r="I89" s="89">
        <f t="shared" si="19"/>
        <v>0.6</v>
      </c>
      <c r="J89" s="40" t="str">
        <f t="shared" si="16"/>
        <v>Sprint 1</v>
      </c>
      <c r="K89" s="73"/>
      <c r="L89" s="77"/>
    </row>
    <row r="90" spans="1:12" ht="18" x14ac:dyDescent="0.3">
      <c r="A90" s="88">
        <v>44165</v>
      </c>
      <c r="B90" s="177" t="s">
        <v>36</v>
      </c>
      <c r="C90" s="177" t="s">
        <v>278</v>
      </c>
      <c r="D90" s="63" t="s">
        <v>279</v>
      </c>
      <c r="E90" s="76">
        <v>0.33333333333333331</v>
      </c>
      <c r="F90" s="77"/>
      <c r="G90" s="76">
        <v>0.41666666666666669</v>
      </c>
      <c r="H90" s="64"/>
      <c r="I90" s="89">
        <f t="shared" si="19"/>
        <v>2</v>
      </c>
      <c r="J90" s="40" t="str">
        <f t="shared" si="16"/>
        <v>Sprint 2</v>
      </c>
      <c r="K90" s="73"/>
      <c r="L90" s="77"/>
    </row>
    <row r="91" spans="1:12" ht="18" x14ac:dyDescent="0.3">
      <c r="A91" s="88">
        <v>44165</v>
      </c>
      <c r="B91" s="177" t="s">
        <v>36</v>
      </c>
      <c r="C91" s="96" t="s">
        <v>188</v>
      </c>
      <c r="D91" s="63" t="s">
        <v>228</v>
      </c>
      <c r="E91" s="76">
        <v>0.41666666666666669</v>
      </c>
      <c r="F91" s="77"/>
      <c r="G91" s="76">
        <v>0.48749999999999999</v>
      </c>
      <c r="H91" s="64"/>
      <c r="I91" s="89">
        <f t="shared" si="19"/>
        <v>1.7</v>
      </c>
      <c r="J91" s="40" t="str">
        <f t="shared" si="16"/>
        <v>Sprint 2</v>
      </c>
      <c r="K91" s="73"/>
      <c r="L91" s="77"/>
    </row>
    <row r="92" spans="1:12" ht="18" x14ac:dyDescent="0.3">
      <c r="A92" s="196">
        <v>44165</v>
      </c>
      <c r="B92" s="177" t="s">
        <v>36</v>
      </c>
      <c r="C92" s="27" t="s">
        <v>190</v>
      </c>
      <c r="D92" s="36" t="s">
        <v>206</v>
      </c>
      <c r="E92" s="198">
        <v>0.59375</v>
      </c>
      <c r="F92" s="199"/>
      <c r="G92" s="198">
        <v>0.61875000000000002</v>
      </c>
      <c r="H92" s="64"/>
      <c r="I92" s="200">
        <f>H92/60+ROUND(IF((OR(E92="",G92="")),0,IF((G92&lt;E92),((G92-E92)*24)+24,(G92-E92)*24)-F92/60),2)</f>
        <v>0.6</v>
      </c>
      <c r="J92" s="40" t="str">
        <f t="shared" si="16"/>
        <v>Sprint 2</v>
      </c>
      <c r="K92" s="201"/>
      <c r="L92" s="199"/>
    </row>
    <row r="93" spans="1:12" ht="18" x14ac:dyDescent="0.3">
      <c r="A93" s="196">
        <v>44165</v>
      </c>
      <c r="B93" s="177" t="s">
        <v>36</v>
      </c>
      <c r="C93" s="96" t="s">
        <v>298</v>
      </c>
      <c r="D93" s="63" t="s">
        <v>313</v>
      </c>
      <c r="E93" s="198">
        <v>0.73958333333333337</v>
      </c>
      <c r="F93" s="199"/>
      <c r="G93" s="198">
        <v>0.75138888888888899</v>
      </c>
      <c r="H93" s="64"/>
      <c r="I93" s="200">
        <f>H93/60+ROUND(IF((OR(E93="",G93="")),0,IF((G93&lt;E93),((G93-E93)*24)+24,(G93-E93)*24)-F93/60),2)</f>
        <v>0.28000000000000003</v>
      </c>
      <c r="J93" s="40" t="str">
        <f t="shared" si="16"/>
        <v>Sprint 2</v>
      </c>
      <c r="K93" s="201"/>
      <c r="L93" s="199"/>
    </row>
    <row r="94" spans="1:12" ht="18" x14ac:dyDescent="0.3">
      <c r="A94" s="206">
        <v>44166</v>
      </c>
      <c r="B94" s="177" t="s">
        <v>36</v>
      </c>
      <c r="C94" s="96" t="s">
        <v>298</v>
      </c>
      <c r="D94" s="36" t="s">
        <v>314</v>
      </c>
      <c r="E94" s="208">
        <v>4.1666666666666664E-2</v>
      </c>
      <c r="F94" s="209"/>
      <c r="G94" s="208">
        <v>8.6111111111111124E-2</v>
      </c>
      <c r="H94" s="39"/>
      <c r="I94" s="210">
        <f t="shared" ref="I94:I95" si="20">H94/60+ROUND(IF((OR(E94="",G94="")),0,IF((G94&lt;E94),((G94-E94)*24)+24,(G94-E94)*24)-F94/60),2)</f>
        <v>1.07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23"/>
      <c r="L94" s="209"/>
    </row>
    <row r="95" spans="1:12" ht="18" x14ac:dyDescent="0.3">
      <c r="A95" s="196">
        <v>44166</v>
      </c>
      <c r="B95" s="177" t="s">
        <v>36</v>
      </c>
      <c r="C95" s="27" t="s">
        <v>78</v>
      </c>
      <c r="D95" s="63" t="s">
        <v>229</v>
      </c>
      <c r="E95" s="198"/>
      <c r="F95" s="199"/>
      <c r="G95" s="198"/>
      <c r="H95" s="64"/>
      <c r="I95" s="200">
        <f t="shared" si="20"/>
        <v>0</v>
      </c>
      <c r="J95" s="200" t="str">
        <f t="shared" si="21"/>
        <v>Sprint 2</v>
      </c>
      <c r="K95" s="201"/>
      <c r="L95" s="199"/>
    </row>
    <row r="96" spans="1:12" ht="18" x14ac:dyDescent="0.3">
      <c r="A96" s="206">
        <v>44166</v>
      </c>
      <c r="B96" s="177" t="s">
        <v>36</v>
      </c>
      <c r="C96" s="96" t="s">
        <v>298</v>
      </c>
      <c r="D96" s="36" t="s">
        <v>315</v>
      </c>
      <c r="E96" s="208">
        <v>0.97916666666666663</v>
      </c>
      <c r="F96" s="209">
        <v>30</v>
      </c>
      <c r="G96" s="208">
        <v>0.23263888888888887</v>
      </c>
      <c r="H96" s="39"/>
      <c r="I96" s="210">
        <f t="shared" ref="I96:I97" si="22">H96/60+ROUND(IF((OR(E96="",G96="")),0,IF((G96&lt;E96),((G96-E96)*24)+24,(G96-E96)*24)-F96/60),2)</f>
        <v>5.58</v>
      </c>
      <c r="J96" s="210" t="str">
        <f t="shared" ref="J96:J97" si="23"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23"/>
      <c r="L96" s="209"/>
    </row>
    <row r="97" spans="1:12" ht="18" x14ac:dyDescent="0.3">
      <c r="A97" s="206">
        <v>44167</v>
      </c>
      <c r="B97" s="177" t="s">
        <v>36</v>
      </c>
      <c r="C97" s="96" t="s">
        <v>298</v>
      </c>
      <c r="D97" s="63" t="s">
        <v>316</v>
      </c>
      <c r="E97" s="198">
        <v>0.23263888888888887</v>
      </c>
      <c r="F97" s="199"/>
      <c r="G97" s="198">
        <v>0.26458333333333334</v>
      </c>
      <c r="H97" s="64"/>
      <c r="I97" s="200">
        <f t="shared" si="22"/>
        <v>0.77</v>
      </c>
      <c r="J97" s="200" t="str">
        <f t="shared" si="23"/>
        <v>Sprint 2</v>
      </c>
      <c r="K97" s="201"/>
      <c r="L97" s="199"/>
    </row>
    <row r="98" spans="1:12" ht="18" x14ac:dyDescent="0.3">
      <c r="A98" s="206">
        <v>44167</v>
      </c>
      <c r="B98" s="177" t="s">
        <v>36</v>
      </c>
      <c r="C98" s="96" t="s">
        <v>298</v>
      </c>
      <c r="D98" s="36" t="s">
        <v>317</v>
      </c>
      <c r="E98" s="208">
        <v>0.26458333333333334</v>
      </c>
      <c r="F98" s="209"/>
      <c r="G98" s="208">
        <v>0.27083333333333331</v>
      </c>
      <c r="H98" s="39"/>
      <c r="I98" s="210">
        <f t="shared" ref="I98:I100" si="24">H98/60+ROUND(IF((OR(E98="",G98="")),0,IF((G98&lt;E98),((G98-E98)*24)+24,(G98-E98)*24)-F98/60),2)</f>
        <v>0.15</v>
      </c>
      <c r="J98" s="210" t="str">
        <f t="shared" ref="J98:J100" si="25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23"/>
      <c r="L98" s="209"/>
    </row>
    <row r="99" spans="1:12" ht="18" x14ac:dyDescent="0.3">
      <c r="A99" s="206">
        <v>44167</v>
      </c>
      <c r="B99" s="177" t="s">
        <v>36</v>
      </c>
      <c r="C99" s="27" t="s">
        <v>78</v>
      </c>
      <c r="D99" s="36" t="s">
        <v>229</v>
      </c>
      <c r="E99" s="208"/>
      <c r="F99" s="209"/>
      <c r="G99" s="208"/>
      <c r="H99" s="39"/>
      <c r="I99" s="210">
        <f t="shared" si="24"/>
        <v>0</v>
      </c>
      <c r="J99" s="210" t="str">
        <f t="shared" si="25"/>
        <v>Sprint 2</v>
      </c>
      <c r="K99" s="223"/>
      <c r="L99" s="209"/>
    </row>
    <row r="100" spans="1:12" ht="18" x14ac:dyDescent="0.3">
      <c r="A100" s="196">
        <v>44167</v>
      </c>
      <c r="B100" s="177" t="s">
        <v>36</v>
      </c>
      <c r="C100" s="96" t="s">
        <v>298</v>
      </c>
      <c r="D100" s="63"/>
      <c r="E100" s="198">
        <v>0.89583333333333337</v>
      </c>
      <c r="F100" s="199"/>
      <c r="G100" s="198">
        <v>0.91666666666666663</v>
      </c>
      <c r="H100" s="64"/>
      <c r="I100" s="200">
        <f t="shared" si="24"/>
        <v>0.5</v>
      </c>
      <c r="J100" s="200" t="str">
        <f t="shared" si="25"/>
        <v>Sprint 2</v>
      </c>
      <c r="K100" s="201"/>
      <c r="L100" s="199"/>
    </row>
    <row r="101" spans="1:12" ht="18" x14ac:dyDescent="0.3">
      <c r="A101" s="206">
        <v>44168</v>
      </c>
      <c r="B101" s="177" t="s">
        <v>36</v>
      </c>
      <c r="C101" s="27" t="s">
        <v>78</v>
      </c>
      <c r="D101" s="36" t="s">
        <v>447</v>
      </c>
      <c r="E101" s="208">
        <v>0.375</v>
      </c>
      <c r="F101" s="209"/>
      <c r="G101" s="208">
        <v>0.37916666666666665</v>
      </c>
      <c r="H101" s="39"/>
      <c r="I101" s="210">
        <f t="shared" ref="I101:I102" si="26">H101/60+ROUND(IF((OR(E101="",G101="")),0,IF((G101&lt;E101),((G101-E101)*24)+24,(G101-E101)*24)-F101/60),2)</f>
        <v>0.1</v>
      </c>
      <c r="J101" s="210" t="str">
        <f t="shared" ref="J101:J102" si="27"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206">
        <v>44168</v>
      </c>
      <c r="B102" s="177" t="s">
        <v>36</v>
      </c>
      <c r="C102" s="27" t="s">
        <v>195</v>
      </c>
      <c r="D102" s="63" t="s">
        <v>230</v>
      </c>
      <c r="E102" s="198">
        <v>0.37916666666666665</v>
      </c>
      <c r="F102" s="199"/>
      <c r="G102" s="198">
        <v>0.39444444444444443</v>
      </c>
      <c r="H102" s="64"/>
      <c r="I102" s="200">
        <f t="shared" si="26"/>
        <v>0.37</v>
      </c>
      <c r="J102" s="200" t="str">
        <f t="shared" si="27"/>
        <v>Sprint 2</v>
      </c>
      <c r="K102" s="201"/>
      <c r="L102" s="199"/>
    </row>
    <row r="103" spans="1:12" ht="18" x14ac:dyDescent="0.3">
      <c r="A103" s="206">
        <v>44168</v>
      </c>
      <c r="B103" s="177" t="s">
        <v>36</v>
      </c>
      <c r="C103" s="96" t="s">
        <v>44</v>
      </c>
      <c r="D103" s="63" t="s">
        <v>65</v>
      </c>
      <c r="E103" s="208">
        <v>0.54166666666666663</v>
      </c>
      <c r="F103" s="209"/>
      <c r="G103" s="208">
        <v>0.57916666666666672</v>
      </c>
      <c r="H103" s="39"/>
      <c r="I103" s="210">
        <f t="shared" ref="I103:I104" si="28">H103/60+ROUND(IF((OR(E103="",G103="")),0,IF((G103&lt;E103),((G103-E103)*24)+24,(G103-E103)*24)-F103/60),2)</f>
        <v>0.9</v>
      </c>
      <c r="J103" s="210" t="str">
        <f t="shared" ref="J103:J104" si="29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2</v>
      </c>
      <c r="K103" s="223"/>
      <c r="L103" s="209"/>
    </row>
    <row r="104" spans="1:12" ht="18" x14ac:dyDescent="0.3">
      <c r="A104" s="206">
        <v>44168</v>
      </c>
      <c r="B104" s="177" t="s">
        <v>36</v>
      </c>
      <c r="C104" s="177" t="s">
        <v>278</v>
      </c>
      <c r="D104" s="63" t="s">
        <v>318</v>
      </c>
      <c r="E104" s="198">
        <v>0.58680555555555558</v>
      </c>
      <c r="F104" s="199"/>
      <c r="G104" s="198">
        <v>0.6118055555555556</v>
      </c>
      <c r="H104" s="64"/>
      <c r="I104" s="200">
        <f t="shared" si="28"/>
        <v>0.6</v>
      </c>
      <c r="J104" s="200" t="str">
        <f t="shared" si="29"/>
        <v>Sprint 2</v>
      </c>
      <c r="K104" s="201"/>
      <c r="L104" s="199"/>
    </row>
    <row r="105" spans="1:12" ht="18" x14ac:dyDescent="0.3">
      <c r="A105" s="196">
        <v>44169</v>
      </c>
      <c r="B105" s="177" t="s">
        <v>36</v>
      </c>
      <c r="C105" s="96" t="s">
        <v>298</v>
      </c>
      <c r="D105" s="63" t="s">
        <v>319</v>
      </c>
      <c r="E105" s="198">
        <v>0.1111111111111111</v>
      </c>
      <c r="F105" s="199">
        <v>45</v>
      </c>
      <c r="G105" s="198">
        <v>0.24027777777777778</v>
      </c>
      <c r="H105" s="64"/>
      <c r="I105" s="200">
        <f>H105/60+ROUND(IF((OR(E105="",G105="")),0,IF((G105&lt;E105),((G105-E105)*24)+24,(G105-E105)*24)-F105/60),2)</f>
        <v>2.35</v>
      </c>
      <c r="J105" s="200" t="str">
        <f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206">
        <v>44169</v>
      </c>
      <c r="B106" s="177" t="s">
        <v>36</v>
      </c>
      <c r="C106" s="197" t="s">
        <v>265</v>
      </c>
      <c r="D106" s="63" t="s">
        <v>320</v>
      </c>
      <c r="E106" s="208">
        <v>0.39861111111111108</v>
      </c>
      <c r="F106" s="209"/>
      <c r="G106" s="208">
        <v>0.47222222222222227</v>
      </c>
      <c r="H106" s="39"/>
      <c r="I106" s="210">
        <f t="shared" ref="I106:I107" si="30">H106/60+ROUND(IF((OR(E106="",G106="")),0,IF((G106&lt;E106),((G106-E106)*24)+24,(G106-E106)*24)-F106/60),2)</f>
        <v>1.77</v>
      </c>
      <c r="J106" s="210" t="str">
        <f t="shared" ref="J106:J107" si="31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23"/>
      <c r="L106" s="209"/>
    </row>
    <row r="107" spans="1:12" ht="18" x14ac:dyDescent="0.3">
      <c r="A107" s="196">
        <v>44169</v>
      </c>
      <c r="B107" s="177" t="s">
        <v>36</v>
      </c>
      <c r="C107" s="96" t="s">
        <v>298</v>
      </c>
      <c r="D107" s="36" t="s">
        <v>321</v>
      </c>
      <c r="E107" s="198">
        <v>0.47222222222222227</v>
      </c>
      <c r="F107" s="199">
        <v>5</v>
      </c>
      <c r="G107" s="198">
        <v>0.55208333333333337</v>
      </c>
      <c r="H107" s="64"/>
      <c r="I107" s="200">
        <f t="shared" si="30"/>
        <v>1.83</v>
      </c>
      <c r="J107" s="200" t="str">
        <f t="shared" si="31"/>
        <v>Sprint 2</v>
      </c>
      <c r="K107" s="201"/>
      <c r="L107" s="199"/>
    </row>
    <row r="108" spans="1:12" ht="18" x14ac:dyDescent="0.3">
      <c r="A108" s="196">
        <v>44172</v>
      </c>
      <c r="B108" s="177" t="s">
        <v>36</v>
      </c>
      <c r="C108" s="27" t="s">
        <v>78</v>
      </c>
      <c r="D108" s="63" t="s">
        <v>447</v>
      </c>
      <c r="E108" s="198">
        <v>0.54166666666666663</v>
      </c>
      <c r="F108" s="199"/>
      <c r="G108" s="198">
        <v>0.54652777777777783</v>
      </c>
      <c r="H108" s="64"/>
      <c r="I108" s="200">
        <f>H108/60+ROUND(IF((OR(E108="",G108="")),0,IF((G108&lt;E108),((G108-E108)*24)+24,(G108-E108)*24)-F108/60),2)</f>
        <v>0.12</v>
      </c>
      <c r="J108" s="200" t="str">
        <f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206">
        <v>44172</v>
      </c>
      <c r="B109" s="177" t="s">
        <v>36</v>
      </c>
      <c r="C109" s="27" t="s">
        <v>190</v>
      </c>
      <c r="D109" s="36" t="s">
        <v>206</v>
      </c>
      <c r="E109" s="208">
        <v>0.59375</v>
      </c>
      <c r="F109" s="209"/>
      <c r="G109" s="208">
        <v>0.61111111111111105</v>
      </c>
      <c r="H109" s="39"/>
      <c r="I109" s="210">
        <f t="shared" ref="I109:I115" si="32">H109/60+ROUND(IF((OR(E109="",G109="")),0,IF((G109&lt;E109),((G109-E109)*24)+24,(G109-E109)*24)-F109/60),2)</f>
        <v>0.42</v>
      </c>
      <c r="J109" s="210" t="str">
        <f t="shared" ref="J109:J115" si="33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23"/>
      <c r="L109" s="209"/>
    </row>
    <row r="110" spans="1:12" ht="18" x14ac:dyDescent="0.3">
      <c r="A110" s="206">
        <v>44172</v>
      </c>
      <c r="B110" s="177" t="s">
        <v>36</v>
      </c>
      <c r="C110" s="92" t="s">
        <v>38</v>
      </c>
      <c r="D110" s="36" t="s">
        <v>113</v>
      </c>
      <c r="E110" s="208">
        <v>0.625</v>
      </c>
      <c r="F110" s="209">
        <v>10</v>
      </c>
      <c r="G110" s="208">
        <v>0.70138888888888884</v>
      </c>
      <c r="H110" s="39"/>
      <c r="I110" s="210">
        <f t="shared" si="32"/>
        <v>1.67</v>
      </c>
      <c r="J110" s="210" t="str">
        <f t="shared" si="33"/>
        <v>Sprint 2</v>
      </c>
      <c r="K110" s="223"/>
      <c r="L110" s="209"/>
    </row>
    <row r="111" spans="1:12" ht="18" x14ac:dyDescent="0.3">
      <c r="A111" s="206">
        <v>44173</v>
      </c>
      <c r="B111" s="177" t="s">
        <v>36</v>
      </c>
      <c r="C111" s="27" t="s">
        <v>78</v>
      </c>
      <c r="D111" s="63" t="s">
        <v>447</v>
      </c>
      <c r="E111" s="208">
        <v>0.375</v>
      </c>
      <c r="F111" s="209"/>
      <c r="G111" s="208">
        <v>0.37847222222222227</v>
      </c>
      <c r="H111" s="39"/>
      <c r="I111" s="210">
        <f t="shared" si="32"/>
        <v>0.08</v>
      </c>
      <c r="J111" s="210" t="str">
        <f t="shared" si="33"/>
        <v>Sprint 2</v>
      </c>
      <c r="K111" s="223"/>
      <c r="L111" s="209"/>
    </row>
    <row r="112" spans="1:12" ht="18" x14ac:dyDescent="0.3">
      <c r="A112" s="206">
        <v>44173</v>
      </c>
      <c r="B112" s="207" t="s">
        <v>36</v>
      </c>
      <c r="C112" s="197" t="s">
        <v>265</v>
      </c>
      <c r="D112" s="36" t="s">
        <v>322</v>
      </c>
      <c r="E112" s="208">
        <v>0.37847222222222227</v>
      </c>
      <c r="F112" s="209"/>
      <c r="G112" s="208">
        <v>0.38680555555555557</v>
      </c>
      <c r="H112" s="39"/>
      <c r="I112" s="210">
        <f>H112/60+ROUND(IF((OR(E112="",G112="")),0,IF((G112&lt;E112),((G112-E112)*24)+24,(G112-E112)*24)-F112/60),2)</f>
        <v>0.2</v>
      </c>
      <c r="J112" s="210" t="str">
        <f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23"/>
      <c r="L112" s="209"/>
    </row>
    <row r="113" spans="1:12" ht="18" x14ac:dyDescent="0.3">
      <c r="A113" s="206">
        <v>44173</v>
      </c>
      <c r="B113" s="177" t="s">
        <v>36</v>
      </c>
      <c r="C113" s="27" t="s">
        <v>44</v>
      </c>
      <c r="D113" s="36"/>
      <c r="E113" s="208">
        <v>0.63541666666666663</v>
      </c>
      <c r="F113" s="209">
        <v>15</v>
      </c>
      <c r="G113" s="208">
        <v>0.71666666666666667</v>
      </c>
      <c r="H113" s="39"/>
      <c r="I113" s="210">
        <f t="shared" si="32"/>
        <v>1.7</v>
      </c>
      <c r="J113" s="210" t="str">
        <f t="shared" si="33"/>
        <v>Sprint 2</v>
      </c>
      <c r="K113" s="223"/>
      <c r="L113" s="209"/>
    </row>
    <row r="114" spans="1:12" ht="18" x14ac:dyDescent="0.3">
      <c r="A114" s="206">
        <v>44174</v>
      </c>
      <c r="B114" s="177" t="s">
        <v>36</v>
      </c>
      <c r="C114" s="96" t="s">
        <v>298</v>
      </c>
      <c r="D114" s="36" t="s">
        <v>323</v>
      </c>
      <c r="E114" s="208">
        <v>6.25E-2</v>
      </c>
      <c r="F114" s="209">
        <v>25</v>
      </c>
      <c r="G114" s="208">
        <v>0.125</v>
      </c>
      <c r="H114" s="39"/>
      <c r="I114" s="210">
        <f>H114/60+ROUND(IF((OR(E114="",G114="")),0,IF((G114&lt;E114),((G114-E114)*24)+24,(G114-E114)*24)-F114/60),2)</f>
        <v>1.08</v>
      </c>
      <c r="J114" s="210" t="str">
        <f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23"/>
      <c r="L114" s="209"/>
    </row>
    <row r="115" spans="1:12" ht="18" x14ac:dyDescent="0.3">
      <c r="A115" s="196">
        <v>44174</v>
      </c>
      <c r="B115" s="177" t="s">
        <v>36</v>
      </c>
      <c r="C115" s="96" t="s">
        <v>324</v>
      </c>
      <c r="D115" s="63" t="s">
        <v>325</v>
      </c>
      <c r="E115" s="198">
        <v>0.125</v>
      </c>
      <c r="F115" s="199"/>
      <c r="G115" s="198">
        <v>0.16458333333333333</v>
      </c>
      <c r="H115" s="64"/>
      <c r="I115" s="200">
        <f t="shared" si="32"/>
        <v>0.95</v>
      </c>
      <c r="J115" s="200" t="str">
        <f t="shared" si="33"/>
        <v>Sprint 2</v>
      </c>
      <c r="K115" s="201"/>
      <c r="L115" s="199"/>
    </row>
    <row r="116" spans="1:12" ht="18" x14ac:dyDescent="0.3">
      <c r="A116" s="206">
        <v>44174</v>
      </c>
      <c r="B116" s="177" t="s">
        <v>36</v>
      </c>
      <c r="C116" s="27" t="s">
        <v>78</v>
      </c>
      <c r="D116" s="63" t="s">
        <v>447</v>
      </c>
      <c r="E116" s="208">
        <v>0.375</v>
      </c>
      <c r="F116" s="209"/>
      <c r="G116" s="208">
        <v>0.38611111111111113</v>
      </c>
      <c r="H116" s="39"/>
      <c r="I116" s="210">
        <f t="shared" ref="I116:I117" si="34">H116/60+ROUND(IF((OR(E116="",G116="")),0,IF((G116&lt;E116),((G116-E116)*24)+24,(G116-E116)*24)-F116/60),2)</f>
        <v>0.27</v>
      </c>
      <c r="J116" s="210" t="str">
        <f t="shared" ref="J116:J117" si="35"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196">
        <v>44174</v>
      </c>
      <c r="B117" s="177" t="s">
        <v>36</v>
      </c>
      <c r="C117" s="197" t="s">
        <v>265</v>
      </c>
      <c r="D117" s="63" t="s">
        <v>326</v>
      </c>
      <c r="E117" s="198">
        <v>0.38611111111111113</v>
      </c>
      <c r="F117" s="199"/>
      <c r="G117" s="198">
        <v>0.40347222222222223</v>
      </c>
      <c r="H117" s="64"/>
      <c r="I117" s="200">
        <f t="shared" si="34"/>
        <v>0.42</v>
      </c>
      <c r="J117" s="200" t="str">
        <f t="shared" si="35"/>
        <v>Sprint 2</v>
      </c>
      <c r="K117" s="201"/>
      <c r="L117" s="199"/>
    </row>
    <row r="118" spans="1:12" ht="18" x14ac:dyDescent="0.3">
      <c r="A118" s="196">
        <v>44174</v>
      </c>
      <c r="B118" s="177" t="s">
        <v>36</v>
      </c>
      <c r="C118" s="177" t="s">
        <v>38</v>
      </c>
      <c r="D118" s="63" t="s">
        <v>114</v>
      </c>
      <c r="E118" s="198">
        <v>0.8125</v>
      </c>
      <c r="F118" s="199"/>
      <c r="G118" s="198">
        <v>0.84722222222222221</v>
      </c>
      <c r="H118" s="64"/>
      <c r="I118" s="200">
        <f>H118/60+ROUND(IF((OR(E118="",G118="")),0,IF((G118&lt;E118),((G118-E118)*24)+24,(G118-E118)*24)-F118/60),2)</f>
        <v>0.83</v>
      </c>
      <c r="J118" s="200" t="str">
        <f>IF(AND(A118&lt;=$F$8+14),"Sprint 0",
IF(AND(A118&gt;=$F$8+14,A118&lt;=$F$8+27),"Sprint 1",
IF(AND(A118&gt;=$F$8+28,A118&lt;=$F$8+41),"Sprint 2",
IF(AND(A118&gt;=$F$8+42,A118&lt;=$F$8+55),"Sprint 3",
IF(AND(A118&gt;=$F$8+56,A118&lt;=$F$8+69),"Sprint 4","Nothing")))))</f>
        <v>Sprint 2</v>
      </c>
      <c r="K118" s="201"/>
      <c r="L118" s="199"/>
    </row>
    <row r="119" spans="1:12" ht="18" x14ac:dyDescent="0.3">
      <c r="A119" s="196">
        <v>44175</v>
      </c>
      <c r="B119" s="177" t="s">
        <v>36</v>
      </c>
      <c r="C119" s="96" t="s">
        <v>324</v>
      </c>
      <c r="D119" s="63" t="s">
        <v>327</v>
      </c>
      <c r="E119" s="198">
        <v>0.13194444444444445</v>
      </c>
      <c r="F119" s="199"/>
      <c r="G119" s="198">
        <v>0.19236111111111112</v>
      </c>
      <c r="H119" s="64"/>
      <c r="I119" s="200">
        <f>H119/60+ROUND(IF((OR(E119="",G119="")),0,IF((G119&lt;E119),((G119-E119)*24)+24,(G119-E119)*24)-F119/60),2)</f>
        <v>1.45</v>
      </c>
      <c r="J119" s="200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44175</v>
      </c>
      <c r="B120" s="177" t="s">
        <v>36</v>
      </c>
      <c r="C120" s="27" t="s">
        <v>78</v>
      </c>
      <c r="D120" s="63" t="s">
        <v>447</v>
      </c>
      <c r="E120" s="198">
        <v>0.375</v>
      </c>
      <c r="F120" s="199"/>
      <c r="G120" s="198">
        <v>0.3833333333333333</v>
      </c>
      <c r="H120" s="64"/>
      <c r="I120" s="200">
        <f>H120/60+ROUND(IF((OR(E120="",G120="")),0,IF((G120&lt;E120),((G120-E120)*24)+24,(G120-E120)*24)-F120/60),2)</f>
        <v>0.2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2</v>
      </c>
      <c r="K120" s="201"/>
      <c r="L120" s="199"/>
    </row>
    <row r="121" spans="1:12" ht="18" x14ac:dyDescent="0.3">
      <c r="A121" s="196">
        <v>44176</v>
      </c>
      <c r="B121" s="177" t="s">
        <v>36</v>
      </c>
      <c r="C121" s="27" t="s">
        <v>78</v>
      </c>
      <c r="D121" s="63" t="s">
        <v>447</v>
      </c>
      <c r="E121" s="198">
        <v>0.375</v>
      </c>
      <c r="F121" s="199"/>
      <c r="G121" s="198">
        <v>0.38055555555555554</v>
      </c>
      <c r="H121" s="64"/>
      <c r="I121" s="200">
        <f>H121/60+ROUND(IF((OR(E121="",G121="")),0,IF((G121&lt;E121),((G121-E121)*24)+24,(G121-E121)*24)-F121/60),2)</f>
        <v>0.13</v>
      </c>
      <c r="J121" s="200" t="str">
        <f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2</v>
      </c>
      <c r="K121" s="201"/>
      <c r="L121" s="199"/>
    </row>
    <row r="122" spans="1:12" ht="18" x14ac:dyDescent="0.3">
      <c r="A122" s="132">
        <v>44176</v>
      </c>
      <c r="B122" s="177" t="s">
        <v>36</v>
      </c>
      <c r="C122" s="177" t="s">
        <v>200</v>
      </c>
      <c r="D122" s="134" t="s">
        <v>231</v>
      </c>
      <c r="E122" s="208">
        <v>0.54305555555555551</v>
      </c>
      <c r="F122" s="209">
        <v>5</v>
      </c>
      <c r="G122" s="208">
        <v>0.59583333333333333</v>
      </c>
      <c r="H122" s="39"/>
      <c r="I122" s="210">
        <f t="shared" ref="I122:I126" si="36">H122/60+ROUND(IF((OR(E122="",G122="")),0,IF((G122&lt;E122),((G122-E122)*24)+24,(G122-E122)*24)-F122/60),2)</f>
        <v>1.18</v>
      </c>
      <c r="J122" s="210" t="str">
        <f t="shared" ref="J122:J126" si="37">IF(AND(A122&lt;=$F$8+14),"Sprint 0",
IF(AND(A122&gt;=$F$8+14,A122&lt;=$F$8+27),"Sprint 1",
IF(AND(A122&gt;=$F$8+28,A122&lt;=$F$8+41),"Sprint 2",
IF(AND(A122&gt;=$F$8+42,A122&lt;=$F$8+55),"Sprint 3",
IF(AND(A122&gt;=$F$8+56,A122&lt;=$F$8+69),"Sprint 4","Nothing")))))</f>
        <v>Sprint 2</v>
      </c>
      <c r="K122" s="223"/>
      <c r="L122" s="209"/>
    </row>
    <row r="123" spans="1:12" ht="18" x14ac:dyDescent="0.3">
      <c r="A123" s="132">
        <v>44176</v>
      </c>
      <c r="B123" s="177" t="s">
        <v>36</v>
      </c>
      <c r="C123" s="177" t="s">
        <v>225</v>
      </c>
      <c r="D123" s="36" t="s">
        <v>232</v>
      </c>
      <c r="E123" s="208">
        <v>0.60416666666666663</v>
      </c>
      <c r="F123" s="209"/>
      <c r="G123" s="208">
        <v>0.65277777777777779</v>
      </c>
      <c r="H123" s="39"/>
      <c r="I123" s="210">
        <f t="shared" si="36"/>
        <v>1.17</v>
      </c>
      <c r="J123" s="210" t="str">
        <f t="shared" si="37"/>
        <v>Sprint 2</v>
      </c>
      <c r="K123" s="223"/>
      <c r="L123" s="209"/>
    </row>
    <row r="124" spans="1:12" ht="18" x14ac:dyDescent="0.3">
      <c r="A124" s="132">
        <v>44179</v>
      </c>
      <c r="B124" s="177" t="s">
        <v>36</v>
      </c>
      <c r="C124" s="96" t="s">
        <v>188</v>
      </c>
      <c r="D124" s="63" t="s">
        <v>233</v>
      </c>
      <c r="E124" s="208">
        <v>0.33333333333333331</v>
      </c>
      <c r="F124" s="209"/>
      <c r="G124" s="208">
        <v>0.38680555555555557</v>
      </c>
      <c r="H124" s="39"/>
      <c r="I124" s="210">
        <f t="shared" si="36"/>
        <v>1.28</v>
      </c>
      <c r="J124" s="210" t="str">
        <f t="shared" si="37"/>
        <v>Sprint 3</v>
      </c>
      <c r="K124" s="223"/>
      <c r="L124" s="209"/>
    </row>
    <row r="125" spans="1:12" ht="18" x14ac:dyDescent="0.3">
      <c r="A125" s="132">
        <v>44179</v>
      </c>
      <c r="B125" s="177" t="s">
        <v>36</v>
      </c>
      <c r="C125" s="177" t="s">
        <v>278</v>
      </c>
      <c r="D125" s="63" t="s">
        <v>328</v>
      </c>
      <c r="E125" s="208">
        <v>0.38680555555555557</v>
      </c>
      <c r="F125" s="209">
        <v>10</v>
      </c>
      <c r="G125" s="208">
        <v>0.43055555555555558</v>
      </c>
      <c r="H125" s="39"/>
      <c r="I125" s="210">
        <f t="shared" si="36"/>
        <v>0.88</v>
      </c>
      <c r="J125" s="210" t="str">
        <f t="shared" si="37"/>
        <v>Sprint 3</v>
      </c>
      <c r="K125" s="223"/>
      <c r="L125" s="209"/>
    </row>
    <row r="126" spans="1:12" ht="18" x14ac:dyDescent="0.3">
      <c r="A126" s="132">
        <v>44179</v>
      </c>
      <c r="B126" s="177" t="s">
        <v>36</v>
      </c>
      <c r="C126" s="27" t="s">
        <v>190</v>
      </c>
      <c r="D126" s="36" t="s">
        <v>206</v>
      </c>
      <c r="E126" s="198">
        <v>0.59375</v>
      </c>
      <c r="F126" s="199"/>
      <c r="G126" s="198">
        <v>0.63402777777777775</v>
      </c>
      <c r="H126" s="64"/>
      <c r="I126" s="200">
        <f t="shared" si="36"/>
        <v>0.97</v>
      </c>
      <c r="J126" s="200" t="str">
        <f t="shared" si="37"/>
        <v>Sprint 3</v>
      </c>
      <c r="K126" s="201"/>
      <c r="L126" s="199"/>
    </row>
    <row r="127" spans="1:12" ht="18" x14ac:dyDescent="0.3">
      <c r="A127" s="196"/>
      <c r="B127" s="197"/>
      <c r="C127" s="197"/>
      <c r="D127" s="63"/>
      <c r="E127" s="198"/>
      <c r="F127" s="199"/>
      <c r="G127" s="198"/>
      <c r="H127" s="64"/>
      <c r="I127" s="200">
        <f>H127/60+ROUND(IF((OR(E127="",G127="")),0,IF((G127&lt;E127),((G127-E127)*24)+24,(G127-E127)*24)-F127/60),2)</f>
        <v>0</v>
      </c>
      <c r="J127" s="200" t="str">
        <f>IF(AND(A127&lt;=$F$8+14),"Sprint 0",
IF(AND(A127&gt;=$F$8+14,A127&lt;=$F$8+27),"Sprint 1",
IF(AND(A127&gt;=$F$8+28,A127&lt;=$F$8+41),"Sprint 2",
IF(AND(A127&gt;=$F$8+42,A127&lt;=$F$8+55),"Sprint 3",
IF(AND(A127&gt;=$F$8+56,A127&lt;=$F$8+69),"Sprint 4","Nothing")))))</f>
        <v>Sprint 0</v>
      </c>
      <c r="K127" s="201"/>
      <c r="L127" s="199"/>
    </row>
  </sheetData>
  <mergeCells count="4">
    <mergeCell ref="A7:C7"/>
    <mergeCell ref="A8:C11"/>
    <mergeCell ref="M14:M24"/>
    <mergeCell ref="N14:N24"/>
  </mergeCells>
  <conditionalFormatting sqref="B19 B21:B23 B16">
    <cfRule type="expression" dxfId="165" priority="42">
      <formula>AND(NOT(ISBLANK(B16)),ISERROR(MATCH(B16,projectID,0)))</formula>
    </cfRule>
  </conditionalFormatting>
  <conditionalFormatting sqref="C16">
    <cfRule type="expression" dxfId="164" priority="41">
      <formula>AND(NOT(ISBLANK(C16)),ISERROR(MATCH(C16,taskID,0)))</formula>
    </cfRule>
  </conditionalFormatting>
  <conditionalFormatting sqref="C18:C19">
    <cfRule type="expression" dxfId="163" priority="47">
      <formula>AND(NOT(ISBLANK(C18)),ISERROR(MATCH(C18,taskID,0)))</formula>
    </cfRule>
  </conditionalFormatting>
  <conditionalFormatting sqref="B17">
    <cfRule type="expression" dxfId="162" priority="46">
      <formula>AND(NOT(ISBLANK(B17)),ISERROR(MATCH(B17,projectID,0)))</formula>
    </cfRule>
  </conditionalFormatting>
  <conditionalFormatting sqref="C17">
    <cfRule type="expression" dxfId="161" priority="45">
      <formula>AND(NOT(ISBLANK(C17)),ISERROR(MATCH(C17,taskID,0)))</formula>
    </cfRule>
  </conditionalFormatting>
  <conditionalFormatting sqref="B24">
    <cfRule type="expression" dxfId="160" priority="44">
      <formula>AND(NOT(ISBLANK(B24)),ISERROR(MATCH(B24,projectID,0)))</formula>
    </cfRule>
  </conditionalFormatting>
  <conditionalFormatting sqref="C21:C23">
    <cfRule type="expression" dxfId="159" priority="40">
      <formula>AND(NOT(ISBLANK(C21)),ISERROR(MATCH(C21,taskID,0)))</formula>
    </cfRule>
  </conditionalFormatting>
  <conditionalFormatting sqref="C24">
    <cfRule type="expression" dxfId="158" priority="39">
      <formula>AND(NOT(ISBLANK(C24)),ISERROR(MATCH(C24,taskID,0)))</formula>
    </cfRule>
  </conditionalFormatting>
  <conditionalFormatting sqref="B20">
    <cfRule type="expression" dxfId="157" priority="37">
      <formula>AND(NOT(ISBLANK(B20)),ISERROR(MATCH(B20,projectID,0)))</formula>
    </cfRule>
  </conditionalFormatting>
  <conditionalFormatting sqref="C20">
    <cfRule type="expression" dxfId="156" priority="38">
      <formula>AND(NOT(ISBLANK(C20)),ISERROR(MATCH(C20,taskID,0)))</formula>
    </cfRule>
  </conditionalFormatting>
  <conditionalFormatting sqref="B25">
    <cfRule type="expression" dxfId="155" priority="36">
      <formula>AND(NOT(ISBLANK(B25)),ISERROR(MATCH(B25,projectID,0)))</formula>
    </cfRule>
  </conditionalFormatting>
  <conditionalFormatting sqref="B15">
    <cfRule type="expression" dxfId="154" priority="35">
      <formula>AND(NOT(ISBLANK(B15)),ISERROR(MATCH(B15,projectID,0)))</formula>
    </cfRule>
  </conditionalFormatting>
  <conditionalFormatting sqref="C15">
    <cfRule type="expression" dxfId="153" priority="34">
      <formula>AND(NOT(ISBLANK(C15)),ISERROR(MATCH(C15,taskID,0)))</formula>
    </cfRule>
  </conditionalFormatting>
  <conditionalFormatting sqref="B33">
    <cfRule type="expression" dxfId="152" priority="30">
      <formula>AND(NOT(ISBLANK(B33)),ISERROR(MATCH(B33,projectID,0)))</formula>
    </cfRule>
  </conditionalFormatting>
  <conditionalFormatting sqref="B34">
    <cfRule type="expression" dxfId="151" priority="29">
      <formula>AND(NOT(ISBLANK(B34)),ISERROR(MATCH(B34,projectID,0)))</formula>
    </cfRule>
  </conditionalFormatting>
  <conditionalFormatting sqref="B35">
    <cfRule type="expression" dxfId="150" priority="28">
      <formula>AND(NOT(ISBLANK(B35)),ISERROR(MATCH(B35,projectID,0)))</formula>
    </cfRule>
  </conditionalFormatting>
  <conditionalFormatting sqref="P10">
    <cfRule type="cellIs" dxfId="149" priority="27" operator="greaterThan">
      <formula>0</formula>
    </cfRule>
  </conditionalFormatting>
  <conditionalFormatting sqref="P10">
    <cfRule type="cellIs" dxfId="148" priority="26" operator="lessThan">
      <formula>0</formula>
    </cfRule>
  </conditionalFormatting>
  <conditionalFormatting sqref="C58">
    <cfRule type="expression" dxfId="147" priority="25">
      <formula>AND(NOT(ISBLANK(C58)),ISERROR(MATCH(C58,taskID,0)))</formula>
    </cfRule>
  </conditionalFormatting>
  <conditionalFormatting sqref="C69:C70">
    <cfRule type="expression" dxfId="146" priority="24">
      <formula>AND(NOT(ISBLANK(C69)),ISERROR(MATCH(C69,taskID,0)))</formula>
    </cfRule>
  </conditionalFormatting>
  <conditionalFormatting sqref="C75:C77">
    <cfRule type="expression" dxfId="145" priority="23">
      <formula>AND(NOT(ISBLANK(C75)),ISERROR(MATCH(C75,taskID,0)))</formula>
    </cfRule>
  </conditionalFormatting>
  <conditionalFormatting sqref="C79:C80">
    <cfRule type="expression" dxfId="144" priority="22">
      <formula>AND(NOT(ISBLANK(C79)),ISERROR(MATCH(C79,taskID,0)))</formula>
    </cfRule>
  </conditionalFormatting>
  <conditionalFormatting sqref="C83">
    <cfRule type="expression" dxfId="143" priority="21">
      <formula>AND(NOT(ISBLANK(C83)),ISERROR(MATCH(C83,taskID,0)))</formula>
    </cfRule>
  </conditionalFormatting>
  <conditionalFormatting sqref="C85">
    <cfRule type="expression" dxfId="142" priority="20">
      <formula>AND(NOT(ISBLANK(C85)),ISERROR(MATCH(C85,taskID,0)))</formula>
    </cfRule>
  </conditionalFormatting>
  <conditionalFormatting sqref="C68">
    <cfRule type="expression" dxfId="141" priority="19">
      <formula>AND(NOT(ISBLANK(C68)),ISERROR(MATCH(C68,taskID,0)))</formula>
    </cfRule>
  </conditionalFormatting>
  <conditionalFormatting sqref="C67">
    <cfRule type="expression" dxfId="140" priority="18">
      <formula>AND(NOT(ISBLANK(C67)),ISERROR(MATCH(C67,taskID,0)))</formula>
    </cfRule>
  </conditionalFormatting>
  <conditionalFormatting sqref="C87:C88">
    <cfRule type="expression" dxfId="139" priority="17">
      <formula>AND(NOT(ISBLANK(C87)),ISERROR(MATCH(C87,taskID,0)))</formula>
    </cfRule>
  </conditionalFormatting>
  <conditionalFormatting sqref="C92">
    <cfRule type="expression" dxfId="138" priority="16">
      <formula>AND(NOT(ISBLANK(C92)),ISERROR(MATCH(C92,taskID,0)))</formula>
    </cfRule>
  </conditionalFormatting>
  <conditionalFormatting sqref="C95">
    <cfRule type="expression" dxfId="137" priority="15">
      <formula>AND(NOT(ISBLANK(C95)),ISERROR(MATCH(C95,taskID,0)))</formula>
    </cfRule>
  </conditionalFormatting>
  <conditionalFormatting sqref="C99">
    <cfRule type="expression" dxfId="136" priority="14">
      <formula>AND(NOT(ISBLANK(C99)),ISERROR(MATCH(C99,taskID,0)))</formula>
    </cfRule>
  </conditionalFormatting>
  <conditionalFormatting sqref="C101">
    <cfRule type="expression" dxfId="135" priority="13">
      <formula>AND(NOT(ISBLANK(C101)),ISERROR(MATCH(C101,taskID,0)))</formula>
    </cfRule>
  </conditionalFormatting>
  <conditionalFormatting sqref="C102">
    <cfRule type="expression" dxfId="134" priority="12">
      <formula>AND(NOT(ISBLANK(C102)),ISERROR(MATCH(C102,taskID,0)))</formula>
    </cfRule>
  </conditionalFormatting>
  <conditionalFormatting sqref="C108">
    <cfRule type="expression" dxfId="133" priority="11">
      <formula>AND(NOT(ISBLANK(C108)),ISERROR(MATCH(C108,taskID,0)))</formula>
    </cfRule>
  </conditionalFormatting>
  <conditionalFormatting sqref="C109">
    <cfRule type="expression" dxfId="132" priority="10">
      <formula>AND(NOT(ISBLANK(C109)),ISERROR(MATCH(C109,taskID,0)))</formula>
    </cfRule>
  </conditionalFormatting>
  <conditionalFormatting sqref="C116">
    <cfRule type="expression" dxfId="131" priority="9">
      <formula>AND(NOT(ISBLANK(C116)),ISERROR(MATCH(C116,taskID,0)))</formula>
    </cfRule>
  </conditionalFormatting>
  <conditionalFormatting sqref="C111">
    <cfRule type="expression" dxfId="130" priority="8">
      <formula>AND(NOT(ISBLANK(C111)),ISERROR(MATCH(C111,taskID,0)))</formula>
    </cfRule>
  </conditionalFormatting>
  <conditionalFormatting sqref="C113">
    <cfRule type="expression" dxfId="129" priority="7">
      <formula>AND(NOT(ISBLANK(C113)),ISERROR(MATCH(C113,taskID,0)))</formula>
    </cfRule>
  </conditionalFormatting>
  <conditionalFormatting sqref="C120">
    <cfRule type="expression" dxfId="128" priority="6">
      <formula>AND(NOT(ISBLANK(C120)),ISERROR(MATCH(C120,taskID,0)))</formula>
    </cfRule>
  </conditionalFormatting>
  <conditionalFormatting sqref="C121">
    <cfRule type="expression" dxfId="127" priority="5">
      <formula>AND(NOT(ISBLANK(C121)),ISERROR(MATCH(C121,taskID,0)))</formula>
    </cfRule>
  </conditionalFormatting>
  <conditionalFormatting sqref="C123">
    <cfRule type="expression" dxfId="126" priority="3">
      <formula>AND(NOT(ISBLANK(C123)),ISERROR(MATCH(C123,taskID,0)))</formula>
    </cfRule>
  </conditionalFormatting>
  <conditionalFormatting sqref="C122">
    <cfRule type="expression" dxfId="125" priority="2">
      <formula>AND(NOT(ISBLANK(C122)),ISERROR(MATCH(C122,taskID,0)))</formula>
    </cfRule>
  </conditionalFormatting>
  <conditionalFormatting sqref="C126">
    <cfRule type="expression" dxfId="124" priority="1">
      <formula>AND(NOT(ISBLANK(C126)),ISERROR(MATCH(C126,taskID,0)))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20 G15 E15:E52" xr:uid="{13C0D7E5-C89B-434B-9A9F-4B0F19AE337C}">
      <formula1>0</formula1>
      <formula2>0.999988425925926</formula2>
    </dataValidation>
    <dataValidation type="list" allowBlank="1" showInputMessage="1" showErrorMessage="1" sqref="B15:B17 B19:B126" xr:uid="{DC4AC18C-7A2E-422F-88CE-BA6A44595AC6}">
      <formula1>projectID_list</formula1>
    </dataValidation>
    <dataValidation type="list" allowBlank="1" showInputMessage="1" showErrorMessage="1" sqref="C15:C109 C111:C126" xr:uid="{DD31F8FA-00D7-4C8C-A208-2B7B5A96D2B3}">
      <formula1>OFFSET(taskIDlabel,MATCH(B15,taskIDList_ProjectID,0),0,COUNTIF(taskIDList_ProjectID,B15),1)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121-7CA1-490C-93D1-24A50A04EBCD}">
  <sheetPr codeName="Sheet7">
    <pageSetUpPr fitToPage="1"/>
  </sheetPr>
  <dimension ref="A1:P151"/>
  <sheetViews>
    <sheetView showGridLines="0" topLeftCell="A94" zoomScale="85" zoomScaleNormal="85" workbookViewId="0">
      <selection activeCell="A113" sqref="A11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.42578125" style="2" bestFit="1" customWidth="1"/>
    <col min="4" max="4" width="46.7109375" style="2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SUMIF(logTable4567[[#All],[Date]],"="&amp;M3,logTable4567[[#All],[Hours]])</f>
        <v>0.25</v>
      </c>
    </row>
    <row r="4" spans="1:16" x14ac:dyDescent="0.3">
      <c r="A4" s="2"/>
      <c r="E4" s="55" t="s">
        <v>426</v>
      </c>
      <c r="F4" s="49">
        <f ca="1">SUMIF(logTable4567[[#All],[Date]],"="&amp;F3,logTable4567[[#All],[Hours]])</f>
        <v>0.25</v>
      </c>
      <c r="J4" s="59"/>
      <c r="K4" s="60"/>
      <c r="M4" s="45">
        <f t="shared" ref="M4:M9" ca="1" si="0">M3+1</f>
        <v>44194</v>
      </c>
      <c r="N4" s="46">
        <f ca="1">SUMIF(logTable4567[[#All],[Date]],"="&amp;M4,logTable4567[[#All],[Hours]])</f>
        <v>0</v>
      </c>
    </row>
    <row r="5" spans="1:16" x14ac:dyDescent="0.3">
      <c r="A5" s="10" t="s">
        <v>427</v>
      </c>
      <c r="B5" s="11" t="s">
        <v>448</v>
      </c>
      <c r="C5" s="11"/>
      <c r="J5" s="59"/>
      <c r="K5" s="60"/>
      <c r="M5" s="45">
        <f t="shared" ca="1" si="0"/>
        <v>44195</v>
      </c>
      <c r="N5" s="46">
        <f ca="1">SUMIF(logTable4567[[#All],[Date]],"="&amp;M5,logTable4567[[#All],[Hours]])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SUMIF(logTable4567[[#All],[Date]],"="&amp;M6,logTable4567[[#All],[Hours]])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SUMIF(logTable4567[[#All],[Date]],"="&amp;M7,logTable4567[[#All],[Hours]])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44144</v>
      </c>
      <c r="K8" s="60"/>
      <c r="M8" s="45">
        <f t="shared" ca="1" si="0"/>
        <v>44198</v>
      </c>
      <c r="N8" s="46">
        <f ca="1">SUMIF(logTable4567[[#All],[Date]],"="&amp;M8,logTable4567[[#All],[Hours]])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44158</v>
      </c>
      <c r="K9" s="60"/>
      <c r="M9" s="45">
        <f t="shared" ca="1" si="0"/>
        <v>44199</v>
      </c>
      <c r="N9" s="46">
        <f ca="1">SUMIF(logTable4567[[#All],[Date]],"="&amp;M9,logTable4567[[#All],[Hours]])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-35</v>
      </c>
      <c r="K10" s="60"/>
      <c r="M10" s="43" t="s">
        <v>426</v>
      </c>
      <c r="N10" s="47">
        <f ca="1">SUM(N3:N9)</f>
        <v>0.25</v>
      </c>
      <c r="O10" s="62" t="s">
        <v>437</v>
      </c>
      <c r="P10" s="62">
        <f ca="1">20-N10</f>
        <v>19.75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SUM(,logTable4567[[#All],[Hours]])</f>
        <v>124.58000000000001</v>
      </c>
      <c r="H11" s="1"/>
      <c r="I11" s="55" t="s">
        <v>426</v>
      </c>
      <c r="J11" s="51">
        <f>SUM(,logTable4567[[#All],[Hours]])</f>
        <v>124.58000000000001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0">
        <v>44144</v>
      </c>
      <c r="B14" s="96" t="s">
        <v>36</v>
      </c>
      <c r="C14" s="96" t="s">
        <v>47</v>
      </c>
      <c r="D14" s="36" t="s">
        <v>48</v>
      </c>
      <c r="E14" s="29">
        <v>0.54166666666666663</v>
      </c>
      <c r="F14" s="30"/>
      <c r="G14" s="29">
        <v>0.59027777777777779</v>
      </c>
      <c r="H14" s="39"/>
      <c r="I14" s="87">
        <f t="shared" ref="I14:I30" si="1">H14/60+ROUND(IF((OR(E14="",G14="")),0,IF((G14&lt;E14),((G14-E14)*24)+24,(G14-E14)*24)-F14/60),2)</f>
        <v>1.17</v>
      </c>
      <c r="J14" s="87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90">
        <v>44144</v>
      </c>
      <c r="B15" s="96" t="s">
        <v>36</v>
      </c>
      <c r="C15" s="27" t="s">
        <v>47</v>
      </c>
      <c r="D15" s="36" t="s">
        <v>50</v>
      </c>
      <c r="E15" s="29">
        <v>0.63541666666666663</v>
      </c>
      <c r="F15" s="30"/>
      <c r="G15" s="29">
        <v>0.69791666666666663</v>
      </c>
      <c r="H15" s="39"/>
      <c r="I15" s="87">
        <f t="shared" si="1"/>
        <v>1.5</v>
      </c>
      <c r="J15" s="87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3"/>
      <c r="N15" s="263"/>
    </row>
    <row r="16" spans="1:16" ht="18" x14ac:dyDescent="0.3">
      <c r="A16" s="90">
        <v>44144</v>
      </c>
      <c r="B16" s="96" t="s">
        <v>36</v>
      </c>
      <c r="C16" s="96" t="s">
        <v>40</v>
      </c>
      <c r="D16" s="36" t="s">
        <v>178</v>
      </c>
      <c r="E16" s="29">
        <v>0.72222222222222221</v>
      </c>
      <c r="F16" s="30"/>
      <c r="G16" s="29">
        <v>0.74305555555555547</v>
      </c>
      <c r="H16" s="39"/>
      <c r="I16" s="87">
        <f t="shared" si="1"/>
        <v>0.5</v>
      </c>
      <c r="J16" s="87" t="str">
        <f t="shared" si="2"/>
        <v>Sprint 0</v>
      </c>
      <c r="K16" s="33"/>
      <c r="L16" s="30"/>
      <c r="M16" s="263"/>
      <c r="N16" s="263"/>
    </row>
    <row r="17" spans="1:14" ht="18" x14ac:dyDescent="0.3">
      <c r="A17" s="90">
        <v>44144</v>
      </c>
      <c r="B17" s="96" t="s">
        <v>36</v>
      </c>
      <c r="C17" s="96" t="s">
        <v>179</v>
      </c>
      <c r="D17" s="36" t="s">
        <v>43</v>
      </c>
      <c r="E17" s="29">
        <v>0.74305555555555547</v>
      </c>
      <c r="F17" s="30"/>
      <c r="G17" s="29">
        <v>0.78125</v>
      </c>
      <c r="H17" s="39"/>
      <c r="I17" s="87">
        <f t="shared" si="1"/>
        <v>0.92</v>
      </c>
      <c r="J17" s="87" t="str">
        <f t="shared" si="2"/>
        <v>Sprint 0</v>
      </c>
      <c r="K17" s="33"/>
      <c r="L17" s="30"/>
      <c r="M17" s="263"/>
      <c r="N17" s="263"/>
    </row>
    <row r="18" spans="1:14" ht="18" x14ac:dyDescent="0.3">
      <c r="A18" s="90">
        <v>44144</v>
      </c>
      <c r="B18" s="96" t="s">
        <v>36</v>
      </c>
      <c r="C18" s="96" t="s">
        <v>179</v>
      </c>
      <c r="D18" s="36" t="s">
        <v>180</v>
      </c>
      <c r="E18" s="29">
        <v>0.78125</v>
      </c>
      <c r="F18" s="30"/>
      <c r="G18" s="29">
        <v>0.79166666666666663</v>
      </c>
      <c r="H18" s="39"/>
      <c r="I18" s="87">
        <f t="shared" si="1"/>
        <v>0.25</v>
      </c>
      <c r="J18" s="87" t="str">
        <f t="shared" si="2"/>
        <v>Sprint 0</v>
      </c>
      <c r="K18" s="33"/>
      <c r="L18" s="30"/>
      <c r="M18" s="263"/>
      <c r="N18" s="263"/>
    </row>
    <row r="19" spans="1:14" ht="18" x14ac:dyDescent="0.3">
      <c r="A19" s="90">
        <v>44144</v>
      </c>
      <c r="B19" s="96" t="s">
        <v>36</v>
      </c>
      <c r="C19" s="96" t="s">
        <v>54</v>
      </c>
      <c r="D19" s="36" t="s">
        <v>71</v>
      </c>
      <c r="E19" s="29">
        <v>0.88541666666666663</v>
      </c>
      <c r="F19" s="30"/>
      <c r="G19" s="29">
        <v>0.91666666666666663</v>
      </c>
      <c r="H19" s="39"/>
      <c r="I19" s="87">
        <f t="shared" si="1"/>
        <v>0.75</v>
      </c>
      <c r="J19" s="87" t="str">
        <f t="shared" si="2"/>
        <v>Sprint 0</v>
      </c>
      <c r="K19" s="33"/>
      <c r="L19" s="30"/>
      <c r="M19" s="20"/>
      <c r="N19" s="20"/>
    </row>
    <row r="20" spans="1:14" ht="18" x14ac:dyDescent="0.3">
      <c r="A20" s="26">
        <v>44141</v>
      </c>
      <c r="B20" s="27" t="s">
        <v>36</v>
      </c>
      <c r="C20" s="27" t="s">
        <v>44</v>
      </c>
      <c r="D20" s="36"/>
      <c r="E20" s="37">
        <v>0.38541666666666669</v>
      </c>
      <c r="F20" s="38">
        <v>15</v>
      </c>
      <c r="G20" s="37">
        <v>0.45833333333333331</v>
      </c>
      <c r="H20" s="31"/>
      <c r="I20" s="32">
        <f t="shared" si="1"/>
        <v>1.5</v>
      </c>
      <c r="J20" s="87" t="str">
        <f t="shared" si="2"/>
        <v>Sprint 0</v>
      </c>
      <c r="K20" s="33"/>
      <c r="L20" s="30"/>
      <c r="M20" s="249"/>
      <c r="N20" s="249"/>
    </row>
    <row r="21" spans="1:14" ht="18" x14ac:dyDescent="0.3">
      <c r="A21" s="88">
        <v>44141</v>
      </c>
      <c r="B21" s="98" t="s">
        <v>36</v>
      </c>
      <c r="C21" s="98" t="s">
        <v>44</v>
      </c>
      <c r="D21" s="63" t="s">
        <v>48</v>
      </c>
      <c r="E21" s="76">
        <v>0.375</v>
      </c>
      <c r="F21" s="77"/>
      <c r="G21" s="76">
        <v>0.41666666666666669</v>
      </c>
      <c r="H21" s="64"/>
      <c r="I21" s="89">
        <f t="shared" si="1"/>
        <v>1</v>
      </c>
      <c r="J21" s="87" t="str">
        <f t="shared" si="2"/>
        <v>Sprint 0</v>
      </c>
      <c r="K21" s="73"/>
      <c r="L21" s="77"/>
      <c r="N21" s="20"/>
    </row>
    <row r="22" spans="1:14" ht="18" x14ac:dyDescent="0.3">
      <c r="A22" s="90">
        <v>44141</v>
      </c>
      <c r="B22" s="96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1"/>
        <v>1.75</v>
      </c>
      <c r="J22" s="87" t="str">
        <f t="shared" si="2"/>
        <v>Sprint 0</v>
      </c>
      <c r="K22" s="73"/>
      <c r="L22" s="77"/>
      <c r="N22" s="20"/>
    </row>
    <row r="23" spans="1:14" ht="18" x14ac:dyDescent="0.3">
      <c r="A23" s="69">
        <v>44140</v>
      </c>
      <c r="B23" s="65" t="s">
        <v>36</v>
      </c>
      <c r="C23" s="65" t="s">
        <v>47</v>
      </c>
      <c r="D23" s="75"/>
      <c r="E23" s="76">
        <v>0.375</v>
      </c>
      <c r="F23" s="83"/>
      <c r="G23" s="83">
        <v>0.41666666666666669</v>
      </c>
      <c r="H23" s="79"/>
      <c r="I23" s="80">
        <f t="shared" si="1"/>
        <v>1</v>
      </c>
      <c r="J23" s="87" t="str">
        <f t="shared" si="2"/>
        <v>Sprint 0</v>
      </c>
      <c r="K23" s="73"/>
      <c r="L23" s="77"/>
    </row>
    <row r="24" spans="1:14" ht="18" x14ac:dyDescent="0.3">
      <c r="A24" s="26">
        <v>44140</v>
      </c>
      <c r="B24" s="27" t="s">
        <v>36</v>
      </c>
      <c r="C24" s="27" t="s">
        <v>47</v>
      </c>
      <c r="D24" s="36"/>
      <c r="E24" s="37">
        <v>0.375</v>
      </c>
      <c r="F24" s="38">
        <v>15</v>
      </c>
      <c r="G24" s="37">
        <v>0.52083333333333337</v>
      </c>
      <c r="H24" s="34"/>
      <c r="I24" s="32">
        <f t="shared" si="1"/>
        <v>3.25</v>
      </c>
      <c r="J24" s="87" t="str">
        <f t="shared" si="2"/>
        <v>Sprint 0</v>
      </c>
      <c r="K24" s="33"/>
      <c r="L24" s="30"/>
    </row>
    <row r="25" spans="1:14" ht="18" x14ac:dyDescent="0.3">
      <c r="A25" s="88">
        <v>44140</v>
      </c>
      <c r="B25" s="98" t="s">
        <v>36</v>
      </c>
      <c r="C25" s="98" t="s">
        <v>44</v>
      </c>
      <c r="D25" s="63"/>
      <c r="E25" s="76">
        <v>0.54166666666666663</v>
      </c>
      <c r="F25" s="77"/>
      <c r="G25" s="76">
        <v>0.58333333333333337</v>
      </c>
      <c r="H25" s="64"/>
      <c r="I25" s="89">
        <f t="shared" si="1"/>
        <v>1</v>
      </c>
      <c r="J25" s="87" t="str">
        <f t="shared" si="2"/>
        <v>Sprint 0</v>
      </c>
      <c r="K25" s="73"/>
      <c r="L25" s="77"/>
    </row>
    <row r="26" spans="1:14" ht="18" x14ac:dyDescent="0.3">
      <c r="A26" s="69">
        <v>44140</v>
      </c>
      <c r="B26" s="65" t="s">
        <v>36</v>
      </c>
      <c r="C26" s="65" t="s">
        <v>47</v>
      </c>
      <c r="D26" s="63"/>
      <c r="E26" s="76">
        <v>0.75</v>
      </c>
      <c r="F26" s="77"/>
      <c r="G26" s="76">
        <v>0.80694444444444446</v>
      </c>
      <c r="H26" s="64"/>
      <c r="I26" s="89">
        <f t="shared" si="1"/>
        <v>1.37</v>
      </c>
      <c r="J26" s="87" t="str">
        <f t="shared" si="2"/>
        <v>Sprint 0</v>
      </c>
      <c r="K26" s="73"/>
      <c r="L26" s="77"/>
    </row>
    <row r="27" spans="1:14" ht="18" x14ac:dyDescent="0.3">
      <c r="A27" s="69">
        <v>44139</v>
      </c>
      <c r="B27" s="65" t="s">
        <v>36</v>
      </c>
      <c r="C27" s="65" t="s">
        <v>44</v>
      </c>
      <c r="D27" s="75"/>
      <c r="E27" s="76">
        <v>0.34375</v>
      </c>
      <c r="F27" s="77">
        <v>15</v>
      </c>
      <c r="G27" s="76">
        <v>0.4236111111111111</v>
      </c>
      <c r="H27" s="79"/>
      <c r="I27" s="80">
        <f t="shared" si="1"/>
        <v>1.67</v>
      </c>
      <c r="J27" s="87" t="str">
        <f t="shared" si="2"/>
        <v>Sprint 0</v>
      </c>
      <c r="K27" s="73"/>
      <c r="L27" s="77"/>
    </row>
    <row r="28" spans="1:14" ht="18" x14ac:dyDescent="0.3">
      <c r="A28" s="26">
        <v>44138</v>
      </c>
      <c r="B28" s="27" t="s">
        <v>36</v>
      </c>
      <c r="C28" s="27" t="s">
        <v>47</v>
      </c>
      <c r="D28" s="28"/>
      <c r="E28" s="29">
        <v>0.375</v>
      </c>
      <c r="F28" s="30"/>
      <c r="G28" s="34">
        <v>0.43333333333333335</v>
      </c>
      <c r="H28" s="31"/>
      <c r="I28" s="32">
        <f t="shared" si="1"/>
        <v>1.4</v>
      </c>
      <c r="J28" s="87" t="str">
        <f t="shared" si="2"/>
        <v>Sprint 0</v>
      </c>
      <c r="K28" s="33"/>
      <c r="L28" s="30"/>
    </row>
    <row r="29" spans="1:14" ht="18" x14ac:dyDescent="0.3">
      <c r="A29" s="26">
        <v>44137</v>
      </c>
      <c r="B29" s="27" t="s">
        <v>36</v>
      </c>
      <c r="C29" s="27" t="s">
        <v>44</v>
      </c>
      <c r="D29" s="28"/>
      <c r="E29" s="29">
        <v>0.34375</v>
      </c>
      <c r="F29" s="30">
        <v>15</v>
      </c>
      <c r="G29" s="29">
        <v>0.42708333333333331</v>
      </c>
      <c r="H29" s="31"/>
      <c r="I29" s="32">
        <f t="shared" si="1"/>
        <v>1.75</v>
      </c>
      <c r="J29" s="87" t="str">
        <f t="shared" si="2"/>
        <v>Sprint 0</v>
      </c>
      <c r="K29" s="33"/>
      <c r="L29" s="30"/>
    </row>
    <row r="30" spans="1:14" ht="18" x14ac:dyDescent="0.3">
      <c r="A30" s="88">
        <v>44145</v>
      </c>
      <c r="B30" s="98" t="s">
        <v>36</v>
      </c>
      <c r="C30" s="27" t="s">
        <v>47</v>
      </c>
      <c r="D30" s="63" t="s">
        <v>70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87" t="str">
        <f t="shared" si="2"/>
        <v>Sprint 0</v>
      </c>
      <c r="K30" s="73"/>
      <c r="L30" s="77"/>
    </row>
    <row r="31" spans="1:14" ht="18" x14ac:dyDescent="0.3">
      <c r="A31" s="90">
        <v>44146</v>
      </c>
      <c r="B31" s="96" t="s">
        <v>36</v>
      </c>
      <c r="C31" s="27" t="s">
        <v>47</v>
      </c>
      <c r="D31" s="36" t="s">
        <v>449</v>
      </c>
      <c r="E31" s="29">
        <v>0.375</v>
      </c>
      <c r="F31" s="30"/>
      <c r="G31" s="29">
        <v>0.38541666666666669</v>
      </c>
      <c r="H31" s="39"/>
      <c r="I31" s="87">
        <f t="shared" ref="I31:I39" si="3">H31/60+ROUND(IF((OR(E31="",G31="")),0,IF((G31&lt;E31),((G31-E31)*24)+24,(G31-E31)*24)-F31/60),2)</f>
        <v>0.25</v>
      </c>
      <c r="J31" s="87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44</v>
      </c>
      <c r="D32" s="36"/>
      <c r="E32" s="29">
        <v>0.34375</v>
      </c>
      <c r="F32" s="30"/>
      <c r="G32" s="29">
        <v>0.39583333333333331</v>
      </c>
      <c r="H32" s="39"/>
      <c r="I32" s="87">
        <f t="shared" si="3"/>
        <v>1.25</v>
      </c>
      <c r="J32" s="87" t="str">
        <f t="shared" si="2"/>
        <v>Sprint 0</v>
      </c>
      <c r="K32" s="33"/>
      <c r="L32" s="30"/>
    </row>
    <row r="33" spans="1:12" ht="18" x14ac:dyDescent="0.3">
      <c r="A33" s="90">
        <v>44147</v>
      </c>
      <c r="B33" s="96" t="s">
        <v>36</v>
      </c>
      <c r="C33" s="96" t="s">
        <v>44</v>
      </c>
      <c r="D33" s="36"/>
      <c r="E33" s="29">
        <v>0.54166666666666663</v>
      </c>
      <c r="F33" s="30"/>
      <c r="G33" s="29">
        <v>0.58333333333333337</v>
      </c>
      <c r="H33" s="39"/>
      <c r="I33" s="87">
        <f t="shared" si="3"/>
        <v>1</v>
      </c>
      <c r="J33" s="87" t="str">
        <f t="shared" si="2"/>
        <v>Sprint 0</v>
      </c>
      <c r="K33" s="33"/>
      <c r="L33" s="30"/>
    </row>
    <row r="34" spans="1:12" ht="18" x14ac:dyDescent="0.3">
      <c r="A34" s="90">
        <v>44145</v>
      </c>
      <c r="B34" s="96" t="s">
        <v>36</v>
      </c>
      <c r="C34" s="96" t="s">
        <v>181</v>
      </c>
      <c r="D34" s="36" t="s">
        <v>182</v>
      </c>
      <c r="E34" s="29">
        <v>0.91666666666666663</v>
      </c>
      <c r="F34" s="30"/>
      <c r="G34" s="29">
        <v>0.97916666666666663</v>
      </c>
      <c r="H34" s="39"/>
      <c r="I34" s="87">
        <f t="shared" si="3"/>
        <v>1.5</v>
      </c>
      <c r="J34" s="87" t="str">
        <f t="shared" si="2"/>
        <v>Sprint 0</v>
      </c>
      <c r="K34" s="33"/>
      <c r="L34" s="30"/>
    </row>
    <row r="35" spans="1:12" ht="18" x14ac:dyDescent="0.3">
      <c r="A35" s="90">
        <v>44145</v>
      </c>
      <c r="B35" s="96" t="s">
        <v>36</v>
      </c>
      <c r="C35" s="96" t="s">
        <v>181</v>
      </c>
      <c r="D35" s="36" t="s">
        <v>183</v>
      </c>
      <c r="E35" s="29">
        <v>0.91666666666666663</v>
      </c>
      <c r="F35" s="30"/>
      <c r="G35" s="29">
        <v>0.97916666666666663</v>
      </c>
      <c r="H35" s="39"/>
      <c r="I35" s="87">
        <f t="shared" si="3"/>
        <v>1.5</v>
      </c>
      <c r="J35" s="87" t="str">
        <f t="shared" si="2"/>
        <v>Sprint 0</v>
      </c>
      <c r="K35" s="33"/>
      <c r="L35" s="30"/>
    </row>
    <row r="36" spans="1:12" ht="18" x14ac:dyDescent="0.3">
      <c r="A36" s="90">
        <v>44145</v>
      </c>
      <c r="B36" s="96" t="s">
        <v>36</v>
      </c>
      <c r="C36" s="96" t="s">
        <v>181</v>
      </c>
      <c r="D36" s="36" t="s">
        <v>184</v>
      </c>
      <c r="E36" s="29">
        <v>0.91666666666666663</v>
      </c>
      <c r="F36" s="30"/>
      <c r="G36" s="29">
        <v>0.97916666666666663</v>
      </c>
      <c r="H36" s="39"/>
      <c r="I36" s="87">
        <f t="shared" si="3"/>
        <v>1.5</v>
      </c>
      <c r="J36" s="87" t="str">
        <f t="shared" si="2"/>
        <v>Sprint 0</v>
      </c>
      <c r="K36" s="33"/>
      <c r="L36" s="30"/>
    </row>
    <row r="37" spans="1:12" ht="18" x14ac:dyDescent="0.3">
      <c r="A37" s="90">
        <v>44147</v>
      </c>
      <c r="B37" s="96" t="s">
        <v>36</v>
      </c>
      <c r="C37" s="27" t="s">
        <v>47</v>
      </c>
      <c r="D37" s="36"/>
      <c r="E37" s="29">
        <v>0.625</v>
      </c>
      <c r="F37" s="30"/>
      <c r="G37" s="29">
        <v>0.79166666666666663</v>
      </c>
      <c r="H37" s="39"/>
      <c r="I37" s="87">
        <f t="shared" si="3"/>
        <v>4</v>
      </c>
      <c r="J37" s="87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27" t="s">
        <v>47</v>
      </c>
      <c r="D38" s="36"/>
      <c r="E38" s="29">
        <v>0.375</v>
      </c>
      <c r="F38" s="30"/>
      <c r="G38" s="29">
        <v>0.41666666666666669</v>
      </c>
      <c r="H38" s="39"/>
      <c r="I38" s="87">
        <f t="shared" si="3"/>
        <v>1</v>
      </c>
      <c r="J38" s="87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0.41666666666666669</v>
      </c>
      <c r="F39" s="77"/>
      <c r="G39" s="76">
        <v>0.5</v>
      </c>
      <c r="H39" s="64"/>
      <c r="I39" s="89">
        <f t="shared" si="3"/>
        <v>2</v>
      </c>
      <c r="J39" s="87" t="str">
        <f t="shared" si="2"/>
        <v>Sprint 0</v>
      </c>
      <c r="K39" s="73"/>
      <c r="L39" s="77"/>
    </row>
    <row r="40" spans="1:12" ht="18" x14ac:dyDescent="0.3">
      <c r="A40" s="90">
        <v>44148</v>
      </c>
      <c r="B40" s="96" t="s">
        <v>36</v>
      </c>
      <c r="C40" s="96" t="s">
        <v>54</v>
      </c>
      <c r="D40" s="36"/>
      <c r="E40" s="29">
        <v>0.54166666666666663</v>
      </c>
      <c r="F40" s="30"/>
      <c r="G40" s="29">
        <v>0.55208333333333337</v>
      </c>
      <c r="H40" s="39"/>
      <c r="I40" s="87">
        <f t="shared" ref="I40:I51" si="4">H40/60+ROUND(IF((OR(E40="",G40="")),0,IF((G40&lt;E40),((G40-E40)*24)+24,(G40-E40)*24)-F40/60),2)</f>
        <v>0.25</v>
      </c>
      <c r="J40" s="87" t="str">
        <f t="shared" si="2"/>
        <v>Sprint 0</v>
      </c>
      <c r="K40" s="33"/>
      <c r="L40" s="30"/>
    </row>
    <row r="41" spans="1:12" ht="18" x14ac:dyDescent="0.3">
      <c r="A41" s="90">
        <v>44150</v>
      </c>
      <c r="B41" s="96" t="s">
        <v>36</v>
      </c>
      <c r="C41" s="96" t="s">
        <v>54</v>
      </c>
      <c r="D41" s="36" t="s">
        <v>72</v>
      </c>
      <c r="E41" s="29">
        <v>0.625</v>
      </c>
      <c r="F41" s="30"/>
      <c r="G41" s="29">
        <v>0.70833333333333337</v>
      </c>
      <c r="H41" s="39"/>
      <c r="I41" s="87">
        <f t="shared" si="4"/>
        <v>2</v>
      </c>
      <c r="J41" s="87" t="str">
        <f t="shared" si="2"/>
        <v>Sprint 0</v>
      </c>
      <c r="K41" s="33"/>
      <c r="L41" s="30"/>
    </row>
    <row r="42" spans="1:12" ht="18" x14ac:dyDescent="0.3">
      <c r="A42" s="90">
        <v>44151</v>
      </c>
      <c r="B42" s="96" t="s">
        <v>36</v>
      </c>
      <c r="C42" s="96" t="s">
        <v>47</v>
      </c>
      <c r="D42" s="36" t="s">
        <v>70</v>
      </c>
      <c r="E42" s="29">
        <v>0.375</v>
      </c>
      <c r="F42" s="30"/>
      <c r="G42" s="29">
        <v>0.39583333333333331</v>
      </c>
      <c r="H42" s="39"/>
      <c r="I42" s="87">
        <f t="shared" si="4"/>
        <v>0.5</v>
      </c>
      <c r="J42" s="87" t="str">
        <f t="shared" si="2"/>
        <v>Sprint 0</v>
      </c>
      <c r="K42" s="33"/>
      <c r="L42" s="30"/>
    </row>
    <row r="43" spans="1:12" ht="18" x14ac:dyDescent="0.3">
      <c r="A43" s="90">
        <v>44152</v>
      </c>
      <c r="B43" s="96" t="s">
        <v>36</v>
      </c>
      <c r="C43" s="96" t="s">
        <v>331</v>
      </c>
      <c r="D43" s="36" t="s">
        <v>332</v>
      </c>
      <c r="E43" s="29">
        <v>0.5</v>
      </c>
      <c r="F43" s="30"/>
      <c r="G43" s="29">
        <v>0.58333333333333337</v>
      </c>
      <c r="H43" s="39"/>
      <c r="I43" s="87">
        <f t="shared" si="4"/>
        <v>2</v>
      </c>
      <c r="J43" s="87" t="str">
        <f t="shared" si="2"/>
        <v>Sprint 1</v>
      </c>
      <c r="K43" s="33"/>
      <c r="L43" s="30"/>
    </row>
    <row r="44" spans="1:12" ht="18" x14ac:dyDescent="0.3">
      <c r="A44" s="90">
        <v>44147</v>
      </c>
      <c r="B44" s="96" t="s">
        <v>36</v>
      </c>
      <c r="C44" s="96" t="s">
        <v>181</v>
      </c>
      <c r="D44" s="36" t="s">
        <v>185</v>
      </c>
      <c r="E44" s="29">
        <v>0.45833333333333331</v>
      </c>
      <c r="F44" s="30"/>
      <c r="G44" s="29">
        <v>0.54166666666666663</v>
      </c>
      <c r="H44" s="39"/>
      <c r="I44" s="87">
        <f t="shared" si="4"/>
        <v>2</v>
      </c>
      <c r="J44" s="87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27" t="s">
        <v>78</v>
      </c>
      <c r="D45" s="36" t="s">
        <v>70</v>
      </c>
      <c r="E45" s="29">
        <v>0.375</v>
      </c>
      <c r="F45" s="30"/>
      <c r="G45" s="29">
        <v>0.39583333333333331</v>
      </c>
      <c r="H45" s="39"/>
      <c r="I45" s="87">
        <f t="shared" si="4"/>
        <v>0.5</v>
      </c>
      <c r="J45" s="87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44</v>
      </c>
      <c r="D46" s="36"/>
      <c r="E46" s="29">
        <v>0.63541666666666663</v>
      </c>
      <c r="F46" s="30"/>
      <c r="G46" s="29">
        <v>0.70833333333333337</v>
      </c>
      <c r="H46" s="39"/>
      <c r="I46" s="87">
        <f t="shared" si="4"/>
        <v>1.75</v>
      </c>
      <c r="J46" s="87" t="str">
        <f t="shared" si="2"/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96" t="s">
        <v>54</v>
      </c>
      <c r="D47" s="36" t="s">
        <v>115</v>
      </c>
      <c r="E47" s="29">
        <v>0.79166666666666663</v>
      </c>
      <c r="F47" s="30"/>
      <c r="G47" s="29">
        <v>0.83333333333333337</v>
      </c>
      <c r="H47" s="39"/>
      <c r="I47" s="87">
        <f t="shared" si="4"/>
        <v>1</v>
      </c>
      <c r="J47" s="87" t="str">
        <f t="shared" si="2"/>
        <v>Sprint 1</v>
      </c>
      <c r="K47" s="33"/>
      <c r="L47" s="30"/>
    </row>
    <row r="48" spans="1:12" ht="18" x14ac:dyDescent="0.3">
      <c r="A48" s="90">
        <v>44153</v>
      </c>
      <c r="B48" s="96" t="s">
        <v>36</v>
      </c>
      <c r="C48" s="96" t="s">
        <v>78</v>
      </c>
      <c r="D48" s="36" t="s">
        <v>70</v>
      </c>
      <c r="E48" s="29">
        <v>0.375</v>
      </c>
      <c r="F48" s="30"/>
      <c r="G48" s="29">
        <v>0.38541666666666669</v>
      </c>
      <c r="H48" s="39"/>
      <c r="I48" s="87">
        <f t="shared" si="4"/>
        <v>0.25</v>
      </c>
      <c r="J48" s="87" t="str">
        <f t="shared" si="2"/>
        <v>Sprint 1</v>
      </c>
      <c r="K48" s="33"/>
      <c r="L48" s="30"/>
    </row>
    <row r="49" spans="1:12" ht="18" x14ac:dyDescent="0.3">
      <c r="A49" s="90">
        <v>44153</v>
      </c>
      <c r="B49" s="96" t="s">
        <v>36</v>
      </c>
      <c r="C49" s="96" t="s">
        <v>265</v>
      </c>
      <c r="D49" s="36" t="s">
        <v>329</v>
      </c>
      <c r="E49" s="29">
        <v>0.75</v>
      </c>
      <c r="F49" s="30"/>
      <c r="G49" s="29">
        <v>0.78541666666666676</v>
      </c>
      <c r="H49" s="39"/>
      <c r="I49" s="87">
        <f t="shared" si="4"/>
        <v>0.85</v>
      </c>
      <c r="J49" s="87" t="str">
        <f t="shared" si="2"/>
        <v>Sprint 1</v>
      </c>
      <c r="K49" s="33"/>
      <c r="L49" s="30"/>
    </row>
    <row r="50" spans="1:12" ht="18" x14ac:dyDescent="0.3">
      <c r="A50" s="90">
        <v>44151</v>
      </c>
      <c r="B50" s="96" t="s">
        <v>36</v>
      </c>
      <c r="C50" s="96" t="s">
        <v>190</v>
      </c>
      <c r="D50" s="36" t="s">
        <v>88</v>
      </c>
      <c r="E50" s="29">
        <v>0.59375</v>
      </c>
      <c r="F50" s="30"/>
      <c r="G50" s="29">
        <v>0.625</v>
      </c>
      <c r="H50" s="39"/>
      <c r="I50" s="87">
        <f t="shared" si="4"/>
        <v>0.75</v>
      </c>
      <c r="J50" s="87" t="str">
        <f t="shared" si="2"/>
        <v>Sprint 0</v>
      </c>
      <c r="K50" s="33"/>
      <c r="L50" s="30"/>
    </row>
    <row r="51" spans="1:12" ht="18" x14ac:dyDescent="0.3">
      <c r="A51" s="88">
        <v>44147</v>
      </c>
      <c r="B51" s="98" t="s">
        <v>36</v>
      </c>
      <c r="C51" s="98" t="s">
        <v>190</v>
      </c>
      <c r="D51" s="63" t="s">
        <v>88</v>
      </c>
      <c r="E51" s="76">
        <v>0.3611111111111111</v>
      </c>
      <c r="F51" s="77"/>
      <c r="G51" s="76">
        <v>0.3888888888888889</v>
      </c>
      <c r="H51" s="64"/>
      <c r="I51" s="89">
        <f t="shared" si="4"/>
        <v>0.67</v>
      </c>
      <c r="J51" s="87" t="str">
        <f t="shared" si="2"/>
        <v>Sprint 0</v>
      </c>
      <c r="K51" s="73"/>
      <c r="L51" s="77"/>
    </row>
    <row r="52" spans="1:12" ht="18" x14ac:dyDescent="0.3">
      <c r="A52" s="90">
        <v>44154</v>
      </c>
      <c r="B52" s="96" t="s">
        <v>36</v>
      </c>
      <c r="C52" s="98" t="s">
        <v>78</v>
      </c>
      <c r="D52" s="36" t="s">
        <v>70</v>
      </c>
      <c r="E52" s="29">
        <v>0.375</v>
      </c>
      <c r="F52" s="30"/>
      <c r="G52" s="29">
        <v>0.38541666666666669</v>
      </c>
      <c r="H52" s="39"/>
      <c r="I52" s="87">
        <f t="shared" ref="I52:I66" si="5">H52/60+ROUND(IF((OR(E52="",G52="")),0,IF((G52&lt;E52),((G52-E52)*24)+24,(G52-E52)*24)-F52/60),2)</f>
        <v>0.25</v>
      </c>
      <c r="J52" s="87" t="str">
        <f t="shared" si="2"/>
        <v>Sprint 1</v>
      </c>
      <c r="K52" s="33"/>
      <c r="L52" s="30"/>
    </row>
    <row r="53" spans="1:12" ht="18" x14ac:dyDescent="0.3">
      <c r="A53" s="90">
        <v>44154</v>
      </c>
      <c r="B53" s="96" t="s">
        <v>36</v>
      </c>
      <c r="C53" s="98" t="s">
        <v>192</v>
      </c>
      <c r="D53" s="36" t="s">
        <v>234</v>
      </c>
      <c r="E53" s="29">
        <v>0.38541666666666669</v>
      </c>
      <c r="F53" s="30"/>
      <c r="G53" s="29">
        <v>0.41666666666666669</v>
      </c>
      <c r="H53" s="39"/>
      <c r="I53" s="87">
        <f t="shared" si="5"/>
        <v>0.75</v>
      </c>
      <c r="J53" s="87" t="str">
        <f t="shared" si="2"/>
        <v>Sprint 1</v>
      </c>
      <c r="K53" s="33"/>
      <c r="L53" s="30"/>
    </row>
    <row r="54" spans="1:12" ht="18" x14ac:dyDescent="0.3">
      <c r="A54" s="90">
        <v>44154</v>
      </c>
      <c r="B54" s="96" t="s">
        <v>36</v>
      </c>
      <c r="C54" s="98" t="s">
        <v>192</v>
      </c>
      <c r="D54" s="36" t="s">
        <v>235</v>
      </c>
      <c r="E54" s="29">
        <v>0.41666666666666669</v>
      </c>
      <c r="F54" s="30"/>
      <c r="G54" s="29">
        <v>0.52777777777777779</v>
      </c>
      <c r="H54" s="39"/>
      <c r="I54" s="87">
        <f t="shared" si="5"/>
        <v>2.67</v>
      </c>
      <c r="J54" s="87" t="str">
        <f t="shared" si="2"/>
        <v>Sprint 1</v>
      </c>
      <c r="K54" s="33"/>
      <c r="L54" s="30"/>
    </row>
    <row r="55" spans="1:12" ht="18" x14ac:dyDescent="0.3">
      <c r="A55" s="90">
        <v>44154</v>
      </c>
      <c r="B55" s="96" t="s">
        <v>36</v>
      </c>
      <c r="C55" s="98" t="s">
        <v>38</v>
      </c>
      <c r="D55" s="36" t="s">
        <v>116</v>
      </c>
      <c r="E55" s="29">
        <v>0.54166666666666663</v>
      </c>
      <c r="F55" s="30"/>
      <c r="G55" s="29">
        <v>0.66666666666666663</v>
      </c>
      <c r="H55" s="39"/>
      <c r="I55" s="87">
        <f t="shared" si="5"/>
        <v>3</v>
      </c>
      <c r="J55" s="87" t="str">
        <f t="shared" si="2"/>
        <v>Sprint 1</v>
      </c>
      <c r="K55" s="33"/>
      <c r="L55" s="30"/>
    </row>
    <row r="56" spans="1:12" ht="18" x14ac:dyDescent="0.3">
      <c r="A56" s="90">
        <v>44154</v>
      </c>
      <c r="B56" s="96" t="s">
        <v>36</v>
      </c>
      <c r="C56" s="98" t="s">
        <v>154</v>
      </c>
      <c r="D56" s="36" t="s">
        <v>155</v>
      </c>
      <c r="E56" s="29">
        <v>0.83333333333333337</v>
      </c>
      <c r="F56" s="30"/>
      <c r="G56" s="29">
        <v>0.875</v>
      </c>
      <c r="H56" s="39"/>
      <c r="I56" s="87">
        <f t="shared" si="5"/>
        <v>1</v>
      </c>
      <c r="J56" s="87" t="str">
        <f t="shared" si="2"/>
        <v>Sprint 1</v>
      </c>
      <c r="K56" s="33"/>
      <c r="L56" s="30"/>
    </row>
    <row r="57" spans="1:12" ht="18" x14ac:dyDescent="0.3">
      <c r="A57" s="90">
        <v>44155</v>
      </c>
      <c r="B57" s="96" t="s">
        <v>36</v>
      </c>
      <c r="C57" s="27" t="s">
        <v>78</v>
      </c>
      <c r="D57" s="36" t="s">
        <v>70</v>
      </c>
      <c r="E57" s="29">
        <v>0.375</v>
      </c>
      <c r="F57" s="30"/>
      <c r="G57" s="29">
        <v>0.38541666666666669</v>
      </c>
      <c r="H57" s="39"/>
      <c r="I57" s="87">
        <f t="shared" si="5"/>
        <v>0.25</v>
      </c>
      <c r="J57" s="87" t="str">
        <f t="shared" si="2"/>
        <v>Sprint 1</v>
      </c>
      <c r="K57" s="33"/>
      <c r="L57" s="30"/>
    </row>
    <row r="58" spans="1:12" ht="18" x14ac:dyDescent="0.3">
      <c r="A58" s="90">
        <v>44155</v>
      </c>
      <c r="B58" s="96" t="s">
        <v>36</v>
      </c>
      <c r="C58" s="98" t="s">
        <v>154</v>
      </c>
      <c r="D58" s="36" t="s">
        <v>156</v>
      </c>
      <c r="E58" s="29">
        <v>0.33333333333333331</v>
      </c>
      <c r="F58" s="30"/>
      <c r="G58" s="29">
        <v>0.375</v>
      </c>
      <c r="H58" s="39"/>
      <c r="I58" s="87">
        <f t="shared" si="5"/>
        <v>1</v>
      </c>
      <c r="J58" s="87" t="str">
        <f t="shared" si="2"/>
        <v>Sprint 1</v>
      </c>
      <c r="K58" s="33"/>
      <c r="L58" s="30"/>
    </row>
    <row r="59" spans="1:12" ht="18" x14ac:dyDescent="0.3">
      <c r="A59" s="90">
        <v>44156</v>
      </c>
      <c r="B59" s="98" t="s">
        <v>36</v>
      </c>
      <c r="C59" s="98" t="s">
        <v>38</v>
      </c>
      <c r="D59" s="36" t="s">
        <v>117</v>
      </c>
      <c r="E59" s="29">
        <v>0.29166666666666669</v>
      </c>
      <c r="F59" s="30"/>
      <c r="G59" s="29">
        <v>0.375</v>
      </c>
      <c r="H59" s="39"/>
      <c r="I59" s="87">
        <f t="shared" si="5"/>
        <v>2</v>
      </c>
      <c r="J59" s="87" t="str">
        <f t="shared" si="2"/>
        <v>Sprint 1</v>
      </c>
      <c r="K59" s="33"/>
      <c r="L59" s="30"/>
    </row>
    <row r="60" spans="1:12" ht="18" x14ac:dyDescent="0.3">
      <c r="A60" s="90">
        <v>44157</v>
      </c>
      <c r="B60" s="98" t="s">
        <v>36</v>
      </c>
      <c r="C60" s="98" t="s">
        <v>38</v>
      </c>
      <c r="D60" s="36" t="s">
        <v>118</v>
      </c>
      <c r="E60" s="29">
        <v>0.54166666666666663</v>
      </c>
      <c r="F60" s="30"/>
      <c r="G60" s="29">
        <v>0.60416666666666663</v>
      </c>
      <c r="H60" s="39"/>
      <c r="I60" s="87">
        <f t="shared" si="5"/>
        <v>1.5</v>
      </c>
      <c r="J60" s="87" t="str">
        <f t="shared" si="2"/>
        <v>Sprint 1</v>
      </c>
      <c r="K60" s="33"/>
      <c r="L60" s="30"/>
    </row>
    <row r="61" spans="1:12" ht="18" x14ac:dyDescent="0.3">
      <c r="A61" s="90">
        <v>44158</v>
      </c>
      <c r="B61" s="98" t="s">
        <v>36</v>
      </c>
      <c r="C61" s="98" t="s">
        <v>78</v>
      </c>
      <c r="D61" s="36" t="s">
        <v>70</v>
      </c>
      <c r="E61" s="29">
        <v>0.54166666666666663</v>
      </c>
      <c r="F61" s="30"/>
      <c r="G61" s="29">
        <v>0.58333333333333337</v>
      </c>
      <c r="H61" s="39"/>
      <c r="I61" s="87">
        <f t="shared" si="5"/>
        <v>1</v>
      </c>
      <c r="J61" s="87" t="str">
        <f t="shared" si="2"/>
        <v>Sprint 1</v>
      </c>
      <c r="K61" s="33"/>
      <c r="L61" s="30"/>
    </row>
    <row r="62" spans="1:12" ht="18" x14ac:dyDescent="0.3">
      <c r="A62" s="90">
        <v>44158</v>
      </c>
      <c r="B62" s="98" t="s">
        <v>36</v>
      </c>
      <c r="C62" s="98" t="s">
        <v>190</v>
      </c>
      <c r="D62" s="36" t="s">
        <v>88</v>
      </c>
      <c r="E62" s="29">
        <v>0.58333333333333337</v>
      </c>
      <c r="F62" s="30"/>
      <c r="G62" s="29">
        <v>0.625</v>
      </c>
      <c r="H62" s="39"/>
      <c r="I62" s="87">
        <f t="shared" si="5"/>
        <v>1</v>
      </c>
      <c r="J62" s="87" t="str">
        <f t="shared" si="2"/>
        <v>Sprint 1</v>
      </c>
      <c r="K62" s="33"/>
      <c r="L62" s="30"/>
    </row>
    <row r="63" spans="1:12" ht="18" x14ac:dyDescent="0.3">
      <c r="A63" s="90">
        <v>44158</v>
      </c>
      <c r="B63" s="98" t="s">
        <v>36</v>
      </c>
      <c r="C63" s="98" t="s">
        <v>195</v>
      </c>
      <c r="D63" s="36" t="s">
        <v>236</v>
      </c>
      <c r="E63" s="29">
        <v>0.625</v>
      </c>
      <c r="F63" s="30"/>
      <c r="G63" s="29">
        <v>0.66666666666666663</v>
      </c>
      <c r="H63" s="39"/>
      <c r="I63" s="87">
        <f t="shared" si="5"/>
        <v>1</v>
      </c>
      <c r="J63" s="87" t="str">
        <f t="shared" si="2"/>
        <v>Sprint 1</v>
      </c>
      <c r="K63" s="33"/>
      <c r="L63" s="30"/>
    </row>
    <row r="64" spans="1:12" ht="18" x14ac:dyDescent="0.3">
      <c r="A64" s="90">
        <v>44158</v>
      </c>
      <c r="B64" s="98" t="s">
        <v>36</v>
      </c>
      <c r="C64" s="98" t="s">
        <v>275</v>
      </c>
      <c r="D64" s="36" t="s">
        <v>450</v>
      </c>
      <c r="E64" s="29">
        <v>0.75</v>
      </c>
      <c r="F64" s="30"/>
      <c r="G64" s="29">
        <v>0.875</v>
      </c>
      <c r="H64" s="39"/>
      <c r="I64" s="87">
        <f t="shared" si="5"/>
        <v>3</v>
      </c>
      <c r="J64" s="87" t="str">
        <f t="shared" si="2"/>
        <v>Sprint 1</v>
      </c>
      <c r="K64" s="33"/>
      <c r="L64" s="30"/>
    </row>
    <row r="65" spans="1:12" ht="18" x14ac:dyDescent="0.3">
      <c r="A65" s="90">
        <v>44159</v>
      </c>
      <c r="B65" s="98" t="s">
        <v>36</v>
      </c>
      <c r="C65" s="98" t="s">
        <v>78</v>
      </c>
      <c r="D65" s="36" t="s">
        <v>70</v>
      </c>
      <c r="E65" s="29">
        <v>0.375</v>
      </c>
      <c r="F65" s="30"/>
      <c r="G65" s="29">
        <v>0.38541666666666669</v>
      </c>
      <c r="H65" s="39"/>
      <c r="I65" s="87">
        <f t="shared" si="5"/>
        <v>0.25</v>
      </c>
      <c r="J65" s="87" t="str">
        <f t="shared" si="2"/>
        <v>Sprint 1</v>
      </c>
      <c r="K65" s="33"/>
      <c r="L65" s="30"/>
    </row>
    <row r="66" spans="1:12" ht="18" x14ac:dyDescent="0.3">
      <c r="A66" s="88">
        <v>44159</v>
      </c>
      <c r="B66" s="98" t="s">
        <v>36</v>
      </c>
      <c r="C66" s="98" t="s">
        <v>197</v>
      </c>
      <c r="D66" s="63" t="s">
        <v>237</v>
      </c>
      <c r="E66" s="76">
        <v>0.38541666666666669</v>
      </c>
      <c r="F66" s="77">
        <v>10</v>
      </c>
      <c r="G66" s="76">
        <v>0.46527777777777773</v>
      </c>
      <c r="H66" s="64"/>
      <c r="I66" s="89">
        <f t="shared" si="5"/>
        <v>1.75</v>
      </c>
      <c r="J66" s="87" t="str">
        <f t="shared" si="2"/>
        <v>Sprint 1</v>
      </c>
      <c r="K66" s="73"/>
      <c r="L66" s="77"/>
    </row>
    <row r="67" spans="1:12" ht="18" x14ac:dyDescent="0.3">
      <c r="A67" s="90">
        <v>44159</v>
      </c>
      <c r="B67" s="96" t="s">
        <v>36</v>
      </c>
      <c r="C67" s="96" t="s">
        <v>265</v>
      </c>
      <c r="D67" s="36" t="s">
        <v>330</v>
      </c>
      <c r="E67" s="29">
        <v>0.46527777777777773</v>
      </c>
      <c r="F67" s="30"/>
      <c r="G67" s="29">
        <v>0.49305555555555558</v>
      </c>
      <c r="H67" s="39"/>
      <c r="I67" s="87">
        <f t="shared" ref="I67:I92" si="6">H67/60+ROUND(IF((OR(E67="",G67="")),0,IF((G67&lt;E67),((G67-E67)*24)+24,(G67-E67)*24)-F67/60),2)</f>
        <v>0.67</v>
      </c>
      <c r="J67" s="87" t="str">
        <f t="shared" si="2"/>
        <v>Sprint 1</v>
      </c>
      <c r="K67" s="33"/>
      <c r="L67" s="30"/>
    </row>
    <row r="68" spans="1:12" ht="18" x14ac:dyDescent="0.3">
      <c r="A68" s="90">
        <v>44159</v>
      </c>
      <c r="B68" s="96" t="s">
        <v>36</v>
      </c>
      <c r="C68" s="96" t="s">
        <v>265</v>
      </c>
      <c r="D68" s="36" t="s">
        <v>333</v>
      </c>
      <c r="E68" s="29">
        <v>0.91666666666666663</v>
      </c>
      <c r="F68" s="30"/>
      <c r="G68" s="29">
        <v>0.97916666666666663</v>
      </c>
      <c r="H68" s="39"/>
      <c r="I68" s="87">
        <f t="shared" si="6"/>
        <v>1.5</v>
      </c>
      <c r="J68" s="87" t="str">
        <f t="shared" si="2"/>
        <v>Sprint 1</v>
      </c>
      <c r="K68" s="33"/>
      <c r="L68" s="30"/>
    </row>
    <row r="69" spans="1:12" ht="18" x14ac:dyDescent="0.3">
      <c r="A69" s="90">
        <v>44160</v>
      </c>
      <c r="B69" s="96" t="s">
        <v>36</v>
      </c>
      <c r="C69" s="96" t="s">
        <v>265</v>
      </c>
      <c r="D69" s="36" t="s">
        <v>334</v>
      </c>
      <c r="E69" s="29">
        <v>0.79861111111111116</v>
      </c>
      <c r="F69" s="30"/>
      <c r="G69" s="29">
        <v>0.85416666666666663</v>
      </c>
      <c r="H69" s="39"/>
      <c r="I69" s="87">
        <f t="shared" si="6"/>
        <v>1.33</v>
      </c>
      <c r="J69" s="87" t="str">
        <f t="shared" si="2"/>
        <v>Sprint 1</v>
      </c>
      <c r="K69" s="33"/>
      <c r="L69" s="30"/>
    </row>
    <row r="70" spans="1:12" ht="18" x14ac:dyDescent="0.3">
      <c r="A70" s="90">
        <v>44160</v>
      </c>
      <c r="B70" s="96" t="s">
        <v>36</v>
      </c>
      <c r="C70" s="96" t="s">
        <v>265</v>
      </c>
      <c r="D70" s="36" t="s">
        <v>335</v>
      </c>
      <c r="E70" s="29">
        <v>0.875</v>
      </c>
      <c r="F70" s="30"/>
      <c r="G70" s="29">
        <v>0.91666666666666663</v>
      </c>
      <c r="H70" s="39"/>
      <c r="I70" s="87">
        <f t="shared" si="6"/>
        <v>1</v>
      </c>
      <c r="J70" s="87" t="str">
        <f t="shared" si="2"/>
        <v>Sprint 1</v>
      </c>
      <c r="K70" s="33"/>
      <c r="L70" s="30"/>
    </row>
    <row r="71" spans="1:12" ht="18" x14ac:dyDescent="0.3">
      <c r="A71" s="90">
        <v>44161</v>
      </c>
      <c r="B71" s="96" t="s">
        <v>36</v>
      </c>
      <c r="C71" s="96" t="s">
        <v>78</v>
      </c>
      <c r="D71" s="36" t="s">
        <v>70</v>
      </c>
      <c r="E71" s="29">
        <v>0.375</v>
      </c>
      <c r="F71" s="30"/>
      <c r="G71" s="29">
        <v>0.38541666666666669</v>
      </c>
      <c r="H71" s="39"/>
      <c r="I71" s="87">
        <f t="shared" si="6"/>
        <v>0.25</v>
      </c>
      <c r="J71" s="87" t="str">
        <f t="shared" si="2"/>
        <v>Sprint 1</v>
      </c>
      <c r="K71" s="33"/>
      <c r="L71" s="30"/>
    </row>
    <row r="72" spans="1:12" ht="18" x14ac:dyDescent="0.3">
      <c r="A72" s="90">
        <v>44161</v>
      </c>
      <c r="B72" s="96" t="s">
        <v>36</v>
      </c>
      <c r="C72" s="96" t="s">
        <v>78</v>
      </c>
      <c r="D72" s="36" t="s">
        <v>238</v>
      </c>
      <c r="E72" s="29">
        <v>0.38541666666666669</v>
      </c>
      <c r="F72" s="30"/>
      <c r="G72" s="29">
        <v>0.39583333333333331</v>
      </c>
      <c r="H72" s="39"/>
      <c r="I72" s="87">
        <f t="shared" si="6"/>
        <v>0.25</v>
      </c>
      <c r="J72" s="87" t="str">
        <f t="shared" si="2"/>
        <v>Sprint 1</v>
      </c>
      <c r="K72" s="33"/>
      <c r="L72" s="30"/>
    </row>
    <row r="73" spans="1:12" ht="18" x14ac:dyDescent="0.3">
      <c r="A73" s="90">
        <v>44161</v>
      </c>
      <c r="B73" s="96" t="s">
        <v>36</v>
      </c>
      <c r="C73" s="96" t="s">
        <v>195</v>
      </c>
      <c r="D73" s="36" t="s">
        <v>236</v>
      </c>
      <c r="E73" s="29">
        <v>0.66666666666666663</v>
      </c>
      <c r="F73" s="30"/>
      <c r="G73" s="29">
        <v>0.7006944444444444</v>
      </c>
      <c r="H73" s="39"/>
      <c r="I73" s="87">
        <f t="shared" si="6"/>
        <v>0.82</v>
      </c>
      <c r="J73" s="87" t="str">
        <f t="shared" si="2"/>
        <v>Sprint 1</v>
      </c>
      <c r="K73" s="33"/>
      <c r="L73" s="30"/>
    </row>
    <row r="74" spans="1:12" ht="18" x14ac:dyDescent="0.3">
      <c r="A74" s="90">
        <v>44161</v>
      </c>
      <c r="B74" s="96" t="s">
        <v>36</v>
      </c>
      <c r="C74" s="96" t="s">
        <v>331</v>
      </c>
      <c r="D74" s="36" t="s">
        <v>336</v>
      </c>
      <c r="E74" s="29">
        <v>0.70138888888888884</v>
      </c>
      <c r="F74" s="30"/>
      <c r="G74" s="29">
        <v>0.79861111111111116</v>
      </c>
      <c r="H74" s="39"/>
      <c r="I74" s="87">
        <f t="shared" si="6"/>
        <v>2.33</v>
      </c>
      <c r="J74" s="87" t="str">
        <f t="shared" si="2"/>
        <v>Sprint 1</v>
      </c>
      <c r="K74" s="33"/>
      <c r="L74" s="30"/>
    </row>
    <row r="75" spans="1:12" ht="18" x14ac:dyDescent="0.3">
      <c r="A75" s="90">
        <v>44162</v>
      </c>
      <c r="B75" s="96" t="s">
        <v>36</v>
      </c>
      <c r="C75" s="96" t="s">
        <v>44</v>
      </c>
      <c r="D75" s="36" t="s">
        <v>119</v>
      </c>
      <c r="E75" s="29">
        <v>0.42708333333333331</v>
      </c>
      <c r="F75" s="30"/>
      <c r="G75" s="29">
        <v>0.5</v>
      </c>
      <c r="H75" s="39"/>
      <c r="I75" s="87">
        <f t="shared" si="6"/>
        <v>1.75</v>
      </c>
      <c r="J75" s="87" t="str">
        <f t="shared" si="2"/>
        <v>Sprint 1</v>
      </c>
      <c r="K75" s="33"/>
      <c r="L75" s="30"/>
    </row>
    <row r="76" spans="1:12" ht="18" x14ac:dyDescent="0.3">
      <c r="A76" s="90">
        <v>44162</v>
      </c>
      <c r="B76" s="96" t="s">
        <v>36</v>
      </c>
      <c r="C76" s="96" t="s">
        <v>200</v>
      </c>
      <c r="D76" s="36" t="s">
        <v>124</v>
      </c>
      <c r="E76" s="29">
        <v>0.54166666666666663</v>
      </c>
      <c r="F76" s="30"/>
      <c r="G76" s="29">
        <v>0.65972222222222221</v>
      </c>
      <c r="H76" s="39"/>
      <c r="I76" s="87">
        <f t="shared" si="6"/>
        <v>2.83</v>
      </c>
      <c r="J76" s="87" t="str">
        <f t="shared" si="2"/>
        <v>Sprint 1</v>
      </c>
      <c r="K76" s="33"/>
      <c r="L76" s="30"/>
    </row>
    <row r="77" spans="1:12" ht="18" x14ac:dyDescent="0.3">
      <c r="A77" s="90">
        <v>44162</v>
      </c>
      <c r="B77" s="96" t="s">
        <v>36</v>
      </c>
      <c r="C77" s="96" t="s">
        <v>78</v>
      </c>
      <c r="D77" s="36" t="s">
        <v>70</v>
      </c>
      <c r="E77" s="29">
        <v>0.625</v>
      </c>
      <c r="F77" s="30"/>
      <c r="G77" s="29">
        <v>0.71319444444444446</v>
      </c>
      <c r="H77" s="39"/>
      <c r="I77" s="87">
        <f t="shared" si="6"/>
        <v>2.12</v>
      </c>
      <c r="J77" s="87" t="str">
        <f t="shared" si="2"/>
        <v>Sprint 1</v>
      </c>
      <c r="K77" s="33"/>
      <c r="L77" s="30"/>
    </row>
    <row r="78" spans="1:12" ht="18" x14ac:dyDescent="0.3">
      <c r="A78" s="90">
        <v>44165</v>
      </c>
      <c r="B78" s="96" t="s">
        <v>36</v>
      </c>
      <c r="C78" s="96" t="s">
        <v>278</v>
      </c>
      <c r="D78" s="36" t="s">
        <v>337</v>
      </c>
      <c r="E78" s="29">
        <v>0.33333333333333331</v>
      </c>
      <c r="F78" s="30"/>
      <c r="G78" s="29">
        <v>0.41666666666666669</v>
      </c>
      <c r="H78" s="39"/>
      <c r="I78" s="87">
        <f t="shared" si="6"/>
        <v>2</v>
      </c>
      <c r="J78" s="87" t="str">
        <f t="shared" si="2"/>
        <v>Sprint 2</v>
      </c>
      <c r="K78" s="33"/>
      <c r="L78" s="30"/>
    </row>
    <row r="79" spans="1:12" ht="18" x14ac:dyDescent="0.3">
      <c r="A79" s="90">
        <v>44165</v>
      </c>
      <c r="B79" s="96" t="s">
        <v>36</v>
      </c>
      <c r="C79" s="96" t="s">
        <v>202</v>
      </c>
      <c r="D79" s="36" t="s">
        <v>239</v>
      </c>
      <c r="E79" s="29">
        <v>0.41666666666666669</v>
      </c>
      <c r="F79" s="30"/>
      <c r="G79" s="29">
        <v>0.48749999999999999</v>
      </c>
      <c r="H79" s="39"/>
      <c r="I79" s="87">
        <f t="shared" si="6"/>
        <v>1.7</v>
      </c>
      <c r="J79" s="87" t="str">
        <f t="shared" ref="J79:J92" si="7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33"/>
      <c r="L79" s="30"/>
    </row>
    <row r="80" spans="1:12" ht="18" x14ac:dyDescent="0.3">
      <c r="A80" s="90">
        <v>44165</v>
      </c>
      <c r="B80" s="96" t="s">
        <v>36</v>
      </c>
      <c r="C80" s="96" t="s">
        <v>157</v>
      </c>
      <c r="D80" s="36" t="s">
        <v>450</v>
      </c>
      <c r="E80" s="29">
        <v>0.64930555555555558</v>
      </c>
      <c r="F80" s="30"/>
      <c r="G80" s="29">
        <v>0.75208333333333333</v>
      </c>
      <c r="H80" s="39"/>
      <c r="I80" s="87">
        <f t="shared" si="6"/>
        <v>2.4700000000000002</v>
      </c>
      <c r="J80" s="87" t="str">
        <f t="shared" si="7"/>
        <v>Sprint 2</v>
      </c>
      <c r="K80" s="33"/>
      <c r="L80" s="30"/>
    </row>
    <row r="81" spans="1:12" ht="18" x14ac:dyDescent="0.3">
      <c r="A81" s="90">
        <v>44165</v>
      </c>
      <c r="B81" s="96" t="s">
        <v>36</v>
      </c>
      <c r="C81" s="96" t="s">
        <v>298</v>
      </c>
      <c r="D81" s="36" t="s">
        <v>120</v>
      </c>
      <c r="E81" s="29">
        <v>0.80972222222222223</v>
      </c>
      <c r="F81" s="30"/>
      <c r="G81" s="29">
        <v>0.88958333333333339</v>
      </c>
      <c r="H81" s="39"/>
      <c r="I81" s="87">
        <f t="shared" si="6"/>
        <v>1.92</v>
      </c>
      <c r="J81" s="87" t="str">
        <f t="shared" si="7"/>
        <v>Sprint 2</v>
      </c>
      <c r="K81" s="33"/>
      <c r="L81" s="30"/>
    </row>
    <row r="82" spans="1:12" ht="18" x14ac:dyDescent="0.3">
      <c r="A82" s="90">
        <v>44166</v>
      </c>
      <c r="B82" s="96" t="s">
        <v>36</v>
      </c>
      <c r="C82" s="96" t="s">
        <v>78</v>
      </c>
      <c r="D82" s="36" t="s">
        <v>240</v>
      </c>
      <c r="E82" s="29">
        <v>0.375</v>
      </c>
      <c r="F82" s="30"/>
      <c r="G82" s="29">
        <v>0.38541666666666669</v>
      </c>
      <c r="H82" s="39"/>
      <c r="I82" s="87">
        <f t="shared" si="6"/>
        <v>0.25</v>
      </c>
      <c r="J82" s="87" t="str">
        <f t="shared" si="7"/>
        <v>Sprint 2</v>
      </c>
      <c r="K82" s="33"/>
      <c r="L82" s="30"/>
    </row>
    <row r="83" spans="1:12" ht="18" x14ac:dyDescent="0.3">
      <c r="A83" s="90">
        <v>44167</v>
      </c>
      <c r="B83" s="96" t="s">
        <v>36</v>
      </c>
      <c r="C83" s="96" t="s">
        <v>78</v>
      </c>
      <c r="D83" s="36" t="s">
        <v>451</v>
      </c>
      <c r="E83" s="29">
        <v>0.375</v>
      </c>
      <c r="F83" s="30"/>
      <c r="G83" s="29">
        <v>0.38541666666666669</v>
      </c>
      <c r="H83" s="39"/>
      <c r="I83" s="87">
        <f t="shared" si="6"/>
        <v>0.25</v>
      </c>
      <c r="J83" s="87" t="str">
        <f t="shared" si="7"/>
        <v>Sprint 2</v>
      </c>
      <c r="K83" s="33"/>
      <c r="L83" s="30"/>
    </row>
    <row r="84" spans="1:12" ht="18" x14ac:dyDescent="0.3">
      <c r="A84" s="90">
        <v>44168</v>
      </c>
      <c r="B84" s="96" t="s">
        <v>36</v>
      </c>
      <c r="C84" s="96" t="s">
        <v>78</v>
      </c>
      <c r="D84" s="36" t="s">
        <v>70</v>
      </c>
      <c r="E84" s="29">
        <v>0.375</v>
      </c>
      <c r="F84" s="30"/>
      <c r="G84" s="29">
        <v>0.39305555555555555</v>
      </c>
      <c r="H84" s="39"/>
      <c r="I84" s="87">
        <f t="shared" si="6"/>
        <v>0.43</v>
      </c>
      <c r="J84" s="87" t="str">
        <f t="shared" si="7"/>
        <v>Sprint 2</v>
      </c>
      <c r="K84" s="33"/>
      <c r="L84" s="30"/>
    </row>
    <row r="85" spans="1:12" ht="18" x14ac:dyDescent="0.3">
      <c r="A85" s="90">
        <v>44168</v>
      </c>
      <c r="B85" s="96" t="s">
        <v>36</v>
      </c>
      <c r="C85" s="96" t="s">
        <v>38</v>
      </c>
      <c r="D85" s="36" t="s">
        <v>450</v>
      </c>
      <c r="E85" s="29">
        <v>0.5</v>
      </c>
      <c r="F85" s="30"/>
      <c r="G85" s="29">
        <v>0.53125</v>
      </c>
      <c r="H85" s="39"/>
      <c r="I85" s="87">
        <f t="shared" si="6"/>
        <v>0.75</v>
      </c>
      <c r="J85" s="87" t="str">
        <f t="shared" si="7"/>
        <v>Sprint 2</v>
      </c>
      <c r="K85" s="33"/>
      <c r="L85" s="30"/>
    </row>
    <row r="86" spans="1:12" ht="18" x14ac:dyDescent="0.3">
      <c r="A86" s="90">
        <v>44168</v>
      </c>
      <c r="B86" s="96" t="s">
        <v>36</v>
      </c>
      <c r="C86" s="96" t="s">
        <v>44</v>
      </c>
      <c r="D86" s="36" t="s">
        <v>44</v>
      </c>
      <c r="E86" s="29">
        <v>4.1666666666666664E-2</v>
      </c>
      <c r="F86" s="30"/>
      <c r="G86" s="29">
        <v>8.3333333333333329E-2</v>
      </c>
      <c r="H86" s="39"/>
      <c r="I86" s="87">
        <f t="shared" si="6"/>
        <v>1</v>
      </c>
      <c r="J86" s="87" t="str">
        <f t="shared" si="7"/>
        <v>Sprint 2</v>
      </c>
      <c r="K86" s="33"/>
      <c r="L86" s="30"/>
    </row>
    <row r="87" spans="1:12" ht="18" x14ac:dyDescent="0.3">
      <c r="A87" s="90">
        <v>44168</v>
      </c>
      <c r="B87" s="96" t="s">
        <v>36</v>
      </c>
      <c r="C87" s="96" t="s">
        <v>338</v>
      </c>
      <c r="D87" s="36" t="s">
        <v>120</v>
      </c>
      <c r="E87" s="29">
        <v>0.79166666666666663</v>
      </c>
      <c r="F87" s="30"/>
      <c r="G87" s="29">
        <v>0.95833333333333337</v>
      </c>
      <c r="H87" s="39"/>
      <c r="I87" s="87">
        <f t="shared" si="6"/>
        <v>4</v>
      </c>
      <c r="J87" s="87" t="str">
        <f t="shared" si="7"/>
        <v>Sprint 2</v>
      </c>
      <c r="K87" s="33"/>
      <c r="L87" s="30"/>
    </row>
    <row r="88" spans="1:12" ht="18" x14ac:dyDescent="0.3">
      <c r="A88" s="90">
        <v>44169</v>
      </c>
      <c r="B88" s="96" t="s">
        <v>36</v>
      </c>
      <c r="C88" s="96" t="s">
        <v>78</v>
      </c>
      <c r="D88" s="36" t="s">
        <v>241</v>
      </c>
      <c r="E88" s="29">
        <v>0.375</v>
      </c>
      <c r="F88" s="30"/>
      <c r="G88" s="29">
        <v>0.3833333333333333</v>
      </c>
      <c r="H88" s="39"/>
      <c r="I88" s="87">
        <f t="shared" si="6"/>
        <v>0.2</v>
      </c>
      <c r="J88" s="87" t="str">
        <f t="shared" si="7"/>
        <v>Sprint 2</v>
      </c>
      <c r="K88" s="33"/>
      <c r="L88" s="30"/>
    </row>
    <row r="89" spans="1:12" ht="18" x14ac:dyDescent="0.3">
      <c r="A89" s="90">
        <v>44169</v>
      </c>
      <c r="B89" s="96" t="s">
        <v>36</v>
      </c>
      <c r="C89" s="96" t="s">
        <v>47</v>
      </c>
      <c r="D89" s="36" t="s">
        <v>121</v>
      </c>
      <c r="E89" s="29">
        <v>0.3833333333333333</v>
      </c>
      <c r="F89" s="30"/>
      <c r="G89" s="29">
        <v>0.47916666666666669</v>
      </c>
      <c r="H89" s="39"/>
      <c r="I89" s="87">
        <f t="shared" si="6"/>
        <v>2.2999999999999998</v>
      </c>
      <c r="J89" s="87" t="str">
        <f t="shared" si="7"/>
        <v>Sprint 2</v>
      </c>
      <c r="K89" s="33"/>
      <c r="L89" s="30"/>
    </row>
    <row r="90" spans="1:12" ht="18" x14ac:dyDescent="0.3">
      <c r="A90" s="90">
        <v>44172</v>
      </c>
      <c r="B90" s="96" t="s">
        <v>36</v>
      </c>
      <c r="C90" s="96" t="s">
        <v>190</v>
      </c>
      <c r="D90" s="36" t="s">
        <v>242</v>
      </c>
      <c r="E90" s="29">
        <v>0.58333333333333337</v>
      </c>
      <c r="F90" s="30"/>
      <c r="G90" s="29">
        <v>0.60416666666666663</v>
      </c>
      <c r="H90" s="39"/>
      <c r="I90" s="87">
        <f t="shared" si="6"/>
        <v>0.5</v>
      </c>
      <c r="J90" s="87" t="str">
        <f t="shared" si="7"/>
        <v>Sprint 2</v>
      </c>
      <c r="K90" s="33"/>
      <c r="L90" s="30"/>
    </row>
    <row r="91" spans="1:12" ht="18" x14ac:dyDescent="0.3">
      <c r="A91" s="90">
        <v>44172</v>
      </c>
      <c r="B91" s="96" t="s">
        <v>36</v>
      </c>
      <c r="C91" s="96" t="s">
        <v>158</v>
      </c>
      <c r="D91" s="36" t="s">
        <v>159</v>
      </c>
      <c r="E91" s="29">
        <v>0.60416666666666663</v>
      </c>
      <c r="F91" s="30"/>
      <c r="G91" s="29">
        <v>0.6875</v>
      </c>
      <c r="H91" s="39"/>
      <c r="I91" s="87">
        <f t="shared" si="6"/>
        <v>2</v>
      </c>
      <c r="J91" s="87" t="str">
        <f t="shared" si="7"/>
        <v>Sprint 2</v>
      </c>
      <c r="K91" s="33"/>
      <c r="L91" s="30"/>
    </row>
    <row r="92" spans="1:12" ht="18" x14ac:dyDescent="0.3">
      <c r="A92" s="88">
        <v>44172</v>
      </c>
      <c r="B92" s="98" t="s">
        <v>36</v>
      </c>
      <c r="C92" s="98" t="s">
        <v>47</v>
      </c>
      <c r="D92" s="63" t="s">
        <v>122</v>
      </c>
      <c r="E92" s="76">
        <v>0.375</v>
      </c>
      <c r="F92" s="77"/>
      <c r="G92" s="76">
        <v>0.38541666666666669</v>
      </c>
      <c r="H92" s="64"/>
      <c r="I92" s="89">
        <f t="shared" si="6"/>
        <v>0.25</v>
      </c>
      <c r="J92" s="87" t="str">
        <f t="shared" si="7"/>
        <v>Sprint 2</v>
      </c>
      <c r="K92" s="73"/>
      <c r="L92" s="77"/>
    </row>
    <row r="93" spans="1:12" ht="18" x14ac:dyDescent="0.3">
      <c r="A93" s="206">
        <v>44173</v>
      </c>
      <c r="B93" s="27" t="s">
        <v>36</v>
      </c>
      <c r="C93" s="207" t="s">
        <v>44</v>
      </c>
      <c r="D93" s="36" t="s">
        <v>123</v>
      </c>
      <c r="E93" s="208">
        <v>0.63541666666666663</v>
      </c>
      <c r="F93" s="209"/>
      <c r="G93" s="208">
        <v>0.70833333333333337</v>
      </c>
      <c r="H93" s="39"/>
      <c r="I93" s="210">
        <f t="shared" ref="I93:I124" si="8">H93/60+ROUND(IF((OR(E93="",G93="")),0,IF((G93&lt;E93),((G93-E93)*24)+24,(G93-E93)*24)-F93/60),2)</f>
        <v>1.75</v>
      </c>
      <c r="J93" s="210" t="str">
        <f t="shared" ref="J93:J124" si="9">IF(AND(A93&lt;=$F$8+14),"Sprint 0",
IF(AND(A93&gt;=$F$8+14,A93&lt;=$F$8+27),"Sprint 1",
IF(AND(A93&gt;=$F$8+28,A93&lt;=$F$8+41),"Sprint 2",
IF(AND(A93&gt;=$F$8+42,A93&lt;=$F$8+55),"Sprint 3",
IF(AND(A93&gt;=$F$8+56,A93&lt;=$F$8+69),"Sprint 4","Nothing")))))</f>
        <v>Sprint 2</v>
      </c>
      <c r="K93" s="223"/>
      <c r="L93" s="209"/>
    </row>
    <row r="94" spans="1:12" ht="18" x14ac:dyDescent="0.3">
      <c r="A94" s="206">
        <v>44174</v>
      </c>
      <c r="B94" s="207" t="s">
        <v>36</v>
      </c>
      <c r="C94" s="207" t="s">
        <v>47</v>
      </c>
      <c r="D94" s="36" t="s">
        <v>122</v>
      </c>
      <c r="E94" s="208">
        <v>0.375</v>
      </c>
      <c r="F94" s="209"/>
      <c r="G94" s="208">
        <v>0.38541666666666669</v>
      </c>
      <c r="H94" s="39"/>
      <c r="I94" s="210">
        <f t="shared" si="8"/>
        <v>0.25</v>
      </c>
      <c r="J94" s="210" t="str">
        <f t="shared" si="9"/>
        <v>Sprint 2</v>
      </c>
      <c r="K94" s="223"/>
      <c r="L94" s="209"/>
    </row>
    <row r="95" spans="1:12" ht="18" x14ac:dyDescent="0.3">
      <c r="A95" s="206">
        <v>44174</v>
      </c>
      <c r="B95" s="207" t="s">
        <v>36</v>
      </c>
      <c r="C95" s="207" t="s">
        <v>275</v>
      </c>
      <c r="D95" s="36" t="s">
        <v>450</v>
      </c>
      <c r="E95" s="208">
        <v>0.71527777777777779</v>
      </c>
      <c r="F95" s="209"/>
      <c r="G95" s="208">
        <v>0.76041666666666663</v>
      </c>
      <c r="H95" s="39"/>
      <c r="I95" s="210">
        <f t="shared" si="8"/>
        <v>1.08</v>
      </c>
      <c r="J95" s="210" t="str">
        <f t="shared" si="9"/>
        <v>Sprint 2</v>
      </c>
      <c r="K95" s="223"/>
      <c r="L95" s="209"/>
    </row>
    <row r="96" spans="1:12" ht="18" x14ac:dyDescent="0.3">
      <c r="A96" s="206">
        <v>44174</v>
      </c>
      <c r="B96" s="207" t="s">
        <v>36</v>
      </c>
      <c r="C96" s="207" t="s">
        <v>160</v>
      </c>
      <c r="D96" s="36" t="s">
        <v>450</v>
      </c>
      <c r="E96" s="208">
        <v>0.80555555555555547</v>
      </c>
      <c r="F96" s="209"/>
      <c r="G96" s="208">
        <v>0.90138888888888891</v>
      </c>
      <c r="H96" s="39"/>
      <c r="I96" s="210">
        <f t="shared" si="8"/>
        <v>2.2999999999999998</v>
      </c>
      <c r="J96" s="210" t="str">
        <f t="shared" si="9"/>
        <v>Sprint 2</v>
      </c>
      <c r="K96" s="223"/>
      <c r="L96" s="209"/>
    </row>
    <row r="97" spans="1:12" ht="18" x14ac:dyDescent="0.3">
      <c r="A97" s="206">
        <v>44175</v>
      </c>
      <c r="B97" s="207" t="s">
        <v>36</v>
      </c>
      <c r="C97" s="207" t="s">
        <v>47</v>
      </c>
      <c r="D97" s="36" t="s">
        <v>122</v>
      </c>
      <c r="E97" s="208">
        <v>0.375</v>
      </c>
      <c r="F97" s="209"/>
      <c r="G97" s="208">
        <v>0.38541666666666669</v>
      </c>
      <c r="H97" s="39"/>
      <c r="I97" s="210">
        <f t="shared" si="8"/>
        <v>0.25</v>
      </c>
      <c r="J97" s="210" t="str">
        <f t="shared" si="9"/>
        <v>Sprint 2</v>
      </c>
      <c r="K97" s="223"/>
      <c r="L97" s="209"/>
    </row>
    <row r="98" spans="1:12" ht="18" x14ac:dyDescent="0.3">
      <c r="A98" s="206">
        <v>44175</v>
      </c>
      <c r="B98" s="207" t="s">
        <v>36</v>
      </c>
      <c r="C98" s="207" t="s">
        <v>38</v>
      </c>
      <c r="D98" s="36" t="s">
        <v>450</v>
      </c>
      <c r="E98" s="208">
        <v>0.38541666666666669</v>
      </c>
      <c r="F98" s="209"/>
      <c r="G98" s="208">
        <v>0.41666666666666669</v>
      </c>
      <c r="H98" s="39"/>
      <c r="I98" s="210">
        <f t="shared" si="8"/>
        <v>0.75</v>
      </c>
      <c r="J98" s="210" t="str">
        <f t="shared" si="9"/>
        <v>Sprint 2</v>
      </c>
      <c r="K98" s="223"/>
      <c r="L98" s="209"/>
    </row>
    <row r="99" spans="1:12" ht="18" x14ac:dyDescent="0.3">
      <c r="A99" s="206">
        <v>44175</v>
      </c>
      <c r="B99" s="207" t="s">
        <v>36</v>
      </c>
      <c r="C99" s="207" t="s">
        <v>47</v>
      </c>
      <c r="D99" s="36" t="s">
        <v>452</v>
      </c>
      <c r="E99" s="208">
        <v>0.375</v>
      </c>
      <c r="F99" s="209"/>
      <c r="G99" s="208">
        <v>0.38541666666666669</v>
      </c>
      <c r="H99" s="39"/>
      <c r="I99" s="210">
        <f t="shared" si="8"/>
        <v>0.25</v>
      </c>
      <c r="J99" s="210" t="str">
        <f t="shared" si="9"/>
        <v>Sprint 2</v>
      </c>
      <c r="K99" s="223"/>
      <c r="L99" s="209"/>
    </row>
    <row r="100" spans="1:12" ht="18" x14ac:dyDescent="0.3">
      <c r="A100" s="206">
        <v>44175</v>
      </c>
      <c r="B100" s="207" t="s">
        <v>36</v>
      </c>
      <c r="C100" s="207" t="s">
        <v>47</v>
      </c>
      <c r="D100" s="36" t="s">
        <v>124</v>
      </c>
      <c r="E100" s="208">
        <v>0.54166666666666663</v>
      </c>
      <c r="F100" s="209"/>
      <c r="G100" s="208">
        <v>0.64930555555555558</v>
      </c>
      <c r="H100" s="39"/>
      <c r="I100" s="210">
        <f t="shared" si="8"/>
        <v>2.58</v>
      </c>
      <c r="J100" s="210" t="str">
        <f t="shared" si="9"/>
        <v>Sprint 2</v>
      </c>
      <c r="K100" s="223"/>
      <c r="L100" s="209"/>
    </row>
    <row r="101" spans="1:12" ht="18" x14ac:dyDescent="0.3">
      <c r="A101" s="206">
        <v>44178</v>
      </c>
      <c r="B101" s="207" t="s">
        <v>36</v>
      </c>
      <c r="C101" s="207" t="s">
        <v>160</v>
      </c>
      <c r="D101" s="36" t="s">
        <v>450</v>
      </c>
      <c r="E101" s="208">
        <v>0.79166666666666663</v>
      </c>
      <c r="F101" s="209"/>
      <c r="G101" s="208">
        <v>0.83333333333333337</v>
      </c>
      <c r="H101" s="39"/>
      <c r="I101" s="210">
        <f t="shared" si="8"/>
        <v>1</v>
      </c>
      <c r="J101" s="210" t="str">
        <f t="shared" si="9"/>
        <v>Sprint 2</v>
      </c>
      <c r="K101" s="223"/>
      <c r="L101" s="209"/>
    </row>
    <row r="102" spans="1:12" ht="18" x14ac:dyDescent="0.3">
      <c r="A102" s="206">
        <v>44179</v>
      </c>
      <c r="B102" s="207" t="s">
        <v>36</v>
      </c>
      <c r="C102" s="207" t="s">
        <v>202</v>
      </c>
      <c r="D102" s="36" t="s">
        <v>47</v>
      </c>
      <c r="E102" s="208">
        <v>0.33333333333333331</v>
      </c>
      <c r="F102" s="209"/>
      <c r="G102" s="208">
        <v>0.35416666666666669</v>
      </c>
      <c r="H102" s="39"/>
      <c r="I102" s="210">
        <f t="shared" si="8"/>
        <v>0.5</v>
      </c>
      <c r="J102" s="210" t="str">
        <f t="shared" si="9"/>
        <v>Sprint 3</v>
      </c>
      <c r="K102" s="223"/>
      <c r="L102" s="209"/>
    </row>
    <row r="103" spans="1:12" ht="18" x14ac:dyDescent="0.3">
      <c r="A103" s="206">
        <v>44180</v>
      </c>
      <c r="B103" s="207" t="s">
        <v>36</v>
      </c>
      <c r="C103" s="207" t="s">
        <v>47</v>
      </c>
      <c r="D103" s="36" t="s">
        <v>122</v>
      </c>
      <c r="E103" s="208">
        <v>0.375</v>
      </c>
      <c r="F103" s="209"/>
      <c r="G103" s="208">
        <v>0.38541666666666669</v>
      </c>
      <c r="H103" s="39"/>
      <c r="I103" s="210">
        <f t="shared" si="8"/>
        <v>0.25</v>
      </c>
      <c r="J103" s="210" t="str">
        <f t="shared" si="9"/>
        <v>Sprint 3</v>
      </c>
      <c r="K103" s="223"/>
      <c r="L103" s="209"/>
    </row>
    <row r="104" spans="1:12" ht="18" x14ac:dyDescent="0.3">
      <c r="A104" s="206">
        <v>44181</v>
      </c>
      <c r="B104" s="207" t="s">
        <v>36</v>
      </c>
      <c r="C104" s="207" t="s">
        <v>47</v>
      </c>
      <c r="D104" s="36" t="s">
        <v>122</v>
      </c>
      <c r="E104" s="208">
        <v>0.375</v>
      </c>
      <c r="F104" s="209"/>
      <c r="G104" s="208">
        <v>0.38541666666666669</v>
      </c>
      <c r="H104" s="39"/>
      <c r="I104" s="210">
        <f t="shared" si="8"/>
        <v>0.25</v>
      </c>
      <c r="J104" s="210" t="str">
        <f t="shared" si="9"/>
        <v>Sprint 3</v>
      </c>
      <c r="K104" s="223"/>
      <c r="L104" s="209"/>
    </row>
    <row r="105" spans="1:12" ht="18" x14ac:dyDescent="0.3">
      <c r="A105" s="206">
        <v>44182</v>
      </c>
      <c r="B105" s="207" t="s">
        <v>36</v>
      </c>
      <c r="C105" s="207" t="s">
        <v>47</v>
      </c>
      <c r="D105" s="36" t="s">
        <v>122</v>
      </c>
      <c r="E105" s="208">
        <v>0.375</v>
      </c>
      <c r="F105" s="209"/>
      <c r="G105" s="208">
        <v>0.38541666666666669</v>
      </c>
      <c r="H105" s="39"/>
      <c r="I105" s="210">
        <f t="shared" si="8"/>
        <v>0.25</v>
      </c>
      <c r="J105" s="210" t="str">
        <f t="shared" si="9"/>
        <v>Sprint 3</v>
      </c>
      <c r="K105" s="223"/>
      <c r="L105" s="209"/>
    </row>
    <row r="106" spans="1:12" ht="18" x14ac:dyDescent="0.3">
      <c r="A106" s="206">
        <v>44182</v>
      </c>
      <c r="B106" s="207" t="s">
        <v>36</v>
      </c>
      <c r="C106" s="207" t="s">
        <v>54</v>
      </c>
      <c r="D106" s="36" t="s">
        <v>126</v>
      </c>
      <c r="E106" s="208">
        <v>0.45833333333333331</v>
      </c>
      <c r="F106" s="209"/>
      <c r="G106" s="208">
        <v>0.56041666666666667</v>
      </c>
      <c r="H106" s="39"/>
      <c r="I106" s="210">
        <f t="shared" si="8"/>
        <v>2.4500000000000002</v>
      </c>
      <c r="J106" s="210" t="str">
        <f t="shared" si="9"/>
        <v>Sprint 3</v>
      </c>
      <c r="K106" s="223"/>
      <c r="L106" s="209"/>
    </row>
    <row r="107" spans="1:12" ht="18" x14ac:dyDescent="0.3">
      <c r="A107" s="206">
        <v>44181</v>
      </c>
      <c r="B107" s="207" t="s">
        <v>36</v>
      </c>
      <c r="C107" s="207" t="s">
        <v>54</v>
      </c>
      <c r="D107" s="36" t="s">
        <v>453</v>
      </c>
      <c r="E107" s="208">
        <v>0.56527777777777777</v>
      </c>
      <c r="F107" s="209"/>
      <c r="G107" s="208">
        <v>0.73402777777777783</v>
      </c>
      <c r="H107" s="39"/>
      <c r="I107" s="210">
        <f t="shared" si="8"/>
        <v>4.05</v>
      </c>
      <c r="J107" s="210" t="str">
        <f t="shared" si="9"/>
        <v>Sprint 3</v>
      </c>
      <c r="K107" s="223"/>
      <c r="L107" s="209"/>
    </row>
    <row r="108" spans="1:12" ht="18" x14ac:dyDescent="0.3">
      <c r="A108" s="206">
        <v>44183</v>
      </c>
      <c r="B108" s="207" t="s">
        <v>36</v>
      </c>
      <c r="C108" s="207" t="s">
        <v>47</v>
      </c>
      <c r="D108" s="36" t="s">
        <v>122</v>
      </c>
      <c r="E108" s="208">
        <v>0.375</v>
      </c>
      <c r="F108" s="209"/>
      <c r="G108" s="208">
        <v>0.38541666666666669</v>
      </c>
      <c r="H108" s="39"/>
      <c r="I108" s="210">
        <f t="shared" si="8"/>
        <v>0.25</v>
      </c>
      <c r="J108" s="210" t="str">
        <f t="shared" si="9"/>
        <v>Sprint 3</v>
      </c>
      <c r="K108" s="223"/>
      <c r="L108" s="209"/>
    </row>
    <row r="109" spans="1:12" ht="18" x14ac:dyDescent="0.3">
      <c r="A109" s="206">
        <v>44183</v>
      </c>
      <c r="B109" s="207" t="s">
        <v>36</v>
      </c>
      <c r="C109" s="207" t="s">
        <v>44</v>
      </c>
      <c r="D109" s="36" t="s">
        <v>127</v>
      </c>
      <c r="E109" s="208">
        <v>0.42708333333333331</v>
      </c>
      <c r="F109" s="209"/>
      <c r="G109" s="208">
        <v>0.5</v>
      </c>
      <c r="H109" s="39"/>
      <c r="I109" s="210">
        <f t="shared" si="8"/>
        <v>1.75</v>
      </c>
      <c r="J109" s="210" t="str">
        <f t="shared" si="9"/>
        <v>Sprint 3</v>
      </c>
      <c r="K109" s="223"/>
      <c r="L109" s="209"/>
    </row>
    <row r="110" spans="1:12" ht="18" x14ac:dyDescent="0.3">
      <c r="A110" s="206">
        <v>44186</v>
      </c>
      <c r="B110" s="207" t="s">
        <v>36</v>
      </c>
      <c r="C110" s="207" t="s">
        <v>47</v>
      </c>
      <c r="D110" s="36" t="s">
        <v>122</v>
      </c>
      <c r="E110" s="208">
        <v>0.54166666666666663</v>
      </c>
      <c r="F110" s="209"/>
      <c r="G110" s="208">
        <v>0.55208333333333337</v>
      </c>
      <c r="H110" s="39"/>
      <c r="I110" s="210">
        <f t="shared" si="8"/>
        <v>0.25</v>
      </c>
      <c r="J110" s="210" t="str">
        <f t="shared" si="9"/>
        <v>Sprint 3</v>
      </c>
      <c r="K110" s="223"/>
      <c r="L110" s="209"/>
    </row>
    <row r="111" spans="1:12" ht="18" x14ac:dyDescent="0.3">
      <c r="A111" s="206">
        <v>44186</v>
      </c>
      <c r="B111" s="207" t="s">
        <v>36</v>
      </c>
      <c r="C111" s="207" t="s">
        <v>418</v>
      </c>
      <c r="D111" s="36" t="s">
        <v>450</v>
      </c>
      <c r="E111" s="208">
        <v>0.67152777777777783</v>
      </c>
      <c r="F111" s="209"/>
      <c r="G111" s="208">
        <v>0.71111111111111114</v>
      </c>
      <c r="H111" s="39"/>
      <c r="I111" s="210">
        <f t="shared" si="8"/>
        <v>0.95</v>
      </c>
      <c r="J111" s="210" t="str">
        <f t="shared" si="9"/>
        <v>Sprint 3</v>
      </c>
      <c r="K111" s="223"/>
      <c r="L111" s="209"/>
    </row>
    <row r="112" spans="1:12" ht="18" x14ac:dyDescent="0.3">
      <c r="A112" s="206">
        <v>44187</v>
      </c>
      <c r="B112" s="207" t="s">
        <v>36</v>
      </c>
      <c r="C112" s="207" t="s">
        <v>47</v>
      </c>
      <c r="D112" s="36" t="s">
        <v>122</v>
      </c>
      <c r="E112" s="208">
        <v>0.375</v>
      </c>
      <c r="F112" s="209"/>
      <c r="G112" s="208">
        <v>0.38541666666666669</v>
      </c>
      <c r="H112" s="39"/>
      <c r="I112" s="210">
        <f t="shared" si="8"/>
        <v>0.25</v>
      </c>
      <c r="J112" s="210" t="str">
        <f t="shared" si="9"/>
        <v>Sprint 3</v>
      </c>
      <c r="K112" s="223"/>
      <c r="L112" s="209"/>
    </row>
    <row r="113" spans="1:12" ht="18" x14ac:dyDescent="0.3">
      <c r="A113" s="206">
        <v>44193</v>
      </c>
      <c r="B113" s="27" t="s">
        <v>36</v>
      </c>
      <c r="C113" s="207" t="s">
        <v>47</v>
      </c>
      <c r="D113" s="36" t="s">
        <v>122</v>
      </c>
      <c r="E113" s="208">
        <v>0.54166666666666663</v>
      </c>
      <c r="F113" s="209"/>
      <c r="G113" s="208">
        <v>0.55208333333333337</v>
      </c>
      <c r="H113" s="39"/>
      <c r="I113" s="210">
        <f t="shared" si="8"/>
        <v>0.25</v>
      </c>
      <c r="J113" s="210" t="str">
        <f t="shared" si="9"/>
        <v>Sprint 4</v>
      </c>
      <c r="K113" s="223"/>
      <c r="L113" s="209"/>
    </row>
    <row r="114" spans="1:12" ht="18" x14ac:dyDescent="0.3">
      <c r="A114" s="206"/>
      <c r="B114" s="207"/>
      <c r="C114" s="207"/>
      <c r="D114" s="36"/>
      <c r="E114" s="208"/>
      <c r="F114" s="209"/>
      <c r="G114" s="208"/>
      <c r="H114" s="39"/>
      <c r="I114" s="210">
        <f t="shared" si="8"/>
        <v>0</v>
      </c>
      <c r="J114" s="210" t="str">
        <f t="shared" si="9"/>
        <v>Sprint 0</v>
      </c>
      <c r="K114" s="223"/>
      <c r="L114" s="209"/>
    </row>
    <row r="115" spans="1:12" ht="18" x14ac:dyDescent="0.3">
      <c r="A115" s="206"/>
      <c r="B115" s="207"/>
      <c r="C115" s="207"/>
      <c r="D115" s="36"/>
      <c r="E115" s="208"/>
      <c r="F115" s="209"/>
      <c r="G115" s="208"/>
      <c r="H115" s="39"/>
      <c r="I115" s="210">
        <f t="shared" si="8"/>
        <v>0</v>
      </c>
      <c r="J115" s="210" t="str">
        <f t="shared" si="9"/>
        <v>Sprint 0</v>
      </c>
      <c r="K115" s="223"/>
      <c r="L115" s="209"/>
    </row>
    <row r="116" spans="1:12" ht="18" x14ac:dyDescent="0.3">
      <c r="A116" s="206"/>
      <c r="B116" s="207"/>
      <c r="C116" s="207"/>
      <c r="D116" s="36"/>
      <c r="E116" s="208"/>
      <c r="F116" s="209"/>
      <c r="G116" s="208"/>
      <c r="H116" s="39"/>
      <c r="I116" s="210">
        <f t="shared" si="8"/>
        <v>0</v>
      </c>
      <c r="J116" s="210" t="str">
        <f t="shared" si="9"/>
        <v>Sprint 0</v>
      </c>
      <c r="K116" s="223"/>
      <c r="L116" s="209"/>
    </row>
    <row r="117" spans="1:12" ht="18" x14ac:dyDescent="0.3">
      <c r="A117" s="206"/>
      <c r="B117" s="207"/>
      <c r="C117" s="207"/>
      <c r="D117" s="36"/>
      <c r="E117" s="208"/>
      <c r="F117" s="209"/>
      <c r="G117" s="208"/>
      <c r="H117" s="39"/>
      <c r="I117" s="210">
        <f t="shared" si="8"/>
        <v>0</v>
      </c>
      <c r="J117" s="210" t="str">
        <f t="shared" si="9"/>
        <v>Sprint 0</v>
      </c>
      <c r="K117" s="223"/>
      <c r="L117" s="209"/>
    </row>
    <row r="118" spans="1:12" ht="18" x14ac:dyDescent="0.3">
      <c r="A118" s="206"/>
      <c r="B118" s="207"/>
      <c r="C118" s="207"/>
      <c r="D118" s="36"/>
      <c r="E118" s="208"/>
      <c r="F118" s="209"/>
      <c r="G118" s="208"/>
      <c r="H118" s="39"/>
      <c r="I118" s="210">
        <f t="shared" si="8"/>
        <v>0</v>
      </c>
      <c r="J118" s="210" t="str">
        <f t="shared" si="9"/>
        <v>Sprint 0</v>
      </c>
      <c r="K118" s="223"/>
      <c r="L118" s="209"/>
    </row>
    <row r="119" spans="1:12" ht="18" x14ac:dyDescent="0.3">
      <c r="A119" s="206"/>
      <c r="B119" s="207"/>
      <c r="C119" s="207"/>
      <c r="D119" s="36"/>
      <c r="E119" s="208"/>
      <c r="F119" s="209"/>
      <c r="G119" s="208"/>
      <c r="H119" s="39"/>
      <c r="I119" s="210">
        <f t="shared" si="8"/>
        <v>0</v>
      </c>
      <c r="J119" s="210" t="str">
        <f t="shared" si="9"/>
        <v>Sprint 0</v>
      </c>
      <c r="K119" s="223"/>
      <c r="L119" s="209"/>
    </row>
    <row r="120" spans="1:12" ht="18" x14ac:dyDescent="0.3">
      <c r="A120" s="206"/>
      <c r="B120" s="207"/>
      <c r="C120" s="207"/>
      <c r="D120" s="36"/>
      <c r="E120" s="208"/>
      <c r="F120" s="209"/>
      <c r="G120" s="208"/>
      <c r="H120" s="39"/>
      <c r="I120" s="210">
        <f t="shared" si="8"/>
        <v>0</v>
      </c>
      <c r="J120" s="210" t="str">
        <f t="shared" si="9"/>
        <v>Sprint 0</v>
      </c>
      <c r="K120" s="223"/>
      <c r="L120" s="209"/>
    </row>
    <row r="121" spans="1:12" ht="18" x14ac:dyDescent="0.3">
      <c r="A121" s="206"/>
      <c r="B121" s="207"/>
      <c r="C121" s="207"/>
      <c r="D121" s="36"/>
      <c r="E121" s="208"/>
      <c r="F121" s="209"/>
      <c r="G121" s="208"/>
      <c r="H121" s="39"/>
      <c r="I121" s="210">
        <f t="shared" si="8"/>
        <v>0</v>
      </c>
      <c r="J121" s="210" t="str">
        <f t="shared" si="9"/>
        <v>Sprint 0</v>
      </c>
      <c r="K121" s="223"/>
      <c r="L121" s="209"/>
    </row>
    <row r="122" spans="1:12" ht="18" x14ac:dyDescent="0.3">
      <c r="A122" s="206"/>
      <c r="B122" s="207"/>
      <c r="C122" s="207"/>
      <c r="D122" s="36"/>
      <c r="E122" s="208"/>
      <c r="F122" s="209"/>
      <c r="G122" s="208"/>
      <c r="H122" s="39"/>
      <c r="I122" s="210">
        <f t="shared" si="8"/>
        <v>0</v>
      </c>
      <c r="J122" s="210" t="str">
        <f t="shared" si="9"/>
        <v>Sprint 0</v>
      </c>
      <c r="K122" s="223"/>
      <c r="L122" s="209"/>
    </row>
    <row r="123" spans="1:12" ht="18" x14ac:dyDescent="0.3">
      <c r="A123" s="206"/>
      <c r="B123" s="207"/>
      <c r="C123" s="207"/>
      <c r="D123" s="36"/>
      <c r="E123" s="208"/>
      <c r="F123" s="209"/>
      <c r="G123" s="208"/>
      <c r="H123" s="39"/>
      <c r="I123" s="210">
        <f t="shared" si="8"/>
        <v>0</v>
      </c>
      <c r="J123" s="210" t="str">
        <f t="shared" si="9"/>
        <v>Sprint 0</v>
      </c>
      <c r="K123" s="223"/>
      <c r="L123" s="209"/>
    </row>
    <row r="124" spans="1:12" ht="18" x14ac:dyDescent="0.3">
      <c r="A124" s="206"/>
      <c r="B124" s="207"/>
      <c r="C124" s="207"/>
      <c r="D124" s="36"/>
      <c r="E124" s="208"/>
      <c r="F124" s="209"/>
      <c r="G124" s="208"/>
      <c r="H124" s="39"/>
      <c r="I124" s="210">
        <f t="shared" si="8"/>
        <v>0</v>
      </c>
      <c r="J124" s="210" t="str">
        <f t="shared" si="9"/>
        <v>Sprint 0</v>
      </c>
      <c r="K124" s="223"/>
      <c r="L124" s="209"/>
    </row>
    <row r="125" spans="1:12" ht="18" x14ac:dyDescent="0.3">
      <c r="A125" s="206"/>
      <c r="B125" s="207"/>
      <c r="C125" s="207"/>
      <c r="D125" s="36"/>
      <c r="E125" s="208"/>
      <c r="F125" s="209"/>
      <c r="G125" s="208"/>
      <c r="H125" s="39"/>
      <c r="I125" s="210">
        <f t="shared" ref="I125:I151" si="10">H125/60+ROUND(IF((OR(E125="",G125="")),0,IF((G125&lt;E125),((G125-E125)*24)+24,(G125-E125)*24)-F125/60),2)</f>
        <v>0</v>
      </c>
      <c r="J125" s="210" t="str">
        <f t="shared" ref="J125:J151" si="11">IF(AND(A125&lt;=$F$8+14),"Sprint 0",
IF(AND(A125&gt;=$F$8+14,A125&lt;=$F$8+27),"Sprint 1",
IF(AND(A125&gt;=$F$8+28,A125&lt;=$F$8+41),"Sprint 2",
IF(AND(A125&gt;=$F$8+42,A125&lt;=$F$8+55),"Sprint 3",
IF(AND(A125&gt;=$F$8+56,A125&lt;=$F$8+69),"Sprint 4","Nothing")))))</f>
        <v>Sprint 0</v>
      </c>
      <c r="K125" s="223"/>
      <c r="L125" s="209"/>
    </row>
    <row r="126" spans="1:12" ht="18" x14ac:dyDescent="0.3">
      <c r="A126" s="206"/>
      <c r="B126" s="207"/>
      <c r="C126" s="207"/>
      <c r="D126" s="36"/>
      <c r="E126" s="208"/>
      <c r="F126" s="209"/>
      <c r="G126" s="208"/>
      <c r="H126" s="39"/>
      <c r="I126" s="210">
        <f t="shared" si="10"/>
        <v>0</v>
      </c>
      <c r="J126" s="210" t="str">
        <f t="shared" si="11"/>
        <v>Sprint 0</v>
      </c>
      <c r="K126" s="223"/>
      <c r="L126" s="209"/>
    </row>
    <row r="127" spans="1:12" ht="18" x14ac:dyDescent="0.3">
      <c r="A127" s="206"/>
      <c r="B127" s="207"/>
      <c r="C127" s="207"/>
      <c r="D127" s="36"/>
      <c r="E127" s="208"/>
      <c r="F127" s="209"/>
      <c r="G127" s="208"/>
      <c r="H127" s="39"/>
      <c r="I127" s="210">
        <f t="shared" si="10"/>
        <v>0</v>
      </c>
      <c r="J127" s="210" t="str">
        <f t="shared" si="11"/>
        <v>Sprint 0</v>
      </c>
      <c r="K127" s="223"/>
      <c r="L127" s="209"/>
    </row>
    <row r="128" spans="1:12" ht="18" x14ac:dyDescent="0.3">
      <c r="A128" s="206"/>
      <c r="B128" s="207"/>
      <c r="C128" s="207"/>
      <c r="D128" s="36"/>
      <c r="E128" s="208"/>
      <c r="F128" s="209"/>
      <c r="G128" s="208"/>
      <c r="H128" s="39"/>
      <c r="I128" s="210">
        <f t="shared" si="10"/>
        <v>0</v>
      </c>
      <c r="J128" s="210" t="str">
        <f t="shared" si="11"/>
        <v>Sprint 0</v>
      </c>
      <c r="K128" s="223"/>
      <c r="L128" s="209"/>
    </row>
    <row r="129" spans="1:12" ht="18" x14ac:dyDescent="0.3">
      <c r="A129" s="206"/>
      <c r="B129" s="207"/>
      <c r="C129" s="207"/>
      <c r="D129" s="36"/>
      <c r="E129" s="208"/>
      <c r="F129" s="209"/>
      <c r="G129" s="208"/>
      <c r="H129" s="39"/>
      <c r="I129" s="210">
        <f t="shared" si="10"/>
        <v>0</v>
      </c>
      <c r="J129" s="210" t="str">
        <f t="shared" si="11"/>
        <v>Sprint 0</v>
      </c>
      <c r="K129" s="223"/>
      <c r="L129" s="209"/>
    </row>
    <row r="130" spans="1:12" ht="18" x14ac:dyDescent="0.3">
      <c r="A130" s="206"/>
      <c r="B130" s="207"/>
      <c r="C130" s="207"/>
      <c r="D130" s="36"/>
      <c r="E130" s="208"/>
      <c r="F130" s="209"/>
      <c r="G130" s="208"/>
      <c r="H130" s="39"/>
      <c r="I130" s="210">
        <f t="shared" si="10"/>
        <v>0</v>
      </c>
      <c r="J130" s="210" t="str">
        <f t="shared" si="11"/>
        <v>Sprint 0</v>
      </c>
      <c r="K130" s="223"/>
      <c r="L130" s="209"/>
    </row>
    <row r="131" spans="1:12" ht="18" x14ac:dyDescent="0.3">
      <c r="A131" s="206"/>
      <c r="B131" s="207"/>
      <c r="C131" s="207"/>
      <c r="D131" s="36"/>
      <c r="E131" s="208"/>
      <c r="F131" s="209"/>
      <c r="G131" s="208"/>
      <c r="H131" s="39"/>
      <c r="I131" s="210">
        <f t="shared" si="10"/>
        <v>0</v>
      </c>
      <c r="J131" s="210" t="str">
        <f t="shared" si="11"/>
        <v>Sprint 0</v>
      </c>
      <c r="K131" s="223"/>
      <c r="L131" s="209"/>
    </row>
    <row r="132" spans="1:12" ht="18" x14ac:dyDescent="0.3">
      <c r="A132" s="206"/>
      <c r="B132" s="207"/>
      <c r="C132" s="207"/>
      <c r="D132" s="36"/>
      <c r="E132" s="208"/>
      <c r="F132" s="209"/>
      <c r="G132" s="208"/>
      <c r="H132" s="39"/>
      <c r="I132" s="210">
        <f t="shared" si="10"/>
        <v>0</v>
      </c>
      <c r="J132" s="210" t="str">
        <f t="shared" si="11"/>
        <v>Sprint 0</v>
      </c>
      <c r="K132" s="223"/>
      <c r="L132" s="209"/>
    </row>
    <row r="133" spans="1:12" ht="18" x14ac:dyDescent="0.3">
      <c r="A133" s="206"/>
      <c r="B133" s="207"/>
      <c r="C133" s="207"/>
      <c r="D133" s="36"/>
      <c r="E133" s="208"/>
      <c r="F133" s="209"/>
      <c r="G133" s="208"/>
      <c r="H133" s="39"/>
      <c r="I133" s="210">
        <f t="shared" si="10"/>
        <v>0</v>
      </c>
      <c r="J133" s="210" t="str">
        <f t="shared" si="11"/>
        <v>Sprint 0</v>
      </c>
      <c r="K133" s="223"/>
      <c r="L133" s="209"/>
    </row>
    <row r="134" spans="1:12" ht="18" x14ac:dyDescent="0.3">
      <c r="A134" s="206"/>
      <c r="B134" s="207"/>
      <c r="C134" s="207"/>
      <c r="D134" s="36"/>
      <c r="E134" s="208"/>
      <c r="F134" s="209"/>
      <c r="G134" s="208"/>
      <c r="H134" s="39"/>
      <c r="I134" s="210">
        <f t="shared" si="10"/>
        <v>0</v>
      </c>
      <c r="J134" s="210" t="str">
        <f t="shared" si="11"/>
        <v>Sprint 0</v>
      </c>
      <c r="K134" s="223"/>
      <c r="L134" s="209"/>
    </row>
    <row r="135" spans="1:12" ht="18" x14ac:dyDescent="0.3">
      <c r="A135" s="206"/>
      <c r="B135" s="207"/>
      <c r="C135" s="207"/>
      <c r="D135" s="36"/>
      <c r="E135" s="208"/>
      <c r="F135" s="209"/>
      <c r="G135" s="208"/>
      <c r="H135" s="39"/>
      <c r="I135" s="210">
        <f t="shared" si="10"/>
        <v>0</v>
      </c>
      <c r="J135" s="210" t="str">
        <f t="shared" si="11"/>
        <v>Sprint 0</v>
      </c>
      <c r="K135" s="223"/>
      <c r="L135" s="209"/>
    </row>
    <row r="136" spans="1:12" ht="18" x14ac:dyDescent="0.3">
      <c r="A136" s="206"/>
      <c r="B136" s="207"/>
      <c r="C136" s="207"/>
      <c r="D136" s="36"/>
      <c r="E136" s="208"/>
      <c r="F136" s="209"/>
      <c r="G136" s="208"/>
      <c r="H136" s="39"/>
      <c r="I136" s="210">
        <f t="shared" si="10"/>
        <v>0</v>
      </c>
      <c r="J136" s="210" t="str">
        <f t="shared" si="11"/>
        <v>Sprint 0</v>
      </c>
      <c r="K136" s="223"/>
      <c r="L136" s="209"/>
    </row>
    <row r="137" spans="1:12" ht="18" x14ac:dyDescent="0.3">
      <c r="A137" s="206"/>
      <c r="B137" s="207"/>
      <c r="C137" s="207"/>
      <c r="D137" s="36"/>
      <c r="E137" s="208"/>
      <c r="F137" s="209"/>
      <c r="G137" s="208"/>
      <c r="H137" s="39"/>
      <c r="I137" s="210">
        <f t="shared" si="10"/>
        <v>0</v>
      </c>
      <c r="J137" s="210" t="str">
        <f t="shared" si="11"/>
        <v>Sprint 0</v>
      </c>
      <c r="K137" s="223"/>
      <c r="L137" s="209"/>
    </row>
    <row r="138" spans="1:12" ht="18" x14ac:dyDescent="0.3">
      <c r="A138" s="206"/>
      <c r="B138" s="207"/>
      <c r="C138" s="207"/>
      <c r="D138" s="36"/>
      <c r="E138" s="208"/>
      <c r="F138" s="209"/>
      <c r="G138" s="208"/>
      <c r="H138" s="39"/>
      <c r="I138" s="210">
        <f t="shared" si="10"/>
        <v>0</v>
      </c>
      <c r="J138" s="210" t="str">
        <f t="shared" si="11"/>
        <v>Sprint 0</v>
      </c>
      <c r="K138" s="223"/>
      <c r="L138" s="209"/>
    </row>
    <row r="139" spans="1:12" ht="18" x14ac:dyDescent="0.3">
      <c r="A139" s="206"/>
      <c r="B139" s="207"/>
      <c r="C139" s="207"/>
      <c r="D139" s="36"/>
      <c r="E139" s="208"/>
      <c r="F139" s="209"/>
      <c r="G139" s="208"/>
      <c r="H139" s="39"/>
      <c r="I139" s="210">
        <f t="shared" si="10"/>
        <v>0</v>
      </c>
      <c r="J139" s="210" t="str">
        <f t="shared" si="11"/>
        <v>Sprint 0</v>
      </c>
      <c r="K139" s="223"/>
      <c r="L139" s="209"/>
    </row>
    <row r="140" spans="1:12" ht="18" x14ac:dyDescent="0.3">
      <c r="A140" s="206"/>
      <c r="B140" s="207"/>
      <c r="C140" s="207"/>
      <c r="D140" s="36"/>
      <c r="E140" s="208"/>
      <c r="F140" s="209"/>
      <c r="G140" s="208"/>
      <c r="H140" s="39"/>
      <c r="I140" s="210">
        <f t="shared" si="10"/>
        <v>0</v>
      </c>
      <c r="J140" s="210" t="str">
        <f t="shared" si="11"/>
        <v>Sprint 0</v>
      </c>
      <c r="K140" s="223"/>
      <c r="L140" s="209"/>
    </row>
    <row r="141" spans="1:12" ht="18" x14ac:dyDescent="0.3">
      <c r="A141" s="206"/>
      <c r="B141" s="207"/>
      <c r="C141" s="207"/>
      <c r="D141" s="36"/>
      <c r="E141" s="208"/>
      <c r="F141" s="209"/>
      <c r="G141" s="208"/>
      <c r="H141" s="39"/>
      <c r="I141" s="210">
        <f t="shared" si="10"/>
        <v>0</v>
      </c>
      <c r="J141" s="210" t="str">
        <f t="shared" si="11"/>
        <v>Sprint 0</v>
      </c>
      <c r="K141" s="223"/>
      <c r="L141" s="209"/>
    </row>
    <row r="142" spans="1:12" ht="18" x14ac:dyDescent="0.3">
      <c r="A142" s="206"/>
      <c r="B142" s="207"/>
      <c r="C142" s="207"/>
      <c r="D142" s="36"/>
      <c r="E142" s="208"/>
      <c r="F142" s="209"/>
      <c r="G142" s="208"/>
      <c r="H142" s="39"/>
      <c r="I142" s="210">
        <f t="shared" si="10"/>
        <v>0</v>
      </c>
      <c r="J142" s="210" t="str">
        <f t="shared" si="11"/>
        <v>Sprint 0</v>
      </c>
      <c r="K142" s="223"/>
      <c r="L142" s="209"/>
    </row>
    <row r="143" spans="1:12" ht="18" x14ac:dyDescent="0.3">
      <c r="A143" s="206"/>
      <c r="B143" s="207"/>
      <c r="C143" s="207"/>
      <c r="D143" s="36"/>
      <c r="E143" s="208"/>
      <c r="F143" s="209"/>
      <c r="G143" s="208"/>
      <c r="H143" s="39"/>
      <c r="I143" s="210">
        <f t="shared" si="10"/>
        <v>0</v>
      </c>
      <c r="J143" s="210" t="str">
        <f t="shared" si="11"/>
        <v>Sprint 0</v>
      </c>
      <c r="K143" s="223"/>
      <c r="L143" s="209"/>
    </row>
    <row r="144" spans="1:12" ht="18" x14ac:dyDescent="0.3">
      <c r="A144" s="206"/>
      <c r="B144" s="207"/>
      <c r="C144" s="207"/>
      <c r="D144" s="36"/>
      <c r="E144" s="208"/>
      <c r="F144" s="209"/>
      <c r="G144" s="208"/>
      <c r="H144" s="39"/>
      <c r="I144" s="210">
        <f t="shared" si="10"/>
        <v>0</v>
      </c>
      <c r="J144" s="210" t="str">
        <f t="shared" si="11"/>
        <v>Sprint 0</v>
      </c>
      <c r="K144" s="223"/>
      <c r="L144" s="209"/>
    </row>
    <row r="145" spans="1:12" ht="18" x14ac:dyDescent="0.3">
      <c r="A145" s="206"/>
      <c r="B145" s="207"/>
      <c r="C145" s="207"/>
      <c r="D145" s="36"/>
      <c r="E145" s="208"/>
      <c r="F145" s="209"/>
      <c r="G145" s="208"/>
      <c r="H145" s="39"/>
      <c r="I145" s="210">
        <f t="shared" si="10"/>
        <v>0</v>
      </c>
      <c r="J145" s="210" t="str">
        <f t="shared" si="11"/>
        <v>Sprint 0</v>
      </c>
      <c r="K145" s="223"/>
      <c r="L145" s="209"/>
    </row>
    <row r="146" spans="1:12" ht="18" x14ac:dyDescent="0.3">
      <c r="A146" s="206"/>
      <c r="B146" s="207"/>
      <c r="C146" s="207"/>
      <c r="D146" s="36"/>
      <c r="E146" s="208"/>
      <c r="F146" s="209"/>
      <c r="G146" s="208"/>
      <c r="H146" s="39"/>
      <c r="I146" s="210">
        <f t="shared" si="10"/>
        <v>0</v>
      </c>
      <c r="J146" s="210" t="str">
        <f t="shared" si="11"/>
        <v>Sprint 0</v>
      </c>
      <c r="K146" s="223"/>
      <c r="L146" s="209"/>
    </row>
    <row r="147" spans="1:12" ht="18" x14ac:dyDescent="0.3">
      <c r="A147" s="206"/>
      <c r="B147" s="207"/>
      <c r="C147" s="207"/>
      <c r="D147" s="36"/>
      <c r="E147" s="208"/>
      <c r="F147" s="209"/>
      <c r="G147" s="208"/>
      <c r="H147" s="39"/>
      <c r="I147" s="210">
        <f t="shared" si="10"/>
        <v>0</v>
      </c>
      <c r="J147" s="210" t="str">
        <f t="shared" si="11"/>
        <v>Sprint 0</v>
      </c>
      <c r="K147" s="223"/>
      <c r="L147" s="209"/>
    </row>
    <row r="148" spans="1:12" ht="18" x14ac:dyDescent="0.3">
      <c r="A148" s="206"/>
      <c r="B148" s="207"/>
      <c r="C148" s="207"/>
      <c r="D148" s="36"/>
      <c r="E148" s="208"/>
      <c r="F148" s="209"/>
      <c r="G148" s="208"/>
      <c r="H148" s="39"/>
      <c r="I148" s="210">
        <f t="shared" si="10"/>
        <v>0</v>
      </c>
      <c r="J148" s="210" t="str">
        <f t="shared" si="11"/>
        <v>Sprint 0</v>
      </c>
      <c r="K148" s="223"/>
      <c r="L148" s="209"/>
    </row>
    <row r="149" spans="1:12" ht="18" x14ac:dyDescent="0.3">
      <c r="A149" s="206"/>
      <c r="B149" s="207"/>
      <c r="C149" s="207"/>
      <c r="D149" s="36"/>
      <c r="E149" s="208"/>
      <c r="F149" s="209"/>
      <c r="G149" s="208"/>
      <c r="H149" s="39"/>
      <c r="I149" s="210">
        <f t="shared" si="10"/>
        <v>0</v>
      </c>
      <c r="J149" s="210" t="str">
        <f t="shared" si="11"/>
        <v>Sprint 0</v>
      </c>
      <c r="K149" s="223"/>
      <c r="L149" s="209"/>
    </row>
    <row r="150" spans="1:12" ht="18" x14ac:dyDescent="0.3">
      <c r="A150" s="206"/>
      <c r="B150" s="207"/>
      <c r="C150" s="207"/>
      <c r="D150" s="36"/>
      <c r="E150" s="208"/>
      <c r="F150" s="209"/>
      <c r="G150" s="208"/>
      <c r="H150" s="39"/>
      <c r="I150" s="210">
        <f t="shared" si="10"/>
        <v>0</v>
      </c>
      <c r="J150" s="210" t="str">
        <f t="shared" si="11"/>
        <v>Sprint 0</v>
      </c>
      <c r="K150" s="223"/>
      <c r="L150" s="209"/>
    </row>
    <row r="151" spans="1:12" ht="18" x14ac:dyDescent="0.3">
      <c r="A151" s="196"/>
      <c r="B151" s="197"/>
      <c r="C151" s="197"/>
      <c r="D151" s="63"/>
      <c r="E151" s="198"/>
      <c r="F151" s="199"/>
      <c r="G151" s="198"/>
      <c r="H151" s="64"/>
      <c r="I151" s="200">
        <f t="shared" si="10"/>
        <v>0</v>
      </c>
      <c r="J151" s="200" t="str">
        <f t="shared" si="11"/>
        <v>Sprint 0</v>
      </c>
      <c r="K151" s="201"/>
      <c r="L151" s="199"/>
    </row>
  </sheetData>
  <mergeCells count="4">
    <mergeCell ref="A7:C7"/>
    <mergeCell ref="A8:C11"/>
    <mergeCell ref="M14:M18"/>
    <mergeCell ref="N14:N18"/>
  </mergeCells>
  <conditionalFormatting sqref="B14">
    <cfRule type="expression" dxfId="123" priority="6">
      <formula>AND(NOT(ISBLANK(B14)),ISERROR(MATCH(B14,projectID,0)))</formula>
    </cfRule>
  </conditionalFormatting>
  <conditionalFormatting sqref="C14">
    <cfRule type="expression" dxfId="122" priority="5">
      <formula>AND(NOT(ISBLANK(C14)),ISERROR(MATCH(C14,taskID,0)))</formula>
    </cfRule>
  </conditionalFormatting>
  <conditionalFormatting sqref="B16:B17">
    <cfRule type="expression" dxfId="121" priority="12">
      <formula>AND(NOT(ISBLANK(B16)),ISERROR(MATCH(B16,projectID,0)))</formula>
    </cfRule>
  </conditionalFormatting>
  <conditionalFormatting sqref="C16">
    <cfRule type="expression" dxfId="120" priority="11">
      <formula>AND(NOT(ISBLANK(C16)),ISERROR(MATCH(C16,taskID,0)))</formula>
    </cfRule>
  </conditionalFormatting>
  <conditionalFormatting sqref="B15">
    <cfRule type="expression" dxfId="119" priority="10">
      <formula>AND(NOT(ISBLANK(B15)),ISERROR(MATCH(B15,projectID,0)))</formula>
    </cfRule>
  </conditionalFormatting>
  <conditionalFormatting sqref="B18">
    <cfRule type="expression" dxfId="118" priority="8">
      <formula>AND(NOT(ISBLANK(B18)),ISERROR(MATCH(B18,projectID,0)))</formula>
    </cfRule>
  </conditionalFormatting>
  <conditionalFormatting sqref="B19">
    <cfRule type="expression" dxfId="117" priority="7">
      <formula>AND(NOT(ISBLANK(B19)),ISERROR(MATCH(B19,projectID,0)))</formula>
    </cfRule>
  </conditionalFormatting>
  <conditionalFormatting sqref="C17">
    <cfRule type="expression" dxfId="116" priority="4">
      <formula>AND(NOT(ISBLANK(C17)),ISERROR(MATCH(C17,taskID,0)))</formula>
    </cfRule>
  </conditionalFormatting>
  <conditionalFormatting sqref="C18">
    <cfRule type="expression" dxfId="115" priority="3">
      <formula>AND(NOT(ISBLANK(C18)),ISERROR(MATCH(C18,taskID,0)))</formula>
    </cfRule>
  </conditionalFormatting>
  <conditionalFormatting sqref="P10">
    <cfRule type="cellIs" dxfId="114" priority="2" operator="greaterThan">
      <formula>0</formula>
    </cfRule>
  </conditionalFormatting>
  <conditionalFormatting sqref="P10">
    <cfRule type="cellIs" dxfId="113" priority="1" operator="lessThan">
      <formula>0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73" xr:uid="{E9426D14-C2E0-4779-A90D-328AC0C3E8AE}">
      <formula1>0</formula1>
      <formula2>0.999988425925926</formula2>
    </dataValidation>
    <dataValidation type="list" allowBlank="1" showInputMessage="1" showErrorMessage="1" sqref="B14:B135" xr:uid="{F3159A21-CA2C-46BA-BF0B-789127DABB20}">
      <formula1>projectID_list</formula1>
    </dataValidation>
    <dataValidation type="list" allowBlank="1" showInputMessage="1" showErrorMessage="1" sqref="C14:C135" xr:uid="{36AD3B14-1CCB-4793-854C-EB6B61B57DF8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FF7-51D5-4D97-A228-2620FE137360}">
  <sheetPr codeName="Sheet6">
    <pageSetUpPr fitToPage="1"/>
  </sheetPr>
  <dimension ref="A1:P112"/>
  <sheetViews>
    <sheetView showGridLines="0" topLeftCell="A102" zoomScale="115" zoomScaleNormal="115" workbookViewId="0">
      <selection activeCell="A111" sqref="A111:L11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" style="2" bestFit="1" customWidth="1"/>
    <col min="4" max="4" width="38.285156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SUMIF(logTable456[[#All],[Date]],"="&amp;M3,logTable456[[#All],[Hours]])</f>
        <v>0</v>
      </c>
    </row>
    <row r="4" spans="1:16" x14ac:dyDescent="0.3">
      <c r="A4" s="2"/>
      <c r="E4" s="55" t="s">
        <v>426</v>
      </c>
      <c r="F4" s="49">
        <f ca="1">SUMIF(logTable456[[#All],[Date]],"="&amp;F3,logTable456[[#All],[Hours]])</f>
        <v>0</v>
      </c>
      <c r="J4" s="59"/>
      <c r="K4" s="60"/>
      <c r="M4" s="45">
        <f t="shared" ref="M4:M9" ca="1" si="0">M3+1</f>
        <v>44194</v>
      </c>
      <c r="N4" s="46">
        <f ca="1">SUMIF(logTable456[[#All],[Date]],"="&amp;M4,logTable456[[#All],[Hours]])</f>
        <v>0</v>
      </c>
    </row>
    <row r="5" spans="1:16" x14ac:dyDescent="0.3">
      <c r="A5" s="10" t="s">
        <v>427</v>
      </c>
      <c r="B5" s="11" t="s">
        <v>454</v>
      </c>
      <c r="C5" s="11"/>
      <c r="J5" s="59"/>
      <c r="K5" s="60"/>
      <c r="M5" s="45">
        <f t="shared" ca="1" si="0"/>
        <v>44195</v>
      </c>
      <c r="N5" s="46">
        <f ca="1">SUMIF(logTable456[[#All],[Date]],"="&amp;M5,logTable456[[#All],[Hours]])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SUMIF(logTable456[[#All],[Date]],"="&amp;M6,logTable456[[#All],[Hours]])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SUMIF(logTable456[[#All],[Date]],"="&amp;M7,logTable456[[#All],[Hours]])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44198</v>
      </c>
      <c r="N8" s="46">
        <f ca="1">SUMIF(logTable456[[#All],[Date]],"="&amp;M8,logTable456[[#All],[Hours]])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44199</v>
      </c>
      <c r="N9" s="46">
        <f ca="1">SUMIF(logTable456[[#All],[Date]],"="&amp;M9,logTable456[[#All],[Hours]])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SUM(,logTable456[[#All],[Hours]])</f>
        <v>114.09999999999998</v>
      </c>
      <c r="H11" s="1"/>
      <c r="I11" s="55" t="s">
        <v>426</v>
      </c>
      <c r="J11" s="51">
        <f>SUM(,logTable456[[#All],[Hours]])</f>
        <v>114.09999999999998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63"/>
      <c r="N14" s="263"/>
    </row>
    <row r="15" spans="1:16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>H15/60+ROUND(IF((OR(E15="",G15="")),0,IF((G15&lt;E15),((G15-E15)*24)+24,(G15-E15)*24)-F15/60),2)</f>
        <v>1.4</v>
      </c>
      <c r="J15" s="40" t="str">
        <f t="shared" ref="J15:J78" si="1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63"/>
      <c r="N15" s="263"/>
    </row>
    <row r="16" spans="1:16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>H16/60+ROUND(IF((OR(E16="",G16="")),0,IF((G16&lt;E16),((G16-E16)*24)+24,(G16-E16)*24)-F16/60),2)</f>
        <v>1.67</v>
      </c>
      <c r="J16" s="40" t="str">
        <f t="shared" si="1"/>
        <v>Sprint 0</v>
      </c>
      <c r="K16" s="30"/>
      <c r="L16" s="30"/>
      <c r="M16" s="263"/>
      <c r="N16" s="263"/>
    </row>
    <row r="17" spans="1:14" x14ac:dyDescent="0.3">
      <c r="A17" s="26">
        <v>44140</v>
      </c>
      <c r="B17" s="27" t="s">
        <v>36</v>
      </c>
      <c r="C17" s="27" t="s">
        <v>47</v>
      </c>
      <c r="D17" s="28"/>
      <c r="E17" s="29">
        <v>0.375</v>
      </c>
      <c r="F17" s="35"/>
      <c r="G17" s="35">
        <v>0.41666666666666669</v>
      </c>
      <c r="H17" s="34"/>
      <c r="I17" s="32">
        <f>H17/60+ROUND(IF((OR(E17="",G17="")),0,IF((G17&lt;E17),((G17-E17)*24)+24,(G17-E17)*24)-F17/60),2)</f>
        <v>1</v>
      </c>
      <c r="J17" s="40" t="str">
        <f t="shared" si="1"/>
        <v>Sprint 0</v>
      </c>
      <c r="K17" s="30"/>
      <c r="L17" s="30"/>
      <c r="M17" s="263"/>
      <c r="N17" s="263"/>
    </row>
    <row r="18" spans="1:14" x14ac:dyDescent="0.3">
      <c r="A18" s="26">
        <v>44140</v>
      </c>
      <c r="B18" s="27" t="s">
        <v>36</v>
      </c>
      <c r="C18" s="27" t="s">
        <v>47</v>
      </c>
      <c r="D18" s="36"/>
      <c r="E18" s="37">
        <v>0.375</v>
      </c>
      <c r="F18" s="38">
        <v>15</v>
      </c>
      <c r="G18" s="37">
        <v>0.52083333333333337</v>
      </c>
      <c r="H18" s="34"/>
      <c r="I18" s="32">
        <f>H18/60+ROUND(IF((OR(E18="",G18="")),0,IF((G18&lt;E18),((G18-E18)*24)+24,(G18-E18)*24)-F18/60),2)</f>
        <v>3.25</v>
      </c>
      <c r="J18" s="40" t="str">
        <f t="shared" si="1"/>
        <v>Sprint 0</v>
      </c>
      <c r="K18" s="30"/>
      <c r="L18" s="30"/>
      <c r="M18" s="263"/>
      <c r="N18" s="263"/>
    </row>
    <row r="19" spans="1:14" x14ac:dyDescent="0.3">
      <c r="A19" s="90">
        <v>44140</v>
      </c>
      <c r="B19" s="96" t="s">
        <v>36</v>
      </c>
      <c r="C19" s="96" t="s">
        <v>47</v>
      </c>
      <c r="D19" s="36"/>
      <c r="E19" s="29">
        <v>0.75</v>
      </c>
      <c r="F19" s="30"/>
      <c r="G19" s="29">
        <v>0.80555555555555547</v>
      </c>
      <c r="H19" s="39"/>
      <c r="I19" s="87">
        <v>1.2</v>
      </c>
      <c r="J19" s="40" t="str">
        <f t="shared" si="1"/>
        <v>Sprint 0</v>
      </c>
      <c r="K19" s="30"/>
      <c r="L19" s="30"/>
      <c r="M19" s="20"/>
      <c r="N19" s="20"/>
    </row>
    <row r="20" spans="1:14" x14ac:dyDescent="0.3">
      <c r="A20" s="69">
        <v>44141</v>
      </c>
      <c r="B20" s="65" t="s">
        <v>36</v>
      </c>
      <c r="C20" s="65" t="s">
        <v>44</v>
      </c>
      <c r="D20" s="63"/>
      <c r="E20" s="70">
        <v>0.38541666666666669</v>
      </c>
      <c r="F20" s="74">
        <v>15</v>
      </c>
      <c r="G20" s="70">
        <v>0.45833333333333331</v>
      </c>
      <c r="H20" s="78"/>
      <c r="I20" s="80">
        <f t="shared" ref="I20:I51" si="2">H20/60+ROUND(IF((OR(E20="",G20="")),0,IF((G20&lt;E20),((G20-E20)*24)+24,(G20-E20)*24)-F20/60),2)</f>
        <v>1.5</v>
      </c>
      <c r="J20" s="40" t="str">
        <f t="shared" si="1"/>
        <v>Sprint 0</v>
      </c>
      <c r="K20" s="77"/>
      <c r="L20" s="77"/>
      <c r="M20" s="249"/>
      <c r="N20" s="249"/>
    </row>
    <row r="21" spans="1:14" x14ac:dyDescent="0.3">
      <c r="A21" s="90">
        <v>44141</v>
      </c>
      <c r="B21" s="96" t="s">
        <v>36</v>
      </c>
      <c r="C21" s="96" t="s">
        <v>47</v>
      </c>
      <c r="D21" s="36"/>
      <c r="E21" s="29">
        <v>0.375</v>
      </c>
      <c r="F21" s="30"/>
      <c r="G21" s="29">
        <v>0.41666666666666669</v>
      </c>
      <c r="H21" s="39"/>
      <c r="I21" s="87">
        <f t="shared" si="2"/>
        <v>1</v>
      </c>
      <c r="J21" s="40" t="str">
        <f t="shared" si="1"/>
        <v>Sprint 0</v>
      </c>
      <c r="K21" s="30"/>
      <c r="L21" s="30"/>
      <c r="N21" s="20"/>
    </row>
    <row r="22" spans="1:14" x14ac:dyDescent="0.3">
      <c r="A22" s="88">
        <v>44141</v>
      </c>
      <c r="B22" s="98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2"/>
        <v>1.75</v>
      </c>
      <c r="J22" s="40" t="str">
        <f t="shared" si="1"/>
        <v>Sprint 0</v>
      </c>
      <c r="K22" s="77"/>
      <c r="L22" s="77"/>
      <c r="N22" s="20"/>
    </row>
    <row r="23" spans="1:14" x14ac:dyDescent="0.3">
      <c r="A23" s="90">
        <v>44144</v>
      </c>
      <c r="B23" s="96" t="s">
        <v>36</v>
      </c>
      <c r="C23" s="96" t="s">
        <v>47</v>
      </c>
      <c r="D23" s="36" t="s">
        <v>76</v>
      </c>
      <c r="E23" s="29">
        <v>0.54166666666666663</v>
      </c>
      <c r="F23" s="30"/>
      <c r="G23" s="29">
        <v>0.58680555555555558</v>
      </c>
      <c r="H23" s="39"/>
      <c r="I23" s="87">
        <f t="shared" si="2"/>
        <v>1.08</v>
      </c>
      <c r="J23" s="40" t="str">
        <f t="shared" si="1"/>
        <v>Sprint 0</v>
      </c>
      <c r="K23" s="30"/>
      <c r="L23" s="30"/>
      <c r="N23" s="20"/>
    </row>
    <row r="24" spans="1:14" x14ac:dyDescent="0.3">
      <c r="A24" s="88">
        <v>44144</v>
      </c>
      <c r="B24" s="98" t="s">
        <v>36</v>
      </c>
      <c r="C24" s="98" t="s">
        <v>47</v>
      </c>
      <c r="D24" s="63" t="s">
        <v>455</v>
      </c>
      <c r="E24" s="76">
        <v>0.59375</v>
      </c>
      <c r="F24" s="77"/>
      <c r="G24" s="76">
        <v>0.625</v>
      </c>
      <c r="H24" s="64"/>
      <c r="I24" s="89">
        <f t="shared" si="2"/>
        <v>0.75</v>
      </c>
      <c r="J24" s="40" t="str">
        <f t="shared" si="1"/>
        <v>Sprint 0</v>
      </c>
      <c r="K24" s="77"/>
      <c r="L24" s="77"/>
    </row>
    <row r="25" spans="1:14" x14ac:dyDescent="0.3">
      <c r="A25" s="88">
        <v>44144</v>
      </c>
      <c r="B25" s="98" t="s">
        <v>36</v>
      </c>
      <c r="C25" s="98" t="s">
        <v>47</v>
      </c>
      <c r="D25" s="63" t="s">
        <v>77</v>
      </c>
      <c r="E25" s="76">
        <v>0.63541666666666663</v>
      </c>
      <c r="F25" s="77"/>
      <c r="G25" s="76">
        <v>0.69791666666666663</v>
      </c>
      <c r="H25" s="64"/>
      <c r="I25" s="89">
        <f t="shared" si="2"/>
        <v>1.5</v>
      </c>
      <c r="J25" s="40" t="str">
        <f t="shared" si="1"/>
        <v>Sprint 0</v>
      </c>
      <c r="K25" s="77"/>
      <c r="L25" s="77"/>
    </row>
    <row r="26" spans="1:14" x14ac:dyDescent="0.3">
      <c r="A26" s="90">
        <v>44144</v>
      </c>
      <c r="B26" s="96" t="s">
        <v>36</v>
      </c>
      <c r="C26" s="96" t="s">
        <v>186</v>
      </c>
      <c r="D26" s="36" t="s">
        <v>89</v>
      </c>
      <c r="E26" s="29">
        <v>0.88541666666666663</v>
      </c>
      <c r="F26" s="30"/>
      <c r="G26" s="29">
        <v>0.91666666666666663</v>
      </c>
      <c r="H26" s="39"/>
      <c r="I26" s="87">
        <f t="shared" si="2"/>
        <v>0.75</v>
      </c>
      <c r="J26" s="40" t="str">
        <f t="shared" si="1"/>
        <v>Sprint 0</v>
      </c>
      <c r="K26" s="30"/>
      <c r="L26" s="30"/>
    </row>
    <row r="27" spans="1:14" x14ac:dyDescent="0.3">
      <c r="A27" s="88">
        <v>44145</v>
      </c>
      <c r="B27" s="98" t="s">
        <v>36</v>
      </c>
      <c r="C27" s="98" t="s">
        <v>47</v>
      </c>
      <c r="D27" s="63" t="s">
        <v>456</v>
      </c>
      <c r="E27" s="76">
        <v>0.375</v>
      </c>
      <c r="F27" s="77"/>
      <c r="G27" s="76">
        <v>0.3888888888888889</v>
      </c>
      <c r="H27" s="64"/>
      <c r="I27" s="89">
        <f t="shared" si="2"/>
        <v>0.33</v>
      </c>
      <c r="J27" s="40" t="str">
        <f t="shared" si="1"/>
        <v>Sprint 0</v>
      </c>
      <c r="K27" s="77"/>
      <c r="L27" s="77"/>
    </row>
    <row r="28" spans="1:14" x14ac:dyDescent="0.3">
      <c r="A28" s="90">
        <v>44145</v>
      </c>
      <c r="B28" s="96" t="s">
        <v>36</v>
      </c>
      <c r="C28" s="96" t="s">
        <v>44</v>
      </c>
      <c r="D28" s="36"/>
      <c r="E28" s="29">
        <v>0.63541666666666663</v>
      </c>
      <c r="F28" s="30"/>
      <c r="G28" s="29">
        <v>0.70833333333333337</v>
      </c>
      <c r="H28" s="39"/>
      <c r="I28" s="87">
        <f t="shared" si="2"/>
        <v>1.75</v>
      </c>
      <c r="J28" s="40" t="str">
        <f t="shared" si="1"/>
        <v>Sprint 0</v>
      </c>
      <c r="K28" s="30"/>
      <c r="L28" s="30"/>
    </row>
    <row r="29" spans="1:14" x14ac:dyDescent="0.3">
      <c r="A29" s="90">
        <v>44146</v>
      </c>
      <c r="B29" s="96" t="s">
        <v>36</v>
      </c>
      <c r="C29" s="96" t="s">
        <v>44</v>
      </c>
      <c r="D29" s="36"/>
      <c r="E29" s="29">
        <v>0.42708333333333331</v>
      </c>
      <c r="F29" s="30"/>
      <c r="G29" s="29">
        <v>0.5</v>
      </c>
      <c r="H29" s="39"/>
      <c r="I29" s="87">
        <f t="shared" si="2"/>
        <v>1.75</v>
      </c>
      <c r="J29" s="40" t="str">
        <f t="shared" si="1"/>
        <v>Sprint 0</v>
      </c>
      <c r="K29" s="30"/>
      <c r="L29" s="30"/>
    </row>
    <row r="30" spans="1:14" x14ac:dyDescent="0.3">
      <c r="A30" s="88">
        <v>44146</v>
      </c>
      <c r="B30" s="98" t="s">
        <v>36</v>
      </c>
      <c r="C30" s="98" t="s">
        <v>44</v>
      </c>
      <c r="D30" s="63" t="s">
        <v>457</v>
      </c>
      <c r="E30" s="76">
        <v>0.34375</v>
      </c>
      <c r="F30" s="77"/>
      <c r="G30" s="76">
        <v>0.375</v>
      </c>
      <c r="H30" s="64"/>
      <c r="I30" s="89">
        <f t="shared" si="2"/>
        <v>0.75</v>
      </c>
      <c r="J30" s="40" t="str">
        <f t="shared" si="1"/>
        <v>Sprint 0</v>
      </c>
      <c r="K30" s="77"/>
      <c r="L30" s="77"/>
    </row>
    <row r="31" spans="1:14" x14ac:dyDescent="0.3">
      <c r="A31" s="90">
        <v>44147</v>
      </c>
      <c r="B31" s="96" t="s">
        <v>36</v>
      </c>
      <c r="C31" s="96" t="s">
        <v>47</v>
      </c>
      <c r="D31" s="36" t="s">
        <v>455</v>
      </c>
      <c r="E31" s="29">
        <v>0.3611111111111111</v>
      </c>
      <c r="F31" s="30"/>
      <c r="G31" s="29">
        <v>0.3888888888888889</v>
      </c>
      <c r="H31" s="39"/>
      <c r="I31" s="87">
        <f t="shared" si="2"/>
        <v>0.67</v>
      </c>
      <c r="J31" s="40" t="str">
        <f t="shared" si="1"/>
        <v>Sprint 0</v>
      </c>
      <c r="K31" s="30"/>
      <c r="L31" s="30"/>
    </row>
    <row r="32" spans="1:14" x14ac:dyDescent="0.3">
      <c r="A32" s="88">
        <v>44147</v>
      </c>
      <c r="B32" s="98" t="s">
        <v>36</v>
      </c>
      <c r="C32" s="98" t="s">
        <v>47</v>
      </c>
      <c r="D32" s="63"/>
      <c r="E32" s="76">
        <v>0.3888888888888889</v>
      </c>
      <c r="F32" s="77"/>
      <c r="G32" s="76">
        <v>0.4375</v>
      </c>
      <c r="H32" s="64"/>
      <c r="I32" s="89">
        <f t="shared" si="2"/>
        <v>1.17</v>
      </c>
      <c r="J32" s="40" t="str">
        <f t="shared" si="1"/>
        <v>Sprint 0</v>
      </c>
      <c r="K32" s="77"/>
      <c r="L32" s="77"/>
    </row>
    <row r="33" spans="1:12" x14ac:dyDescent="0.3">
      <c r="A33" s="90">
        <v>44147</v>
      </c>
      <c r="B33" s="96" t="s">
        <v>36</v>
      </c>
      <c r="C33" s="96" t="s">
        <v>44</v>
      </c>
      <c r="D33" s="36" t="s">
        <v>75</v>
      </c>
      <c r="E33" s="29">
        <v>0.54166666666666663</v>
      </c>
      <c r="F33" s="30"/>
      <c r="G33" s="29">
        <v>0.58333333333333337</v>
      </c>
      <c r="H33" s="39"/>
      <c r="I33" s="87">
        <f t="shared" si="2"/>
        <v>1</v>
      </c>
      <c r="J33" s="40" t="str">
        <f t="shared" si="1"/>
        <v>Sprint 0</v>
      </c>
      <c r="K33" s="30"/>
      <c r="L33" s="30"/>
    </row>
    <row r="34" spans="1:12" x14ac:dyDescent="0.3">
      <c r="A34" s="90">
        <v>44147</v>
      </c>
      <c r="B34" s="96" t="s">
        <v>36</v>
      </c>
      <c r="C34" s="96" t="s">
        <v>47</v>
      </c>
      <c r="D34" s="36" t="s">
        <v>79</v>
      </c>
      <c r="E34" s="29">
        <v>0.625</v>
      </c>
      <c r="F34" s="30">
        <v>15</v>
      </c>
      <c r="G34" s="29">
        <v>0.79166666666666663</v>
      </c>
      <c r="H34" s="39"/>
      <c r="I34" s="87">
        <f t="shared" si="2"/>
        <v>3.75</v>
      </c>
      <c r="J34" s="40" t="str">
        <f t="shared" si="1"/>
        <v>Sprint 0</v>
      </c>
      <c r="K34" s="30"/>
      <c r="L34" s="30"/>
    </row>
    <row r="35" spans="1:12" x14ac:dyDescent="0.3">
      <c r="A35" s="88">
        <v>44148</v>
      </c>
      <c r="B35" s="98" t="s">
        <v>36</v>
      </c>
      <c r="C35" s="98" t="s">
        <v>47</v>
      </c>
      <c r="D35" s="63" t="s">
        <v>79</v>
      </c>
      <c r="E35" s="76">
        <v>0.375</v>
      </c>
      <c r="F35" s="77"/>
      <c r="G35" s="76">
        <v>0.41666666666666669</v>
      </c>
      <c r="H35" s="64"/>
      <c r="I35" s="89">
        <f t="shared" si="2"/>
        <v>1</v>
      </c>
      <c r="J35" s="40" t="str">
        <f t="shared" si="1"/>
        <v>Sprint 0</v>
      </c>
      <c r="K35" s="77"/>
      <c r="L35" s="77"/>
    </row>
    <row r="36" spans="1:12" x14ac:dyDescent="0.3">
      <c r="A36" s="90">
        <v>44148</v>
      </c>
      <c r="B36" s="96" t="s">
        <v>36</v>
      </c>
      <c r="C36" s="96" t="s">
        <v>44</v>
      </c>
      <c r="D36" s="36"/>
      <c r="E36" s="29">
        <v>0.42708333333333331</v>
      </c>
      <c r="F36" s="30"/>
      <c r="G36" s="29">
        <v>0.5</v>
      </c>
      <c r="H36" s="39"/>
      <c r="I36" s="87">
        <f t="shared" si="2"/>
        <v>1.75</v>
      </c>
      <c r="J36" s="40" t="str">
        <f t="shared" si="1"/>
        <v>Sprint 0</v>
      </c>
      <c r="K36" s="30"/>
      <c r="L36" s="30"/>
    </row>
    <row r="37" spans="1:12" x14ac:dyDescent="0.3">
      <c r="A37" s="88">
        <v>44148</v>
      </c>
      <c r="B37" s="98" t="s">
        <v>36</v>
      </c>
      <c r="C37" s="98" t="s">
        <v>47</v>
      </c>
      <c r="D37" s="63"/>
      <c r="E37" s="76">
        <v>0.625</v>
      </c>
      <c r="F37" s="77"/>
      <c r="G37" s="76">
        <v>0.78472222222222221</v>
      </c>
      <c r="H37" s="64"/>
      <c r="I37" s="89">
        <f t="shared" si="2"/>
        <v>3.83</v>
      </c>
      <c r="J37" s="40" t="str">
        <f t="shared" si="1"/>
        <v>Sprint 0</v>
      </c>
      <c r="K37" s="77"/>
      <c r="L37" s="77"/>
    </row>
    <row r="38" spans="1:12" x14ac:dyDescent="0.3">
      <c r="A38" s="90">
        <v>44148</v>
      </c>
      <c r="B38" s="96" t="s">
        <v>36</v>
      </c>
      <c r="C38" s="96" t="s">
        <v>47</v>
      </c>
      <c r="D38" s="36" t="s">
        <v>80</v>
      </c>
      <c r="E38" s="29">
        <v>0.54166666666666663</v>
      </c>
      <c r="F38" s="30"/>
      <c r="G38" s="29">
        <v>0.5625</v>
      </c>
      <c r="H38" s="39"/>
      <c r="I38" s="87">
        <f t="shared" si="2"/>
        <v>0.5</v>
      </c>
      <c r="J38" s="40" t="str">
        <f t="shared" si="1"/>
        <v>Sprint 0</v>
      </c>
      <c r="K38" s="30"/>
      <c r="L38" s="30"/>
    </row>
    <row r="39" spans="1:12" x14ac:dyDescent="0.3">
      <c r="A39" s="88">
        <v>44150</v>
      </c>
      <c r="B39" s="98" t="s">
        <v>36</v>
      </c>
      <c r="C39" s="98" t="s">
        <v>54</v>
      </c>
      <c r="D39" s="63" t="s">
        <v>458</v>
      </c>
      <c r="E39" s="76">
        <v>0.66666666666666663</v>
      </c>
      <c r="F39" s="77"/>
      <c r="G39" s="76">
        <v>0.70833333333333337</v>
      </c>
      <c r="H39" s="64"/>
      <c r="I39" s="89">
        <f t="shared" si="2"/>
        <v>1</v>
      </c>
      <c r="J39" s="40" t="str">
        <f t="shared" si="1"/>
        <v>Sprint 0</v>
      </c>
      <c r="K39" s="77"/>
      <c r="L39" s="77"/>
    </row>
    <row r="40" spans="1:12" x14ac:dyDescent="0.3">
      <c r="A40" s="90">
        <v>44151</v>
      </c>
      <c r="B40" s="96" t="s">
        <v>36</v>
      </c>
      <c r="C40" s="96" t="s">
        <v>190</v>
      </c>
      <c r="D40" s="36"/>
      <c r="E40" s="29">
        <v>0.5</v>
      </c>
      <c r="F40" s="30"/>
      <c r="G40" s="29">
        <v>0.52777777777777779</v>
      </c>
      <c r="H40" s="39"/>
      <c r="I40" s="87">
        <f t="shared" si="2"/>
        <v>0.67</v>
      </c>
      <c r="J40" s="40" t="str">
        <f t="shared" si="1"/>
        <v>Sprint 0</v>
      </c>
      <c r="K40" s="30"/>
      <c r="L40" s="30"/>
    </row>
    <row r="41" spans="1:12" x14ac:dyDescent="0.3">
      <c r="A41" s="88">
        <v>44151</v>
      </c>
      <c r="B41" s="98" t="s">
        <v>36</v>
      </c>
      <c r="C41" s="98" t="s">
        <v>190</v>
      </c>
      <c r="D41" s="63" t="s">
        <v>455</v>
      </c>
      <c r="E41" s="76">
        <v>0.59375</v>
      </c>
      <c r="F41" s="77"/>
      <c r="G41" s="76">
        <v>0.625</v>
      </c>
      <c r="H41" s="64"/>
      <c r="I41" s="89">
        <f t="shared" si="2"/>
        <v>0.75</v>
      </c>
      <c r="J41" s="40" t="str">
        <f t="shared" si="1"/>
        <v>Sprint 0</v>
      </c>
      <c r="K41" s="77"/>
      <c r="L41" s="77"/>
    </row>
    <row r="42" spans="1:12" x14ac:dyDescent="0.3">
      <c r="A42" s="90">
        <v>44151</v>
      </c>
      <c r="B42" s="96" t="s">
        <v>36</v>
      </c>
      <c r="C42" s="96" t="s">
        <v>54</v>
      </c>
      <c r="D42" s="36" t="s">
        <v>82</v>
      </c>
      <c r="E42" s="29">
        <v>0.88194444444444453</v>
      </c>
      <c r="F42" s="30"/>
      <c r="G42" s="29">
        <v>0.93055555555555547</v>
      </c>
      <c r="H42" s="39"/>
      <c r="I42" s="87">
        <f t="shared" si="2"/>
        <v>1.17</v>
      </c>
      <c r="J42" s="40" t="str">
        <f t="shared" si="1"/>
        <v>Sprint 0</v>
      </c>
      <c r="K42" s="30"/>
      <c r="L42" s="30"/>
    </row>
    <row r="43" spans="1:12" x14ac:dyDescent="0.3">
      <c r="A43" s="90">
        <v>44152</v>
      </c>
      <c r="B43" s="96" t="s">
        <v>36</v>
      </c>
      <c r="C43" s="96" t="s">
        <v>78</v>
      </c>
      <c r="D43" s="36" t="s">
        <v>133</v>
      </c>
      <c r="E43" s="29">
        <v>0.375</v>
      </c>
      <c r="F43" s="30"/>
      <c r="G43" s="29">
        <v>0.39583333333333331</v>
      </c>
      <c r="H43" s="39"/>
      <c r="I43" s="87">
        <f t="shared" si="2"/>
        <v>0.5</v>
      </c>
      <c r="J43" s="40" t="str">
        <f t="shared" si="1"/>
        <v>Sprint 1</v>
      </c>
      <c r="K43" s="30"/>
      <c r="L43" s="30"/>
    </row>
    <row r="44" spans="1:12" x14ac:dyDescent="0.3">
      <c r="A44" s="88">
        <v>44152</v>
      </c>
      <c r="B44" s="98" t="s">
        <v>36</v>
      </c>
      <c r="C44" s="98" t="s">
        <v>44</v>
      </c>
      <c r="D44" s="63"/>
      <c r="E44" s="76">
        <v>0.63541666666666663</v>
      </c>
      <c r="F44" s="77"/>
      <c r="G44" s="76">
        <v>0.70833333333333337</v>
      </c>
      <c r="H44" s="64"/>
      <c r="I44" s="89">
        <f t="shared" si="2"/>
        <v>1.75</v>
      </c>
      <c r="J44" s="40" t="str">
        <f t="shared" si="1"/>
        <v>Sprint 1</v>
      </c>
      <c r="K44" s="77"/>
      <c r="L44" s="77"/>
    </row>
    <row r="45" spans="1:12" x14ac:dyDescent="0.3">
      <c r="A45" s="90">
        <v>44152</v>
      </c>
      <c r="B45" s="96" t="s">
        <v>36</v>
      </c>
      <c r="C45" s="96" t="s">
        <v>298</v>
      </c>
      <c r="D45" s="36"/>
      <c r="E45" s="29">
        <v>0.84722222222222221</v>
      </c>
      <c r="F45" s="30"/>
      <c r="G45" s="29">
        <v>0.875</v>
      </c>
      <c r="H45" s="39"/>
      <c r="I45" s="87">
        <f t="shared" si="2"/>
        <v>0.67</v>
      </c>
      <c r="J45" s="40" t="str">
        <f t="shared" si="1"/>
        <v>Sprint 1</v>
      </c>
      <c r="K45" s="30"/>
      <c r="L45" s="30"/>
    </row>
    <row r="46" spans="1:12" x14ac:dyDescent="0.3">
      <c r="A46" s="88">
        <v>44152</v>
      </c>
      <c r="B46" s="98" t="s">
        <v>36</v>
      </c>
      <c r="C46" s="98" t="s">
        <v>298</v>
      </c>
      <c r="D46" s="63" t="s">
        <v>339</v>
      </c>
      <c r="E46" s="76">
        <v>0.94444444444444453</v>
      </c>
      <c r="F46" s="77"/>
      <c r="G46" s="76">
        <v>0.97916666666666663</v>
      </c>
      <c r="H46" s="64"/>
      <c r="I46" s="89">
        <f t="shared" si="2"/>
        <v>0.83</v>
      </c>
      <c r="J46" s="40" t="str">
        <f t="shared" si="1"/>
        <v>Sprint 1</v>
      </c>
      <c r="K46" s="77"/>
      <c r="L46" s="77"/>
    </row>
    <row r="47" spans="1:12" x14ac:dyDescent="0.3">
      <c r="A47" s="90">
        <v>44153</v>
      </c>
      <c r="B47" s="96" t="s">
        <v>36</v>
      </c>
      <c r="C47" s="96" t="s">
        <v>78</v>
      </c>
      <c r="D47" s="36" t="s">
        <v>456</v>
      </c>
      <c r="E47" s="29">
        <v>0.375</v>
      </c>
      <c r="F47" s="30"/>
      <c r="G47" s="29">
        <v>0.38541666666666669</v>
      </c>
      <c r="H47" s="39"/>
      <c r="I47" s="87">
        <f t="shared" si="2"/>
        <v>0.25</v>
      </c>
      <c r="J47" s="40" t="str">
        <f t="shared" si="1"/>
        <v>Sprint 1</v>
      </c>
      <c r="K47" s="30"/>
      <c r="L47" s="30"/>
    </row>
    <row r="48" spans="1:12" x14ac:dyDescent="0.3">
      <c r="A48" s="88">
        <v>44153</v>
      </c>
      <c r="B48" s="98" t="s">
        <v>36</v>
      </c>
      <c r="C48" s="98" t="s">
        <v>195</v>
      </c>
      <c r="D48" s="63" t="s">
        <v>236</v>
      </c>
      <c r="E48" s="76">
        <v>0.75</v>
      </c>
      <c r="F48" s="77"/>
      <c r="G48" s="76">
        <v>0.79166666666666663</v>
      </c>
      <c r="H48" s="64"/>
      <c r="I48" s="89">
        <f t="shared" si="2"/>
        <v>1</v>
      </c>
      <c r="J48" s="40" t="str">
        <f t="shared" si="1"/>
        <v>Sprint 1</v>
      </c>
      <c r="K48" s="77"/>
      <c r="L48" s="77"/>
    </row>
    <row r="49" spans="1:12" x14ac:dyDescent="0.3">
      <c r="A49" s="88">
        <v>44153</v>
      </c>
      <c r="B49" s="98" t="s">
        <v>36</v>
      </c>
      <c r="C49" s="98" t="s">
        <v>54</v>
      </c>
      <c r="D49" s="63" t="s">
        <v>128</v>
      </c>
      <c r="E49" s="76">
        <v>0.88541666666666663</v>
      </c>
      <c r="F49" s="77"/>
      <c r="G49" s="76">
        <v>0.90625</v>
      </c>
      <c r="H49" s="64"/>
      <c r="I49" s="89">
        <f t="shared" si="2"/>
        <v>0.5</v>
      </c>
      <c r="J49" s="40" t="str">
        <f t="shared" si="1"/>
        <v>Sprint 1</v>
      </c>
      <c r="K49" s="77"/>
      <c r="L49" s="77"/>
    </row>
    <row r="50" spans="1:12" x14ac:dyDescent="0.3">
      <c r="A50" s="88">
        <v>44153</v>
      </c>
      <c r="B50" s="98" t="s">
        <v>36</v>
      </c>
      <c r="C50" s="98" t="s">
        <v>298</v>
      </c>
      <c r="D50" s="63" t="s">
        <v>340</v>
      </c>
      <c r="E50" s="76">
        <v>0.91666666666666663</v>
      </c>
      <c r="F50" s="77"/>
      <c r="G50" s="76">
        <v>0.95138888888888884</v>
      </c>
      <c r="H50" s="64"/>
      <c r="I50" s="89">
        <f t="shared" si="2"/>
        <v>0.83</v>
      </c>
      <c r="J50" s="40" t="str">
        <f t="shared" si="1"/>
        <v>Sprint 1</v>
      </c>
      <c r="K50" s="77"/>
      <c r="L50" s="77"/>
    </row>
    <row r="51" spans="1:12" x14ac:dyDescent="0.3">
      <c r="A51" s="90">
        <v>44154</v>
      </c>
      <c r="B51" s="96" t="s">
        <v>36</v>
      </c>
      <c r="C51" s="96" t="s">
        <v>192</v>
      </c>
      <c r="D51" s="36" t="s">
        <v>244</v>
      </c>
      <c r="E51" s="29">
        <v>0.375</v>
      </c>
      <c r="F51" s="30"/>
      <c r="G51" s="29">
        <v>0.4375</v>
      </c>
      <c r="H51" s="39"/>
      <c r="I51" s="87">
        <f t="shared" si="2"/>
        <v>1.5</v>
      </c>
      <c r="J51" s="40" t="str">
        <f t="shared" si="1"/>
        <v>Sprint 1</v>
      </c>
      <c r="K51" s="30"/>
      <c r="L51" s="30"/>
    </row>
    <row r="52" spans="1:12" x14ac:dyDescent="0.3">
      <c r="A52" s="88">
        <v>44154</v>
      </c>
      <c r="B52" s="98" t="s">
        <v>36</v>
      </c>
      <c r="C52" s="98" t="s">
        <v>54</v>
      </c>
      <c r="D52" s="63" t="s">
        <v>129</v>
      </c>
      <c r="E52" s="76">
        <v>0.44791666666666669</v>
      </c>
      <c r="F52" s="77"/>
      <c r="G52" s="76">
        <v>0.47916666666666669</v>
      </c>
      <c r="H52" s="64"/>
      <c r="I52" s="89">
        <f t="shared" ref="I52:I68" si="3">H52/60+ROUND(IF((OR(E52="",G52="")),0,IF((G52&lt;E52),((G52-E52)*24)+24,(G52-E52)*24)-F52/60),2)</f>
        <v>0.75</v>
      </c>
      <c r="J52" s="40" t="str">
        <f t="shared" si="1"/>
        <v>Sprint 1</v>
      </c>
      <c r="K52" s="77"/>
      <c r="L52" s="77"/>
    </row>
    <row r="53" spans="1:12" x14ac:dyDescent="0.3">
      <c r="A53" s="88">
        <v>44154</v>
      </c>
      <c r="B53" s="98" t="s">
        <v>36</v>
      </c>
      <c r="C53" s="98" t="s">
        <v>298</v>
      </c>
      <c r="D53" s="63"/>
      <c r="E53" s="76">
        <v>0.625</v>
      </c>
      <c r="F53" s="77"/>
      <c r="G53" s="76">
        <v>0.66666666666666663</v>
      </c>
      <c r="H53" s="64"/>
      <c r="I53" s="89">
        <f t="shared" si="3"/>
        <v>1</v>
      </c>
      <c r="J53" s="40" t="str">
        <f t="shared" si="1"/>
        <v>Sprint 1</v>
      </c>
      <c r="K53" s="183"/>
      <c r="L53" s="183"/>
    </row>
    <row r="54" spans="1:12" x14ac:dyDescent="0.3">
      <c r="A54" s="90">
        <v>44155</v>
      </c>
      <c r="B54" s="96" t="s">
        <v>36</v>
      </c>
      <c r="C54" s="96" t="s">
        <v>78</v>
      </c>
      <c r="D54" s="36" t="s">
        <v>456</v>
      </c>
      <c r="E54" s="29">
        <v>0.375</v>
      </c>
      <c r="F54" s="30"/>
      <c r="G54" s="29">
        <v>0.39930555555555558</v>
      </c>
      <c r="H54" s="39"/>
      <c r="I54" s="87">
        <f t="shared" si="3"/>
        <v>0.57999999999999996</v>
      </c>
      <c r="J54" s="40" t="str">
        <f t="shared" si="1"/>
        <v>Sprint 1</v>
      </c>
      <c r="K54" s="184"/>
      <c r="L54" s="184"/>
    </row>
    <row r="55" spans="1:12" x14ac:dyDescent="0.3">
      <c r="A55" s="90">
        <v>44155</v>
      </c>
      <c r="B55" s="96" t="s">
        <v>36</v>
      </c>
      <c r="C55" s="96" t="s">
        <v>44</v>
      </c>
      <c r="D55" s="36"/>
      <c r="E55" s="29">
        <v>0.42708333333333331</v>
      </c>
      <c r="F55" s="30"/>
      <c r="G55" s="29">
        <v>0.5</v>
      </c>
      <c r="H55" s="39"/>
      <c r="I55" s="87">
        <f t="shared" si="3"/>
        <v>1.75</v>
      </c>
      <c r="J55" s="40" t="str">
        <f t="shared" si="1"/>
        <v>Sprint 1</v>
      </c>
      <c r="K55" s="183"/>
      <c r="L55" s="183"/>
    </row>
    <row r="56" spans="1:12" x14ac:dyDescent="0.3">
      <c r="A56" s="88">
        <v>44157</v>
      </c>
      <c r="B56" s="98" t="s">
        <v>36</v>
      </c>
      <c r="C56" s="98" t="s">
        <v>298</v>
      </c>
      <c r="D56" s="63" t="s">
        <v>129</v>
      </c>
      <c r="E56" s="76">
        <v>0.75</v>
      </c>
      <c r="F56" s="77"/>
      <c r="G56" s="76">
        <v>0.79166666666666663</v>
      </c>
      <c r="H56" s="64"/>
      <c r="I56" s="89">
        <f t="shared" si="3"/>
        <v>1</v>
      </c>
      <c r="J56" s="40" t="str">
        <f t="shared" si="1"/>
        <v>Sprint 1</v>
      </c>
      <c r="K56" s="183"/>
      <c r="L56" s="183"/>
    </row>
    <row r="57" spans="1:12" x14ac:dyDescent="0.3">
      <c r="A57" s="90">
        <v>44158</v>
      </c>
      <c r="B57" s="96" t="s">
        <v>36</v>
      </c>
      <c r="C57" s="96" t="s">
        <v>195</v>
      </c>
      <c r="D57" s="36" t="s">
        <v>243</v>
      </c>
      <c r="E57" s="29">
        <v>0.55208333333333337</v>
      </c>
      <c r="F57" s="30"/>
      <c r="G57" s="29">
        <v>0.58680555555555558</v>
      </c>
      <c r="H57" s="39"/>
      <c r="I57" s="87">
        <f t="shared" si="3"/>
        <v>0.83</v>
      </c>
      <c r="J57" s="40" t="str">
        <f t="shared" si="1"/>
        <v>Sprint 1</v>
      </c>
      <c r="K57" s="183"/>
      <c r="L57" s="183"/>
    </row>
    <row r="58" spans="1:12" x14ac:dyDescent="0.3">
      <c r="A58" s="88">
        <v>44158</v>
      </c>
      <c r="B58" s="98" t="s">
        <v>36</v>
      </c>
      <c r="C58" s="98" t="s">
        <v>298</v>
      </c>
      <c r="D58" s="63" t="s">
        <v>459</v>
      </c>
      <c r="E58" s="76">
        <v>0.8125</v>
      </c>
      <c r="F58" s="77"/>
      <c r="G58" s="76">
        <v>0.86805555555555547</v>
      </c>
      <c r="H58" s="64"/>
      <c r="I58" s="89">
        <f t="shared" si="3"/>
        <v>1.33</v>
      </c>
      <c r="J58" s="40" t="str">
        <f t="shared" si="1"/>
        <v>Sprint 1</v>
      </c>
      <c r="K58" s="184"/>
      <c r="L58" s="184"/>
    </row>
    <row r="59" spans="1:12" x14ac:dyDescent="0.3">
      <c r="A59" s="90">
        <v>44158</v>
      </c>
      <c r="B59" s="96" t="s">
        <v>36</v>
      </c>
      <c r="C59" s="96" t="s">
        <v>190</v>
      </c>
      <c r="D59" s="36" t="s">
        <v>455</v>
      </c>
      <c r="E59" s="29">
        <v>0.59375</v>
      </c>
      <c r="F59" s="30"/>
      <c r="G59" s="29">
        <v>0.63194444444444442</v>
      </c>
      <c r="H59" s="39"/>
      <c r="I59" s="87">
        <f t="shared" si="3"/>
        <v>0.92</v>
      </c>
      <c r="J59" s="40" t="str">
        <f t="shared" si="1"/>
        <v>Sprint 1</v>
      </c>
      <c r="K59" s="183"/>
      <c r="L59" s="183"/>
    </row>
    <row r="60" spans="1:12" x14ac:dyDescent="0.3">
      <c r="A60" s="88">
        <v>44158</v>
      </c>
      <c r="B60" s="98" t="s">
        <v>36</v>
      </c>
      <c r="C60" s="98" t="s">
        <v>195</v>
      </c>
      <c r="D60" s="63" t="s">
        <v>460</v>
      </c>
      <c r="E60" s="76">
        <v>0.63194444444444442</v>
      </c>
      <c r="F60" s="77"/>
      <c r="G60" s="76">
        <v>0.66666666666666663</v>
      </c>
      <c r="H60" s="64"/>
      <c r="I60" s="89">
        <f t="shared" si="3"/>
        <v>0.83</v>
      </c>
      <c r="J60" s="40" t="str">
        <f t="shared" si="1"/>
        <v>Sprint 1</v>
      </c>
      <c r="K60" s="184"/>
      <c r="L60" s="184"/>
    </row>
    <row r="61" spans="1:12" x14ac:dyDescent="0.3">
      <c r="A61" s="90">
        <v>44158</v>
      </c>
      <c r="B61" s="96" t="s">
        <v>36</v>
      </c>
      <c r="C61" s="96" t="s">
        <v>54</v>
      </c>
      <c r="D61" s="36" t="s">
        <v>130</v>
      </c>
      <c r="E61" s="29">
        <v>0.67708333333333337</v>
      </c>
      <c r="F61" s="30"/>
      <c r="G61" s="29">
        <v>0.69097222222222221</v>
      </c>
      <c r="H61" s="39"/>
      <c r="I61" s="87">
        <f t="shared" si="3"/>
        <v>0.33</v>
      </c>
      <c r="J61" s="40" t="str">
        <f t="shared" si="1"/>
        <v>Sprint 1</v>
      </c>
      <c r="K61" s="183"/>
      <c r="L61" s="183"/>
    </row>
    <row r="62" spans="1:12" x14ac:dyDescent="0.3">
      <c r="A62" s="88">
        <v>44159</v>
      </c>
      <c r="B62" s="98" t="s">
        <v>36</v>
      </c>
      <c r="C62" s="98" t="s">
        <v>298</v>
      </c>
      <c r="D62" s="63" t="s">
        <v>341</v>
      </c>
      <c r="E62" s="76">
        <v>0.8125</v>
      </c>
      <c r="F62" s="77"/>
      <c r="G62" s="76">
        <v>0.98958333333333337</v>
      </c>
      <c r="H62" s="64"/>
      <c r="I62" s="89">
        <f t="shared" si="3"/>
        <v>4.25</v>
      </c>
      <c r="J62" s="40" t="str">
        <f t="shared" si="1"/>
        <v>Sprint 1</v>
      </c>
      <c r="K62" s="183"/>
      <c r="L62" s="183"/>
    </row>
    <row r="63" spans="1:12" x14ac:dyDescent="0.3">
      <c r="A63" s="90">
        <v>44159</v>
      </c>
      <c r="B63" s="96" t="s">
        <v>36</v>
      </c>
      <c r="C63" s="96" t="s">
        <v>78</v>
      </c>
      <c r="D63" s="36" t="s">
        <v>133</v>
      </c>
      <c r="E63" s="29">
        <v>0.375</v>
      </c>
      <c r="F63" s="30"/>
      <c r="G63" s="29">
        <v>0.38541666666666669</v>
      </c>
      <c r="H63" s="39"/>
      <c r="I63" s="87">
        <f t="shared" si="3"/>
        <v>0.25</v>
      </c>
      <c r="J63" s="40" t="str">
        <f t="shared" si="1"/>
        <v>Sprint 1</v>
      </c>
      <c r="K63" s="184"/>
      <c r="L63" s="184"/>
    </row>
    <row r="64" spans="1:12" x14ac:dyDescent="0.3">
      <c r="A64" s="90">
        <v>44159</v>
      </c>
      <c r="B64" s="96" t="s">
        <v>36</v>
      </c>
      <c r="C64" s="96" t="s">
        <v>197</v>
      </c>
      <c r="D64" s="36" t="s">
        <v>243</v>
      </c>
      <c r="E64" s="29">
        <v>0.38541666666666669</v>
      </c>
      <c r="F64" s="30"/>
      <c r="G64" s="29">
        <v>0.46527777777777773</v>
      </c>
      <c r="H64" s="39"/>
      <c r="I64" s="87">
        <f t="shared" si="3"/>
        <v>1.92</v>
      </c>
      <c r="J64" s="40" t="str">
        <f t="shared" si="1"/>
        <v>Sprint 1</v>
      </c>
      <c r="K64" s="183"/>
      <c r="L64" s="183"/>
    </row>
    <row r="65" spans="1:12" x14ac:dyDescent="0.3">
      <c r="A65" s="88">
        <v>44160</v>
      </c>
      <c r="B65" s="98" t="s">
        <v>36</v>
      </c>
      <c r="C65" s="98" t="s">
        <v>78</v>
      </c>
      <c r="D65" s="63" t="s">
        <v>456</v>
      </c>
      <c r="E65" s="76">
        <v>0.375</v>
      </c>
      <c r="F65" s="77"/>
      <c r="G65" s="76">
        <v>0.38541666666666669</v>
      </c>
      <c r="H65" s="64"/>
      <c r="I65" s="89">
        <f t="shared" si="3"/>
        <v>0.25</v>
      </c>
      <c r="J65" s="40" t="str">
        <f t="shared" si="1"/>
        <v>Sprint 1</v>
      </c>
      <c r="K65" s="184"/>
      <c r="L65" s="184"/>
    </row>
    <row r="66" spans="1:12" x14ac:dyDescent="0.3">
      <c r="A66" s="88">
        <v>44160</v>
      </c>
      <c r="B66" s="98" t="s">
        <v>36</v>
      </c>
      <c r="C66" s="98" t="s">
        <v>298</v>
      </c>
      <c r="D66" s="63" t="s">
        <v>342</v>
      </c>
      <c r="E66" s="76">
        <v>0.38541666666666669</v>
      </c>
      <c r="F66" s="77"/>
      <c r="G66" s="76">
        <v>0.40277777777777773</v>
      </c>
      <c r="H66" s="64"/>
      <c r="I66" s="89">
        <f t="shared" si="3"/>
        <v>0.42</v>
      </c>
      <c r="J66" s="40" t="str">
        <f t="shared" si="1"/>
        <v>Sprint 1</v>
      </c>
      <c r="K66" s="184"/>
      <c r="L66" s="184"/>
    </row>
    <row r="67" spans="1:12" x14ac:dyDescent="0.3">
      <c r="A67" s="88">
        <v>44160</v>
      </c>
      <c r="B67" s="98" t="s">
        <v>36</v>
      </c>
      <c r="C67" s="98" t="s">
        <v>54</v>
      </c>
      <c r="D67" s="63" t="s">
        <v>131</v>
      </c>
      <c r="E67" s="76">
        <v>0.4861111111111111</v>
      </c>
      <c r="F67" s="77"/>
      <c r="G67" s="76">
        <v>0.50694444444444442</v>
      </c>
      <c r="H67" s="64"/>
      <c r="I67" s="89">
        <f t="shared" si="3"/>
        <v>0.5</v>
      </c>
      <c r="J67" s="40" t="str">
        <f t="shared" si="1"/>
        <v>Sprint 1</v>
      </c>
      <c r="K67" s="184"/>
      <c r="L67" s="184"/>
    </row>
    <row r="68" spans="1:12" x14ac:dyDescent="0.3">
      <c r="A68" s="88">
        <v>44160</v>
      </c>
      <c r="B68" s="98" t="s">
        <v>36</v>
      </c>
      <c r="C68" s="98" t="s">
        <v>298</v>
      </c>
      <c r="D68" s="63" t="s">
        <v>343</v>
      </c>
      <c r="E68" s="76">
        <v>0.79861111111111116</v>
      </c>
      <c r="F68" s="77"/>
      <c r="G68" s="76">
        <v>0.85416666666666663</v>
      </c>
      <c r="H68" s="64"/>
      <c r="I68" s="89">
        <f t="shared" si="3"/>
        <v>1.33</v>
      </c>
      <c r="J68" s="40" t="str">
        <f t="shared" si="1"/>
        <v>Sprint 1</v>
      </c>
      <c r="K68" s="184"/>
      <c r="L68" s="184"/>
    </row>
    <row r="69" spans="1:12" x14ac:dyDescent="0.3">
      <c r="A69" s="90">
        <v>44161</v>
      </c>
      <c r="B69" s="96" t="s">
        <v>36</v>
      </c>
      <c r="C69" s="96" t="s">
        <v>78</v>
      </c>
      <c r="D69" s="36" t="s">
        <v>133</v>
      </c>
      <c r="E69" s="29">
        <v>0.375</v>
      </c>
      <c r="F69" s="30"/>
      <c r="G69" s="29">
        <v>0.38541666666666669</v>
      </c>
      <c r="H69" s="39"/>
      <c r="I69" s="87">
        <f t="shared" ref="I69:I70" si="4">H69/60+ROUND(IF((OR(E69="",G69="")),0,IF((G69&lt;E69),((G69-E69)*24)+24,(G69-E69)*24)-F69/60),2)</f>
        <v>0.25</v>
      </c>
      <c r="J69" s="40" t="str">
        <f t="shared" si="1"/>
        <v>Sprint 1</v>
      </c>
      <c r="K69" s="183"/>
      <c r="L69" s="183"/>
    </row>
    <row r="70" spans="1:12" x14ac:dyDescent="0.3">
      <c r="A70" s="88">
        <v>44161</v>
      </c>
      <c r="B70" s="98" t="s">
        <v>36</v>
      </c>
      <c r="C70" s="98" t="s">
        <v>38</v>
      </c>
      <c r="D70" s="63" t="s">
        <v>132</v>
      </c>
      <c r="E70" s="76">
        <v>0.61458333333333337</v>
      </c>
      <c r="F70" s="77"/>
      <c r="G70" s="76">
        <v>0.625</v>
      </c>
      <c r="H70" s="64"/>
      <c r="I70" s="89">
        <f t="shared" si="4"/>
        <v>0.25</v>
      </c>
      <c r="J70" s="40" t="str">
        <f t="shared" si="1"/>
        <v>Sprint 1</v>
      </c>
      <c r="K70" s="184"/>
      <c r="L70" s="184"/>
    </row>
    <row r="71" spans="1:12" x14ac:dyDescent="0.3">
      <c r="A71" s="90">
        <v>44161</v>
      </c>
      <c r="B71" s="96" t="s">
        <v>36</v>
      </c>
      <c r="C71" s="96" t="s">
        <v>265</v>
      </c>
      <c r="D71" s="36" t="s">
        <v>344</v>
      </c>
      <c r="E71" s="29">
        <v>0.70138888888888884</v>
      </c>
      <c r="F71" s="30"/>
      <c r="G71" s="29">
        <v>0.73611111111111116</v>
      </c>
      <c r="H71" s="39"/>
      <c r="I71" s="87">
        <f t="shared" ref="I71:I72" si="5">H71/60+ROUND(IF((OR(E71="",G71="")),0,IF((G71&lt;E71),((G71-E71)*24)+24,(G71-E71)*24)-F71/60),2)</f>
        <v>0.83</v>
      </c>
      <c r="J71" s="40" t="str">
        <f t="shared" si="1"/>
        <v>Sprint 1</v>
      </c>
      <c r="K71" s="183"/>
      <c r="L71" s="183"/>
    </row>
    <row r="72" spans="1:12" x14ac:dyDescent="0.3">
      <c r="A72" s="88">
        <v>44162</v>
      </c>
      <c r="B72" s="98" t="s">
        <v>36</v>
      </c>
      <c r="C72" s="98" t="s">
        <v>78</v>
      </c>
      <c r="D72" s="63" t="s">
        <v>133</v>
      </c>
      <c r="E72" s="76">
        <v>0.375</v>
      </c>
      <c r="F72" s="77"/>
      <c r="G72" s="76">
        <v>0.38541666666666669</v>
      </c>
      <c r="H72" s="64"/>
      <c r="I72" s="89">
        <f t="shared" si="5"/>
        <v>0.25</v>
      </c>
      <c r="J72" s="40" t="str">
        <f t="shared" si="1"/>
        <v>Sprint 1</v>
      </c>
      <c r="K72" s="184"/>
      <c r="L72" s="184"/>
    </row>
    <row r="73" spans="1:12" x14ac:dyDescent="0.3">
      <c r="A73" s="90">
        <v>44162</v>
      </c>
      <c r="B73" s="96" t="s">
        <v>36</v>
      </c>
      <c r="C73" s="96" t="s">
        <v>44</v>
      </c>
      <c r="D73" s="36"/>
      <c r="E73" s="29">
        <v>0.42708333333333331</v>
      </c>
      <c r="F73" s="30"/>
      <c r="G73" s="29">
        <v>0.5</v>
      </c>
      <c r="H73" s="39"/>
      <c r="I73" s="87">
        <f t="shared" ref="I73:I74" si="6">H73/60+ROUND(IF((OR(E73="",G73="")),0,IF((G73&lt;E73),((G73-E73)*24)+24,(G73-E73)*24)-F73/60),2)</f>
        <v>1.75</v>
      </c>
      <c r="J73" s="40" t="str">
        <f t="shared" si="1"/>
        <v>Sprint 1</v>
      </c>
      <c r="K73" s="183"/>
      <c r="L73" s="183"/>
    </row>
    <row r="74" spans="1:12" x14ac:dyDescent="0.3">
      <c r="A74" s="88">
        <v>44162</v>
      </c>
      <c r="B74" s="98" t="s">
        <v>36</v>
      </c>
      <c r="C74" s="98" t="s">
        <v>200</v>
      </c>
      <c r="D74" s="63" t="s">
        <v>243</v>
      </c>
      <c r="E74" s="76">
        <v>0.54166666666666663</v>
      </c>
      <c r="F74" s="77">
        <v>10</v>
      </c>
      <c r="G74" s="76">
        <v>0.62361111111111112</v>
      </c>
      <c r="H74" s="64"/>
      <c r="I74" s="89">
        <f t="shared" si="6"/>
        <v>1.8</v>
      </c>
      <c r="J74" s="40" t="str">
        <f t="shared" si="1"/>
        <v>Sprint 1</v>
      </c>
      <c r="K74" s="184"/>
      <c r="L74" s="184"/>
    </row>
    <row r="75" spans="1:12" x14ac:dyDescent="0.3">
      <c r="A75" s="90">
        <v>44162</v>
      </c>
      <c r="B75" s="96" t="s">
        <v>36</v>
      </c>
      <c r="C75" s="96" t="s">
        <v>225</v>
      </c>
      <c r="D75" s="36"/>
      <c r="E75" s="29">
        <v>0.62777777777777777</v>
      </c>
      <c r="F75" s="30">
        <v>10</v>
      </c>
      <c r="G75" s="29">
        <v>0.71458333333333324</v>
      </c>
      <c r="H75" s="39"/>
      <c r="I75" s="87">
        <f t="shared" ref="I75:I76" si="7">H75/60+ROUND(IF((OR(E75="",G75="")),0,IF((G75&lt;E75),((G75-E75)*24)+24,(G75-E75)*24)-F75/60),2)</f>
        <v>1.92</v>
      </c>
      <c r="J75" s="40" t="str">
        <f t="shared" si="1"/>
        <v>Sprint 1</v>
      </c>
      <c r="K75" s="183"/>
      <c r="L75" s="183"/>
    </row>
    <row r="76" spans="1:12" x14ac:dyDescent="0.3">
      <c r="A76" s="88">
        <v>44161</v>
      </c>
      <c r="B76" s="98" t="s">
        <v>36</v>
      </c>
      <c r="C76" s="98" t="s">
        <v>195</v>
      </c>
      <c r="D76" s="63" t="s">
        <v>245</v>
      </c>
      <c r="E76" s="76">
        <v>0.66666666666666663</v>
      </c>
      <c r="F76" s="77"/>
      <c r="G76" s="76">
        <v>0.70138888888888884</v>
      </c>
      <c r="H76" s="64"/>
      <c r="I76" s="89">
        <f t="shared" si="7"/>
        <v>0.83</v>
      </c>
      <c r="J76" s="40" t="str">
        <f t="shared" si="1"/>
        <v>Sprint 1</v>
      </c>
      <c r="K76" s="184"/>
      <c r="L76" s="184"/>
    </row>
    <row r="77" spans="1:12" x14ac:dyDescent="0.3">
      <c r="A77" s="88">
        <v>44165</v>
      </c>
      <c r="B77" s="133" t="s">
        <v>36</v>
      </c>
      <c r="C77" s="98" t="s">
        <v>278</v>
      </c>
      <c r="D77" s="192" t="s">
        <v>279</v>
      </c>
      <c r="E77" s="76">
        <v>0.33333333333333331</v>
      </c>
      <c r="F77" s="77"/>
      <c r="G77" s="76">
        <v>0.41666666666666669</v>
      </c>
      <c r="H77" s="64"/>
      <c r="I77" s="89">
        <f>H77/60+ROUND(IF((OR(E77="",G77="")),0,IF((G77&lt;E77),((G77-E77)*24)+24,(G77-E77)*24)-F77/60),2)</f>
        <v>2</v>
      </c>
      <c r="J77" s="40" t="str">
        <f t="shared" si="1"/>
        <v>Sprint 2</v>
      </c>
      <c r="K77" s="184"/>
      <c r="L77" s="184"/>
    </row>
    <row r="78" spans="1:12" x14ac:dyDescent="0.3">
      <c r="A78" s="206">
        <v>44165</v>
      </c>
      <c r="B78" s="207" t="s">
        <v>36</v>
      </c>
      <c r="C78" s="207" t="s">
        <v>188</v>
      </c>
      <c r="D78" s="36" t="s">
        <v>246</v>
      </c>
      <c r="E78" s="208">
        <v>0.41666666666666669</v>
      </c>
      <c r="F78" s="209"/>
      <c r="G78" s="208">
        <v>0.48958333333333331</v>
      </c>
      <c r="H78" s="39"/>
      <c r="I78" s="210">
        <f t="shared" ref="I78:I79" si="8">H78/60+ROUND(IF((OR(E78="",G78="")),0,IF((G78&lt;E78),((G78-E78)*24)+24,(G78-E78)*24)-F78/60),2)</f>
        <v>1.75</v>
      </c>
      <c r="J78" s="40" t="str">
        <f t="shared" si="1"/>
        <v>Sprint 2</v>
      </c>
      <c r="K78" s="211"/>
      <c r="L78" s="211"/>
    </row>
    <row r="79" spans="1:12" x14ac:dyDescent="0.3">
      <c r="A79" s="196">
        <v>44165</v>
      </c>
      <c r="B79" s="197" t="s">
        <v>36</v>
      </c>
      <c r="C79" s="197" t="s">
        <v>190</v>
      </c>
      <c r="D79" s="63" t="s">
        <v>455</v>
      </c>
      <c r="E79" s="198">
        <v>0.59375</v>
      </c>
      <c r="F79" s="199"/>
      <c r="G79" s="198">
        <v>0.61875000000000002</v>
      </c>
      <c r="H79" s="64"/>
      <c r="I79" s="200">
        <f t="shared" si="8"/>
        <v>0.6</v>
      </c>
      <c r="J79" s="40" t="str">
        <f t="shared" ref="J79:J81" si="9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212"/>
      <c r="L79" s="212"/>
    </row>
    <row r="80" spans="1:12" x14ac:dyDescent="0.3">
      <c r="A80" s="196">
        <v>44165</v>
      </c>
      <c r="B80" s="197" t="s">
        <v>36</v>
      </c>
      <c r="C80" s="197" t="s">
        <v>157</v>
      </c>
      <c r="D80" s="63" t="s">
        <v>461</v>
      </c>
      <c r="E80" s="198">
        <v>0.64930555555555558</v>
      </c>
      <c r="F80" s="199"/>
      <c r="G80" s="198">
        <v>0.75</v>
      </c>
      <c r="H80" s="64"/>
      <c r="I80" s="200">
        <f>H80/60+ROUND(IF((OR(E80="",G80="")),0,IF((G80&lt;E80),((G80-E80)*24)+24,(G80-E80)*24)-F80/60),2)</f>
        <v>2.42</v>
      </c>
      <c r="J80" s="40" t="str">
        <f t="shared" si="9"/>
        <v>Sprint 2</v>
      </c>
      <c r="K80" s="212"/>
      <c r="L80" s="212"/>
    </row>
    <row r="81" spans="1:12" x14ac:dyDescent="0.3">
      <c r="A81" s="196">
        <v>44165</v>
      </c>
      <c r="B81" s="197" t="s">
        <v>36</v>
      </c>
      <c r="C81" s="197" t="s">
        <v>298</v>
      </c>
      <c r="D81" s="63" t="s">
        <v>345</v>
      </c>
      <c r="E81" s="198">
        <v>0.81041666666666667</v>
      </c>
      <c r="F81" s="199"/>
      <c r="G81" s="198">
        <v>0.88958333333333339</v>
      </c>
      <c r="H81" s="64"/>
      <c r="I81" s="200">
        <f>H81/60+ROUND(IF((OR(E81="",G81="")),0,IF((G81&lt;E81),((G81-E81)*24)+24,(G81-E81)*24)-F81/60),2)</f>
        <v>1.9</v>
      </c>
      <c r="J81" s="40" t="str">
        <f t="shared" si="9"/>
        <v>Sprint 2</v>
      </c>
      <c r="K81" s="212"/>
      <c r="L81" s="212"/>
    </row>
    <row r="82" spans="1:12" x14ac:dyDescent="0.3">
      <c r="A82" s="206">
        <v>44166</v>
      </c>
      <c r="B82" s="207" t="s">
        <v>36</v>
      </c>
      <c r="C82" s="207" t="s">
        <v>47</v>
      </c>
      <c r="D82" s="36" t="s">
        <v>133</v>
      </c>
      <c r="E82" s="208">
        <v>0.375</v>
      </c>
      <c r="F82" s="209"/>
      <c r="G82" s="208">
        <v>0.38541666666666669</v>
      </c>
      <c r="H82" s="39"/>
      <c r="I82" s="210">
        <f t="shared" ref="I82:I84" si="10">H82/60+ROUND(IF((OR(E82="",G82="")),0,IF((G82&lt;E82),((G82-E82)*24)+24,(G82-E82)*24)-F82/60),2)</f>
        <v>0.25</v>
      </c>
      <c r="J82" s="210" t="str">
        <f t="shared" ref="J82:J84" si="11">IF(AND(A82&lt;=$F$8+14),"Sprint 0",
IF(AND(A82&gt;=$F$8+14,A82&lt;=$F$8+27),"Sprint 1",
IF(AND(A82&gt;=$F$8+28,A82&lt;=$F$8+41),"Sprint 2",
IF(AND(A82&gt;=$F$8+42,A82&lt;=$F$8+55),"Sprint 3",
IF(AND(A82&gt;=$F$8+56,A82&lt;=$F$8+69),"Sprint 4","Nothing")))))</f>
        <v>Sprint 2</v>
      </c>
      <c r="K82" s="211"/>
      <c r="L82" s="211"/>
    </row>
    <row r="83" spans="1:12" x14ac:dyDescent="0.3">
      <c r="A83" s="206">
        <v>44166</v>
      </c>
      <c r="B83" s="207" t="s">
        <v>36</v>
      </c>
      <c r="C83" s="207" t="s">
        <v>54</v>
      </c>
      <c r="D83" s="36" t="s">
        <v>134</v>
      </c>
      <c r="E83" s="208">
        <v>0.38611111111111113</v>
      </c>
      <c r="F83" s="209"/>
      <c r="G83" s="208">
        <v>0.39930555555555558</v>
      </c>
      <c r="H83" s="39"/>
      <c r="I83" s="210">
        <f t="shared" si="10"/>
        <v>0.32</v>
      </c>
      <c r="J83" s="210" t="str">
        <f t="shared" si="11"/>
        <v>Sprint 2</v>
      </c>
      <c r="K83" s="211"/>
      <c r="L83" s="211"/>
    </row>
    <row r="84" spans="1:12" x14ac:dyDescent="0.3">
      <c r="A84" s="196">
        <v>44167</v>
      </c>
      <c r="B84" s="197" t="s">
        <v>36</v>
      </c>
      <c r="C84" s="197" t="s">
        <v>47</v>
      </c>
      <c r="D84" s="63" t="s">
        <v>133</v>
      </c>
      <c r="E84" s="198">
        <v>0.375</v>
      </c>
      <c r="F84" s="199"/>
      <c r="G84" s="198">
        <v>0.38541666666666669</v>
      </c>
      <c r="H84" s="64"/>
      <c r="I84" s="200">
        <f t="shared" si="10"/>
        <v>0.25</v>
      </c>
      <c r="J84" s="200" t="str">
        <f t="shared" si="11"/>
        <v>Sprint 2</v>
      </c>
      <c r="K84" s="212"/>
      <c r="L84" s="212"/>
    </row>
    <row r="85" spans="1:12" x14ac:dyDescent="0.3">
      <c r="A85" s="206">
        <v>44168</v>
      </c>
      <c r="B85" s="207" t="s">
        <v>36</v>
      </c>
      <c r="C85" s="207" t="s">
        <v>44</v>
      </c>
      <c r="D85" s="36" t="s">
        <v>135</v>
      </c>
      <c r="E85" s="208">
        <v>0.54166666666666663</v>
      </c>
      <c r="F85" s="209"/>
      <c r="G85" s="208">
        <v>0.58333333333333337</v>
      </c>
      <c r="H85" s="39"/>
      <c r="I85" s="210">
        <f t="shared" ref="I85:I86" si="12">H85/60+ROUND(IF((OR(E85="",G85="")),0,IF((G85&lt;E85),((G85-E85)*24)+24,(G85-E85)*24)-F85/60),2)</f>
        <v>1</v>
      </c>
      <c r="J85" s="210" t="str">
        <f t="shared" ref="J85:J86" si="13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11"/>
      <c r="L85" s="211"/>
    </row>
    <row r="86" spans="1:12" x14ac:dyDescent="0.3">
      <c r="A86" s="196">
        <v>44168</v>
      </c>
      <c r="B86" s="197" t="s">
        <v>36</v>
      </c>
      <c r="C86" s="197" t="s">
        <v>298</v>
      </c>
      <c r="D86" s="63" t="s">
        <v>346</v>
      </c>
      <c r="E86" s="198">
        <v>0.83333333333333337</v>
      </c>
      <c r="F86" s="199"/>
      <c r="G86" s="198">
        <v>0.91666666666666663</v>
      </c>
      <c r="H86" s="64"/>
      <c r="I86" s="200">
        <f t="shared" si="12"/>
        <v>2</v>
      </c>
      <c r="J86" s="200" t="str">
        <f t="shared" si="13"/>
        <v>Sprint 2</v>
      </c>
      <c r="K86" s="212"/>
      <c r="L86" s="212"/>
    </row>
    <row r="87" spans="1:12" x14ac:dyDescent="0.3">
      <c r="A87" s="196">
        <v>44168</v>
      </c>
      <c r="B87" s="197" t="s">
        <v>36</v>
      </c>
      <c r="C87" s="197" t="s">
        <v>338</v>
      </c>
      <c r="D87" s="63" t="s">
        <v>347</v>
      </c>
      <c r="E87" s="198">
        <v>0.91666666666666663</v>
      </c>
      <c r="F87" s="199"/>
      <c r="G87" s="198">
        <v>0.95486111111111116</v>
      </c>
      <c r="H87" s="64"/>
      <c r="I87" s="200">
        <f>H87/60+ROUND(IF((OR(E87="",G87="")),0,IF((G87&lt;E87),((G87-E87)*24)+24,(G87-E87)*24)-F87/60),2)</f>
        <v>0.92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12"/>
      <c r="L87" s="212"/>
    </row>
    <row r="88" spans="1:12" x14ac:dyDescent="0.3">
      <c r="A88" s="206">
        <v>44169</v>
      </c>
      <c r="B88" s="207" t="s">
        <v>36</v>
      </c>
      <c r="C88" s="207" t="s">
        <v>47</v>
      </c>
      <c r="D88" s="36" t="s">
        <v>136</v>
      </c>
      <c r="E88" s="208">
        <v>0.375</v>
      </c>
      <c r="F88" s="209"/>
      <c r="G88" s="208">
        <v>0.47361111111111115</v>
      </c>
      <c r="H88" s="39"/>
      <c r="I88" s="210">
        <f t="shared" ref="I88:I89" si="14">H88/60+ROUND(IF((OR(E88="",G88="")),0,IF((G88&lt;E88),((G88-E88)*24)+24,(G88-E88)*24)-F88/60),2)</f>
        <v>2.37</v>
      </c>
      <c r="J88" s="210" t="str">
        <f t="shared" ref="J88:J89" si="15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11"/>
      <c r="L88" s="211"/>
    </row>
    <row r="89" spans="1:12" x14ac:dyDescent="0.3">
      <c r="A89" s="196">
        <v>44169</v>
      </c>
      <c r="B89" s="197" t="s">
        <v>36</v>
      </c>
      <c r="C89" s="197" t="s">
        <v>298</v>
      </c>
      <c r="D89" s="63" t="s">
        <v>348</v>
      </c>
      <c r="E89" s="198">
        <v>0.47430555555555554</v>
      </c>
      <c r="F89" s="199"/>
      <c r="G89" s="198">
        <v>0.56944444444444442</v>
      </c>
      <c r="H89" s="64"/>
      <c r="I89" s="200">
        <f t="shared" si="14"/>
        <v>2.2799999999999998</v>
      </c>
      <c r="J89" s="200" t="str">
        <f t="shared" si="15"/>
        <v>Sprint 2</v>
      </c>
      <c r="K89" s="212"/>
      <c r="L89" s="212"/>
    </row>
    <row r="90" spans="1:12" x14ac:dyDescent="0.3">
      <c r="A90" s="206">
        <v>44169</v>
      </c>
      <c r="B90" s="207" t="s">
        <v>36</v>
      </c>
      <c r="C90" s="207" t="s">
        <v>157</v>
      </c>
      <c r="D90" s="36" t="s">
        <v>161</v>
      </c>
      <c r="E90" s="208">
        <v>0.71527777777777779</v>
      </c>
      <c r="F90" s="209"/>
      <c r="G90" s="208">
        <v>0.81944444444444453</v>
      </c>
      <c r="H90" s="39"/>
      <c r="I90" s="210">
        <f t="shared" ref="I90:I91" si="16">H90/60+ROUND(IF((OR(E90="",G90="")),0,IF((G90&lt;E90),((G90-E90)*24)+24,(G90-E90)*24)-F90/60),2)</f>
        <v>2.5</v>
      </c>
      <c r="J90" s="210" t="str">
        <f t="shared" ref="J90:J91" si="17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11"/>
      <c r="L90" s="211"/>
    </row>
    <row r="91" spans="1:12" x14ac:dyDescent="0.3">
      <c r="A91" s="196">
        <v>44172</v>
      </c>
      <c r="B91" s="197" t="s">
        <v>36</v>
      </c>
      <c r="C91" s="197" t="s">
        <v>78</v>
      </c>
      <c r="D91" s="63" t="s">
        <v>456</v>
      </c>
      <c r="E91" s="198">
        <v>0.54166666666666663</v>
      </c>
      <c r="F91" s="199"/>
      <c r="G91" s="198">
        <v>0.54861111111111105</v>
      </c>
      <c r="H91" s="64"/>
      <c r="I91" s="200">
        <f t="shared" si="16"/>
        <v>0.17</v>
      </c>
      <c r="J91" s="200" t="str">
        <f t="shared" si="17"/>
        <v>Sprint 2</v>
      </c>
      <c r="K91" s="212"/>
      <c r="L91" s="212"/>
    </row>
    <row r="92" spans="1:12" x14ac:dyDescent="0.3">
      <c r="A92" s="206">
        <v>44173</v>
      </c>
      <c r="B92" s="207" t="s">
        <v>36</v>
      </c>
      <c r="C92" s="207" t="s">
        <v>78</v>
      </c>
      <c r="D92" s="36" t="s">
        <v>456</v>
      </c>
      <c r="E92" s="208">
        <v>0.375</v>
      </c>
      <c r="F92" s="209"/>
      <c r="G92" s="208">
        <v>0.38194444444444442</v>
      </c>
      <c r="H92" s="39"/>
      <c r="I92" s="210">
        <f t="shared" ref="I92:I93" si="18">H92/60+ROUND(IF((OR(E92="",G92="")),0,IF((G92&lt;E92),((G92-E92)*24)+24,(G92-E92)*24)-F92/60),2)</f>
        <v>0.17</v>
      </c>
      <c r="J92" s="210" t="str">
        <f t="shared" ref="J92:J93" si="19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11"/>
      <c r="L92" s="211"/>
    </row>
    <row r="93" spans="1:12" x14ac:dyDescent="0.3">
      <c r="A93" s="196">
        <v>44173</v>
      </c>
      <c r="B93" s="197" t="s">
        <v>36</v>
      </c>
      <c r="C93" s="197" t="s">
        <v>44</v>
      </c>
      <c r="D93" s="63"/>
      <c r="E93" s="198">
        <v>0.63541666666666663</v>
      </c>
      <c r="F93" s="199"/>
      <c r="G93" s="198">
        <v>0.71875</v>
      </c>
      <c r="H93" s="64"/>
      <c r="I93" s="200">
        <f t="shared" si="18"/>
        <v>2</v>
      </c>
      <c r="J93" s="200" t="str">
        <f t="shared" si="19"/>
        <v>Sprint 2</v>
      </c>
      <c r="K93" s="212"/>
      <c r="L93" s="212"/>
    </row>
    <row r="94" spans="1:12" x14ac:dyDescent="0.3">
      <c r="A94" s="206">
        <v>44174</v>
      </c>
      <c r="B94" s="207" t="s">
        <v>36</v>
      </c>
      <c r="C94" s="207" t="s">
        <v>78</v>
      </c>
      <c r="D94" s="36" t="s">
        <v>456</v>
      </c>
      <c r="E94" s="208">
        <v>0.375</v>
      </c>
      <c r="F94" s="209"/>
      <c r="G94" s="208">
        <v>0.38611111111111113</v>
      </c>
      <c r="H94" s="39"/>
      <c r="I94" s="210">
        <f t="shared" ref="I94:I95" si="20">H94/60+ROUND(IF((OR(E94="",G94="")),0,IF((G94&lt;E94),((G94-E94)*24)+24,(G94-E94)*24)-F94/60),2)</f>
        <v>0.27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11"/>
      <c r="L94" s="211"/>
    </row>
    <row r="95" spans="1:12" x14ac:dyDescent="0.3">
      <c r="A95" s="196">
        <v>44174</v>
      </c>
      <c r="B95" s="197" t="s">
        <v>36</v>
      </c>
      <c r="C95" s="197" t="s">
        <v>275</v>
      </c>
      <c r="D95" s="63" t="s">
        <v>462</v>
      </c>
      <c r="E95" s="198">
        <v>0.71527777777777779</v>
      </c>
      <c r="F95" s="199"/>
      <c r="G95" s="198">
        <v>0.76041666666666663</v>
      </c>
      <c r="H95" s="64"/>
      <c r="I95" s="200">
        <f t="shared" si="20"/>
        <v>1.08</v>
      </c>
      <c r="J95" s="200" t="str">
        <f t="shared" si="21"/>
        <v>Sprint 2</v>
      </c>
      <c r="K95" s="212"/>
      <c r="L95" s="212"/>
    </row>
    <row r="96" spans="1:12" x14ac:dyDescent="0.3">
      <c r="A96" s="196">
        <v>44174</v>
      </c>
      <c r="B96" s="197" t="s">
        <v>36</v>
      </c>
      <c r="C96" s="197" t="s">
        <v>160</v>
      </c>
      <c r="D96" s="63" t="s">
        <v>162</v>
      </c>
      <c r="E96" s="198">
        <v>0.80555555555555547</v>
      </c>
      <c r="F96" s="199"/>
      <c r="G96" s="198">
        <v>0.88055555555555554</v>
      </c>
      <c r="H96" s="64"/>
      <c r="I96" s="200">
        <f>H96/60+ROUND(IF((OR(E96="",G96="")),0,IF((G96&lt;E96),((G96-E96)*24)+24,(G96-E96)*24)-F96/60),2)</f>
        <v>1.8</v>
      </c>
      <c r="J96" s="200" t="str">
        <f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12"/>
      <c r="L96" s="212"/>
    </row>
    <row r="97" spans="1:12" x14ac:dyDescent="0.3">
      <c r="A97" s="206">
        <v>44175</v>
      </c>
      <c r="B97" s="207" t="s">
        <v>36</v>
      </c>
      <c r="C97" s="207" t="s">
        <v>78</v>
      </c>
      <c r="D97" s="36" t="s">
        <v>456</v>
      </c>
      <c r="E97" s="208">
        <v>0.375</v>
      </c>
      <c r="F97" s="209"/>
      <c r="G97" s="208">
        <v>0.38194444444444442</v>
      </c>
      <c r="H97" s="39"/>
      <c r="I97" s="210">
        <f t="shared" ref="I97:I98" si="22">H97/60+ROUND(IF((OR(E97="",G97="")),0,IF((G97&lt;E97),((G97-E97)*24)+24,(G97-E97)*24)-F97/60),2)</f>
        <v>0.17</v>
      </c>
      <c r="J97" s="210" t="str">
        <f t="shared" ref="J97:J98" si="23">IF(AND(A97&lt;=$F$8+14),"Sprint 0",
IF(AND(A97&gt;=$F$8+14,A97&lt;=$F$8+27),"Sprint 1",
IF(AND(A97&gt;=$F$8+28,A97&lt;=$F$8+41),"Sprint 2",
IF(AND(A97&gt;=$F$8+42,A97&lt;=$F$8+55),"Sprint 3",
IF(AND(A97&gt;=$F$8+56,A97&lt;=$F$8+69),"Sprint 4","Nothing")))))</f>
        <v>Sprint 2</v>
      </c>
      <c r="K97" s="211"/>
      <c r="L97" s="211"/>
    </row>
    <row r="98" spans="1:12" x14ac:dyDescent="0.3">
      <c r="A98" s="196">
        <v>44176</v>
      </c>
      <c r="B98" s="197" t="s">
        <v>36</v>
      </c>
      <c r="C98" s="197" t="s">
        <v>78</v>
      </c>
      <c r="D98" s="63" t="s">
        <v>456</v>
      </c>
      <c r="E98" s="198">
        <v>0.375</v>
      </c>
      <c r="F98" s="199"/>
      <c r="G98" s="198">
        <v>0.38194444444444442</v>
      </c>
      <c r="H98" s="64"/>
      <c r="I98" s="200">
        <f t="shared" si="22"/>
        <v>0.17</v>
      </c>
      <c r="J98" s="200" t="str">
        <f t="shared" si="23"/>
        <v>Sprint 2</v>
      </c>
      <c r="K98" s="212"/>
      <c r="L98" s="212"/>
    </row>
    <row r="99" spans="1:12" x14ac:dyDescent="0.3">
      <c r="A99" s="196">
        <v>44176</v>
      </c>
      <c r="B99" s="197" t="s">
        <v>36</v>
      </c>
      <c r="C99" s="197" t="s">
        <v>200</v>
      </c>
      <c r="D99" s="63" t="s">
        <v>463</v>
      </c>
      <c r="E99" s="198">
        <v>0.54166666666666663</v>
      </c>
      <c r="F99" s="199"/>
      <c r="G99" s="198">
        <v>0.59583333333333333</v>
      </c>
      <c r="H99" s="64"/>
      <c r="I99" s="200">
        <f>H99/60+ROUND(IF((OR(E99="",G99="")),0,IF((G99&lt;E99),((G99-E99)*24)+24,(G99-E99)*24)-F99/60),2)</f>
        <v>1.3</v>
      </c>
      <c r="J99" s="200" t="str">
        <f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12"/>
      <c r="L99" s="212"/>
    </row>
    <row r="100" spans="1:12" x14ac:dyDescent="0.3">
      <c r="A100" s="196">
        <v>44176</v>
      </c>
      <c r="B100" s="197" t="s">
        <v>36</v>
      </c>
      <c r="C100" s="197" t="s">
        <v>225</v>
      </c>
      <c r="D100" s="63" t="s">
        <v>247</v>
      </c>
      <c r="E100" s="198">
        <v>0.60416666666666663</v>
      </c>
      <c r="F100" s="199"/>
      <c r="G100" s="198">
        <v>0.65277777777777779</v>
      </c>
      <c r="H100" s="64"/>
      <c r="I100" s="200">
        <f>H100/60+ROUND(IF((OR(E100="",G100="")),0,IF((G100&lt;E100),((G100-E100)*24)+24,(G100-E100)*24)-F100/60),2)</f>
        <v>1.17</v>
      </c>
      <c r="J100" s="200" t="str">
        <f>IF(AND(A100&lt;=$F$8+14),"Sprint 0",
IF(AND(A100&gt;=$F$8+14,A100&lt;=$F$8+27),"Sprint 1",
IF(AND(A100&gt;=$F$8+28,A100&lt;=$F$8+41),"Sprint 2",
IF(AND(A100&gt;=$F$8+42,A100&lt;=$F$8+55),"Sprint 3",
IF(AND(A100&gt;=$F$8+56,A100&lt;=$F$8+69),"Sprint 4","Nothing")))))</f>
        <v>Sprint 2</v>
      </c>
      <c r="K100" s="212"/>
      <c r="L100" s="212"/>
    </row>
    <row r="101" spans="1:12" x14ac:dyDescent="0.3">
      <c r="A101" s="196">
        <v>44172</v>
      </c>
      <c r="B101" s="197" t="s">
        <v>36</v>
      </c>
      <c r="C101" s="197" t="s">
        <v>190</v>
      </c>
      <c r="D101" s="63" t="s">
        <v>455</v>
      </c>
      <c r="E101" s="198">
        <v>0.59375</v>
      </c>
      <c r="F101" s="199"/>
      <c r="G101" s="198">
        <v>0.61458333333333337</v>
      </c>
      <c r="H101" s="64"/>
      <c r="I101" s="200">
        <f>H101/60+ROUND(IF((OR(E101="",G101="")),0,IF((G101&lt;E101),((G101-E101)*24)+24,(G101-E101)*24)-F101/60),2)</f>
        <v>0.5</v>
      </c>
      <c r="J101" s="20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12"/>
      <c r="L101" s="212"/>
    </row>
    <row r="102" spans="1:12" x14ac:dyDescent="0.3">
      <c r="A102" s="196">
        <v>44178</v>
      </c>
      <c r="B102" s="197" t="s">
        <v>36</v>
      </c>
      <c r="C102" s="197" t="s">
        <v>160</v>
      </c>
      <c r="D102" s="63" t="s">
        <v>464</v>
      </c>
      <c r="E102" s="198">
        <v>0.79166666666666663</v>
      </c>
      <c r="F102" s="199"/>
      <c r="G102" s="198">
        <v>0.84375</v>
      </c>
      <c r="H102" s="64"/>
      <c r="I102" s="200">
        <f>H102/60+ROUND(IF((OR(E102="",G102="")),0,IF((G102&lt;E102),((G102-E102)*24)+24,(G102-E102)*24)-F102/60),2)</f>
        <v>1.25</v>
      </c>
      <c r="J102" s="200" t="str">
        <f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12"/>
      <c r="L102" s="212"/>
    </row>
    <row r="103" spans="1:12" ht="18" x14ac:dyDescent="0.3">
      <c r="A103" s="132">
        <v>44179</v>
      </c>
      <c r="B103" s="177" t="s">
        <v>36</v>
      </c>
      <c r="C103" s="27" t="s">
        <v>190</v>
      </c>
      <c r="D103" s="36" t="s">
        <v>206</v>
      </c>
      <c r="E103" s="198">
        <v>0.59375</v>
      </c>
      <c r="F103" s="199"/>
      <c r="G103" s="198">
        <v>0.63402777777777775</v>
      </c>
      <c r="H103" s="64"/>
      <c r="I103" s="200">
        <f t="shared" ref="I103:I105" si="24">H103/60+ROUND(IF((OR(E103="",G103="")),0,IF((G103&lt;E103),((G103-E103)*24)+24,(G103-E103)*24)-F103/60),2)</f>
        <v>0.97</v>
      </c>
      <c r="J103" s="200" t="str">
        <f t="shared" ref="J103:J105" si="25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3</v>
      </c>
      <c r="K103" s="201"/>
      <c r="L103" s="199"/>
    </row>
    <row r="104" spans="1:12" ht="18" x14ac:dyDescent="0.3">
      <c r="A104" s="132">
        <v>44179</v>
      </c>
      <c r="B104" s="177" t="s">
        <v>36</v>
      </c>
      <c r="C104" s="177" t="s">
        <v>278</v>
      </c>
      <c r="D104" s="63" t="s">
        <v>328</v>
      </c>
      <c r="E104" s="208">
        <v>0.38680555555555557</v>
      </c>
      <c r="F104" s="209">
        <v>10</v>
      </c>
      <c r="G104" s="208">
        <v>0.43055555555555558</v>
      </c>
      <c r="H104" s="39"/>
      <c r="I104" s="210">
        <f t="shared" si="24"/>
        <v>0.88</v>
      </c>
      <c r="J104" s="210" t="str">
        <f t="shared" si="25"/>
        <v>Sprint 3</v>
      </c>
      <c r="K104" s="223"/>
      <c r="L104" s="209"/>
    </row>
    <row r="105" spans="1:12" ht="18" x14ac:dyDescent="0.3">
      <c r="A105" s="132">
        <v>44179</v>
      </c>
      <c r="B105" s="177" t="s">
        <v>36</v>
      </c>
      <c r="C105" s="96" t="s">
        <v>188</v>
      </c>
      <c r="D105" s="63" t="s">
        <v>233</v>
      </c>
      <c r="E105" s="208">
        <v>0.33333333333333331</v>
      </c>
      <c r="F105" s="209"/>
      <c r="G105" s="208">
        <v>0.38680555555555557</v>
      </c>
      <c r="H105" s="39"/>
      <c r="I105" s="210">
        <f t="shared" si="24"/>
        <v>1.28</v>
      </c>
      <c r="J105" s="210" t="str">
        <f t="shared" si="25"/>
        <v>Sprint 3</v>
      </c>
      <c r="K105" s="223"/>
      <c r="L105" s="209"/>
    </row>
    <row r="106" spans="1:12" x14ac:dyDescent="0.3">
      <c r="A106" s="196">
        <v>44180</v>
      </c>
      <c r="B106" s="197" t="s">
        <v>36</v>
      </c>
      <c r="C106" s="197" t="s">
        <v>78</v>
      </c>
      <c r="D106" s="63" t="s">
        <v>456</v>
      </c>
      <c r="E106" s="198">
        <v>0.375</v>
      </c>
      <c r="F106" s="199"/>
      <c r="G106" s="198">
        <v>0.37916666666666665</v>
      </c>
      <c r="H106" s="64"/>
      <c r="I106" s="200">
        <f t="shared" ref="I106" si="26">H106/60+ROUND(IF((OR(E106="",G106="")),0,IF((G106&lt;E106),((G106-E106)*24)+24,(G106-E106)*24)-F106/60),2)</f>
        <v>0.1</v>
      </c>
      <c r="J106" s="200" t="str">
        <f t="shared" ref="J106" si="27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3</v>
      </c>
      <c r="K106" s="212"/>
      <c r="L106" s="212"/>
    </row>
    <row r="107" spans="1:12" x14ac:dyDescent="0.3">
      <c r="A107" s="206">
        <v>44181</v>
      </c>
      <c r="B107" s="207" t="s">
        <v>36</v>
      </c>
      <c r="C107" s="207" t="s">
        <v>78</v>
      </c>
      <c r="D107" s="36" t="s">
        <v>456</v>
      </c>
      <c r="E107" s="208">
        <v>0.375</v>
      </c>
      <c r="F107" s="209"/>
      <c r="G107" s="208">
        <v>0.37986111111111115</v>
      </c>
      <c r="H107" s="39"/>
      <c r="I107" s="210">
        <f t="shared" ref="I107:I112" si="28">H107/60+ROUND(IF((OR(E107="",G107="")),0,IF((G107&lt;E107),((G107-E107)*24)+24,(G107-E107)*24)-F107/60),2)</f>
        <v>0.12</v>
      </c>
      <c r="J107" s="210" t="str">
        <f t="shared" ref="J107:J112" si="29"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3</v>
      </c>
      <c r="K107" s="211"/>
      <c r="L107" s="211"/>
    </row>
    <row r="108" spans="1:12" x14ac:dyDescent="0.3">
      <c r="A108" s="206">
        <v>44182</v>
      </c>
      <c r="B108" s="207" t="s">
        <v>36</v>
      </c>
      <c r="C108" s="207" t="s">
        <v>78</v>
      </c>
      <c r="D108" s="36" t="s">
        <v>456</v>
      </c>
      <c r="E108" s="208">
        <v>0.375</v>
      </c>
      <c r="F108" s="209"/>
      <c r="G108" s="208">
        <v>0.3888888888888889</v>
      </c>
      <c r="H108" s="39"/>
      <c r="I108" s="210">
        <f t="shared" si="28"/>
        <v>0.33</v>
      </c>
      <c r="J108" s="210" t="str">
        <f t="shared" si="29"/>
        <v>Sprint 3</v>
      </c>
      <c r="K108" s="211"/>
      <c r="L108" s="211"/>
    </row>
    <row r="109" spans="1:12" x14ac:dyDescent="0.3">
      <c r="A109" s="206">
        <v>44183</v>
      </c>
      <c r="B109" s="207" t="s">
        <v>36</v>
      </c>
      <c r="C109" s="207" t="s">
        <v>78</v>
      </c>
      <c r="D109" s="36" t="s">
        <v>456</v>
      </c>
      <c r="E109" s="208">
        <v>0.375</v>
      </c>
      <c r="F109" s="209"/>
      <c r="G109" s="208">
        <v>0.38194444444444442</v>
      </c>
      <c r="H109" s="39"/>
      <c r="I109" s="210">
        <f t="shared" si="28"/>
        <v>0.17</v>
      </c>
      <c r="J109" s="210" t="str">
        <f t="shared" si="29"/>
        <v>Sprint 3</v>
      </c>
      <c r="K109" s="211"/>
      <c r="L109" s="211"/>
    </row>
    <row r="110" spans="1:12" x14ac:dyDescent="0.3">
      <c r="A110" s="206">
        <v>44183</v>
      </c>
      <c r="B110" s="207" t="s">
        <v>36</v>
      </c>
      <c r="C110" s="207" t="s">
        <v>44</v>
      </c>
      <c r="D110" s="36" t="s">
        <v>456</v>
      </c>
      <c r="E110" s="208">
        <v>0.42708333333333331</v>
      </c>
      <c r="F110" s="209"/>
      <c r="G110" s="208">
        <v>0.5</v>
      </c>
      <c r="H110" s="39"/>
      <c r="I110" s="210">
        <f t="shared" si="28"/>
        <v>1.75</v>
      </c>
      <c r="J110" s="210" t="str">
        <f t="shared" si="29"/>
        <v>Sprint 3</v>
      </c>
      <c r="K110" s="211"/>
      <c r="L110" s="211"/>
    </row>
    <row r="111" spans="1:12" x14ac:dyDescent="0.3">
      <c r="A111" s="206">
        <v>44183</v>
      </c>
      <c r="B111" s="207" t="s">
        <v>36</v>
      </c>
      <c r="C111" s="207" t="s">
        <v>416</v>
      </c>
      <c r="D111" s="36" t="s">
        <v>465</v>
      </c>
      <c r="E111" s="208">
        <v>0.75694444444444453</v>
      </c>
      <c r="F111" s="209"/>
      <c r="G111" s="208">
        <v>0.90277777777777779</v>
      </c>
      <c r="H111" s="39"/>
      <c r="I111" s="210">
        <f t="shared" si="28"/>
        <v>3.5</v>
      </c>
      <c r="J111" s="210" t="str">
        <f t="shared" si="29"/>
        <v>Sprint 3</v>
      </c>
      <c r="K111" s="211"/>
      <c r="L111" s="211"/>
    </row>
    <row r="112" spans="1:12" x14ac:dyDescent="0.3">
      <c r="A112" s="196"/>
      <c r="B112" s="197"/>
      <c r="C112" s="197"/>
      <c r="D112" s="63"/>
      <c r="E112" s="198"/>
      <c r="F112" s="199"/>
      <c r="G112" s="198"/>
      <c r="H112" s="64"/>
      <c r="I112" s="200">
        <f t="shared" si="28"/>
        <v>0</v>
      </c>
      <c r="J112" s="200" t="str">
        <f t="shared" si="29"/>
        <v>Sprint 0</v>
      </c>
      <c r="K112" s="212"/>
      <c r="L112" s="212"/>
    </row>
  </sheetData>
  <mergeCells count="4">
    <mergeCell ref="A7:C7"/>
    <mergeCell ref="A8:C11"/>
    <mergeCell ref="M14:M18"/>
    <mergeCell ref="N14:N18"/>
  </mergeCells>
  <conditionalFormatting sqref="B14">
    <cfRule type="expression" dxfId="112" priority="7">
      <formula>AND(NOT(ISBLANK(B14)),ISERROR(MATCH(B14,projectID,0)))</formula>
    </cfRule>
  </conditionalFormatting>
  <conditionalFormatting sqref="C14">
    <cfRule type="expression" dxfId="111" priority="6">
      <formula>AND(NOT(ISBLANK(C14)),ISERROR(MATCH(C14,taskID,0)))</formula>
    </cfRule>
  </conditionalFormatting>
  <conditionalFormatting sqref="B16:B17">
    <cfRule type="expression" dxfId="110" priority="13">
      <formula>AND(NOT(ISBLANK(B16)),ISERROR(MATCH(B16,projectID,0)))</formula>
    </cfRule>
  </conditionalFormatting>
  <conditionalFormatting sqref="C16">
    <cfRule type="expression" dxfId="109" priority="12">
      <formula>AND(NOT(ISBLANK(C16)),ISERROR(MATCH(C16,taskID,0)))</formula>
    </cfRule>
  </conditionalFormatting>
  <conditionalFormatting sqref="B15">
    <cfRule type="expression" dxfId="108" priority="11">
      <formula>AND(NOT(ISBLANK(B15)),ISERROR(MATCH(B15,projectID,0)))</formula>
    </cfRule>
  </conditionalFormatting>
  <conditionalFormatting sqref="C15">
    <cfRule type="expression" dxfId="107" priority="10">
      <formula>AND(NOT(ISBLANK(C15)),ISERROR(MATCH(C15,taskID,0)))</formula>
    </cfRule>
  </conditionalFormatting>
  <conditionalFormatting sqref="B18">
    <cfRule type="expression" dxfId="106" priority="9">
      <formula>AND(NOT(ISBLANK(B18)),ISERROR(MATCH(B18,projectID,0)))</formula>
    </cfRule>
  </conditionalFormatting>
  <conditionalFormatting sqref="B19">
    <cfRule type="expression" dxfId="105" priority="8">
      <formula>AND(NOT(ISBLANK(B19)),ISERROR(MATCH(B19,projectID,0)))</formula>
    </cfRule>
  </conditionalFormatting>
  <conditionalFormatting sqref="C17">
    <cfRule type="expression" dxfId="104" priority="5">
      <formula>AND(NOT(ISBLANK(C17)),ISERROR(MATCH(C17,taskID,0)))</formula>
    </cfRule>
  </conditionalFormatting>
  <conditionalFormatting sqref="C18">
    <cfRule type="expression" dxfId="103" priority="4">
      <formula>AND(NOT(ISBLANK(C18)),ISERROR(MATCH(C18,taskID,0)))</formula>
    </cfRule>
  </conditionalFormatting>
  <conditionalFormatting sqref="P10">
    <cfRule type="cellIs" dxfId="102" priority="3" operator="greaterThan">
      <formula>0</formula>
    </cfRule>
  </conditionalFormatting>
  <conditionalFormatting sqref="P10">
    <cfRule type="cellIs" dxfId="101" priority="2" operator="lessThan">
      <formula>0</formula>
    </cfRule>
  </conditionalFormatting>
  <conditionalFormatting sqref="C103">
    <cfRule type="expression" dxfId="100" priority="1">
      <formula>AND(NOT(ISBLANK(C103)),ISERROR(MATCH(C103,taskID,0)))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02 E106" xr:uid="{D69A64AF-F049-4A6D-8407-1800DBD458F3}">
      <formula1>0</formula1>
      <formula2>0.999988425925926</formula2>
    </dataValidation>
    <dataValidation type="list" allowBlank="1" showInputMessage="1" showErrorMessage="1" sqref="B14:B112" xr:uid="{AABE5230-82FB-4AB6-89FB-1601A4D1D261}">
      <formula1>projectID_list</formula1>
    </dataValidation>
    <dataValidation type="list" allowBlank="1" showInputMessage="1" showErrorMessage="1" sqref="C14:C112" xr:uid="{5594646E-2A2B-48A7-AB6A-46B39A83D774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578-4736-49CB-9516-B9C927F00991}">
  <sheetPr codeName="Sheet5">
    <pageSetUpPr fitToPage="1"/>
  </sheetPr>
  <dimension ref="A1:P124"/>
  <sheetViews>
    <sheetView showGridLines="0" topLeftCell="A103" zoomScale="130" zoomScaleNormal="130" workbookViewId="0">
      <selection activeCell="J120" sqref="J120:J12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2.28515625" style="228" bestFit="1" customWidth="1"/>
    <col min="4" max="4" width="26.7109375" style="228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3.5703125" style="2" bestFit="1" customWidth="1"/>
    <col min="11" max="11" width="10.140625" style="2" customWidth="1"/>
    <col min="12" max="12" width="9.42578125" style="2" bestFit="1" customWidth="1"/>
    <col min="13" max="13" width="13.140625" style="2" customWidth="1"/>
    <col min="14" max="14" width="6" style="2" bestFit="1" customWidth="1"/>
    <col min="15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229"/>
      <c r="D2" s="229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SUMIF(logTable45[[#All],[Date]],"="&amp;M3,logTable45[[#All],[Hours]])</f>
        <v>0</v>
      </c>
    </row>
    <row r="4" spans="1:16" x14ac:dyDescent="0.3">
      <c r="A4" s="2"/>
      <c r="E4" s="55" t="s">
        <v>426</v>
      </c>
      <c r="F4" s="49" t="e">
        <f ca="1">SUMIF(logTable45[[#All],[Date]],"="&amp;F3,#REF!)</f>
        <v>#REF!</v>
      </c>
      <c r="J4" s="59"/>
      <c r="K4" s="60"/>
      <c r="M4" s="45">
        <f t="shared" ref="M4:M9" ca="1" si="0">M3+1</f>
        <v>44194</v>
      </c>
      <c r="N4" s="46">
        <f ca="1">SUMIF(logTable45[[#All],[Date]],"="&amp;M4,logTable45[[#All],[Hours]])</f>
        <v>0</v>
      </c>
    </row>
    <row r="5" spans="1:16" x14ac:dyDescent="0.3">
      <c r="A5" s="10" t="s">
        <v>427</v>
      </c>
      <c r="B5" s="11" t="s">
        <v>466</v>
      </c>
      <c r="C5" s="230"/>
      <c r="J5" s="59"/>
      <c r="K5" s="60"/>
      <c r="M5" s="45">
        <f t="shared" ca="1" si="0"/>
        <v>44195</v>
      </c>
      <c r="N5" s="46">
        <f ca="1">SUMIF(logTable45[[#All],[Date]],"="&amp;M5,logTable45[[#All],[Hours]])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SUMIF(logTable45[[#All],[Date]],"="&amp;M6,logTable45[[#All],[Hours]])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SUMIF(logTable45[[#All],[Date]],"="&amp;M7,logTable45[[#All],[Hours]])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44198</v>
      </c>
      <c r="N8" s="46">
        <f ca="1">SUMIF(logTable45[[#All],[Date]],"="&amp;M8,logTable45[[#All],[Hours]])</f>
        <v>0</v>
      </c>
    </row>
    <row r="9" spans="1:16" x14ac:dyDescent="0.3">
      <c r="A9" s="256"/>
      <c r="B9" s="257"/>
      <c r="C9" s="258"/>
      <c r="D9" s="229"/>
      <c r="E9" s="53" t="s">
        <v>435</v>
      </c>
      <c r="F9" s="50">
        <v>44204</v>
      </c>
      <c r="G9" s="12"/>
      <c r="H9" s="12"/>
      <c r="I9" s="53" t="s">
        <v>435</v>
      </c>
      <c r="J9" s="50">
        <f>IF(AND(A17&gt;=$F$8,A17&lt;=$F$8+14),A17+14,
IF(AND(A17&gt;=$F$8+14,A17&lt;=$F$8+28),A17+28,
IF(AND(A17&gt;=$F$8+28,A17&lt;=$F$8+42),A17+42,
IF(AND(A17&gt;=$F$8+42,A17&lt;=$F$8+56),A17+56,
IF(AND(A17&gt;=$F$8+56,A17&lt;=$F$8+70),A17+70,"Nothing")))))</f>
        <v>44155</v>
      </c>
      <c r="K9" s="60"/>
      <c r="M9" s="45">
        <f t="shared" ca="1" si="0"/>
        <v>44199</v>
      </c>
      <c r="N9" s="46">
        <f ca="1">SUMIF(logTable45[[#All],[Date]],"="&amp;M9,logTable45[[#All],[Hours]])</f>
        <v>0</v>
      </c>
    </row>
    <row r="10" spans="1:16" x14ac:dyDescent="0.3">
      <c r="A10" s="256"/>
      <c r="B10" s="257"/>
      <c r="C10" s="258"/>
      <c r="D10" s="231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-38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229"/>
      <c r="E11" s="55" t="s">
        <v>426</v>
      </c>
      <c r="F11" s="175">
        <f>SUM(I14:I267)</f>
        <v>105.85999999999999</v>
      </c>
      <c r="H11" s="1"/>
      <c r="I11" s="55" t="s">
        <v>426</v>
      </c>
      <c r="J11" s="51" t="e">
        <f>SUM(,#REF!)</f>
        <v>#REF!</v>
      </c>
      <c r="K11" s="61"/>
      <c r="M11" s="57"/>
    </row>
    <row r="12" spans="1:16" x14ac:dyDescent="0.3">
      <c r="A12" s="66"/>
      <c r="B12" s="66"/>
      <c r="C12" s="229"/>
      <c r="D12" s="229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9" t="s">
        <v>13</v>
      </c>
      <c r="D13" s="19" t="s">
        <v>18</v>
      </c>
      <c r="E13" s="16" t="s">
        <v>439</v>
      </c>
      <c r="F13" s="16" t="s">
        <v>467</v>
      </c>
      <c r="G13" s="16" t="s">
        <v>441</v>
      </c>
      <c r="H13" s="16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185" t="s">
        <v>36</v>
      </c>
      <c r="C14" s="213" t="s">
        <v>44</v>
      </c>
      <c r="D14" s="28"/>
      <c r="E14" s="29">
        <v>0.34375</v>
      </c>
      <c r="F14" s="30">
        <v>15</v>
      </c>
      <c r="G14" s="29">
        <v>0.42708333333333331</v>
      </c>
      <c r="H14" s="30"/>
      <c r="I14" s="138">
        <f t="shared" ref="I14:I45" si="1">H14/60+ROUND(IF((OR(E14="",G14="")),0,IF((G14&lt;E14),((G14-E14)*24)+24,(G14-E14)*24)-F14/60),2)</f>
        <v>1.75</v>
      </c>
      <c r="J14" s="138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0"/>
      <c r="N14" s="20"/>
    </row>
    <row r="15" spans="1:16" x14ac:dyDescent="0.3">
      <c r="A15" s="26">
        <v>44138</v>
      </c>
      <c r="B15" s="186" t="s">
        <v>36</v>
      </c>
      <c r="C15" s="214" t="s">
        <v>47</v>
      </c>
      <c r="D15" s="28" t="s">
        <v>87</v>
      </c>
      <c r="E15" s="29">
        <v>0.375</v>
      </c>
      <c r="F15" s="30"/>
      <c r="G15" s="35">
        <v>0.43333333333333335</v>
      </c>
      <c r="H15" s="30"/>
      <c r="I15" s="138">
        <f t="shared" si="1"/>
        <v>1.4</v>
      </c>
      <c r="J15" s="138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0"/>
      <c r="N15" s="20"/>
    </row>
    <row r="16" spans="1:16" x14ac:dyDescent="0.3">
      <c r="A16" s="26">
        <v>44139</v>
      </c>
      <c r="B16" s="186" t="s">
        <v>36</v>
      </c>
      <c r="C16" s="214" t="s">
        <v>44</v>
      </c>
      <c r="D16" s="28"/>
      <c r="E16" s="29">
        <v>0.34375</v>
      </c>
      <c r="F16" s="30">
        <v>15</v>
      </c>
      <c r="G16" s="29">
        <v>0.4236111111111111</v>
      </c>
      <c r="H16" s="35"/>
      <c r="I16" s="138">
        <f t="shared" si="1"/>
        <v>1.67</v>
      </c>
      <c r="J16" s="138" t="str">
        <f t="shared" si="2"/>
        <v>Sprint 0</v>
      </c>
      <c r="K16" s="30"/>
      <c r="L16" s="30"/>
      <c r="M16" s="20"/>
      <c r="N16" s="20"/>
    </row>
    <row r="17" spans="1:14" x14ac:dyDescent="0.3">
      <c r="A17" s="26">
        <v>44141</v>
      </c>
      <c r="B17" s="186" t="s">
        <v>36</v>
      </c>
      <c r="C17" s="214" t="s">
        <v>44</v>
      </c>
      <c r="D17" s="28"/>
      <c r="E17" s="29">
        <v>0.38541666666666669</v>
      </c>
      <c r="F17" s="30">
        <v>15</v>
      </c>
      <c r="G17" s="29">
        <v>0.45833333333333331</v>
      </c>
      <c r="H17" s="30"/>
      <c r="I17" s="138">
        <f t="shared" si="1"/>
        <v>1.5</v>
      </c>
      <c r="J17" s="138" t="str">
        <f t="shared" si="2"/>
        <v>Sprint 0</v>
      </c>
      <c r="K17" s="30"/>
      <c r="L17" s="30"/>
      <c r="M17" s="263"/>
      <c r="N17" s="263"/>
    </row>
    <row r="18" spans="1:14" x14ac:dyDescent="0.3">
      <c r="A18" s="26">
        <v>44140</v>
      </c>
      <c r="B18" s="186" t="s">
        <v>36</v>
      </c>
      <c r="C18" s="214" t="s">
        <v>47</v>
      </c>
      <c r="D18" s="28"/>
      <c r="E18" s="29">
        <v>0.375</v>
      </c>
      <c r="F18" s="35"/>
      <c r="G18" s="35">
        <v>0.41666666666666669</v>
      </c>
      <c r="H18" s="35"/>
      <c r="I18" s="138">
        <f t="shared" si="1"/>
        <v>1</v>
      </c>
      <c r="J18" s="138" t="str">
        <f t="shared" si="2"/>
        <v>Sprint 0</v>
      </c>
      <c r="K18" s="30"/>
      <c r="L18" s="30"/>
      <c r="M18" s="263"/>
      <c r="N18" s="263"/>
    </row>
    <row r="19" spans="1:14" x14ac:dyDescent="0.3">
      <c r="A19" s="90">
        <v>44140</v>
      </c>
      <c r="B19" s="186" t="s">
        <v>36</v>
      </c>
      <c r="C19" s="214" t="s">
        <v>47</v>
      </c>
      <c r="D19" s="28"/>
      <c r="E19" s="29">
        <v>0.375</v>
      </c>
      <c r="F19" s="30">
        <v>15</v>
      </c>
      <c r="G19" s="29">
        <v>0.52083333333333337</v>
      </c>
      <c r="H19" s="30"/>
      <c r="I19" s="138">
        <f t="shared" si="1"/>
        <v>3.25</v>
      </c>
      <c r="J19" s="138" t="str">
        <f t="shared" si="2"/>
        <v>Sprint 0</v>
      </c>
      <c r="K19" s="30"/>
      <c r="L19" s="30"/>
      <c r="M19" s="263"/>
      <c r="N19" s="263"/>
    </row>
    <row r="20" spans="1:14" x14ac:dyDescent="0.3">
      <c r="A20" s="90">
        <v>44141</v>
      </c>
      <c r="B20" s="186" t="s">
        <v>36</v>
      </c>
      <c r="C20" s="214" t="s">
        <v>44</v>
      </c>
      <c r="D20" s="28"/>
      <c r="E20" s="29">
        <v>0.38541666666666669</v>
      </c>
      <c r="F20" s="30">
        <v>15</v>
      </c>
      <c r="G20" s="29">
        <v>0.45833333333333331</v>
      </c>
      <c r="H20" s="30"/>
      <c r="I20" s="138">
        <f t="shared" si="1"/>
        <v>1.5</v>
      </c>
      <c r="J20" s="138" t="str">
        <f t="shared" si="2"/>
        <v>Sprint 0</v>
      </c>
      <c r="K20" s="30"/>
      <c r="L20" s="30"/>
      <c r="M20" s="249"/>
      <c r="N20" s="249"/>
    </row>
    <row r="21" spans="1:14" x14ac:dyDescent="0.3">
      <c r="A21" s="90">
        <v>44144</v>
      </c>
      <c r="B21" s="186" t="s">
        <v>36</v>
      </c>
      <c r="C21" s="214" t="s">
        <v>47</v>
      </c>
      <c r="D21" s="28" t="s">
        <v>48</v>
      </c>
      <c r="E21" s="29">
        <v>0.54166666666666663</v>
      </c>
      <c r="F21" s="30"/>
      <c r="G21" s="29">
        <v>0.59027777777777779</v>
      </c>
      <c r="H21" s="30"/>
      <c r="I21" s="138">
        <f t="shared" si="1"/>
        <v>1.17</v>
      </c>
      <c r="J21" s="138" t="str">
        <f t="shared" si="2"/>
        <v>Sprint 0</v>
      </c>
      <c r="K21" s="30"/>
      <c r="L21" s="30"/>
    </row>
    <row r="22" spans="1:14" x14ac:dyDescent="0.3">
      <c r="A22" s="90">
        <v>44144</v>
      </c>
      <c r="B22" s="186" t="s">
        <v>36</v>
      </c>
      <c r="C22" s="214" t="s">
        <v>47</v>
      </c>
      <c r="D22" s="28" t="s">
        <v>88</v>
      </c>
      <c r="E22" s="29">
        <v>0.59375</v>
      </c>
      <c r="F22" s="30"/>
      <c r="G22" s="29">
        <v>0.625</v>
      </c>
      <c r="H22" s="30"/>
      <c r="I22" s="138">
        <f t="shared" si="1"/>
        <v>0.75</v>
      </c>
      <c r="J22" s="138" t="str">
        <f t="shared" si="2"/>
        <v>Sprint 0</v>
      </c>
      <c r="K22" s="30"/>
      <c r="L22" s="30"/>
    </row>
    <row r="23" spans="1:14" x14ac:dyDescent="0.3">
      <c r="A23" s="90">
        <v>44144</v>
      </c>
      <c r="B23" s="186" t="s">
        <v>36</v>
      </c>
      <c r="C23" s="214" t="s">
        <v>47</v>
      </c>
      <c r="D23" s="28" t="s">
        <v>77</v>
      </c>
      <c r="E23" s="29">
        <v>0.63541666666666663</v>
      </c>
      <c r="F23" s="30"/>
      <c r="G23" s="29">
        <v>0.69791666666666663</v>
      </c>
      <c r="H23" s="30"/>
      <c r="I23" s="138">
        <f t="shared" si="1"/>
        <v>1.5</v>
      </c>
      <c r="J23" s="138" t="str">
        <f t="shared" si="2"/>
        <v>Sprint 0</v>
      </c>
      <c r="K23" s="30"/>
      <c r="L23" s="30"/>
    </row>
    <row r="24" spans="1:14" x14ac:dyDescent="0.3">
      <c r="A24" s="90">
        <v>44144</v>
      </c>
      <c r="B24" s="186" t="s">
        <v>36</v>
      </c>
      <c r="C24" s="214" t="s">
        <v>54</v>
      </c>
      <c r="D24" s="28" t="s">
        <v>468</v>
      </c>
      <c r="E24" s="29">
        <v>0.70833333333333337</v>
      </c>
      <c r="F24" s="30"/>
      <c r="G24" s="29">
        <v>0.73611111111111116</v>
      </c>
      <c r="H24" s="30"/>
      <c r="I24" s="138">
        <f t="shared" si="1"/>
        <v>0.67</v>
      </c>
      <c r="J24" s="138" t="str">
        <f t="shared" si="2"/>
        <v>Sprint 0</v>
      </c>
      <c r="K24" s="30"/>
      <c r="L24" s="30"/>
    </row>
    <row r="25" spans="1:14" x14ac:dyDescent="0.3">
      <c r="A25" s="90">
        <v>44145</v>
      </c>
      <c r="B25" s="186" t="s">
        <v>36</v>
      </c>
      <c r="C25" s="214" t="s">
        <v>47</v>
      </c>
      <c r="D25" s="28" t="s">
        <v>78</v>
      </c>
      <c r="E25" s="29">
        <v>0.375</v>
      </c>
      <c r="F25" s="30"/>
      <c r="G25" s="29">
        <v>0.38541666666666669</v>
      </c>
      <c r="H25" s="30"/>
      <c r="I25" s="138">
        <f t="shared" si="1"/>
        <v>0.25</v>
      </c>
      <c r="J25" s="138" t="str">
        <f t="shared" si="2"/>
        <v>Sprint 0</v>
      </c>
      <c r="K25" s="30"/>
      <c r="L25" s="30"/>
    </row>
    <row r="26" spans="1:14" x14ac:dyDescent="0.3">
      <c r="A26" s="90">
        <v>44145</v>
      </c>
      <c r="B26" s="186" t="s">
        <v>36</v>
      </c>
      <c r="C26" s="214" t="s">
        <v>44</v>
      </c>
      <c r="D26" s="28"/>
      <c r="E26" s="29">
        <v>0.63541666666666663</v>
      </c>
      <c r="F26" s="30">
        <v>15</v>
      </c>
      <c r="G26" s="29">
        <v>0.70833333333333337</v>
      </c>
      <c r="H26" s="30"/>
      <c r="I26" s="138">
        <f t="shared" si="1"/>
        <v>1.5</v>
      </c>
      <c r="J26" s="138" t="str">
        <f t="shared" si="2"/>
        <v>Sprint 0</v>
      </c>
      <c r="K26" s="30"/>
      <c r="L26" s="30"/>
    </row>
    <row r="27" spans="1:14" x14ac:dyDescent="0.3">
      <c r="A27" s="90">
        <v>44145</v>
      </c>
      <c r="B27" s="186" t="s">
        <v>36</v>
      </c>
      <c r="C27" s="214" t="s">
        <v>54</v>
      </c>
      <c r="D27" s="28" t="s">
        <v>468</v>
      </c>
      <c r="E27" s="29">
        <v>0.75</v>
      </c>
      <c r="F27" s="30"/>
      <c r="G27" s="29">
        <v>0.79166666666666663</v>
      </c>
      <c r="H27" s="30"/>
      <c r="I27" s="138">
        <f t="shared" si="1"/>
        <v>1</v>
      </c>
      <c r="J27" s="138" t="str">
        <f t="shared" si="2"/>
        <v>Sprint 0</v>
      </c>
      <c r="K27" s="30"/>
      <c r="L27" s="30"/>
    </row>
    <row r="28" spans="1:14" x14ac:dyDescent="0.3">
      <c r="A28" s="132">
        <v>44146</v>
      </c>
      <c r="B28" s="186" t="s">
        <v>36</v>
      </c>
      <c r="C28" s="214" t="s">
        <v>44</v>
      </c>
      <c r="D28" s="134" t="s">
        <v>85</v>
      </c>
      <c r="E28" s="135">
        <v>0.34375</v>
      </c>
      <c r="F28" s="136"/>
      <c r="G28" s="135">
        <v>0.375</v>
      </c>
      <c r="H28" s="136"/>
      <c r="I28" s="138">
        <f t="shared" si="1"/>
        <v>0.75</v>
      </c>
      <c r="J28" s="138" t="str">
        <f t="shared" si="2"/>
        <v>Sprint 0</v>
      </c>
      <c r="K28" s="136"/>
      <c r="L28" s="136"/>
    </row>
    <row r="29" spans="1:14" x14ac:dyDescent="0.3">
      <c r="A29" s="172">
        <v>44146</v>
      </c>
      <c r="B29" s="187" t="s">
        <v>36</v>
      </c>
      <c r="C29" s="215" t="s">
        <v>47</v>
      </c>
      <c r="D29" s="216" t="s">
        <v>78</v>
      </c>
      <c r="E29" s="174">
        <v>0.375</v>
      </c>
      <c r="F29" s="173"/>
      <c r="G29" s="174">
        <v>0.38541666666666669</v>
      </c>
      <c r="H29" s="173"/>
      <c r="I29" s="138">
        <f t="shared" si="1"/>
        <v>0.25</v>
      </c>
      <c r="J29" s="138" t="str">
        <f t="shared" si="2"/>
        <v>Sprint 0</v>
      </c>
      <c r="K29" s="173"/>
      <c r="L29" s="173"/>
    </row>
    <row r="30" spans="1:14" x14ac:dyDescent="0.3">
      <c r="A30" s="90">
        <v>44147</v>
      </c>
      <c r="B30" s="186" t="s">
        <v>36</v>
      </c>
      <c r="C30" s="217" t="s">
        <v>190</v>
      </c>
      <c r="D30" s="28" t="s">
        <v>88</v>
      </c>
      <c r="E30" s="29">
        <v>0.34375</v>
      </c>
      <c r="F30" s="30"/>
      <c r="G30" s="29">
        <v>0.375</v>
      </c>
      <c r="H30" s="30"/>
      <c r="I30" s="138">
        <f t="shared" si="1"/>
        <v>0.75</v>
      </c>
      <c r="J30" s="138" t="str">
        <f t="shared" si="2"/>
        <v>Sprint 0</v>
      </c>
      <c r="K30" s="30"/>
      <c r="L30" s="30"/>
    </row>
    <row r="31" spans="1:14" x14ac:dyDescent="0.3">
      <c r="A31" s="90">
        <v>44147</v>
      </c>
      <c r="B31" s="186" t="s">
        <v>36</v>
      </c>
      <c r="C31" s="214" t="s">
        <v>47</v>
      </c>
      <c r="D31" s="28" t="s">
        <v>78</v>
      </c>
      <c r="E31" s="29">
        <v>0.375</v>
      </c>
      <c r="F31" s="30"/>
      <c r="G31" s="29">
        <v>0.3888888888888889</v>
      </c>
      <c r="H31" s="30"/>
      <c r="I31" s="138">
        <f t="shared" si="1"/>
        <v>0.33</v>
      </c>
      <c r="J31" s="138" t="str">
        <f t="shared" si="2"/>
        <v>Sprint 0</v>
      </c>
      <c r="K31" s="30"/>
      <c r="L31" s="30"/>
    </row>
    <row r="32" spans="1:14" x14ac:dyDescent="0.3">
      <c r="A32" s="90">
        <v>44147</v>
      </c>
      <c r="B32" s="186" t="s">
        <v>36</v>
      </c>
      <c r="C32" s="214" t="s">
        <v>44</v>
      </c>
      <c r="D32" s="28" t="s">
        <v>86</v>
      </c>
      <c r="E32" s="29">
        <v>0.54166666666666663</v>
      </c>
      <c r="F32" s="30"/>
      <c r="G32" s="29">
        <v>0.57638888888888895</v>
      </c>
      <c r="H32" s="30"/>
      <c r="I32" s="138">
        <f t="shared" si="1"/>
        <v>0.83</v>
      </c>
      <c r="J32" s="138" t="str">
        <f t="shared" si="2"/>
        <v>Sprint 0</v>
      </c>
      <c r="K32" s="30"/>
      <c r="L32" s="30"/>
    </row>
    <row r="33" spans="1:12" x14ac:dyDescent="0.3">
      <c r="A33" s="90">
        <v>44147</v>
      </c>
      <c r="B33" s="186" t="s">
        <v>36</v>
      </c>
      <c r="C33" s="214" t="s">
        <v>47</v>
      </c>
      <c r="D33" s="28" t="s">
        <v>79</v>
      </c>
      <c r="E33" s="29">
        <v>0.625</v>
      </c>
      <c r="F33" s="30"/>
      <c r="G33" s="29">
        <v>0.78472222222222221</v>
      </c>
      <c r="H33" s="30"/>
      <c r="I33" s="138">
        <f t="shared" si="1"/>
        <v>3.83</v>
      </c>
      <c r="J33" s="138" t="str">
        <f t="shared" si="2"/>
        <v>Sprint 0</v>
      </c>
      <c r="K33" s="30"/>
      <c r="L33" s="30"/>
    </row>
    <row r="34" spans="1:12" x14ac:dyDescent="0.3">
      <c r="A34" s="90">
        <v>44147</v>
      </c>
      <c r="B34" s="186" t="s">
        <v>36</v>
      </c>
      <c r="C34" s="214" t="s">
        <v>54</v>
      </c>
      <c r="D34" s="28" t="s">
        <v>90</v>
      </c>
      <c r="E34" s="29">
        <v>0.79166666666666663</v>
      </c>
      <c r="F34" s="30"/>
      <c r="G34" s="29">
        <v>0.875</v>
      </c>
      <c r="H34" s="30"/>
      <c r="I34" s="138">
        <f t="shared" si="1"/>
        <v>2</v>
      </c>
      <c r="J34" s="138" t="str">
        <f t="shared" si="2"/>
        <v>Sprint 0</v>
      </c>
      <c r="K34" s="30"/>
      <c r="L34" s="30"/>
    </row>
    <row r="35" spans="1:12" x14ac:dyDescent="0.3">
      <c r="A35" s="132">
        <v>44148</v>
      </c>
      <c r="B35" s="186" t="s">
        <v>36</v>
      </c>
      <c r="C35" s="214" t="s">
        <v>47</v>
      </c>
      <c r="D35" s="134" t="s">
        <v>78</v>
      </c>
      <c r="E35" s="135">
        <v>0.375</v>
      </c>
      <c r="F35" s="136"/>
      <c r="G35" s="135">
        <v>0.41666666666666669</v>
      </c>
      <c r="H35" s="30"/>
      <c r="I35" s="138">
        <f t="shared" si="1"/>
        <v>1</v>
      </c>
      <c r="J35" s="138" t="str">
        <f t="shared" si="2"/>
        <v>Sprint 0</v>
      </c>
      <c r="K35" s="30"/>
      <c r="L35" s="30"/>
    </row>
    <row r="36" spans="1:12" x14ac:dyDescent="0.3">
      <c r="A36" s="90">
        <v>44148</v>
      </c>
      <c r="B36" s="186" t="s">
        <v>36</v>
      </c>
      <c r="C36" s="214" t="s">
        <v>44</v>
      </c>
      <c r="D36" s="28"/>
      <c r="E36" s="29">
        <v>0.42708333333333331</v>
      </c>
      <c r="F36" s="170">
        <v>15</v>
      </c>
      <c r="G36" s="29">
        <v>0.5</v>
      </c>
      <c r="H36" s="30"/>
      <c r="I36" s="138">
        <f t="shared" si="1"/>
        <v>1.5</v>
      </c>
      <c r="J36" s="138" t="str">
        <f t="shared" si="2"/>
        <v>Sprint 0</v>
      </c>
      <c r="K36" s="30"/>
      <c r="L36" s="30"/>
    </row>
    <row r="37" spans="1:12" x14ac:dyDescent="0.3">
      <c r="A37" s="90">
        <v>44148</v>
      </c>
      <c r="B37" s="186" t="s">
        <v>36</v>
      </c>
      <c r="C37" s="214" t="s">
        <v>54</v>
      </c>
      <c r="D37" s="28" t="s">
        <v>91</v>
      </c>
      <c r="E37" s="29">
        <v>0.5</v>
      </c>
      <c r="F37" s="30"/>
      <c r="G37" s="29">
        <v>0.52083333333333337</v>
      </c>
      <c r="H37" s="30"/>
      <c r="I37" s="138">
        <f t="shared" si="1"/>
        <v>0.5</v>
      </c>
      <c r="J37" s="138" t="str">
        <f t="shared" si="2"/>
        <v>Sprint 0</v>
      </c>
      <c r="K37" s="30"/>
      <c r="L37" s="30"/>
    </row>
    <row r="38" spans="1:12" x14ac:dyDescent="0.3">
      <c r="A38" s="132">
        <v>44148</v>
      </c>
      <c r="B38" s="186" t="s">
        <v>36</v>
      </c>
      <c r="C38" s="214" t="s">
        <v>47</v>
      </c>
      <c r="D38" s="134" t="s">
        <v>80</v>
      </c>
      <c r="E38" s="135">
        <v>0.54166666666666663</v>
      </c>
      <c r="F38" s="136"/>
      <c r="G38" s="135">
        <v>0.5625</v>
      </c>
      <c r="H38" s="30"/>
      <c r="I38" s="138">
        <f t="shared" si="1"/>
        <v>0.5</v>
      </c>
      <c r="J38" s="138" t="str">
        <f t="shared" si="2"/>
        <v>Sprint 0</v>
      </c>
      <c r="K38" s="30"/>
      <c r="L38" s="30"/>
    </row>
    <row r="39" spans="1:12" x14ac:dyDescent="0.3">
      <c r="A39" s="90">
        <v>44148</v>
      </c>
      <c r="B39" s="186" t="s">
        <v>36</v>
      </c>
      <c r="C39" s="214" t="s">
        <v>47</v>
      </c>
      <c r="D39" s="28"/>
      <c r="E39" s="29">
        <v>0.625</v>
      </c>
      <c r="F39" s="170">
        <v>15</v>
      </c>
      <c r="G39" s="29">
        <v>0.78472222222222221</v>
      </c>
      <c r="H39" s="30"/>
      <c r="I39" s="138">
        <f t="shared" si="1"/>
        <v>3.58</v>
      </c>
      <c r="J39" s="138" t="str">
        <f t="shared" si="2"/>
        <v>Sprint 0</v>
      </c>
      <c r="K39" s="30"/>
      <c r="L39" s="30"/>
    </row>
    <row r="40" spans="1:12" x14ac:dyDescent="0.3">
      <c r="A40" s="132">
        <v>44151</v>
      </c>
      <c r="B40" s="186" t="s">
        <v>36</v>
      </c>
      <c r="C40" s="214" t="s">
        <v>78</v>
      </c>
      <c r="D40" s="134" t="s">
        <v>78</v>
      </c>
      <c r="E40" s="135">
        <v>0.375</v>
      </c>
      <c r="F40" s="136"/>
      <c r="G40" s="135">
        <v>0.39583333333333331</v>
      </c>
      <c r="H40" s="30"/>
      <c r="I40" s="138">
        <f t="shared" si="1"/>
        <v>0.5</v>
      </c>
      <c r="J40" s="138" t="str">
        <f t="shared" si="2"/>
        <v>Sprint 0</v>
      </c>
      <c r="K40" s="30"/>
      <c r="L40" s="30"/>
    </row>
    <row r="41" spans="1:12" x14ac:dyDescent="0.3">
      <c r="A41" s="132">
        <v>44151</v>
      </c>
      <c r="B41" s="186" t="s">
        <v>36</v>
      </c>
      <c r="C41" s="214" t="s">
        <v>190</v>
      </c>
      <c r="D41" s="134" t="s">
        <v>248</v>
      </c>
      <c r="E41" s="135">
        <v>0.59375</v>
      </c>
      <c r="F41" s="136"/>
      <c r="G41" s="135">
        <v>0.625</v>
      </c>
      <c r="H41" s="30"/>
      <c r="I41" s="138">
        <f t="shared" si="1"/>
        <v>0.75</v>
      </c>
      <c r="J41" s="138" t="str">
        <f t="shared" si="2"/>
        <v>Sprint 0</v>
      </c>
      <c r="K41" s="30"/>
      <c r="L41" s="30"/>
    </row>
    <row r="42" spans="1:12" x14ac:dyDescent="0.3">
      <c r="A42" s="90">
        <v>44151</v>
      </c>
      <c r="B42" s="186" t="s">
        <v>36</v>
      </c>
      <c r="C42" s="214" t="s">
        <v>324</v>
      </c>
      <c r="D42" s="28" t="s">
        <v>350</v>
      </c>
      <c r="E42" s="29">
        <v>0.625</v>
      </c>
      <c r="F42" s="30"/>
      <c r="G42" s="29">
        <v>0.63888888888888895</v>
      </c>
      <c r="H42" s="30"/>
      <c r="I42" s="138">
        <f t="shared" si="1"/>
        <v>0.33</v>
      </c>
      <c r="J42" s="138" t="str">
        <f t="shared" si="2"/>
        <v>Sprint 0</v>
      </c>
      <c r="K42" s="30"/>
      <c r="L42" s="30"/>
    </row>
    <row r="43" spans="1:12" x14ac:dyDescent="0.3">
      <c r="A43" s="90">
        <v>44151</v>
      </c>
      <c r="B43" s="186" t="s">
        <v>36</v>
      </c>
      <c r="C43" s="214" t="s">
        <v>54</v>
      </c>
      <c r="D43" s="28" t="s">
        <v>92</v>
      </c>
      <c r="E43" s="29">
        <v>0.64583333333333337</v>
      </c>
      <c r="F43" s="30"/>
      <c r="G43" s="29">
        <v>0.68055555555555547</v>
      </c>
      <c r="H43" s="30"/>
      <c r="I43" s="138">
        <f t="shared" si="1"/>
        <v>0.83</v>
      </c>
      <c r="J43" s="138" t="str">
        <f t="shared" si="2"/>
        <v>Sprint 0</v>
      </c>
      <c r="K43" s="30"/>
      <c r="L43" s="30"/>
    </row>
    <row r="44" spans="1:12" x14ac:dyDescent="0.3">
      <c r="A44" s="132">
        <v>44151</v>
      </c>
      <c r="B44" s="186" t="s">
        <v>36</v>
      </c>
      <c r="C44" s="214" t="s">
        <v>324</v>
      </c>
      <c r="D44" s="134" t="s">
        <v>120</v>
      </c>
      <c r="E44" s="135">
        <v>0.91666666666666663</v>
      </c>
      <c r="F44" s="136"/>
      <c r="G44" s="135">
        <v>0.94444444444444453</v>
      </c>
      <c r="H44" s="30"/>
      <c r="I44" s="138">
        <f t="shared" si="1"/>
        <v>0.67</v>
      </c>
      <c r="J44" s="138" t="str">
        <f t="shared" si="2"/>
        <v>Sprint 0</v>
      </c>
      <c r="K44" s="30"/>
      <c r="L44" s="30"/>
    </row>
    <row r="45" spans="1:12" x14ac:dyDescent="0.3">
      <c r="A45" s="90">
        <v>44152</v>
      </c>
      <c r="B45" s="186" t="s">
        <v>36</v>
      </c>
      <c r="C45" s="214" t="s">
        <v>78</v>
      </c>
      <c r="D45" s="28" t="s">
        <v>78</v>
      </c>
      <c r="E45" s="29">
        <v>0.375</v>
      </c>
      <c r="F45" s="30"/>
      <c r="G45" s="29">
        <v>0.39583333333333331</v>
      </c>
      <c r="H45" s="30"/>
      <c r="I45" s="138">
        <f t="shared" si="1"/>
        <v>0.5</v>
      </c>
      <c r="J45" s="138" t="str">
        <f t="shared" si="2"/>
        <v>Sprint 1</v>
      </c>
      <c r="K45" s="30"/>
      <c r="L45" s="30"/>
    </row>
    <row r="46" spans="1:12" x14ac:dyDescent="0.3">
      <c r="A46" s="90">
        <v>44152</v>
      </c>
      <c r="B46" s="186" t="s">
        <v>36</v>
      </c>
      <c r="C46" s="214" t="s">
        <v>38</v>
      </c>
      <c r="D46" s="28" t="s">
        <v>137</v>
      </c>
      <c r="E46" s="29">
        <v>0.40972222222222227</v>
      </c>
      <c r="F46" s="30"/>
      <c r="G46" s="29">
        <v>0.4236111111111111</v>
      </c>
      <c r="H46" s="136"/>
      <c r="I46" s="138">
        <f t="shared" ref="I46:I77" si="3">H46/60+ROUND(IF((OR(E46="",G46="")),0,IF((G46&lt;E46),((G46-E46)*24)+24,(G46-E46)*24)-F46/60),2)</f>
        <v>0.33</v>
      </c>
      <c r="J46" s="138" t="str">
        <f t="shared" si="2"/>
        <v>Sprint 1</v>
      </c>
      <c r="K46" s="136"/>
      <c r="L46" s="136"/>
    </row>
    <row r="47" spans="1:12" x14ac:dyDescent="0.3">
      <c r="A47" s="132">
        <v>44152</v>
      </c>
      <c r="B47" s="186" t="s">
        <v>36</v>
      </c>
      <c r="C47" s="214" t="s">
        <v>38</v>
      </c>
      <c r="D47" s="134" t="s">
        <v>39</v>
      </c>
      <c r="E47" s="29">
        <v>0.5</v>
      </c>
      <c r="F47" s="170"/>
      <c r="G47" s="29">
        <v>0.54166666666666663</v>
      </c>
      <c r="H47" s="30"/>
      <c r="I47" s="138">
        <f t="shared" si="3"/>
        <v>1</v>
      </c>
      <c r="J47" s="138" t="str">
        <f t="shared" si="2"/>
        <v>Sprint 1</v>
      </c>
      <c r="K47" s="30"/>
      <c r="L47" s="30"/>
    </row>
    <row r="48" spans="1:12" x14ac:dyDescent="0.3">
      <c r="A48" s="90">
        <v>44152</v>
      </c>
      <c r="B48" s="186" t="s">
        <v>36</v>
      </c>
      <c r="C48" s="214" t="s">
        <v>44</v>
      </c>
      <c r="D48" s="28"/>
      <c r="E48" s="29">
        <v>0.63541666666666663</v>
      </c>
      <c r="F48" s="170">
        <v>15</v>
      </c>
      <c r="G48" s="29">
        <v>0.70833333333333337</v>
      </c>
      <c r="H48" s="30"/>
      <c r="I48" s="138">
        <f t="shared" si="3"/>
        <v>1.5</v>
      </c>
      <c r="J48" s="138" t="str">
        <f t="shared" si="2"/>
        <v>Sprint 1</v>
      </c>
      <c r="K48" s="30"/>
      <c r="L48" s="136"/>
    </row>
    <row r="49" spans="1:16" x14ac:dyDescent="0.3">
      <c r="A49" s="90">
        <v>44152</v>
      </c>
      <c r="B49" s="186" t="s">
        <v>36</v>
      </c>
      <c r="C49" s="214" t="s">
        <v>54</v>
      </c>
      <c r="D49" s="28" t="s">
        <v>92</v>
      </c>
      <c r="E49" s="29">
        <v>0.75</v>
      </c>
      <c r="F49" s="30"/>
      <c r="G49" s="29">
        <v>0.76388888888888884</v>
      </c>
      <c r="H49" s="30"/>
      <c r="I49" s="138">
        <f t="shared" si="3"/>
        <v>0.33</v>
      </c>
      <c r="J49" s="138" t="str">
        <f t="shared" si="2"/>
        <v>Sprint 1</v>
      </c>
      <c r="K49" s="30"/>
      <c r="L49" s="136"/>
    </row>
    <row r="50" spans="1:16" x14ac:dyDescent="0.3">
      <c r="A50" s="90">
        <v>44153</v>
      </c>
      <c r="B50" s="186" t="s">
        <v>36</v>
      </c>
      <c r="C50" s="214" t="s">
        <v>195</v>
      </c>
      <c r="D50" s="28" t="s">
        <v>249</v>
      </c>
      <c r="E50" s="29">
        <v>0.33333333333333331</v>
      </c>
      <c r="F50" s="30"/>
      <c r="G50" s="29">
        <v>0.35416666666666669</v>
      </c>
      <c r="H50" s="30"/>
      <c r="I50" s="138">
        <f t="shared" si="3"/>
        <v>0.5</v>
      </c>
      <c r="J50" s="138" t="str">
        <f t="shared" si="2"/>
        <v>Sprint 1</v>
      </c>
      <c r="K50" s="30"/>
      <c r="L50" s="30"/>
    </row>
    <row r="51" spans="1:16" x14ac:dyDescent="0.3">
      <c r="A51" s="90">
        <v>44153</v>
      </c>
      <c r="B51" s="186" t="s">
        <v>36</v>
      </c>
      <c r="C51" s="214" t="s">
        <v>78</v>
      </c>
      <c r="D51" s="28" t="s">
        <v>78</v>
      </c>
      <c r="E51" s="29">
        <v>0.375</v>
      </c>
      <c r="F51" s="30"/>
      <c r="G51" s="29">
        <v>0.38541666666666669</v>
      </c>
      <c r="H51" s="30"/>
      <c r="I51" s="138">
        <f t="shared" si="3"/>
        <v>0.25</v>
      </c>
      <c r="J51" s="138" t="str">
        <f t="shared" si="2"/>
        <v>Sprint 1</v>
      </c>
      <c r="K51" s="30"/>
      <c r="L51" s="136"/>
    </row>
    <row r="52" spans="1:16" x14ac:dyDescent="0.3">
      <c r="A52" s="90">
        <v>44153</v>
      </c>
      <c r="B52" s="186" t="s">
        <v>36</v>
      </c>
      <c r="C52" s="214" t="s">
        <v>195</v>
      </c>
      <c r="D52" s="28" t="s">
        <v>250</v>
      </c>
      <c r="E52" s="29">
        <v>0.75</v>
      </c>
      <c r="F52" s="30"/>
      <c r="G52" s="29">
        <v>0.78819444444444453</v>
      </c>
      <c r="H52" s="30"/>
      <c r="I52" s="138">
        <f t="shared" si="3"/>
        <v>0.92</v>
      </c>
      <c r="J52" s="138" t="str">
        <f t="shared" si="2"/>
        <v>Sprint 1</v>
      </c>
      <c r="K52" s="30"/>
      <c r="L52" s="136"/>
    </row>
    <row r="53" spans="1:16" x14ac:dyDescent="0.3">
      <c r="A53" s="90">
        <v>44153</v>
      </c>
      <c r="B53" s="186" t="s">
        <v>36</v>
      </c>
      <c r="C53" s="214" t="s">
        <v>324</v>
      </c>
      <c r="D53" s="28" t="s">
        <v>120</v>
      </c>
      <c r="E53" s="29">
        <v>0.83333333333333337</v>
      </c>
      <c r="F53" s="30"/>
      <c r="G53" s="29">
        <v>0.875</v>
      </c>
      <c r="H53" s="30"/>
      <c r="I53" s="138">
        <f t="shared" si="3"/>
        <v>1</v>
      </c>
      <c r="J53" s="138" t="str">
        <f t="shared" si="2"/>
        <v>Sprint 1</v>
      </c>
      <c r="K53" s="30"/>
      <c r="L53" s="136"/>
    </row>
    <row r="54" spans="1:16" x14ac:dyDescent="0.3">
      <c r="A54" s="90">
        <v>44153</v>
      </c>
      <c r="B54" s="186" t="s">
        <v>36</v>
      </c>
      <c r="C54" s="214" t="s">
        <v>38</v>
      </c>
      <c r="D54" s="28" t="s">
        <v>138</v>
      </c>
      <c r="E54" s="29">
        <v>0.875</v>
      </c>
      <c r="F54" s="30"/>
      <c r="G54" s="29">
        <v>0.95833333333333337</v>
      </c>
      <c r="H54" s="30"/>
      <c r="I54" s="138">
        <f t="shared" si="3"/>
        <v>2</v>
      </c>
      <c r="J54" s="138" t="str">
        <f t="shared" si="2"/>
        <v>Sprint 1</v>
      </c>
      <c r="K54" s="30"/>
      <c r="L54" s="136"/>
    </row>
    <row r="55" spans="1:16" x14ac:dyDescent="0.3">
      <c r="A55" s="90">
        <v>44154</v>
      </c>
      <c r="B55" s="186" t="s">
        <v>36</v>
      </c>
      <c r="C55" s="214" t="s">
        <v>78</v>
      </c>
      <c r="D55" s="28" t="s">
        <v>78</v>
      </c>
      <c r="E55" s="29">
        <v>0.375</v>
      </c>
      <c r="F55" s="30"/>
      <c r="G55" s="29">
        <v>0.38541666666666669</v>
      </c>
      <c r="H55" s="30"/>
      <c r="I55" s="138">
        <f t="shared" si="3"/>
        <v>0.25</v>
      </c>
      <c r="J55" s="138" t="str">
        <f t="shared" si="2"/>
        <v>Sprint 1</v>
      </c>
      <c r="K55" s="30"/>
      <c r="L55" s="136"/>
    </row>
    <row r="56" spans="1:16" x14ac:dyDescent="0.3">
      <c r="A56" s="90">
        <v>44154</v>
      </c>
      <c r="B56" s="186" t="s">
        <v>36</v>
      </c>
      <c r="C56" s="214" t="s">
        <v>192</v>
      </c>
      <c r="D56" s="28" t="s">
        <v>251</v>
      </c>
      <c r="E56" s="29">
        <v>0.38541666666666669</v>
      </c>
      <c r="F56" s="30"/>
      <c r="G56" s="29">
        <v>0.4375</v>
      </c>
      <c r="H56" s="30"/>
      <c r="I56" s="138">
        <f t="shared" si="3"/>
        <v>1.25</v>
      </c>
      <c r="J56" s="138" t="str">
        <f t="shared" si="2"/>
        <v>Sprint 1</v>
      </c>
      <c r="K56" s="30"/>
      <c r="L56" s="136"/>
    </row>
    <row r="57" spans="1:16" x14ac:dyDescent="0.3">
      <c r="A57" s="90">
        <v>44154</v>
      </c>
      <c r="B57" s="186" t="s">
        <v>36</v>
      </c>
      <c r="C57" s="214" t="s">
        <v>324</v>
      </c>
      <c r="D57" s="28" t="s">
        <v>270</v>
      </c>
      <c r="E57" s="29">
        <v>0.44444444444444442</v>
      </c>
      <c r="F57" s="30"/>
      <c r="G57" s="29">
        <v>0.46875</v>
      </c>
      <c r="H57" s="30"/>
      <c r="I57" s="138">
        <f t="shared" si="3"/>
        <v>0.57999999999999996</v>
      </c>
      <c r="J57" s="138" t="str">
        <f t="shared" si="2"/>
        <v>Sprint 1</v>
      </c>
      <c r="K57" s="30"/>
      <c r="L57" s="136"/>
    </row>
    <row r="58" spans="1:16" x14ac:dyDescent="0.3">
      <c r="A58" s="90">
        <v>44154</v>
      </c>
      <c r="B58" s="186" t="s">
        <v>36</v>
      </c>
      <c r="C58" s="214" t="s">
        <v>324</v>
      </c>
      <c r="D58" s="28" t="s">
        <v>120</v>
      </c>
      <c r="E58" s="29">
        <v>0.46875</v>
      </c>
      <c r="F58" s="30"/>
      <c r="G58" s="29">
        <v>0.52083333333333337</v>
      </c>
      <c r="H58" s="30"/>
      <c r="I58" s="138">
        <f t="shared" si="3"/>
        <v>1.25</v>
      </c>
      <c r="J58" s="138" t="str">
        <f t="shared" si="2"/>
        <v>Sprint 1</v>
      </c>
      <c r="K58" s="30"/>
      <c r="L58" s="136"/>
    </row>
    <row r="59" spans="1:16" x14ac:dyDescent="0.3">
      <c r="A59" s="169">
        <v>44154</v>
      </c>
      <c r="B59" s="186" t="s">
        <v>36</v>
      </c>
      <c r="C59" s="214" t="s">
        <v>154</v>
      </c>
      <c r="D59" s="218" t="s">
        <v>163</v>
      </c>
      <c r="E59" s="29">
        <v>0.83333333333333337</v>
      </c>
      <c r="F59" s="170"/>
      <c r="G59" s="29">
        <v>0.875</v>
      </c>
      <c r="H59" s="170"/>
      <c r="I59" s="138">
        <f t="shared" si="3"/>
        <v>1</v>
      </c>
      <c r="J59" s="138" t="str">
        <f t="shared" si="2"/>
        <v>Sprint 1</v>
      </c>
      <c r="K59" s="170"/>
      <c r="L59" s="136"/>
      <c r="M59" s="1"/>
      <c r="N59" s="1"/>
      <c r="O59" s="1"/>
      <c r="P59" s="1"/>
    </row>
    <row r="60" spans="1:16" x14ac:dyDescent="0.3">
      <c r="A60" s="132">
        <v>44155</v>
      </c>
      <c r="B60" s="186" t="s">
        <v>36</v>
      </c>
      <c r="C60" s="214" t="s">
        <v>78</v>
      </c>
      <c r="D60" s="134" t="s">
        <v>78</v>
      </c>
      <c r="E60" s="135">
        <v>0.375</v>
      </c>
      <c r="F60" s="136"/>
      <c r="G60" s="135">
        <v>0.40138888888888885</v>
      </c>
      <c r="H60" s="136"/>
      <c r="I60" s="138">
        <f t="shared" si="3"/>
        <v>0.63</v>
      </c>
      <c r="J60" s="138" t="str">
        <f t="shared" si="2"/>
        <v>Sprint 1</v>
      </c>
      <c r="K60" s="170"/>
      <c r="L60" s="136"/>
      <c r="M60" s="1"/>
      <c r="N60" s="1"/>
      <c r="O60" s="1"/>
      <c r="P60" s="1"/>
    </row>
    <row r="61" spans="1:16" x14ac:dyDescent="0.3">
      <c r="A61" s="169">
        <v>44155</v>
      </c>
      <c r="B61" s="186" t="s">
        <v>36</v>
      </c>
      <c r="C61" s="214" t="s">
        <v>44</v>
      </c>
      <c r="D61" s="218"/>
      <c r="E61" s="29">
        <v>0.42708333333333331</v>
      </c>
      <c r="F61" s="170">
        <v>15</v>
      </c>
      <c r="G61" s="29">
        <v>0.5</v>
      </c>
      <c r="H61" s="170"/>
      <c r="I61" s="138">
        <f t="shared" si="3"/>
        <v>1.5</v>
      </c>
      <c r="J61" s="138" t="str">
        <f t="shared" si="2"/>
        <v>Sprint 1</v>
      </c>
      <c r="K61" s="170"/>
      <c r="L61" s="136"/>
      <c r="M61" s="1"/>
      <c r="N61" s="1"/>
      <c r="O61" s="1"/>
      <c r="P61" s="1"/>
    </row>
    <row r="62" spans="1:16" x14ac:dyDescent="0.3">
      <c r="A62" s="169">
        <v>44155</v>
      </c>
      <c r="B62" s="186" t="s">
        <v>36</v>
      </c>
      <c r="C62" s="214" t="s">
        <v>38</v>
      </c>
      <c r="D62" s="218" t="s">
        <v>39</v>
      </c>
      <c r="E62" s="29">
        <v>0.54166666666666663</v>
      </c>
      <c r="F62" s="170"/>
      <c r="G62" s="29">
        <v>0.58333333333333337</v>
      </c>
      <c r="H62" s="170"/>
      <c r="I62" s="138">
        <f t="shared" si="3"/>
        <v>1</v>
      </c>
      <c r="J62" s="138" t="str">
        <f t="shared" si="2"/>
        <v>Sprint 1</v>
      </c>
      <c r="K62" s="170"/>
      <c r="L62" s="136"/>
      <c r="M62" s="1"/>
      <c r="N62" s="1"/>
      <c r="O62" s="1"/>
      <c r="P62" s="1"/>
    </row>
    <row r="63" spans="1:16" x14ac:dyDescent="0.3">
      <c r="A63" s="90">
        <v>44155</v>
      </c>
      <c r="B63" s="186" t="s">
        <v>36</v>
      </c>
      <c r="C63" s="214" t="s">
        <v>38</v>
      </c>
      <c r="D63" s="219" t="s">
        <v>139</v>
      </c>
      <c r="E63" s="29">
        <v>0.70833333333333337</v>
      </c>
      <c r="F63" s="188"/>
      <c r="G63" s="29">
        <v>0.75</v>
      </c>
      <c r="H63" s="188"/>
      <c r="I63" s="138">
        <f t="shared" si="3"/>
        <v>1</v>
      </c>
      <c r="J63" s="138" t="str">
        <f t="shared" si="2"/>
        <v>Sprint 1</v>
      </c>
      <c r="K63" s="188"/>
      <c r="L63" s="189"/>
      <c r="M63" s="1"/>
      <c r="N63" s="1"/>
      <c r="O63" s="1"/>
      <c r="P63" s="1"/>
    </row>
    <row r="64" spans="1:16" x14ac:dyDescent="0.3">
      <c r="A64" s="169">
        <v>44158</v>
      </c>
      <c r="B64" s="171" t="s">
        <v>36</v>
      </c>
      <c r="C64" s="220" t="s">
        <v>78</v>
      </c>
      <c r="D64" s="218" t="s">
        <v>78</v>
      </c>
      <c r="E64" s="29">
        <v>0.55208333333333337</v>
      </c>
      <c r="F64" s="170"/>
      <c r="G64" s="29">
        <v>0.58680555555555558</v>
      </c>
      <c r="H64" s="170"/>
      <c r="I64" s="138">
        <f t="shared" si="3"/>
        <v>0.83</v>
      </c>
      <c r="J64" s="138" t="str">
        <f t="shared" si="2"/>
        <v>Sprint 1</v>
      </c>
      <c r="K64" s="170"/>
      <c r="L64" s="136"/>
      <c r="M64" s="1"/>
      <c r="N64" s="1"/>
      <c r="O64" s="1"/>
      <c r="P64" s="1"/>
    </row>
    <row r="65" spans="1:12" x14ac:dyDescent="0.3">
      <c r="A65" s="90">
        <v>44158</v>
      </c>
      <c r="B65" s="186" t="s">
        <v>36</v>
      </c>
      <c r="C65" s="221" t="s">
        <v>190</v>
      </c>
      <c r="D65" s="28" t="s">
        <v>88</v>
      </c>
      <c r="E65" s="29">
        <v>0.59375</v>
      </c>
      <c r="F65" s="30"/>
      <c r="G65" s="29">
        <v>0.63194444444444442</v>
      </c>
      <c r="H65" s="30"/>
      <c r="I65" s="138">
        <f t="shared" si="3"/>
        <v>0.92</v>
      </c>
      <c r="J65" s="138" t="str">
        <f t="shared" si="2"/>
        <v>Sprint 1</v>
      </c>
      <c r="K65" s="30"/>
      <c r="L65" s="136"/>
    </row>
    <row r="66" spans="1:12" x14ac:dyDescent="0.3">
      <c r="A66" s="90">
        <v>44158</v>
      </c>
      <c r="B66" s="186" t="s">
        <v>36</v>
      </c>
      <c r="C66" s="214" t="s">
        <v>197</v>
      </c>
      <c r="D66" s="28" t="s">
        <v>252</v>
      </c>
      <c r="E66" s="29">
        <v>0.63194444444444442</v>
      </c>
      <c r="F66" s="30"/>
      <c r="G66" s="29">
        <v>0.66666666666666663</v>
      </c>
      <c r="H66" s="30"/>
      <c r="I66" s="138">
        <f t="shared" si="3"/>
        <v>0.83</v>
      </c>
      <c r="J66" s="138" t="str">
        <f t="shared" si="2"/>
        <v>Sprint 1</v>
      </c>
      <c r="K66" s="30"/>
      <c r="L66" s="189"/>
    </row>
    <row r="67" spans="1:12" x14ac:dyDescent="0.3">
      <c r="A67" s="90">
        <v>44158</v>
      </c>
      <c r="B67" s="186" t="s">
        <v>36</v>
      </c>
      <c r="C67" s="214" t="s">
        <v>324</v>
      </c>
      <c r="D67" s="28" t="s">
        <v>351</v>
      </c>
      <c r="E67" s="29">
        <v>0.41666666666666669</v>
      </c>
      <c r="F67" s="30"/>
      <c r="G67" s="29">
        <v>0.4375</v>
      </c>
      <c r="H67" s="30"/>
      <c r="I67" s="138">
        <f t="shared" si="3"/>
        <v>0.5</v>
      </c>
      <c r="J67" s="138" t="str">
        <f t="shared" si="2"/>
        <v>Sprint 1</v>
      </c>
      <c r="K67" s="30"/>
      <c r="L67" s="136"/>
    </row>
    <row r="68" spans="1:12" x14ac:dyDescent="0.3">
      <c r="A68" s="90">
        <v>44158</v>
      </c>
      <c r="B68" s="186" t="s">
        <v>36</v>
      </c>
      <c r="C68" s="214" t="s">
        <v>197</v>
      </c>
      <c r="D68" s="28" t="s">
        <v>253</v>
      </c>
      <c r="E68" s="29">
        <v>0.66666666666666663</v>
      </c>
      <c r="F68" s="30"/>
      <c r="G68" s="29">
        <v>0.67708333333333337</v>
      </c>
      <c r="H68" s="30"/>
      <c r="I68" s="138">
        <f t="shared" si="3"/>
        <v>0.25</v>
      </c>
      <c r="J68" s="138" t="str">
        <f t="shared" si="2"/>
        <v>Sprint 1</v>
      </c>
      <c r="K68" s="30"/>
      <c r="L68" s="189"/>
    </row>
    <row r="69" spans="1:12" x14ac:dyDescent="0.3">
      <c r="A69" s="90">
        <v>44159</v>
      </c>
      <c r="B69" s="186" t="s">
        <v>36</v>
      </c>
      <c r="C69" s="214" t="s">
        <v>78</v>
      </c>
      <c r="D69" s="28" t="s">
        <v>78</v>
      </c>
      <c r="E69" s="29">
        <v>0.375</v>
      </c>
      <c r="F69" s="30"/>
      <c r="G69" s="29">
        <v>0.38541666666666669</v>
      </c>
      <c r="H69" s="30"/>
      <c r="I69" s="138">
        <f t="shared" si="3"/>
        <v>0.25</v>
      </c>
      <c r="J69" s="138" t="str">
        <f t="shared" si="2"/>
        <v>Sprint 1</v>
      </c>
      <c r="K69" s="30"/>
      <c r="L69" s="136"/>
    </row>
    <row r="70" spans="1:12" x14ac:dyDescent="0.3">
      <c r="A70" s="90">
        <v>44159</v>
      </c>
      <c r="B70" s="186" t="s">
        <v>36</v>
      </c>
      <c r="C70" s="214" t="s">
        <v>38</v>
      </c>
      <c r="D70" s="28" t="s">
        <v>140</v>
      </c>
      <c r="E70" s="29">
        <v>0.38541666666666669</v>
      </c>
      <c r="F70" s="30">
        <v>10</v>
      </c>
      <c r="G70" s="29">
        <v>0.46527777777777773</v>
      </c>
      <c r="H70" s="30"/>
      <c r="I70" s="138">
        <f t="shared" si="3"/>
        <v>1.75</v>
      </c>
      <c r="J70" s="138" t="str">
        <f t="shared" si="2"/>
        <v>Sprint 1</v>
      </c>
      <c r="K70" s="30"/>
      <c r="L70" s="136"/>
    </row>
    <row r="71" spans="1:12" x14ac:dyDescent="0.3">
      <c r="A71" s="90">
        <v>44159</v>
      </c>
      <c r="B71" s="186" t="s">
        <v>36</v>
      </c>
      <c r="C71" s="214" t="s">
        <v>352</v>
      </c>
      <c r="D71" s="28" t="s">
        <v>120</v>
      </c>
      <c r="E71" s="29">
        <v>0.625</v>
      </c>
      <c r="F71" s="30"/>
      <c r="G71" s="29">
        <v>0.66666666666666663</v>
      </c>
      <c r="H71" s="30"/>
      <c r="I71" s="138">
        <f t="shared" si="3"/>
        <v>1</v>
      </c>
      <c r="J71" s="138" t="str">
        <f t="shared" si="2"/>
        <v>Sprint 1</v>
      </c>
      <c r="K71" s="30"/>
      <c r="L71" s="136"/>
    </row>
    <row r="72" spans="1:12" x14ac:dyDescent="0.3">
      <c r="A72" s="90">
        <v>44159</v>
      </c>
      <c r="B72" s="186" t="s">
        <v>36</v>
      </c>
      <c r="C72" s="214" t="s">
        <v>352</v>
      </c>
      <c r="D72" s="28" t="s">
        <v>353</v>
      </c>
      <c r="E72" s="29">
        <v>0.83333333333333337</v>
      </c>
      <c r="F72" s="30"/>
      <c r="G72" s="29">
        <v>0.84722222222222221</v>
      </c>
      <c r="H72" s="30"/>
      <c r="I72" s="138">
        <f t="shared" si="3"/>
        <v>0.33</v>
      </c>
      <c r="J72" s="138" t="str">
        <f t="shared" si="2"/>
        <v>Sprint 1</v>
      </c>
      <c r="K72" s="30"/>
      <c r="L72" s="136"/>
    </row>
    <row r="73" spans="1:12" x14ac:dyDescent="0.3">
      <c r="A73" s="90">
        <v>44159</v>
      </c>
      <c r="B73" s="186" t="s">
        <v>36</v>
      </c>
      <c r="C73" s="214" t="s">
        <v>352</v>
      </c>
      <c r="D73" s="28" t="s">
        <v>354</v>
      </c>
      <c r="E73" s="29">
        <v>0.84722222222222221</v>
      </c>
      <c r="F73" s="30"/>
      <c r="G73" s="29">
        <v>0.86111111111111116</v>
      </c>
      <c r="H73" s="30"/>
      <c r="I73" s="138">
        <f t="shared" si="3"/>
        <v>0.33</v>
      </c>
      <c r="J73" s="138" t="str">
        <f t="shared" si="2"/>
        <v>Sprint 1</v>
      </c>
      <c r="K73" s="30"/>
      <c r="L73" s="189"/>
    </row>
    <row r="74" spans="1:12" x14ac:dyDescent="0.3">
      <c r="A74" s="90">
        <v>44160</v>
      </c>
      <c r="B74" s="186" t="s">
        <v>36</v>
      </c>
      <c r="C74" s="214" t="s">
        <v>78</v>
      </c>
      <c r="D74" s="28" t="s">
        <v>78</v>
      </c>
      <c r="E74" s="29">
        <v>0.375</v>
      </c>
      <c r="F74" s="30"/>
      <c r="G74" s="29">
        <v>0.38541666666666669</v>
      </c>
      <c r="H74" s="30"/>
      <c r="I74" s="138">
        <f t="shared" si="3"/>
        <v>0.25</v>
      </c>
      <c r="J74" s="138" t="str">
        <f t="shared" si="2"/>
        <v>Sprint 1</v>
      </c>
      <c r="K74" s="30"/>
      <c r="L74" s="136"/>
    </row>
    <row r="75" spans="1:12" x14ac:dyDescent="0.3">
      <c r="A75" s="90">
        <v>44160</v>
      </c>
      <c r="B75" s="186" t="s">
        <v>36</v>
      </c>
      <c r="C75" s="214" t="s">
        <v>352</v>
      </c>
      <c r="D75" s="28" t="s">
        <v>351</v>
      </c>
      <c r="E75" s="29">
        <v>0.41666666666666669</v>
      </c>
      <c r="F75" s="30"/>
      <c r="G75" s="29">
        <v>0.44444444444444442</v>
      </c>
      <c r="H75" s="30"/>
      <c r="I75" s="138">
        <f t="shared" si="3"/>
        <v>0.67</v>
      </c>
      <c r="J75" s="138" t="str">
        <f t="shared" si="2"/>
        <v>Sprint 1</v>
      </c>
      <c r="K75" s="30"/>
      <c r="L75" s="136"/>
    </row>
    <row r="76" spans="1:12" x14ac:dyDescent="0.3">
      <c r="A76" s="90">
        <v>44160</v>
      </c>
      <c r="B76" s="186" t="s">
        <v>36</v>
      </c>
      <c r="C76" s="214" t="s">
        <v>38</v>
      </c>
      <c r="D76" s="28" t="s">
        <v>141</v>
      </c>
      <c r="E76" s="29">
        <v>0.5</v>
      </c>
      <c r="F76" s="30"/>
      <c r="G76" s="29">
        <v>0.54166666666666663</v>
      </c>
      <c r="H76" s="30"/>
      <c r="I76" s="138">
        <f t="shared" si="3"/>
        <v>1</v>
      </c>
      <c r="J76" s="138" t="str">
        <f t="shared" si="2"/>
        <v>Sprint 1</v>
      </c>
      <c r="K76" s="30"/>
      <c r="L76" s="189"/>
    </row>
    <row r="77" spans="1:12" x14ac:dyDescent="0.3">
      <c r="A77" s="90">
        <v>44161</v>
      </c>
      <c r="B77" s="186" t="s">
        <v>36</v>
      </c>
      <c r="C77" s="214" t="s">
        <v>78</v>
      </c>
      <c r="D77" s="28" t="s">
        <v>78</v>
      </c>
      <c r="E77" s="29">
        <v>0.375</v>
      </c>
      <c r="F77" s="30"/>
      <c r="G77" s="29">
        <v>0.39583333333333331</v>
      </c>
      <c r="H77" s="30"/>
      <c r="I77" s="138">
        <f t="shared" si="3"/>
        <v>0.5</v>
      </c>
      <c r="J77" s="138" t="str">
        <f t="shared" si="2"/>
        <v>Sprint 1</v>
      </c>
      <c r="K77" s="30"/>
      <c r="L77" s="189"/>
    </row>
    <row r="78" spans="1:12" x14ac:dyDescent="0.3">
      <c r="A78" s="90">
        <v>44161</v>
      </c>
      <c r="B78" s="186" t="s">
        <v>36</v>
      </c>
      <c r="C78" s="214" t="s">
        <v>38</v>
      </c>
      <c r="D78" s="28" t="s">
        <v>39</v>
      </c>
      <c r="E78" s="29">
        <v>0.41666666666666669</v>
      </c>
      <c r="F78" s="30"/>
      <c r="G78" s="29">
        <v>0.47916666666666669</v>
      </c>
      <c r="H78" s="30"/>
      <c r="I78" s="138">
        <f t="shared" ref="I78:I112" si="4">H78/60+ROUND(IF((OR(E78="",G78="")),0,IF((G78&lt;E78),((G78-E78)*24)+24,(G78-E78)*24)-F78/60),2)</f>
        <v>1.5</v>
      </c>
      <c r="J78" s="138" t="str">
        <f t="shared" si="2"/>
        <v>Sprint 1</v>
      </c>
      <c r="K78" s="30"/>
      <c r="L78" s="189"/>
    </row>
    <row r="79" spans="1:12" x14ac:dyDescent="0.3">
      <c r="A79" s="90">
        <v>44161</v>
      </c>
      <c r="B79" s="186" t="s">
        <v>36</v>
      </c>
      <c r="C79" s="214" t="s">
        <v>190</v>
      </c>
      <c r="D79" s="28" t="s">
        <v>254</v>
      </c>
      <c r="E79" s="29">
        <v>0.55208333333333337</v>
      </c>
      <c r="F79" s="30"/>
      <c r="G79" s="29">
        <v>0.5625</v>
      </c>
      <c r="H79" s="30"/>
      <c r="I79" s="138">
        <f t="shared" si="4"/>
        <v>0.25</v>
      </c>
      <c r="J79" s="138" t="str">
        <f t="shared" ref="J79:J112" si="5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30"/>
      <c r="L79" s="136"/>
    </row>
    <row r="80" spans="1:12" x14ac:dyDescent="0.3">
      <c r="A80" s="90">
        <v>44161</v>
      </c>
      <c r="B80" s="186" t="s">
        <v>36</v>
      </c>
      <c r="C80" s="214" t="s">
        <v>195</v>
      </c>
      <c r="D80" s="28" t="s">
        <v>250</v>
      </c>
      <c r="E80" s="29">
        <v>0.66666666666666663</v>
      </c>
      <c r="F80" s="30"/>
      <c r="G80" s="29">
        <v>0.70138888888888884</v>
      </c>
      <c r="H80" s="30"/>
      <c r="I80" s="138">
        <f t="shared" si="4"/>
        <v>0.83</v>
      </c>
      <c r="J80" s="138" t="str">
        <f t="shared" si="5"/>
        <v>Sprint 1</v>
      </c>
      <c r="K80" s="30"/>
      <c r="L80" s="136"/>
    </row>
    <row r="81" spans="1:12" x14ac:dyDescent="0.3">
      <c r="A81" s="90">
        <v>44161</v>
      </c>
      <c r="B81" s="186" t="s">
        <v>36</v>
      </c>
      <c r="C81" s="214" t="s">
        <v>38</v>
      </c>
      <c r="D81" s="28" t="s">
        <v>142</v>
      </c>
      <c r="E81" s="29">
        <v>0.70138888888888884</v>
      </c>
      <c r="F81" s="30"/>
      <c r="G81" s="29">
        <v>0.78472222222222221</v>
      </c>
      <c r="H81" s="30"/>
      <c r="I81" s="138">
        <f t="shared" si="4"/>
        <v>2</v>
      </c>
      <c r="J81" s="138" t="str">
        <f t="shared" si="5"/>
        <v>Sprint 1</v>
      </c>
      <c r="K81" s="30"/>
      <c r="L81" s="136"/>
    </row>
    <row r="82" spans="1:12" x14ac:dyDescent="0.3">
      <c r="A82" s="90">
        <v>44162</v>
      </c>
      <c r="B82" s="186" t="s">
        <v>36</v>
      </c>
      <c r="C82" s="221" t="s">
        <v>54</v>
      </c>
      <c r="D82" s="28" t="s">
        <v>143</v>
      </c>
      <c r="E82" s="29">
        <v>0.375</v>
      </c>
      <c r="F82" s="30"/>
      <c r="G82" s="29">
        <v>0.41666666666666669</v>
      </c>
      <c r="H82" s="30"/>
      <c r="I82" s="138">
        <f t="shared" si="4"/>
        <v>1</v>
      </c>
      <c r="J82" s="138" t="str">
        <f t="shared" si="5"/>
        <v>Sprint 1</v>
      </c>
      <c r="K82" s="30"/>
      <c r="L82" s="136"/>
    </row>
    <row r="83" spans="1:12" x14ac:dyDescent="0.3">
      <c r="A83" s="90">
        <v>44162</v>
      </c>
      <c r="B83" s="186" t="s">
        <v>36</v>
      </c>
      <c r="C83" s="214" t="s">
        <v>44</v>
      </c>
      <c r="D83" s="28" t="s">
        <v>144</v>
      </c>
      <c r="E83" s="29">
        <v>0.42708333333333331</v>
      </c>
      <c r="F83" s="30"/>
      <c r="G83" s="29">
        <v>0.5</v>
      </c>
      <c r="H83" s="30"/>
      <c r="I83" s="138">
        <f t="shared" si="4"/>
        <v>1.75</v>
      </c>
      <c r="J83" s="138" t="str">
        <f t="shared" si="5"/>
        <v>Sprint 1</v>
      </c>
      <c r="K83" s="30"/>
      <c r="L83" s="136"/>
    </row>
    <row r="84" spans="1:12" x14ac:dyDescent="0.3">
      <c r="A84" s="90">
        <v>44162</v>
      </c>
      <c r="B84" s="186" t="s">
        <v>36</v>
      </c>
      <c r="C84" s="214" t="s">
        <v>200</v>
      </c>
      <c r="D84" s="28" t="s">
        <v>255</v>
      </c>
      <c r="E84" s="29">
        <v>0.54166666666666663</v>
      </c>
      <c r="F84" s="30">
        <v>10</v>
      </c>
      <c r="G84" s="29">
        <v>0.62083333333333335</v>
      </c>
      <c r="H84" s="30"/>
      <c r="I84" s="138">
        <f t="shared" si="4"/>
        <v>1.73</v>
      </c>
      <c r="J84" s="138" t="str">
        <f t="shared" si="5"/>
        <v>Sprint 1</v>
      </c>
      <c r="K84" s="30"/>
      <c r="L84" s="136"/>
    </row>
    <row r="85" spans="1:12" x14ac:dyDescent="0.3">
      <c r="A85" s="169">
        <v>44162</v>
      </c>
      <c r="B85" s="171" t="s">
        <v>36</v>
      </c>
      <c r="C85" s="220" t="s">
        <v>225</v>
      </c>
      <c r="D85" s="218" t="s">
        <v>256</v>
      </c>
      <c r="E85" s="190">
        <v>0.62847222222222221</v>
      </c>
      <c r="F85" s="170">
        <v>10</v>
      </c>
      <c r="G85" s="190">
        <v>0.71319444444444446</v>
      </c>
      <c r="H85" s="170"/>
      <c r="I85" s="138">
        <f t="shared" si="4"/>
        <v>1.87</v>
      </c>
      <c r="J85" s="138" t="str">
        <f t="shared" si="5"/>
        <v>Sprint 1</v>
      </c>
      <c r="K85" s="30"/>
      <c r="L85" s="77"/>
    </row>
    <row r="86" spans="1:12" x14ac:dyDescent="0.3">
      <c r="A86" s="169">
        <v>44165</v>
      </c>
      <c r="B86" s="171" t="s">
        <v>36</v>
      </c>
      <c r="C86" s="220" t="s">
        <v>278</v>
      </c>
      <c r="D86" s="218" t="s">
        <v>105</v>
      </c>
      <c r="E86" s="190">
        <v>0.33333333333333331</v>
      </c>
      <c r="F86" s="170">
        <v>15</v>
      </c>
      <c r="G86" s="190">
        <v>0.4236111111111111</v>
      </c>
      <c r="H86" s="170"/>
      <c r="I86" s="138">
        <f t="shared" si="4"/>
        <v>1.92</v>
      </c>
      <c r="J86" s="138" t="str">
        <f t="shared" si="5"/>
        <v>Sprint 2</v>
      </c>
      <c r="K86" s="30"/>
      <c r="L86" s="77"/>
    </row>
    <row r="87" spans="1:12" x14ac:dyDescent="0.3">
      <c r="A87" s="132">
        <v>44165</v>
      </c>
      <c r="B87" s="171" t="s">
        <v>36</v>
      </c>
      <c r="C87" s="177" t="s">
        <v>188</v>
      </c>
      <c r="D87" s="134" t="s">
        <v>228</v>
      </c>
      <c r="E87" s="135">
        <v>0.41666666666666669</v>
      </c>
      <c r="F87" s="136"/>
      <c r="G87" s="135">
        <v>0.48749999999999999</v>
      </c>
      <c r="H87" s="137"/>
      <c r="I87" s="138">
        <f t="shared" si="4"/>
        <v>1.7</v>
      </c>
      <c r="J87" s="138" t="str">
        <f t="shared" si="5"/>
        <v>Sprint 2</v>
      </c>
      <c r="K87" s="30"/>
      <c r="L87" s="77"/>
    </row>
    <row r="88" spans="1:12" ht="15.75" x14ac:dyDescent="0.3">
      <c r="A88" s="132">
        <v>44165</v>
      </c>
      <c r="B88" s="171" t="s">
        <v>36</v>
      </c>
      <c r="C88" s="177" t="s">
        <v>190</v>
      </c>
      <c r="D88" s="222" t="s">
        <v>206</v>
      </c>
      <c r="E88" s="135">
        <v>0.59375</v>
      </c>
      <c r="F88" s="136"/>
      <c r="G88" s="135">
        <v>0.61875000000000002</v>
      </c>
      <c r="H88" s="137"/>
      <c r="I88" s="138">
        <f t="shared" si="4"/>
        <v>0.6</v>
      </c>
      <c r="J88" s="138" t="str">
        <f t="shared" si="5"/>
        <v>Sprint 2</v>
      </c>
      <c r="K88" s="30"/>
      <c r="L88" s="77"/>
    </row>
    <row r="89" spans="1:12" ht="15.75" x14ac:dyDescent="0.3">
      <c r="A89" s="132">
        <v>44165</v>
      </c>
      <c r="B89" s="171" t="s">
        <v>36</v>
      </c>
      <c r="C89" s="177" t="s">
        <v>164</v>
      </c>
      <c r="D89" s="222" t="s">
        <v>165</v>
      </c>
      <c r="E89" s="135">
        <v>0.66666666666666663</v>
      </c>
      <c r="F89" s="136"/>
      <c r="G89" s="135">
        <v>0.70138888888888884</v>
      </c>
      <c r="H89" s="30"/>
      <c r="I89" s="138">
        <f t="shared" si="4"/>
        <v>0.83</v>
      </c>
      <c r="J89" s="138" t="str">
        <f t="shared" si="5"/>
        <v>Sprint 2</v>
      </c>
      <c r="K89" s="30"/>
      <c r="L89" s="77"/>
    </row>
    <row r="90" spans="1:12" ht="15.75" x14ac:dyDescent="0.3">
      <c r="A90" s="132">
        <v>44165</v>
      </c>
      <c r="B90" s="171" t="s">
        <v>36</v>
      </c>
      <c r="C90" s="177" t="s">
        <v>164</v>
      </c>
      <c r="D90" s="222" t="s">
        <v>166</v>
      </c>
      <c r="E90" s="135">
        <v>0.79166666666666663</v>
      </c>
      <c r="F90" s="136"/>
      <c r="G90" s="135">
        <v>0.85416666666666663</v>
      </c>
      <c r="H90" s="30"/>
      <c r="I90" s="138">
        <f t="shared" si="4"/>
        <v>1.5</v>
      </c>
      <c r="J90" s="138" t="str">
        <f t="shared" si="5"/>
        <v>Sprint 2</v>
      </c>
      <c r="K90" s="30"/>
      <c r="L90" s="77"/>
    </row>
    <row r="91" spans="1:12" ht="15.75" x14ac:dyDescent="0.3">
      <c r="A91" s="132">
        <v>44166</v>
      </c>
      <c r="B91" s="171" t="s">
        <v>36</v>
      </c>
      <c r="C91" s="177" t="s">
        <v>78</v>
      </c>
      <c r="D91" s="222" t="s">
        <v>78</v>
      </c>
      <c r="E91" s="135">
        <v>0.375</v>
      </c>
      <c r="F91" s="136"/>
      <c r="G91" s="135">
        <v>0.38541666666666669</v>
      </c>
      <c r="H91" s="30"/>
      <c r="I91" s="138">
        <f t="shared" si="4"/>
        <v>0.25</v>
      </c>
      <c r="J91" s="138" t="str">
        <f t="shared" si="5"/>
        <v>Sprint 2</v>
      </c>
      <c r="K91" s="30"/>
      <c r="L91" s="77"/>
    </row>
    <row r="92" spans="1:12" x14ac:dyDescent="0.3">
      <c r="A92" s="132">
        <v>44166</v>
      </c>
      <c r="B92" s="171" t="s">
        <v>36</v>
      </c>
      <c r="C92" s="232" t="s">
        <v>265</v>
      </c>
      <c r="D92" s="233" t="s">
        <v>355</v>
      </c>
      <c r="E92" s="198">
        <v>0.38541666666666669</v>
      </c>
      <c r="F92" s="227"/>
      <c r="G92" s="198">
        <v>0.41180555555555554</v>
      </c>
      <c r="H92" s="209"/>
      <c r="I92" s="138">
        <f t="shared" si="4"/>
        <v>0.63</v>
      </c>
      <c r="J92" s="138" t="str">
        <f t="shared" si="5"/>
        <v>Sprint 2</v>
      </c>
      <c r="K92" s="209"/>
      <c r="L92" s="199"/>
    </row>
    <row r="93" spans="1:12" x14ac:dyDescent="0.3">
      <c r="A93" s="206">
        <v>44167</v>
      </c>
      <c r="B93" s="171" t="s">
        <v>36</v>
      </c>
      <c r="C93" s="232" t="s">
        <v>78</v>
      </c>
      <c r="D93" s="233" t="s">
        <v>78</v>
      </c>
      <c r="E93" s="198">
        <v>0.38541666666666669</v>
      </c>
      <c r="F93" s="227"/>
      <c r="G93" s="198">
        <v>0.41666666666666669</v>
      </c>
      <c r="H93" s="209"/>
      <c r="I93" s="138">
        <f t="shared" si="4"/>
        <v>0.75</v>
      </c>
      <c r="J93" s="138" t="str">
        <f t="shared" si="5"/>
        <v>Sprint 2</v>
      </c>
      <c r="K93" s="209"/>
      <c r="L93" s="199"/>
    </row>
    <row r="94" spans="1:12" x14ac:dyDescent="0.3">
      <c r="A94" s="206">
        <v>44167</v>
      </c>
      <c r="B94" s="226" t="s">
        <v>36</v>
      </c>
      <c r="C94" s="232" t="s">
        <v>164</v>
      </c>
      <c r="D94" s="233" t="s">
        <v>167</v>
      </c>
      <c r="E94" s="198">
        <v>0.55555555555555558</v>
      </c>
      <c r="F94" s="227"/>
      <c r="G94" s="198">
        <v>0.59375</v>
      </c>
      <c r="H94" s="209"/>
      <c r="I94" s="138">
        <f t="shared" si="4"/>
        <v>0.92</v>
      </c>
      <c r="J94" s="138" t="str">
        <f t="shared" si="5"/>
        <v>Sprint 2</v>
      </c>
      <c r="K94" s="209"/>
      <c r="L94" s="199"/>
    </row>
    <row r="95" spans="1:12" x14ac:dyDescent="0.3">
      <c r="A95" s="206">
        <v>44168</v>
      </c>
      <c r="B95" s="226" t="s">
        <v>36</v>
      </c>
      <c r="C95" s="232" t="s">
        <v>78</v>
      </c>
      <c r="D95" s="233" t="s">
        <v>78</v>
      </c>
      <c r="E95" s="198">
        <v>0.375</v>
      </c>
      <c r="F95" s="227"/>
      <c r="G95" s="198">
        <v>0.38541666666666669</v>
      </c>
      <c r="H95" s="209"/>
      <c r="I95" s="138">
        <f t="shared" si="4"/>
        <v>0.25</v>
      </c>
      <c r="J95" s="138" t="str">
        <f t="shared" si="5"/>
        <v>Sprint 2</v>
      </c>
      <c r="K95" s="209"/>
      <c r="L95" s="199"/>
    </row>
    <row r="96" spans="1:12" x14ac:dyDescent="0.3">
      <c r="A96" s="196">
        <v>44168</v>
      </c>
      <c r="B96" s="65" t="s">
        <v>36</v>
      </c>
      <c r="C96" s="65" t="s">
        <v>44</v>
      </c>
      <c r="D96" s="154" t="s">
        <v>145</v>
      </c>
      <c r="E96" s="198">
        <v>0.54166666666666663</v>
      </c>
      <c r="F96" s="199"/>
      <c r="G96" s="198">
        <v>0.59375</v>
      </c>
      <c r="H96" s="209"/>
      <c r="I96" s="138">
        <f t="shared" si="4"/>
        <v>1.25</v>
      </c>
      <c r="J96" s="138" t="str">
        <f t="shared" si="5"/>
        <v>Sprint 2</v>
      </c>
      <c r="K96" s="209"/>
      <c r="L96" s="199"/>
    </row>
    <row r="97" spans="1:12" x14ac:dyDescent="0.3">
      <c r="A97" s="206">
        <v>44169</v>
      </c>
      <c r="B97" s="226" t="s">
        <v>36</v>
      </c>
      <c r="C97" s="232" t="s">
        <v>78</v>
      </c>
      <c r="D97" s="233" t="s">
        <v>78</v>
      </c>
      <c r="E97" s="198">
        <v>0.375</v>
      </c>
      <c r="F97" s="227"/>
      <c r="G97" s="198">
        <v>0.37916666666666665</v>
      </c>
      <c r="H97" s="209"/>
      <c r="I97" s="138">
        <f t="shared" si="4"/>
        <v>0.1</v>
      </c>
      <c r="J97" s="138" t="str">
        <f t="shared" si="5"/>
        <v>Sprint 2</v>
      </c>
      <c r="K97" s="209"/>
      <c r="L97" s="199"/>
    </row>
    <row r="98" spans="1:12" x14ac:dyDescent="0.3">
      <c r="A98" s="206">
        <v>44169</v>
      </c>
      <c r="B98" s="226" t="s">
        <v>36</v>
      </c>
      <c r="C98" s="232" t="s">
        <v>265</v>
      </c>
      <c r="D98" s="233" t="s">
        <v>250</v>
      </c>
      <c r="E98" s="198">
        <v>0.37916666666666665</v>
      </c>
      <c r="F98" s="227">
        <v>10</v>
      </c>
      <c r="G98" s="198">
        <v>0.47569444444444442</v>
      </c>
      <c r="H98" s="209"/>
      <c r="I98" s="138">
        <f t="shared" si="4"/>
        <v>2.15</v>
      </c>
      <c r="J98" s="138" t="str">
        <f t="shared" si="5"/>
        <v>Sprint 2</v>
      </c>
      <c r="K98" s="209"/>
      <c r="L98" s="199"/>
    </row>
    <row r="99" spans="1:12" x14ac:dyDescent="0.3">
      <c r="A99" s="196">
        <v>44169</v>
      </c>
      <c r="B99" s="65" t="s">
        <v>36</v>
      </c>
      <c r="C99" s="197" t="s">
        <v>275</v>
      </c>
      <c r="D99" s="63" t="s">
        <v>270</v>
      </c>
      <c r="E99" s="198">
        <v>0.47569444444444442</v>
      </c>
      <c r="F99" s="199"/>
      <c r="G99" s="198">
        <v>0.51041666666666663</v>
      </c>
      <c r="H99" s="209"/>
      <c r="I99" s="138">
        <f t="shared" si="4"/>
        <v>0.83</v>
      </c>
      <c r="J99" s="138" t="str">
        <f t="shared" si="5"/>
        <v>Sprint 2</v>
      </c>
      <c r="K99" s="209"/>
      <c r="L99" s="199"/>
    </row>
    <row r="100" spans="1:12" x14ac:dyDescent="0.3">
      <c r="A100" s="196">
        <v>44172</v>
      </c>
      <c r="B100" s="65" t="s">
        <v>36</v>
      </c>
      <c r="C100" s="65" t="s">
        <v>78</v>
      </c>
      <c r="D100" s="63" t="s">
        <v>78</v>
      </c>
      <c r="E100" s="198">
        <v>0.54166666666666663</v>
      </c>
      <c r="F100" s="199"/>
      <c r="G100" s="198">
        <v>0.54652777777777783</v>
      </c>
      <c r="H100" s="209"/>
      <c r="I100" s="138">
        <f t="shared" si="4"/>
        <v>0.12</v>
      </c>
      <c r="J100" s="138" t="str">
        <f t="shared" si="5"/>
        <v>Sprint 2</v>
      </c>
      <c r="K100" s="209"/>
      <c r="L100" s="199"/>
    </row>
    <row r="101" spans="1:12" x14ac:dyDescent="0.3">
      <c r="A101" s="196">
        <v>44172</v>
      </c>
      <c r="B101" s="65" t="s">
        <v>36</v>
      </c>
      <c r="C101" s="65" t="s">
        <v>275</v>
      </c>
      <c r="D101" s="63" t="s">
        <v>356</v>
      </c>
      <c r="E101" s="198">
        <v>0.55208333333333337</v>
      </c>
      <c r="F101" s="199"/>
      <c r="G101" s="198">
        <v>0.59375</v>
      </c>
      <c r="H101" s="209"/>
      <c r="I101" s="138">
        <f t="shared" si="4"/>
        <v>1</v>
      </c>
      <c r="J101" s="138" t="str">
        <f t="shared" si="5"/>
        <v>Sprint 2</v>
      </c>
      <c r="K101" s="209"/>
      <c r="L101" s="199"/>
    </row>
    <row r="102" spans="1:12" x14ac:dyDescent="0.3">
      <c r="A102" s="206">
        <v>44172</v>
      </c>
      <c r="B102" s="226" t="s">
        <v>36</v>
      </c>
      <c r="C102" s="232" t="s">
        <v>47</v>
      </c>
      <c r="D102" s="233" t="s">
        <v>190</v>
      </c>
      <c r="E102" s="198">
        <v>0.59375</v>
      </c>
      <c r="F102" s="227"/>
      <c r="G102" s="198">
        <v>0.61111111111111105</v>
      </c>
      <c r="H102" s="209"/>
      <c r="I102" s="138">
        <f t="shared" si="4"/>
        <v>0.42</v>
      </c>
      <c r="J102" s="138" t="str">
        <f t="shared" si="5"/>
        <v>Sprint 2</v>
      </c>
      <c r="K102" s="209"/>
      <c r="L102" s="199"/>
    </row>
    <row r="103" spans="1:12" x14ac:dyDescent="0.3">
      <c r="A103" s="206">
        <v>44172</v>
      </c>
      <c r="B103" s="226" t="s">
        <v>36</v>
      </c>
      <c r="C103" s="232" t="s">
        <v>275</v>
      </c>
      <c r="D103" s="233" t="s">
        <v>166</v>
      </c>
      <c r="E103" s="198">
        <v>0.66666666666666663</v>
      </c>
      <c r="F103" s="227"/>
      <c r="G103" s="198">
        <v>0.70138888888888884</v>
      </c>
      <c r="H103" s="209"/>
      <c r="I103" s="138">
        <f t="shared" si="4"/>
        <v>0.83</v>
      </c>
      <c r="J103" s="138" t="str">
        <f t="shared" si="5"/>
        <v>Sprint 2</v>
      </c>
      <c r="K103" s="209"/>
      <c r="L103" s="199"/>
    </row>
    <row r="104" spans="1:12" x14ac:dyDescent="0.3">
      <c r="A104" s="206">
        <v>44173</v>
      </c>
      <c r="B104" s="226" t="s">
        <v>36</v>
      </c>
      <c r="C104" s="232" t="s">
        <v>78</v>
      </c>
      <c r="D104" s="233" t="s">
        <v>78</v>
      </c>
      <c r="E104" s="198">
        <v>0.375</v>
      </c>
      <c r="F104" s="227"/>
      <c r="G104" s="198">
        <v>0.37916666666666665</v>
      </c>
      <c r="H104" s="209"/>
      <c r="I104" s="138">
        <f t="shared" si="4"/>
        <v>0.1</v>
      </c>
      <c r="J104" s="138" t="str">
        <f t="shared" si="5"/>
        <v>Sprint 2</v>
      </c>
      <c r="K104" s="209"/>
      <c r="L104" s="199"/>
    </row>
    <row r="105" spans="1:12" x14ac:dyDescent="0.3">
      <c r="A105" s="206">
        <v>44173</v>
      </c>
      <c r="B105" s="226" t="s">
        <v>36</v>
      </c>
      <c r="C105" s="232" t="s">
        <v>275</v>
      </c>
      <c r="D105" s="233" t="s">
        <v>270</v>
      </c>
      <c r="E105" s="198">
        <v>0.38194444444444442</v>
      </c>
      <c r="F105" s="227"/>
      <c r="G105" s="198">
        <v>0.41666666666666669</v>
      </c>
      <c r="H105" s="209"/>
      <c r="I105" s="138">
        <f t="shared" si="4"/>
        <v>0.83</v>
      </c>
      <c r="J105" s="138" t="str">
        <f t="shared" si="5"/>
        <v>Sprint 2</v>
      </c>
      <c r="K105" s="209"/>
      <c r="L105" s="199"/>
    </row>
    <row r="106" spans="1:12" x14ac:dyDescent="0.3">
      <c r="A106" s="206">
        <v>44173</v>
      </c>
      <c r="B106" s="226" t="s">
        <v>36</v>
      </c>
      <c r="C106" s="232" t="s">
        <v>275</v>
      </c>
      <c r="D106" s="233" t="s">
        <v>120</v>
      </c>
      <c r="E106" s="198">
        <v>0.5625</v>
      </c>
      <c r="F106" s="227"/>
      <c r="G106" s="198">
        <v>0.63541666666666663</v>
      </c>
      <c r="H106" s="209"/>
      <c r="I106" s="138">
        <f t="shared" si="4"/>
        <v>1.75</v>
      </c>
      <c r="J106" s="138" t="str">
        <f t="shared" si="5"/>
        <v>Sprint 2</v>
      </c>
      <c r="K106" s="209"/>
      <c r="L106" s="199"/>
    </row>
    <row r="107" spans="1:12" x14ac:dyDescent="0.3">
      <c r="A107" s="196">
        <v>44173</v>
      </c>
      <c r="B107" s="197" t="s">
        <v>36</v>
      </c>
      <c r="C107" s="197" t="s">
        <v>44</v>
      </c>
      <c r="D107" s="63"/>
      <c r="E107" s="198">
        <v>0.63541666666666663</v>
      </c>
      <c r="F107" s="199">
        <v>15</v>
      </c>
      <c r="G107" s="198">
        <v>0.71875</v>
      </c>
      <c r="H107" s="30"/>
      <c r="I107" s="138">
        <f t="shared" si="4"/>
        <v>1.75</v>
      </c>
      <c r="J107" s="138" t="str">
        <f t="shared" si="5"/>
        <v>Sprint 2</v>
      </c>
      <c r="K107" s="30"/>
      <c r="L107" s="77"/>
    </row>
    <row r="108" spans="1:12" ht="15.75" x14ac:dyDescent="0.3">
      <c r="A108" s="132">
        <v>44174</v>
      </c>
      <c r="B108" s="177" t="s">
        <v>36</v>
      </c>
      <c r="C108" s="177" t="s">
        <v>78</v>
      </c>
      <c r="D108" s="222" t="s">
        <v>78</v>
      </c>
      <c r="E108" s="135">
        <v>0.375</v>
      </c>
      <c r="F108" s="136"/>
      <c r="G108" s="135">
        <v>0.38541666666666669</v>
      </c>
      <c r="H108" s="30"/>
      <c r="I108" s="138">
        <f t="shared" si="4"/>
        <v>0.25</v>
      </c>
      <c r="J108" s="138" t="str">
        <f t="shared" si="5"/>
        <v>Sprint 2</v>
      </c>
      <c r="K108" s="30"/>
      <c r="L108" s="77"/>
    </row>
    <row r="109" spans="1:12" ht="15.75" x14ac:dyDescent="0.3">
      <c r="A109" s="132">
        <v>44174</v>
      </c>
      <c r="B109" s="177" t="s">
        <v>36</v>
      </c>
      <c r="C109" s="177" t="s">
        <v>275</v>
      </c>
      <c r="D109" s="222" t="s">
        <v>270</v>
      </c>
      <c r="E109" s="135">
        <v>0.42708333333333331</v>
      </c>
      <c r="F109" s="136"/>
      <c r="G109" s="135">
        <v>0.44444444444444442</v>
      </c>
      <c r="H109" s="30"/>
      <c r="I109" s="138">
        <f t="shared" si="4"/>
        <v>0.42</v>
      </c>
      <c r="J109" s="138" t="str">
        <f t="shared" si="5"/>
        <v>Sprint 2</v>
      </c>
      <c r="K109" s="30"/>
      <c r="L109" s="77"/>
    </row>
    <row r="110" spans="1:12" ht="15.75" x14ac:dyDescent="0.3">
      <c r="A110" s="132">
        <v>44174</v>
      </c>
      <c r="B110" s="177" t="s">
        <v>36</v>
      </c>
      <c r="C110" s="177" t="s">
        <v>275</v>
      </c>
      <c r="D110" s="222" t="s">
        <v>170</v>
      </c>
      <c r="E110" s="135">
        <v>0.44444444444444442</v>
      </c>
      <c r="F110" s="136"/>
      <c r="G110" s="135">
        <v>0.51041666666666663</v>
      </c>
      <c r="H110" s="30"/>
      <c r="I110" s="138">
        <f t="shared" si="4"/>
        <v>1.58</v>
      </c>
      <c r="J110" s="138" t="str">
        <f t="shared" si="5"/>
        <v>Sprint 2</v>
      </c>
      <c r="K110" s="30"/>
      <c r="L110" s="77"/>
    </row>
    <row r="111" spans="1:12" ht="15.75" x14ac:dyDescent="0.3">
      <c r="A111" s="132">
        <v>44174</v>
      </c>
      <c r="B111" s="177" t="s">
        <v>36</v>
      </c>
      <c r="C111" s="177" t="s">
        <v>275</v>
      </c>
      <c r="D111" s="222" t="s">
        <v>357</v>
      </c>
      <c r="E111" s="135">
        <v>0.70833333333333337</v>
      </c>
      <c r="F111" s="136"/>
      <c r="G111" s="135">
        <v>0.75</v>
      </c>
      <c r="H111" s="30"/>
      <c r="I111" s="138">
        <f t="shared" si="4"/>
        <v>1</v>
      </c>
      <c r="J111" s="138" t="str">
        <f t="shared" si="5"/>
        <v>Sprint 2</v>
      </c>
      <c r="K111" s="30"/>
      <c r="L111" s="77"/>
    </row>
    <row r="112" spans="1:12" ht="15.75" x14ac:dyDescent="0.3">
      <c r="A112" s="132">
        <v>44175</v>
      </c>
      <c r="B112" s="177" t="s">
        <v>36</v>
      </c>
      <c r="C112" s="177" t="s">
        <v>78</v>
      </c>
      <c r="D112" s="222" t="s">
        <v>78</v>
      </c>
      <c r="E112" s="135">
        <v>0.375</v>
      </c>
      <c r="F112" s="136"/>
      <c r="G112" s="135">
        <v>0.38541666666666669</v>
      </c>
      <c r="H112" s="30"/>
      <c r="I112" s="138">
        <f t="shared" si="4"/>
        <v>0.25</v>
      </c>
      <c r="J112" s="138" t="str">
        <f t="shared" si="5"/>
        <v>Sprint 2</v>
      </c>
      <c r="K112" s="30"/>
      <c r="L112" s="186"/>
    </row>
    <row r="113" spans="1:12" x14ac:dyDescent="0.3">
      <c r="A113" s="206">
        <v>44175</v>
      </c>
      <c r="B113" s="226" t="s">
        <v>36</v>
      </c>
      <c r="C113" s="232" t="s">
        <v>275</v>
      </c>
      <c r="D113" s="233" t="s">
        <v>358</v>
      </c>
      <c r="E113" s="135">
        <v>0.38541666666666669</v>
      </c>
      <c r="F113" s="136"/>
      <c r="G113" s="135">
        <v>0.41111111111111115</v>
      </c>
      <c r="H113" s="30"/>
      <c r="I113" s="138">
        <f t="shared" ref="I113:I124" si="6">H113/60+ROUND(IF((OR(E113="",G113="")),0,IF((G113&lt;E113),((G113-E113)*24)+24,(G113-E113)*24)-F113/60),2)</f>
        <v>0.62</v>
      </c>
      <c r="J113" s="138" t="str">
        <f t="shared" ref="J113:J124" si="7">IF(AND(A113&lt;=$F$8+14),"Sprint 0",
IF(AND(A113&gt;=$F$8+14,A113&lt;=$F$8+27),"Sprint 1",
IF(AND(A113&gt;=$F$8+28,A113&lt;=$F$8+41),"Sprint 2",
IF(AND(A113&gt;=$F$8+42,A113&lt;=$F$8+55),"Sprint 3",
IF(AND(A113&gt;=$F$8+56,A113&lt;=$F$8+69),"Sprint 4","Nothing")))))</f>
        <v>Sprint 2</v>
      </c>
      <c r="K113" s="30"/>
      <c r="L113" s="186"/>
    </row>
    <row r="114" spans="1:12" ht="15.75" x14ac:dyDescent="0.3">
      <c r="A114" s="132">
        <v>44175</v>
      </c>
      <c r="B114" s="177" t="s">
        <v>36</v>
      </c>
      <c r="C114" s="177" t="s">
        <v>275</v>
      </c>
      <c r="D114" s="222" t="s">
        <v>359</v>
      </c>
      <c r="E114" s="135">
        <v>0.41319444444444442</v>
      </c>
      <c r="F114" s="136"/>
      <c r="G114" s="135">
        <v>0.44444444444444442</v>
      </c>
      <c r="H114" s="30"/>
      <c r="I114" s="138">
        <f t="shared" si="6"/>
        <v>0.75</v>
      </c>
      <c r="J114" s="138" t="str">
        <f t="shared" si="7"/>
        <v>Sprint 2</v>
      </c>
      <c r="K114" s="30"/>
      <c r="L114" s="186"/>
    </row>
    <row r="115" spans="1:12" ht="15.75" x14ac:dyDescent="0.3">
      <c r="A115" s="132">
        <v>44175</v>
      </c>
      <c r="B115" s="177" t="s">
        <v>36</v>
      </c>
      <c r="C115" s="177" t="s">
        <v>298</v>
      </c>
      <c r="D115" s="222" t="s">
        <v>168</v>
      </c>
      <c r="E115" s="135">
        <v>0.58333333333333337</v>
      </c>
      <c r="F115" s="136"/>
      <c r="G115" s="135">
        <v>0.60416666666666663</v>
      </c>
      <c r="H115" s="30"/>
      <c r="I115" s="138">
        <f t="shared" si="6"/>
        <v>0.5</v>
      </c>
      <c r="J115" s="138" t="str">
        <f t="shared" si="7"/>
        <v>Sprint 2</v>
      </c>
      <c r="K115" s="30"/>
      <c r="L115" s="186"/>
    </row>
    <row r="116" spans="1:12" ht="15.75" x14ac:dyDescent="0.3">
      <c r="A116" s="132">
        <v>44175</v>
      </c>
      <c r="B116" s="177" t="s">
        <v>36</v>
      </c>
      <c r="C116" s="177" t="s">
        <v>164</v>
      </c>
      <c r="D116" s="222" t="s">
        <v>168</v>
      </c>
      <c r="E116" s="135">
        <v>0.60763888888888895</v>
      </c>
      <c r="F116" s="136"/>
      <c r="G116" s="135">
        <v>0.61805555555555558</v>
      </c>
      <c r="H116" s="30"/>
      <c r="I116" s="138">
        <f t="shared" si="6"/>
        <v>0.25</v>
      </c>
      <c r="J116" s="138" t="str">
        <f t="shared" si="7"/>
        <v>Sprint 2</v>
      </c>
      <c r="K116" s="30"/>
      <c r="L116" s="186"/>
    </row>
    <row r="117" spans="1:12" ht="15.75" x14ac:dyDescent="0.3">
      <c r="A117" s="132">
        <v>44176</v>
      </c>
      <c r="B117" s="177" t="s">
        <v>36</v>
      </c>
      <c r="C117" s="177" t="s">
        <v>78</v>
      </c>
      <c r="D117" s="222" t="s">
        <v>78</v>
      </c>
      <c r="E117" s="135">
        <v>0.375</v>
      </c>
      <c r="F117" s="136"/>
      <c r="G117" s="135">
        <v>0.38541666666666669</v>
      </c>
      <c r="H117" s="30"/>
      <c r="I117" s="138">
        <f t="shared" si="6"/>
        <v>0.25</v>
      </c>
      <c r="J117" s="138" t="str">
        <f t="shared" si="7"/>
        <v>Sprint 2</v>
      </c>
      <c r="K117" s="30"/>
      <c r="L117" s="186"/>
    </row>
    <row r="118" spans="1:12" x14ac:dyDescent="0.3">
      <c r="A118" s="196">
        <v>44176</v>
      </c>
      <c r="B118" s="197" t="s">
        <v>36</v>
      </c>
      <c r="C118" s="197" t="s">
        <v>200</v>
      </c>
      <c r="D118" s="63" t="s">
        <v>463</v>
      </c>
      <c r="E118" s="198">
        <v>0.54166666666666663</v>
      </c>
      <c r="F118" s="199"/>
      <c r="G118" s="198">
        <v>0.59583333333333333</v>
      </c>
      <c r="H118" s="30"/>
      <c r="I118" s="138">
        <f t="shared" si="6"/>
        <v>1.3</v>
      </c>
      <c r="J118" s="138" t="str">
        <f t="shared" si="7"/>
        <v>Sprint 2</v>
      </c>
      <c r="K118" s="30"/>
      <c r="L118" s="186"/>
    </row>
    <row r="119" spans="1:12" x14ac:dyDescent="0.3">
      <c r="A119" s="196">
        <v>44176</v>
      </c>
      <c r="B119" s="197" t="s">
        <v>36</v>
      </c>
      <c r="C119" s="197" t="s">
        <v>225</v>
      </c>
      <c r="D119" s="63" t="s">
        <v>247</v>
      </c>
      <c r="E119" s="198">
        <v>0.60416666666666663</v>
      </c>
      <c r="F119" s="199"/>
      <c r="G119" s="198">
        <v>0.65277777777777779</v>
      </c>
      <c r="H119" s="30"/>
      <c r="I119" s="138">
        <f t="shared" si="6"/>
        <v>1.17</v>
      </c>
      <c r="J119" s="138" t="str">
        <f t="shared" si="7"/>
        <v>Sprint 2</v>
      </c>
      <c r="K119" s="30"/>
      <c r="L119" s="186"/>
    </row>
    <row r="120" spans="1:12" x14ac:dyDescent="0.3">
      <c r="A120" s="132">
        <v>44179</v>
      </c>
      <c r="B120" s="177" t="s">
        <v>36</v>
      </c>
      <c r="C120" s="96" t="s">
        <v>188</v>
      </c>
      <c r="D120" s="63" t="s">
        <v>233</v>
      </c>
      <c r="E120" s="208">
        <v>0.33333333333333331</v>
      </c>
      <c r="F120" s="209"/>
      <c r="G120" s="208">
        <v>0.38055555555555554</v>
      </c>
      <c r="H120" s="30"/>
      <c r="I120" s="138">
        <f t="shared" si="6"/>
        <v>1.1299999999999999</v>
      </c>
      <c r="J120" s="138" t="str">
        <f t="shared" si="7"/>
        <v>Sprint 3</v>
      </c>
      <c r="K120" s="30"/>
      <c r="L120" s="186"/>
    </row>
    <row r="121" spans="1:12" ht="15.75" x14ac:dyDescent="0.3">
      <c r="A121" s="132">
        <v>44179</v>
      </c>
      <c r="B121" s="177" t="s">
        <v>36</v>
      </c>
      <c r="C121" s="177" t="s">
        <v>190</v>
      </c>
      <c r="D121" s="222" t="s">
        <v>206</v>
      </c>
      <c r="E121" s="135">
        <v>0.59375</v>
      </c>
      <c r="F121" s="136"/>
      <c r="G121" s="135">
        <v>0.63402777777777775</v>
      </c>
      <c r="H121" s="30"/>
      <c r="I121" s="138">
        <f t="shared" si="6"/>
        <v>0.97</v>
      </c>
      <c r="J121" s="138" t="str">
        <f t="shared" si="7"/>
        <v>Sprint 3</v>
      </c>
      <c r="K121" s="30"/>
      <c r="L121" s="186"/>
    </row>
    <row r="122" spans="1:12" ht="15.75" x14ac:dyDescent="0.3">
      <c r="A122" s="132"/>
      <c r="B122" s="177"/>
      <c r="C122" s="177"/>
      <c r="D122" s="222"/>
      <c r="E122" s="135"/>
      <c r="F122" s="136"/>
      <c r="G122" s="135"/>
      <c r="H122" s="30"/>
      <c r="I122" s="138">
        <f t="shared" si="6"/>
        <v>0</v>
      </c>
      <c r="J122" s="138" t="str">
        <f t="shared" si="7"/>
        <v>Sprint 0</v>
      </c>
      <c r="K122" s="30"/>
      <c r="L122" s="186"/>
    </row>
    <row r="123" spans="1:12" ht="15.75" x14ac:dyDescent="0.3">
      <c r="A123" s="132"/>
      <c r="B123" s="177"/>
      <c r="C123" s="177"/>
      <c r="D123" s="222"/>
      <c r="E123" s="135"/>
      <c r="F123" s="136"/>
      <c r="G123" s="135"/>
      <c r="H123" s="30"/>
      <c r="I123" s="138">
        <f t="shared" si="6"/>
        <v>0</v>
      </c>
      <c r="J123" s="138" t="str">
        <f t="shared" si="7"/>
        <v>Sprint 0</v>
      </c>
      <c r="K123" s="30"/>
      <c r="L123" s="186"/>
    </row>
    <row r="124" spans="1:12" ht="15.75" x14ac:dyDescent="0.3">
      <c r="A124" s="132"/>
      <c r="B124" s="177"/>
      <c r="C124" s="177"/>
      <c r="D124" s="222"/>
      <c r="E124" s="135"/>
      <c r="F124" s="136"/>
      <c r="G124" s="135"/>
      <c r="H124" s="30"/>
      <c r="I124" s="138">
        <f t="shared" si="6"/>
        <v>0</v>
      </c>
      <c r="J124" s="138" t="str">
        <f t="shared" si="7"/>
        <v>Sprint 0</v>
      </c>
      <c r="K124" s="30"/>
      <c r="L124" s="239"/>
    </row>
  </sheetData>
  <mergeCells count="4">
    <mergeCell ref="A7:C7"/>
    <mergeCell ref="A8:C11"/>
    <mergeCell ref="M17:M19"/>
    <mergeCell ref="N17:N19"/>
  </mergeCells>
  <conditionalFormatting sqref="B25:B28 B30:B34 B21:B22 B14 B17">
    <cfRule type="expression" dxfId="99" priority="20">
      <formula>AND(NOT(ISBLANK(B14)),ISERROR(MATCH(B14,projectID,0)))</formula>
    </cfRule>
  </conditionalFormatting>
  <conditionalFormatting sqref="C17">
    <cfRule type="expression" dxfId="98" priority="19">
      <formula>AND(NOT(ISBLANK(C17)),ISERROR(MATCH(C17,taskID,0)))</formula>
    </cfRule>
  </conditionalFormatting>
  <conditionalFormatting sqref="B19">
    <cfRule type="expression" dxfId="97" priority="26">
      <formula>AND(NOT(ISBLANK(B19)),ISERROR(MATCH(B19,projectID,0)))</formula>
    </cfRule>
  </conditionalFormatting>
  <conditionalFormatting sqref="C19">
    <cfRule type="expression" dxfId="96" priority="25">
      <formula>AND(NOT(ISBLANK(C19)),ISERROR(MATCH(C19,taskID,0)))</formula>
    </cfRule>
  </conditionalFormatting>
  <conditionalFormatting sqref="B18">
    <cfRule type="expression" dxfId="95" priority="24">
      <formula>AND(NOT(ISBLANK(B18)),ISERROR(MATCH(B18,projectID,0)))</formula>
    </cfRule>
  </conditionalFormatting>
  <conditionalFormatting sqref="C18">
    <cfRule type="expression" dxfId="94" priority="23">
      <formula>AND(NOT(ISBLANK(C18)),ISERROR(MATCH(C18,taskID,0)))</formula>
    </cfRule>
  </conditionalFormatting>
  <conditionalFormatting sqref="C23">
    <cfRule type="expression" dxfId="93" priority="15">
      <formula>AND(NOT(ISBLANK(C23)),ISERROR(MATCH(C23,taskID,0)))</formula>
    </cfRule>
  </conditionalFormatting>
  <conditionalFormatting sqref="B23">
    <cfRule type="expression" dxfId="92" priority="16">
      <formula>AND(NOT(ISBLANK(B23)),ISERROR(MATCH(B23,projectID,0)))</formula>
    </cfRule>
  </conditionalFormatting>
  <conditionalFormatting sqref="B24">
    <cfRule type="expression" dxfId="91" priority="14">
      <formula>AND(NOT(ISBLANK(B24)),ISERROR(MATCH(B24,projectID,0)))</formula>
    </cfRule>
  </conditionalFormatting>
  <conditionalFormatting sqref="C24">
    <cfRule type="expression" dxfId="90" priority="13">
      <formula>AND(NOT(ISBLANK(C24)),ISERROR(MATCH(C24,taskID,0)))</formula>
    </cfRule>
  </conditionalFormatting>
  <conditionalFormatting sqref="B29">
    <cfRule type="expression" dxfId="89" priority="12">
      <formula>AND(NOT(ISBLANK(B29)),ISERROR(MATCH(B29,projectID,0)))</formula>
    </cfRule>
  </conditionalFormatting>
  <conditionalFormatting sqref="B15">
    <cfRule type="expression" dxfId="88" priority="11">
      <formula>AND(NOT(ISBLANK(B15)),ISERROR(MATCH(B15,projectID,0)))</formula>
    </cfRule>
  </conditionalFormatting>
  <conditionalFormatting sqref="C15">
    <cfRule type="expression" dxfId="87" priority="10">
      <formula>AND(NOT(ISBLANK(C15)),ISERROR(MATCH(C15,taskID,0)))</formula>
    </cfRule>
  </conditionalFormatting>
  <conditionalFormatting sqref="B16">
    <cfRule type="expression" dxfId="86" priority="9">
      <formula>AND(NOT(ISBLANK(B16)),ISERROR(MATCH(B16,projectID,0)))</formula>
    </cfRule>
  </conditionalFormatting>
  <conditionalFormatting sqref="C16">
    <cfRule type="expression" dxfId="85" priority="8">
      <formula>AND(NOT(ISBLANK(C16)),ISERROR(MATCH(C16,taskID,0)))</formula>
    </cfRule>
  </conditionalFormatting>
  <conditionalFormatting sqref="B20">
    <cfRule type="expression" dxfId="84" priority="7">
      <formula>AND(NOT(ISBLANK(B20)),ISERROR(MATCH(B20,projectID,0)))</formula>
    </cfRule>
  </conditionalFormatting>
  <conditionalFormatting sqref="C20">
    <cfRule type="expression" dxfId="83" priority="6">
      <formula>AND(NOT(ISBLANK(C20)),ISERROR(MATCH(C20,taskID,0)))</formula>
    </cfRule>
  </conditionalFormatting>
  <conditionalFormatting sqref="P10">
    <cfRule type="cellIs" dxfId="82" priority="5" operator="greaterThan">
      <formula>0</formula>
    </cfRule>
  </conditionalFormatting>
  <conditionalFormatting sqref="P10">
    <cfRule type="cellIs" dxfId="81" priority="4" operator="lessThan">
      <formula>0</formula>
    </cfRule>
  </conditionalFormatting>
  <conditionalFormatting sqref="C88:C89 C91:C95 C97 C102:C106 C108:C112 C114:C117 C121:C124">
    <cfRule type="expression" dxfId="80" priority="3">
      <formula>AND(NOT(ISBLANK(C88)),ISERROR(MATCH(C88,taskID,0)))</formula>
    </cfRule>
  </conditionalFormatting>
  <conditionalFormatting sqref="C90">
    <cfRule type="expression" dxfId="79" priority="2">
      <formula>AND(NOT(ISBLANK(C90)),ISERROR(MATCH(C90,taskID,0)))</formula>
    </cfRule>
  </conditionalFormatting>
  <conditionalFormatting sqref="C98">
    <cfRule type="expression" dxfId="78" priority="1">
      <formula>AND(NOT(ISBLANK(C98)),ISERROR(MATCH(C98,taskID,0)))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23:G24 G18:G19 E59:E61 E14:E51 E96 E99:E101 E107 E118:E119" xr:uid="{8F6D7E08-B538-4619-AB98-051B29BD9067}">
      <formula1>0</formula1>
      <formula2>0.999988425925926</formula2>
    </dataValidation>
    <dataValidation type="list" allowBlank="1" showInputMessage="1" showErrorMessage="1" sqref="B59:B61 B14:B51 B94:B112 B114:B124" xr:uid="{F0EE3414-C99A-4941-B628-A27FAA039A5C}">
      <formula1>projectID_list</formula1>
    </dataValidation>
    <dataValidation type="list" allowBlank="1" showInputMessage="1" showErrorMessage="1" sqref="C14:C135" xr:uid="{908E317A-DC13-4EF2-8A19-6F8E61B0762C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D50-ABFD-4CAF-8422-740C3E48D964}">
  <sheetPr codeName="Sheet4">
    <pageSetUpPr fitToPage="1"/>
  </sheetPr>
  <dimension ref="A1:P133"/>
  <sheetViews>
    <sheetView showGridLines="0" topLeftCell="A109" zoomScale="115" zoomScaleNormal="115" workbookViewId="0">
      <selection activeCell="A133" sqref="A133:G13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9.140625" style="2" bestFit="1" customWidth="1"/>
    <col min="4" max="4" width="36.8554687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SUMIF(logTable4[[#All],[Date]],"="&amp;M3,logTable4[[#All],[Hours]])</f>
        <v>0</v>
      </c>
    </row>
    <row r="4" spans="1:16" x14ac:dyDescent="0.3">
      <c r="A4" s="2"/>
      <c r="E4" s="55" t="s">
        <v>426</v>
      </c>
      <c r="F4" s="49">
        <f ca="1">SUMIF(logTable4[[#All],[Date]],"="&amp;F3,logTable4[[#All],[Hours]])</f>
        <v>0</v>
      </c>
      <c r="J4" s="59"/>
      <c r="K4" s="60"/>
      <c r="M4" s="45">
        <f t="shared" ref="M4:M9" ca="1" si="0">M3+1</f>
        <v>44194</v>
      </c>
      <c r="N4" s="46">
        <f ca="1">SUMIF(logTable4[[#All],[Date]],"="&amp;M4,logTable4[[#All],[Hours]])</f>
        <v>0</v>
      </c>
    </row>
    <row r="5" spans="1:16" x14ac:dyDescent="0.3">
      <c r="A5" s="10" t="s">
        <v>427</v>
      </c>
      <c r="B5" s="11" t="s">
        <v>469</v>
      </c>
      <c r="C5" s="11"/>
      <c r="J5" s="59"/>
      <c r="K5" s="60"/>
      <c r="M5" s="45">
        <f t="shared" ca="1" si="0"/>
        <v>44195</v>
      </c>
      <c r="N5" s="46">
        <f ca="1">SUMIF(logTable4[[#All],[Date]],"="&amp;M5,logTable4[[#All],[Hours]])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SUMIF(logTable4[[#All],[Date]],"="&amp;M6,logTable4[[#All],[Hours]])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SUMIF(logTable4[[#All],[Date]],"="&amp;M7,logTable4[[#All],[Hours]])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44198</v>
      </c>
      <c r="N8" s="46">
        <f ca="1">SUMIF(logTable4[[#All],[Date]],"="&amp;M8,logTable4[[#All],[Hours]])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44199</v>
      </c>
      <c r="N9" s="46">
        <f ca="1">SUMIF(logTable4[[#All],[Date]],"="&amp;M9,logTable4[[#All],[Hours]])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SUM(,logTable4[[#All],[Hours]])</f>
        <v>128.16000000000003</v>
      </c>
      <c r="H11" s="1"/>
      <c r="I11" s="55" t="s">
        <v>426</v>
      </c>
      <c r="J11" s="51">
        <f>SUM(,logTable4[[#All],[Hours]])</f>
        <v>128.16000000000003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45" si="1">H14/60+ROUND(IF((OR(E14="",G14="")),0,IF((G14&lt;E14),((G14-E14)*24)+24,(G14-E14)*24)-F14/60),2)</f>
        <v>1.75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26">
        <v>44138</v>
      </c>
      <c r="B15" s="27" t="s">
        <v>36</v>
      </c>
      <c r="C15" s="27" t="s">
        <v>78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si="2"/>
        <v>Sprint 0</v>
      </c>
      <c r="K15" s="33"/>
      <c r="L15" s="30"/>
      <c r="M15" s="263"/>
      <c r="N15" s="263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44139</v>
      </c>
      <c r="B17" s="27" t="s">
        <v>36</v>
      </c>
      <c r="C17" s="96" t="s">
        <v>38</v>
      </c>
      <c r="D17" s="36"/>
      <c r="E17" s="29">
        <v>0.83333333333333337</v>
      </c>
      <c r="F17" s="30"/>
      <c r="G17" s="29">
        <v>0.91666666666666663</v>
      </c>
      <c r="H17" s="31"/>
      <c r="I17" s="97">
        <f t="shared" si="1"/>
        <v>2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44140</v>
      </c>
      <c r="B18" s="27" t="s">
        <v>36</v>
      </c>
      <c r="C18" s="96" t="s">
        <v>38</v>
      </c>
      <c r="D18" s="36"/>
      <c r="E18" s="29">
        <v>0.33333333333333331</v>
      </c>
      <c r="F18" s="30"/>
      <c r="G18" s="29">
        <v>0.375</v>
      </c>
      <c r="H18" s="31"/>
      <c r="I18" s="97">
        <f t="shared" si="1"/>
        <v>1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26">
        <v>44140</v>
      </c>
      <c r="B19" s="27" t="s">
        <v>36</v>
      </c>
      <c r="C19" s="27" t="s">
        <v>78</v>
      </c>
      <c r="D19" s="28"/>
      <c r="E19" s="29">
        <v>0.375</v>
      </c>
      <c r="F19" s="35"/>
      <c r="G19" s="35">
        <v>0.41666666666666669</v>
      </c>
      <c r="H19" s="34"/>
      <c r="I19" s="32">
        <f t="shared" si="1"/>
        <v>1</v>
      </c>
      <c r="J19" s="40" t="str">
        <f t="shared" si="2"/>
        <v>Sprint 0</v>
      </c>
      <c r="K19" s="33"/>
      <c r="L19" s="30"/>
      <c r="M19" s="263"/>
      <c r="N19" s="263"/>
    </row>
    <row r="20" spans="1:14" ht="18" x14ac:dyDescent="0.3">
      <c r="A20" s="26">
        <v>44140</v>
      </c>
      <c r="B20" s="27" t="s">
        <v>36</v>
      </c>
      <c r="C20" s="27" t="s">
        <v>47</v>
      </c>
      <c r="D20" s="36"/>
      <c r="E20" s="37">
        <v>0.41666666666666669</v>
      </c>
      <c r="F20" s="38">
        <v>15</v>
      </c>
      <c r="G20" s="37">
        <v>0.52083333333333337</v>
      </c>
      <c r="H20" s="34"/>
      <c r="I20" s="32">
        <f t="shared" si="1"/>
        <v>2.25</v>
      </c>
      <c r="J20" s="40" t="str">
        <f t="shared" si="2"/>
        <v>Sprint 0</v>
      </c>
      <c r="K20" s="33"/>
      <c r="L20" s="30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47</v>
      </c>
      <c r="D21" s="36"/>
      <c r="E21" s="29">
        <v>0.75</v>
      </c>
      <c r="F21" s="30"/>
      <c r="G21" s="29">
        <v>0.80694444444444446</v>
      </c>
      <c r="H21" s="31"/>
      <c r="I21" s="97">
        <f t="shared" si="1"/>
        <v>1.37</v>
      </c>
      <c r="J21" s="40" t="str">
        <f t="shared" si="2"/>
        <v>Sprint 0</v>
      </c>
      <c r="K21" s="33"/>
      <c r="L21" s="30"/>
      <c r="M21" s="249"/>
      <c r="N21" s="249"/>
    </row>
    <row r="22" spans="1:14" ht="18" x14ac:dyDescent="0.3">
      <c r="A22" s="26">
        <v>44141</v>
      </c>
      <c r="B22" s="27" t="s">
        <v>36</v>
      </c>
      <c r="C22" s="27" t="s">
        <v>44</v>
      </c>
      <c r="D22" s="36"/>
      <c r="E22" s="37">
        <v>0.38541666666666669</v>
      </c>
      <c r="F22" s="38">
        <v>15</v>
      </c>
      <c r="G22" s="37">
        <v>0.45833333333333331</v>
      </c>
      <c r="H22" s="31"/>
      <c r="I22" s="32">
        <f t="shared" si="1"/>
        <v>1.5</v>
      </c>
      <c r="J22" s="40" t="str">
        <f t="shared" si="2"/>
        <v>Sprint 0</v>
      </c>
      <c r="K22" s="33"/>
      <c r="L22" s="30"/>
      <c r="M22" s="20"/>
      <c r="N22" s="20"/>
    </row>
    <row r="23" spans="1:14" ht="18" x14ac:dyDescent="0.3">
      <c r="A23" s="90">
        <v>44141</v>
      </c>
      <c r="B23" s="96" t="s">
        <v>36</v>
      </c>
      <c r="C23" s="96" t="s">
        <v>47</v>
      </c>
      <c r="D23" s="36" t="s">
        <v>48</v>
      </c>
      <c r="E23" s="29">
        <v>0.375</v>
      </c>
      <c r="F23" s="30"/>
      <c r="G23" s="29">
        <v>0.41805555555555557</v>
      </c>
      <c r="H23" s="31"/>
      <c r="I23" s="97">
        <f t="shared" si="1"/>
        <v>1.03</v>
      </c>
      <c r="J23" s="40" t="str">
        <f t="shared" si="2"/>
        <v>Sprint 0</v>
      </c>
      <c r="K23" s="33"/>
      <c r="L23" s="30"/>
      <c r="M23" s="249"/>
      <c r="N23" s="249"/>
    </row>
    <row r="24" spans="1:14" ht="18" x14ac:dyDescent="0.3">
      <c r="A24" s="88">
        <v>44141</v>
      </c>
      <c r="B24" s="98" t="s">
        <v>36</v>
      </c>
      <c r="C24" s="98" t="s">
        <v>44</v>
      </c>
      <c r="D24" s="63"/>
      <c r="E24" s="76">
        <v>0.42708333333333331</v>
      </c>
      <c r="F24" s="77"/>
      <c r="G24" s="76">
        <v>0.5</v>
      </c>
      <c r="H24" s="78"/>
      <c r="I24" s="113">
        <f t="shared" si="1"/>
        <v>1.75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90">
        <v>44144</v>
      </c>
      <c r="B25" s="96" t="s">
        <v>36</v>
      </c>
      <c r="C25" s="96" t="s">
        <v>47</v>
      </c>
      <c r="D25" s="36" t="s">
        <v>48</v>
      </c>
      <c r="E25" s="29">
        <v>0.54166666666666663</v>
      </c>
      <c r="F25" s="30"/>
      <c r="G25" s="29">
        <v>0.58333333333333337</v>
      </c>
      <c r="H25" s="31"/>
      <c r="I25" s="97">
        <f t="shared" si="1"/>
        <v>1</v>
      </c>
      <c r="J25" s="40" t="str">
        <f t="shared" si="2"/>
        <v>Sprint 0</v>
      </c>
      <c r="K25" s="33"/>
      <c r="L25" s="30"/>
      <c r="N25" s="20"/>
    </row>
    <row r="26" spans="1:14" ht="18" x14ac:dyDescent="0.3">
      <c r="A26" s="90">
        <v>44144</v>
      </c>
      <c r="B26" s="96" t="s">
        <v>36</v>
      </c>
      <c r="C26" s="1" t="s">
        <v>190</v>
      </c>
      <c r="D26" s="36" t="s">
        <v>49</v>
      </c>
      <c r="E26" s="29">
        <v>0.59375</v>
      </c>
      <c r="F26" s="30"/>
      <c r="G26" s="29">
        <v>0.625</v>
      </c>
      <c r="H26" s="31"/>
      <c r="I26" s="97">
        <f t="shared" si="1"/>
        <v>0.75</v>
      </c>
      <c r="J26" s="40" t="str">
        <f t="shared" si="2"/>
        <v>Sprint 0</v>
      </c>
      <c r="K26" s="33"/>
      <c r="L26" s="30"/>
      <c r="N26" s="20"/>
    </row>
    <row r="27" spans="1:14" ht="18" x14ac:dyDescent="0.3">
      <c r="A27" s="90">
        <v>44144</v>
      </c>
      <c r="B27" s="96" t="s">
        <v>36</v>
      </c>
      <c r="C27" s="96" t="s">
        <v>47</v>
      </c>
      <c r="D27" s="36" t="s">
        <v>50</v>
      </c>
      <c r="E27" s="29">
        <v>0.63541666666666663</v>
      </c>
      <c r="F27" s="30"/>
      <c r="G27" s="29">
        <v>0.69791666666666663</v>
      </c>
      <c r="H27" s="31"/>
      <c r="I27" s="97">
        <f t="shared" si="1"/>
        <v>1.5</v>
      </c>
      <c r="J27" s="40" t="str">
        <f t="shared" si="2"/>
        <v>Sprint 0</v>
      </c>
      <c r="K27" s="33"/>
      <c r="L27" s="30"/>
    </row>
    <row r="28" spans="1:14" ht="18" x14ac:dyDescent="0.3">
      <c r="A28" s="88">
        <v>44145</v>
      </c>
      <c r="B28" s="98" t="s">
        <v>36</v>
      </c>
      <c r="C28" s="98" t="s">
        <v>78</v>
      </c>
      <c r="D28" s="63" t="s">
        <v>78</v>
      </c>
      <c r="E28" s="76">
        <v>0.375</v>
      </c>
      <c r="F28" s="77"/>
      <c r="G28" s="76">
        <v>0.3888888888888889</v>
      </c>
      <c r="H28" s="78"/>
      <c r="I28" s="113">
        <f t="shared" si="1"/>
        <v>0.33</v>
      </c>
      <c r="J28" s="40" t="str">
        <f t="shared" si="2"/>
        <v>Sprint 0</v>
      </c>
      <c r="K28" s="73"/>
      <c r="L28" s="77"/>
    </row>
    <row r="29" spans="1:14" ht="18" x14ac:dyDescent="0.3">
      <c r="A29" s="132">
        <v>44145</v>
      </c>
      <c r="B29" s="133" t="s">
        <v>36</v>
      </c>
      <c r="C29" s="96" t="s">
        <v>54</v>
      </c>
      <c r="D29" s="36" t="s">
        <v>98</v>
      </c>
      <c r="E29" s="29">
        <v>0.9375</v>
      </c>
      <c r="F29" s="30"/>
      <c r="G29" s="29">
        <v>0.97916666666666663</v>
      </c>
      <c r="H29" s="31"/>
      <c r="I29" s="9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44146</v>
      </c>
      <c r="B30" s="96" t="s">
        <v>36</v>
      </c>
      <c r="C30" s="96" t="s">
        <v>54</v>
      </c>
      <c r="D30" s="36" t="s">
        <v>99</v>
      </c>
      <c r="E30" s="29">
        <v>0.29166666666666669</v>
      </c>
      <c r="F30" s="30"/>
      <c r="G30" s="29">
        <v>0.3125</v>
      </c>
      <c r="H30" s="31"/>
      <c r="I30" s="9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44146</v>
      </c>
      <c r="B31" s="96" t="s">
        <v>36</v>
      </c>
      <c r="C31" s="96" t="s">
        <v>54</v>
      </c>
      <c r="D31" s="36"/>
      <c r="E31" s="29">
        <v>0.33333333333333331</v>
      </c>
      <c r="F31" s="30"/>
      <c r="G31" s="29">
        <v>0.35416666666666669</v>
      </c>
      <c r="H31" s="31"/>
      <c r="I31" s="9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78</v>
      </c>
      <c r="D32" s="134" t="s">
        <v>78</v>
      </c>
      <c r="E32" s="29">
        <v>0.375</v>
      </c>
      <c r="F32" s="30"/>
      <c r="G32" s="29">
        <v>0.38541666666666669</v>
      </c>
      <c r="H32" s="31"/>
      <c r="I32" s="97">
        <f t="shared" si="1"/>
        <v>0.25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98" t="s">
        <v>36</v>
      </c>
      <c r="C33" s="98" t="s">
        <v>44</v>
      </c>
      <c r="D33" s="63" t="s">
        <v>45</v>
      </c>
      <c r="E33" s="76">
        <v>0.34375</v>
      </c>
      <c r="F33" s="77"/>
      <c r="G33" s="76">
        <v>0.36458333333333331</v>
      </c>
      <c r="H33" s="78"/>
      <c r="I33" s="142">
        <f t="shared" si="1"/>
        <v>0.5</v>
      </c>
      <c r="J33" s="40" t="str">
        <f t="shared" si="2"/>
        <v>Sprint 0</v>
      </c>
      <c r="K33" s="73"/>
      <c r="L33" s="77"/>
    </row>
    <row r="34" spans="1:12" ht="18" x14ac:dyDescent="0.3">
      <c r="A34" s="132">
        <v>44146</v>
      </c>
      <c r="B34" s="133" t="s">
        <v>36</v>
      </c>
      <c r="C34" s="177" t="s">
        <v>38</v>
      </c>
      <c r="D34" s="134" t="s">
        <v>468</v>
      </c>
      <c r="E34" s="135">
        <v>0.97916666666666663</v>
      </c>
      <c r="F34" s="136"/>
      <c r="G34" s="135">
        <v>0</v>
      </c>
      <c r="H34" s="137"/>
      <c r="I34" s="142">
        <f t="shared" si="1"/>
        <v>0.5</v>
      </c>
      <c r="J34" s="40" t="str">
        <f t="shared" si="2"/>
        <v>Sprint 0</v>
      </c>
      <c r="K34" s="33"/>
      <c r="L34" s="30"/>
    </row>
    <row r="35" spans="1:12" ht="18" x14ac:dyDescent="0.3">
      <c r="A35" s="132">
        <v>44147</v>
      </c>
      <c r="B35" s="133" t="s">
        <v>36</v>
      </c>
      <c r="C35" s="96" t="s">
        <v>54</v>
      </c>
      <c r="D35" s="36" t="s">
        <v>100</v>
      </c>
      <c r="E35" s="29">
        <v>0.45833333333333331</v>
      </c>
      <c r="F35" s="30"/>
      <c r="G35" s="29">
        <v>0.47222222222222227</v>
      </c>
      <c r="H35" s="31"/>
      <c r="I35" s="97">
        <f t="shared" si="1"/>
        <v>0.33</v>
      </c>
      <c r="J35" s="40" t="str">
        <f t="shared" si="2"/>
        <v>Sprint 0</v>
      </c>
      <c r="K35" s="33"/>
      <c r="L35" s="30"/>
    </row>
    <row r="36" spans="1:12" ht="18" x14ac:dyDescent="0.3">
      <c r="A36" s="88">
        <v>44147</v>
      </c>
      <c r="B36" s="98" t="s">
        <v>36</v>
      </c>
      <c r="C36" s="98" t="s">
        <v>47</v>
      </c>
      <c r="D36" s="63"/>
      <c r="E36" s="76">
        <v>0.625</v>
      </c>
      <c r="F36" s="77"/>
      <c r="G36" s="76">
        <v>0.78472222222222221</v>
      </c>
      <c r="H36" s="78"/>
      <c r="I36" s="142">
        <f t="shared" si="1"/>
        <v>3.83</v>
      </c>
      <c r="J36" s="40" t="str">
        <f t="shared" si="2"/>
        <v>Sprint 0</v>
      </c>
      <c r="K36" s="73"/>
      <c r="L36" s="77"/>
    </row>
    <row r="37" spans="1:12" ht="18" x14ac:dyDescent="0.3">
      <c r="A37" s="132">
        <v>44147</v>
      </c>
      <c r="B37" s="133" t="s">
        <v>36</v>
      </c>
      <c r="C37" s="96" t="s">
        <v>54</v>
      </c>
      <c r="D37" s="36" t="s">
        <v>53</v>
      </c>
      <c r="E37" s="29">
        <v>0.83333333333333337</v>
      </c>
      <c r="F37" s="30"/>
      <c r="G37" s="29">
        <v>4.1666666666666664E-2</v>
      </c>
      <c r="H37" s="31"/>
      <c r="I37" s="97">
        <f t="shared" si="1"/>
        <v>5</v>
      </c>
      <c r="J37" s="40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96" t="s">
        <v>78</v>
      </c>
      <c r="D38" s="36" t="s">
        <v>53</v>
      </c>
      <c r="E38" s="29">
        <v>0.375</v>
      </c>
      <c r="F38" s="30"/>
      <c r="G38" s="29">
        <v>0.42708333333333331</v>
      </c>
      <c r="H38" s="31"/>
      <c r="I38" s="97">
        <f t="shared" si="1"/>
        <v>1.25</v>
      </c>
      <c r="J38" s="40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0.42708333333333331</v>
      </c>
      <c r="F39" s="77"/>
      <c r="G39" s="76">
        <v>0.5</v>
      </c>
      <c r="H39" s="78"/>
      <c r="I39" s="142">
        <f t="shared" si="1"/>
        <v>1.75</v>
      </c>
      <c r="J39" s="40" t="str">
        <f t="shared" si="2"/>
        <v>Sprint 0</v>
      </c>
      <c r="K39" s="73"/>
      <c r="L39" s="77"/>
    </row>
    <row r="40" spans="1:12" ht="18" x14ac:dyDescent="0.3">
      <c r="A40" s="88">
        <v>44148</v>
      </c>
      <c r="B40" s="98" t="s">
        <v>36</v>
      </c>
      <c r="C40" s="98" t="s">
        <v>47</v>
      </c>
      <c r="D40" s="63" t="s">
        <v>95</v>
      </c>
      <c r="E40" s="76">
        <v>0.625</v>
      </c>
      <c r="F40" s="77"/>
      <c r="G40" s="76">
        <v>0.70833333333333337</v>
      </c>
      <c r="H40" s="78"/>
      <c r="I40" s="142">
        <f t="shared" si="1"/>
        <v>2</v>
      </c>
      <c r="J40" s="40" t="str">
        <f t="shared" si="2"/>
        <v>Sprint 0</v>
      </c>
      <c r="K40" s="73"/>
      <c r="L40" s="77"/>
    </row>
    <row r="41" spans="1:12" ht="18" x14ac:dyDescent="0.3">
      <c r="A41" s="90">
        <v>44150</v>
      </c>
      <c r="B41" s="96" t="s">
        <v>36</v>
      </c>
      <c r="C41" s="177" t="s">
        <v>47</v>
      </c>
      <c r="D41" s="36" t="s">
        <v>96</v>
      </c>
      <c r="E41" s="29">
        <v>0.625</v>
      </c>
      <c r="F41" s="30"/>
      <c r="G41" s="29">
        <v>0.66666666666666663</v>
      </c>
      <c r="H41" s="31"/>
      <c r="I41" s="97">
        <f t="shared" si="1"/>
        <v>1</v>
      </c>
      <c r="J41" s="40" t="str">
        <f t="shared" si="2"/>
        <v>Sprint 0</v>
      </c>
      <c r="K41" s="33"/>
      <c r="L41" s="30"/>
    </row>
    <row r="42" spans="1:12" ht="18" x14ac:dyDescent="0.3">
      <c r="A42" s="88">
        <v>44151</v>
      </c>
      <c r="B42" s="65" t="s">
        <v>36</v>
      </c>
      <c r="C42" s="65" t="s">
        <v>78</v>
      </c>
      <c r="D42" s="63" t="s">
        <v>78</v>
      </c>
      <c r="E42" s="76">
        <v>0.375</v>
      </c>
      <c r="F42" s="77"/>
      <c r="G42" s="76">
        <v>0.38541666666666669</v>
      </c>
      <c r="H42" s="64"/>
      <c r="I42" s="142">
        <f t="shared" si="1"/>
        <v>0.25</v>
      </c>
      <c r="J42" s="40" t="str">
        <f t="shared" si="2"/>
        <v>Sprint 0</v>
      </c>
      <c r="K42" s="73"/>
      <c r="L42" s="77"/>
    </row>
    <row r="43" spans="1:12" ht="18" x14ac:dyDescent="0.3">
      <c r="A43" s="88">
        <v>44151</v>
      </c>
      <c r="B43" s="65" t="s">
        <v>36</v>
      </c>
      <c r="C43" s="65" t="s">
        <v>47</v>
      </c>
      <c r="D43" s="63" t="s">
        <v>97</v>
      </c>
      <c r="E43" s="76">
        <v>0.39583333333333331</v>
      </c>
      <c r="F43" s="77"/>
      <c r="G43" s="76">
        <v>0.41666666666666669</v>
      </c>
      <c r="H43" s="64"/>
      <c r="I43" s="142">
        <f t="shared" si="1"/>
        <v>0.5</v>
      </c>
      <c r="J43" s="40" t="str">
        <f t="shared" si="2"/>
        <v>Sprint 0</v>
      </c>
      <c r="K43" s="73"/>
      <c r="L43" s="77"/>
    </row>
    <row r="44" spans="1:12" ht="18" x14ac:dyDescent="0.3">
      <c r="A44" s="90">
        <v>44151</v>
      </c>
      <c r="B44" s="27" t="s">
        <v>36</v>
      </c>
      <c r="C44" s="1" t="s">
        <v>190</v>
      </c>
      <c r="D44" s="36" t="s">
        <v>49</v>
      </c>
      <c r="E44" s="29">
        <v>0.59375</v>
      </c>
      <c r="F44" s="30"/>
      <c r="G44" s="29">
        <v>0.625</v>
      </c>
      <c r="H44" s="39"/>
      <c r="I44" s="142">
        <f t="shared" si="1"/>
        <v>0.75</v>
      </c>
      <c r="J44" s="40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96" t="s">
        <v>44</v>
      </c>
      <c r="D45" s="36" t="s">
        <v>106</v>
      </c>
      <c r="E45" s="29">
        <v>0.63541666666666663</v>
      </c>
      <c r="F45" s="30"/>
      <c r="G45" s="29">
        <v>0.70833333333333337</v>
      </c>
      <c r="H45" s="31"/>
      <c r="I45" s="97">
        <f t="shared" si="1"/>
        <v>1.75</v>
      </c>
      <c r="J45" s="40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78</v>
      </c>
      <c r="D46" s="36" t="s">
        <v>78</v>
      </c>
      <c r="E46" s="29">
        <v>0.375</v>
      </c>
      <c r="F46" s="30"/>
      <c r="G46" s="29">
        <v>0.39583333333333331</v>
      </c>
      <c r="H46" s="31"/>
      <c r="I46" s="97">
        <f t="shared" ref="I46:I77" si="3">H46/60+ROUND(IF((OR(E46="",G46="")),0,IF((G46&lt;E46),((G46-E46)*24)+24,(G46-E46)*24)-F46/60),2)</f>
        <v>0.5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133" t="s">
        <v>54</v>
      </c>
      <c r="D47" s="36" t="s">
        <v>146</v>
      </c>
      <c r="E47" s="29">
        <v>0.41666666666666669</v>
      </c>
      <c r="F47" s="30"/>
      <c r="G47" s="29">
        <v>0.5</v>
      </c>
      <c r="H47" s="39"/>
      <c r="I47" s="142">
        <f t="shared" si="3"/>
        <v>2</v>
      </c>
      <c r="J47" s="40" t="str">
        <f t="shared" si="4"/>
        <v>Sprint 1</v>
      </c>
      <c r="K47" s="33"/>
      <c r="L47" s="30"/>
    </row>
    <row r="48" spans="1:12" ht="18" x14ac:dyDescent="0.3">
      <c r="A48" s="88">
        <v>44152</v>
      </c>
      <c r="B48" s="98" t="s">
        <v>36</v>
      </c>
      <c r="C48" s="133" t="s">
        <v>267</v>
      </c>
      <c r="D48" s="63" t="s">
        <v>361</v>
      </c>
      <c r="E48" s="76">
        <v>0.75694444444444453</v>
      </c>
      <c r="F48" s="77"/>
      <c r="G48" s="76">
        <v>0.84027777777777779</v>
      </c>
      <c r="H48" s="78"/>
      <c r="I48" s="142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44152</v>
      </c>
      <c r="B49" s="98" t="s">
        <v>36</v>
      </c>
      <c r="C49" s="98" t="s">
        <v>44</v>
      </c>
      <c r="D49" s="63"/>
      <c r="E49" s="76">
        <v>0.63541666666666663</v>
      </c>
      <c r="F49" s="77"/>
      <c r="G49" s="76">
        <v>0.70833333333333337</v>
      </c>
      <c r="H49" s="78"/>
      <c r="I49" s="142">
        <f t="shared" si="3"/>
        <v>1.75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98" t="s">
        <v>36</v>
      </c>
      <c r="C50" s="98" t="s">
        <v>195</v>
      </c>
      <c r="D50" s="63" t="s">
        <v>196</v>
      </c>
      <c r="E50" s="76">
        <v>0.75</v>
      </c>
      <c r="F50" s="77"/>
      <c r="G50" s="76">
        <v>0.79166666666666663</v>
      </c>
      <c r="H50" s="64"/>
      <c r="I50" s="142">
        <f t="shared" si="3"/>
        <v>1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98" t="s">
        <v>36</v>
      </c>
      <c r="C51" s="98" t="s">
        <v>267</v>
      </c>
      <c r="D51" s="63" t="s">
        <v>269</v>
      </c>
      <c r="E51" s="76">
        <v>0.3888888888888889</v>
      </c>
      <c r="F51" s="77">
        <v>20</v>
      </c>
      <c r="G51" s="76">
        <v>0.5</v>
      </c>
      <c r="H51" s="64"/>
      <c r="I51" s="142">
        <f t="shared" si="3"/>
        <v>2.33</v>
      </c>
      <c r="J51" s="40" t="str">
        <f t="shared" si="4"/>
        <v>Sprint 1</v>
      </c>
      <c r="K51" s="73"/>
      <c r="L51" s="77"/>
    </row>
    <row r="52" spans="1:12" ht="18" x14ac:dyDescent="0.3">
      <c r="A52" s="88">
        <v>44153</v>
      </c>
      <c r="B52" s="98" t="s">
        <v>36</v>
      </c>
      <c r="C52" s="98" t="s">
        <v>267</v>
      </c>
      <c r="D52" s="63" t="s">
        <v>362</v>
      </c>
      <c r="E52" s="76">
        <v>0.60763888888888895</v>
      </c>
      <c r="F52" s="77"/>
      <c r="G52" s="76">
        <v>0.61805555555555558</v>
      </c>
      <c r="H52" s="64"/>
      <c r="I52" s="142">
        <f t="shared" si="3"/>
        <v>0.25</v>
      </c>
      <c r="J52" s="40" t="str">
        <f t="shared" si="4"/>
        <v>Sprint 1</v>
      </c>
      <c r="K52" s="73"/>
      <c r="L52" s="77"/>
    </row>
    <row r="53" spans="1:12" ht="18" x14ac:dyDescent="0.3">
      <c r="A53" s="88">
        <v>44154</v>
      </c>
      <c r="B53" s="98" t="s">
        <v>36</v>
      </c>
      <c r="C53" s="98" t="s">
        <v>267</v>
      </c>
      <c r="D53" s="63" t="s">
        <v>271</v>
      </c>
      <c r="E53" s="76">
        <v>0.54166666666666663</v>
      </c>
      <c r="F53" s="77"/>
      <c r="G53" s="76">
        <v>0.55902777777777779</v>
      </c>
      <c r="H53" s="64"/>
      <c r="I53" s="142">
        <f t="shared" si="3"/>
        <v>0.42</v>
      </c>
      <c r="J53" s="40" t="str">
        <f t="shared" si="4"/>
        <v>Sprint 1</v>
      </c>
      <c r="K53" s="73"/>
      <c r="L53" s="77"/>
    </row>
    <row r="54" spans="1:12" ht="18" x14ac:dyDescent="0.3">
      <c r="A54" s="88">
        <v>44154</v>
      </c>
      <c r="B54" s="98" t="s">
        <v>36</v>
      </c>
      <c r="C54" s="98" t="s">
        <v>78</v>
      </c>
      <c r="D54" s="63" t="s">
        <v>78</v>
      </c>
      <c r="E54" s="76">
        <v>0.375</v>
      </c>
      <c r="F54" s="77"/>
      <c r="G54" s="76">
        <v>0.38541666666666669</v>
      </c>
      <c r="H54" s="78"/>
      <c r="I54" s="97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98" t="s">
        <v>36</v>
      </c>
      <c r="C55" s="98" t="s">
        <v>192</v>
      </c>
      <c r="D55" s="63" t="s">
        <v>251</v>
      </c>
      <c r="E55" s="76">
        <v>0.38541666666666669</v>
      </c>
      <c r="F55" s="77"/>
      <c r="G55" s="76">
        <v>0.4375</v>
      </c>
      <c r="H55" s="78"/>
      <c r="I55" s="97">
        <f t="shared" si="3"/>
        <v>1.25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1" t="s">
        <v>267</v>
      </c>
      <c r="D56" s="63" t="s">
        <v>270</v>
      </c>
      <c r="E56" s="76">
        <v>0.44444444444444442</v>
      </c>
      <c r="F56" s="77"/>
      <c r="G56" s="76">
        <v>0.46875</v>
      </c>
      <c r="H56" s="78"/>
      <c r="I56" s="97">
        <f t="shared" si="3"/>
        <v>0.57999999999999996</v>
      </c>
      <c r="J56" s="40" t="str">
        <f t="shared" si="4"/>
        <v>Sprint 1</v>
      </c>
      <c r="K56" s="73"/>
      <c r="L56" s="77"/>
    </row>
    <row r="57" spans="1:12" ht="18" x14ac:dyDescent="0.3">
      <c r="A57" s="88">
        <v>44155</v>
      </c>
      <c r="B57" s="98" t="s">
        <v>36</v>
      </c>
      <c r="C57" s="98" t="s">
        <v>78</v>
      </c>
      <c r="D57" s="63" t="s">
        <v>78</v>
      </c>
      <c r="E57" s="76">
        <v>0.375</v>
      </c>
      <c r="F57" s="77"/>
      <c r="G57" s="76">
        <v>0.40138888888888885</v>
      </c>
      <c r="H57" s="64"/>
      <c r="I57" s="138">
        <f t="shared" si="3"/>
        <v>0.63</v>
      </c>
      <c r="J57" s="40" t="str">
        <f t="shared" si="4"/>
        <v>Sprint 1</v>
      </c>
      <c r="K57" s="73"/>
      <c r="L57" s="77"/>
    </row>
    <row r="58" spans="1:12" ht="18" x14ac:dyDescent="0.3">
      <c r="A58" s="90">
        <v>44157</v>
      </c>
      <c r="B58" s="96" t="s">
        <v>36</v>
      </c>
      <c r="C58" s="96" t="s">
        <v>267</v>
      </c>
      <c r="D58" s="36" t="s">
        <v>120</v>
      </c>
      <c r="E58" s="29">
        <v>0.91666666666666663</v>
      </c>
      <c r="F58" s="30"/>
      <c r="G58" s="29">
        <v>0.94444444444444453</v>
      </c>
      <c r="H58" s="39"/>
      <c r="I58" s="142">
        <f t="shared" si="3"/>
        <v>0.67</v>
      </c>
      <c r="J58" s="40" t="str">
        <f t="shared" si="4"/>
        <v>Sprint 1</v>
      </c>
      <c r="K58" s="33"/>
      <c r="L58" s="30"/>
    </row>
    <row r="59" spans="1:12" ht="18" x14ac:dyDescent="0.3">
      <c r="A59" s="90">
        <v>44157</v>
      </c>
      <c r="B59" s="96" t="s">
        <v>36</v>
      </c>
      <c r="C59" s="96" t="s">
        <v>298</v>
      </c>
      <c r="D59" s="36" t="s">
        <v>364</v>
      </c>
      <c r="E59" s="29">
        <v>0.75694444444444453</v>
      </c>
      <c r="F59" s="30"/>
      <c r="G59" s="29">
        <v>0.81944444444444453</v>
      </c>
      <c r="H59" s="31"/>
      <c r="I59" s="97">
        <f t="shared" si="3"/>
        <v>1.5</v>
      </c>
      <c r="J59" s="40" t="str">
        <f t="shared" si="4"/>
        <v>Sprint 1</v>
      </c>
      <c r="K59" s="33"/>
      <c r="L59" s="30"/>
    </row>
    <row r="60" spans="1:12" ht="18" x14ac:dyDescent="0.3">
      <c r="A60" s="88">
        <v>44158</v>
      </c>
      <c r="B60" s="98" t="s">
        <v>36</v>
      </c>
      <c r="C60" s="1" t="s">
        <v>267</v>
      </c>
      <c r="D60" s="63" t="s">
        <v>362</v>
      </c>
      <c r="E60" s="76">
        <v>0.375</v>
      </c>
      <c r="F60" s="77"/>
      <c r="G60" s="76">
        <v>0.39583333333333331</v>
      </c>
      <c r="H60" s="78"/>
      <c r="I60" s="138">
        <f t="shared" si="3"/>
        <v>0.5</v>
      </c>
      <c r="J60" s="40" t="str">
        <f t="shared" si="4"/>
        <v>Sprint 1</v>
      </c>
      <c r="K60" s="73"/>
      <c r="L60" s="77"/>
    </row>
    <row r="61" spans="1:12" ht="18" x14ac:dyDescent="0.3">
      <c r="A61" s="90">
        <v>44158</v>
      </c>
      <c r="B61" s="96" t="s">
        <v>36</v>
      </c>
      <c r="C61" s="96" t="s">
        <v>195</v>
      </c>
      <c r="D61" s="36" t="s">
        <v>195</v>
      </c>
      <c r="E61" s="29">
        <v>0.54166666666666663</v>
      </c>
      <c r="F61" s="30"/>
      <c r="G61" s="29">
        <v>0.58680555555555558</v>
      </c>
      <c r="H61" s="31"/>
      <c r="I61" s="97">
        <f t="shared" si="3"/>
        <v>1.08</v>
      </c>
      <c r="J61" s="40" t="str">
        <f t="shared" si="4"/>
        <v>Sprint 1</v>
      </c>
      <c r="K61" s="33"/>
      <c r="L61" s="30"/>
    </row>
    <row r="62" spans="1:12" ht="18" x14ac:dyDescent="0.3">
      <c r="A62" s="90">
        <v>44158</v>
      </c>
      <c r="B62" s="96" t="s">
        <v>36</v>
      </c>
      <c r="C62" s="1" t="s">
        <v>190</v>
      </c>
      <c r="D62" s="36" t="s">
        <v>257</v>
      </c>
      <c r="E62" s="29">
        <v>0.59375</v>
      </c>
      <c r="F62" s="30"/>
      <c r="G62" s="29">
        <v>0.63055555555555554</v>
      </c>
      <c r="H62" s="31"/>
      <c r="I62" s="97">
        <f t="shared" si="3"/>
        <v>0.88</v>
      </c>
      <c r="J62" s="40" t="str">
        <f t="shared" si="4"/>
        <v>Sprint 1</v>
      </c>
      <c r="K62" s="33"/>
      <c r="L62" s="30"/>
    </row>
    <row r="63" spans="1:12" ht="18" x14ac:dyDescent="0.3">
      <c r="A63" s="88">
        <v>44158</v>
      </c>
      <c r="B63" s="98" t="s">
        <v>36</v>
      </c>
      <c r="C63" s="98" t="s">
        <v>197</v>
      </c>
      <c r="D63" s="63" t="s">
        <v>198</v>
      </c>
      <c r="E63" s="76">
        <v>0.63194444444444442</v>
      </c>
      <c r="F63" s="77"/>
      <c r="G63" s="76">
        <v>0.66666666666666663</v>
      </c>
      <c r="H63" s="78"/>
      <c r="I63" s="113">
        <f t="shared" si="3"/>
        <v>0.83</v>
      </c>
      <c r="J63" s="40" t="str">
        <f t="shared" si="4"/>
        <v>Sprint 1</v>
      </c>
      <c r="K63" s="73"/>
      <c r="L63" s="77"/>
    </row>
    <row r="64" spans="1:12" ht="18" x14ac:dyDescent="0.3">
      <c r="A64" s="90">
        <v>44159</v>
      </c>
      <c r="B64" s="96" t="s">
        <v>36</v>
      </c>
      <c r="C64" s="96" t="s">
        <v>78</v>
      </c>
      <c r="D64" s="134" t="s">
        <v>78</v>
      </c>
      <c r="E64" s="29">
        <v>0.375</v>
      </c>
      <c r="F64" s="30"/>
      <c r="G64" s="29">
        <v>0.38541666666666669</v>
      </c>
      <c r="H64" s="31"/>
      <c r="I64" s="97">
        <f t="shared" si="3"/>
        <v>0.25</v>
      </c>
      <c r="J64" s="40" t="str">
        <f t="shared" si="4"/>
        <v>Sprint 1</v>
      </c>
      <c r="K64" s="33"/>
      <c r="L64" s="30"/>
    </row>
    <row r="65" spans="1:12" ht="18" x14ac:dyDescent="0.3">
      <c r="A65" s="88">
        <v>44159</v>
      </c>
      <c r="B65" s="98" t="s">
        <v>36</v>
      </c>
      <c r="C65" s="98" t="s">
        <v>195</v>
      </c>
      <c r="D65" s="63" t="s">
        <v>195</v>
      </c>
      <c r="E65" s="76">
        <v>0.38541666666666669</v>
      </c>
      <c r="F65" s="77">
        <v>10</v>
      </c>
      <c r="G65" s="76">
        <v>0.46527777777777773</v>
      </c>
      <c r="H65" s="78"/>
      <c r="I65" s="113">
        <f t="shared" si="3"/>
        <v>1.75</v>
      </c>
      <c r="J65" s="40" t="str">
        <f t="shared" si="4"/>
        <v>Sprint 1</v>
      </c>
      <c r="K65" s="73"/>
      <c r="L65" s="77"/>
    </row>
    <row r="66" spans="1:12" ht="18" x14ac:dyDescent="0.3">
      <c r="A66" s="88">
        <v>44159</v>
      </c>
      <c r="B66" s="98" t="s">
        <v>36</v>
      </c>
      <c r="C66" s="98" t="s">
        <v>267</v>
      </c>
      <c r="D66" s="63" t="s">
        <v>363</v>
      </c>
      <c r="E66" s="76">
        <v>0.77430555555555547</v>
      </c>
      <c r="F66" s="77"/>
      <c r="G66" s="76">
        <v>0.78472222222222221</v>
      </c>
      <c r="H66" s="64"/>
      <c r="I66" s="89">
        <f t="shared" si="3"/>
        <v>0.25</v>
      </c>
      <c r="J66" s="40" t="str">
        <f t="shared" si="4"/>
        <v>Sprint 1</v>
      </c>
      <c r="K66" s="73"/>
      <c r="L66" s="77"/>
    </row>
    <row r="67" spans="1:12" ht="18" x14ac:dyDescent="0.3">
      <c r="A67" s="88">
        <v>44159</v>
      </c>
      <c r="B67" s="98" t="s">
        <v>36</v>
      </c>
      <c r="C67" s="205" t="s">
        <v>265</v>
      </c>
      <c r="D67" s="63" t="s">
        <v>360</v>
      </c>
      <c r="E67" s="76">
        <v>0.46527777777777773</v>
      </c>
      <c r="F67" s="77"/>
      <c r="G67" s="76">
        <v>0.4826388888888889</v>
      </c>
      <c r="H67" s="64"/>
      <c r="I67" s="89">
        <f t="shared" si="3"/>
        <v>0.42</v>
      </c>
      <c r="J67" s="40" t="str">
        <f t="shared" si="4"/>
        <v>Sprint 1</v>
      </c>
      <c r="K67" s="73"/>
      <c r="L67" s="77"/>
    </row>
    <row r="68" spans="1:12" ht="18" x14ac:dyDescent="0.3">
      <c r="A68" s="88">
        <v>44160</v>
      </c>
      <c r="B68" s="98" t="s">
        <v>36</v>
      </c>
      <c r="C68" s="205" t="s">
        <v>78</v>
      </c>
      <c r="D68" s="63" t="s">
        <v>78</v>
      </c>
      <c r="E68" s="76">
        <v>0.375</v>
      </c>
      <c r="F68" s="77"/>
      <c r="G68" s="76">
        <v>0.38541666666666669</v>
      </c>
      <c r="H68" s="64"/>
      <c r="I68" s="89">
        <f t="shared" si="3"/>
        <v>0.25</v>
      </c>
      <c r="J68" s="40" t="str">
        <f t="shared" si="4"/>
        <v>Sprint 1</v>
      </c>
      <c r="K68" s="73"/>
      <c r="L68" s="77"/>
    </row>
    <row r="69" spans="1:12" ht="18" x14ac:dyDescent="0.3">
      <c r="A69" s="88">
        <v>44160</v>
      </c>
      <c r="B69" s="98" t="s">
        <v>36</v>
      </c>
      <c r="C69" s="1" t="s">
        <v>267</v>
      </c>
      <c r="D69" s="63" t="s">
        <v>120</v>
      </c>
      <c r="E69" s="76">
        <v>0.3888888888888889</v>
      </c>
      <c r="F69" s="77"/>
      <c r="G69" s="76">
        <v>0.50694444444444442</v>
      </c>
      <c r="H69" s="64"/>
      <c r="I69" s="89">
        <f t="shared" si="3"/>
        <v>2.83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98" t="s">
        <v>36</v>
      </c>
      <c r="C70" s="204" t="s">
        <v>267</v>
      </c>
      <c r="D70" s="63" t="s">
        <v>120</v>
      </c>
      <c r="E70" s="76">
        <v>0.52083333333333337</v>
      </c>
      <c r="F70" s="77"/>
      <c r="G70" s="76">
        <v>0.55208333333333337</v>
      </c>
      <c r="H70" s="64"/>
      <c r="I70" s="89">
        <f t="shared" si="3"/>
        <v>0.75</v>
      </c>
      <c r="J70" s="40" t="str">
        <f t="shared" si="4"/>
        <v>Sprint 1</v>
      </c>
      <c r="K70" s="73"/>
      <c r="L70" s="77"/>
    </row>
    <row r="71" spans="1:12" ht="18" x14ac:dyDescent="0.3">
      <c r="A71" s="88">
        <v>44160</v>
      </c>
      <c r="B71" s="98" t="s">
        <v>36</v>
      </c>
      <c r="C71" s="1" t="s">
        <v>267</v>
      </c>
      <c r="D71" s="63" t="s">
        <v>120</v>
      </c>
      <c r="E71" s="76">
        <v>0.80555555555555547</v>
      </c>
      <c r="F71" s="77"/>
      <c r="G71" s="76">
        <v>0.86111111111111116</v>
      </c>
      <c r="H71" s="64"/>
      <c r="I71" s="89">
        <f t="shared" si="3"/>
        <v>1.33</v>
      </c>
      <c r="J71" s="40" t="str">
        <f t="shared" si="4"/>
        <v>Sprint 1</v>
      </c>
      <c r="K71" s="73"/>
      <c r="L71" s="77"/>
    </row>
    <row r="72" spans="1:12" ht="18" x14ac:dyDescent="0.3">
      <c r="A72" s="88">
        <v>44160</v>
      </c>
      <c r="B72" s="98" t="s">
        <v>36</v>
      </c>
      <c r="C72" s="98" t="s">
        <v>267</v>
      </c>
      <c r="D72" s="63" t="s">
        <v>365</v>
      </c>
      <c r="E72" s="76">
        <v>0.875</v>
      </c>
      <c r="F72" s="77"/>
      <c r="G72" s="76">
        <v>0.91666666666666663</v>
      </c>
      <c r="H72" s="64"/>
      <c r="I72" s="89">
        <f t="shared" si="3"/>
        <v>1</v>
      </c>
      <c r="J72" s="40" t="str">
        <f t="shared" si="4"/>
        <v>Sprint 1</v>
      </c>
      <c r="K72" s="73"/>
      <c r="L72" s="77"/>
    </row>
    <row r="73" spans="1:12" ht="18" x14ac:dyDescent="0.3">
      <c r="A73" s="88">
        <v>44160</v>
      </c>
      <c r="B73" s="98" t="s">
        <v>36</v>
      </c>
      <c r="C73" s="204" t="s">
        <v>267</v>
      </c>
      <c r="D73" s="63" t="s">
        <v>120</v>
      </c>
      <c r="E73" s="76">
        <v>0.9375</v>
      </c>
      <c r="F73" s="77"/>
      <c r="G73" s="76">
        <v>0.98958333333333337</v>
      </c>
      <c r="H73" s="64"/>
      <c r="I73" s="89">
        <f t="shared" si="3"/>
        <v>1.25</v>
      </c>
      <c r="J73" s="40" t="str">
        <f t="shared" si="4"/>
        <v>Sprint 1</v>
      </c>
      <c r="K73" s="73"/>
      <c r="L73" s="77"/>
    </row>
    <row r="74" spans="1:12" ht="18" x14ac:dyDescent="0.3">
      <c r="A74" s="90">
        <v>44161</v>
      </c>
      <c r="B74" s="98" t="s">
        <v>36</v>
      </c>
      <c r="C74" s="98" t="s">
        <v>78</v>
      </c>
      <c r="D74" s="36" t="s">
        <v>78</v>
      </c>
      <c r="E74" s="29">
        <v>0.375</v>
      </c>
      <c r="F74" s="30"/>
      <c r="G74" s="29">
        <v>0.39583333333333331</v>
      </c>
      <c r="H74" s="39"/>
      <c r="I74" s="87">
        <f t="shared" si="3"/>
        <v>0.5</v>
      </c>
      <c r="J74" s="40" t="str">
        <f t="shared" si="4"/>
        <v>Sprint 1</v>
      </c>
      <c r="K74" s="33"/>
      <c r="L74" s="30"/>
    </row>
    <row r="75" spans="1:12" ht="18" x14ac:dyDescent="0.3">
      <c r="A75" s="88">
        <v>44161</v>
      </c>
      <c r="B75" s="98" t="s">
        <v>36</v>
      </c>
      <c r="C75" s="98" t="s">
        <v>265</v>
      </c>
      <c r="D75" s="63" t="s">
        <v>363</v>
      </c>
      <c r="E75" s="76">
        <v>0.63194444444444442</v>
      </c>
      <c r="F75" s="77"/>
      <c r="G75" s="76">
        <v>0.65972222222222221</v>
      </c>
      <c r="H75" s="78"/>
      <c r="I75" s="113">
        <f t="shared" si="3"/>
        <v>0.67</v>
      </c>
      <c r="J75" s="40" t="str">
        <f t="shared" si="4"/>
        <v>Sprint 1</v>
      </c>
      <c r="K75" s="73"/>
      <c r="L75" s="77"/>
    </row>
    <row r="76" spans="1:12" ht="18" x14ac:dyDescent="0.3">
      <c r="A76" s="88">
        <v>44161</v>
      </c>
      <c r="B76" s="98" t="s">
        <v>36</v>
      </c>
      <c r="C76" s="98" t="s">
        <v>195</v>
      </c>
      <c r="D76" s="63" t="s">
        <v>258</v>
      </c>
      <c r="E76" s="76">
        <v>0.66666666666666663</v>
      </c>
      <c r="F76" s="77"/>
      <c r="G76" s="76">
        <v>0.70833333333333337</v>
      </c>
      <c r="H76" s="78"/>
      <c r="I76" s="113">
        <f t="shared" si="3"/>
        <v>1</v>
      </c>
      <c r="J76" s="40" t="str">
        <f t="shared" si="4"/>
        <v>Sprint 1</v>
      </c>
      <c r="K76" s="73"/>
      <c r="L76" s="77"/>
    </row>
    <row r="77" spans="1:12" ht="18" x14ac:dyDescent="0.3">
      <c r="A77" s="88">
        <v>44162</v>
      </c>
      <c r="B77" s="98" t="s">
        <v>36</v>
      </c>
      <c r="C77" s="98" t="s">
        <v>78</v>
      </c>
      <c r="D77" s="63" t="s">
        <v>78</v>
      </c>
      <c r="E77" s="76">
        <v>0.375</v>
      </c>
      <c r="F77" s="77"/>
      <c r="G77" s="76"/>
      <c r="H77" s="64"/>
      <c r="I77" s="89">
        <f t="shared" si="3"/>
        <v>0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98" t="s">
        <v>36</v>
      </c>
      <c r="C78" s="98" t="s">
        <v>267</v>
      </c>
      <c r="D78" s="63" t="s">
        <v>120</v>
      </c>
      <c r="E78" s="76">
        <v>0.40625</v>
      </c>
      <c r="F78" s="77"/>
      <c r="G78" s="76">
        <v>0.45833333333333331</v>
      </c>
      <c r="H78" s="78"/>
      <c r="I78" s="113">
        <f t="shared" ref="I78:I100" si="5">H78/60+ROUND(IF((OR(E78="",G78="")),0,IF((G78&lt;E78),((G78-E78)*24)+24,(G78-E78)*24)-F78/60),2)</f>
        <v>1.25</v>
      </c>
      <c r="J78" s="40" t="str">
        <f t="shared" ref="J78:J100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44162</v>
      </c>
      <c r="B79" s="98" t="s">
        <v>36</v>
      </c>
      <c r="C79" s="133" t="s">
        <v>267</v>
      </c>
      <c r="D79" s="63" t="s">
        <v>120</v>
      </c>
      <c r="E79" s="76">
        <v>0.52083333333333337</v>
      </c>
      <c r="F79" s="77"/>
      <c r="G79" s="76">
        <v>0.54166666666666663</v>
      </c>
      <c r="H79" s="78"/>
      <c r="I79" s="113">
        <f t="shared" si="5"/>
        <v>0.5</v>
      </c>
      <c r="J79" s="40" t="str">
        <f t="shared" si="6"/>
        <v>Sprint 1</v>
      </c>
      <c r="K79" s="73"/>
      <c r="L79" s="77"/>
    </row>
    <row r="80" spans="1:12" ht="18" x14ac:dyDescent="0.3">
      <c r="A80" s="132">
        <v>44162</v>
      </c>
      <c r="B80" s="133" t="s">
        <v>36</v>
      </c>
      <c r="C80" s="177" t="s">
        <v>200</v>
      </c>
      <c r="D80" s="134"/>
      <c r="E80" s="135">
        <v>0.54166666666666663</v>
      </c>
      <c r="F80" s="136"/>
      <c r="G80" s="135">
        <v>0.625</v>
      </c>
      <c r="H80" s="137"/>
      <c r="I80" s="138">
        <f t="shared" si="5"/>
        <v>2</v>
      </c>
      <c r="J80" s="40" t="str">
        <f t="shared" si="6"/>
        <v>Sprint 1</v>
      </c>
      <c r="K80" s="178"/>
      <c r="L80" s="136"/>
    </row>
    <row r="81" spans="1:12" ht="18" x14ac:dyDescent="0.3">
      <c r="A81" s="88">
        <v>44162</v>
      </c>
      <c r="B81" s="98" t="s">
        <v>36</v>
      </c>
      <c r="C81" s="177" t="s">
        <v>225</v>
      </c>
      <c r="D81" s="63"/>
      <c r="E81" s="76">
        <v>0.625</v>
      </c>
      <c r="F81" s="77"/>
      <c r="G81" s="76">
        <v>0.70833333333333337</v>
      </c>
      <c r="H81" s="78"/>
      <c r="I81" s="113">
        <f t="shared" si="5"/>
        <v>2</v>
      </c>
      <c r="J81" s="40" t="str">
        <f t="shared" si="6"/>
        <v>Sprint 1</v>
      </c>
      <c r="K81" s="73"/>
      <c r="L81" s="77"/>
    </row>
    <row r="82" spans="1:12" ht="18" x14ac:dyDescent="0.3">
      <c r="A82" s="169">
        <v>44165</v>
      </c>
      <c r="B82" s="177" t="s">
        <v>36</v>
      </c>
      <c r="C82" s="177" t="s">
        <v>278</v>
      </c>
      <c r="D82" s="63" t="s">
        <v>279</v>
      </c>
      <c r="E82" s="190">
        <v>0.33333333333333331</v>
      </c>
      <c r="F82" s="170"/>
      <c r="G82" s="190">
        <v>0.41666666666666669</v>
      </c>
      <c r="H82" s="191"/>
      <c r="I82" s="142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196">
        <v>44165</v>
      </c>
      <c r="B83" s="197" t="s">
        <v>36</v>
      </c>
      <c r="C83" s="197" t="s">
        <v>202</v>
      </c>
      <c r="D83" s="63"/>
      <c r="E83" s="198">
        <v>0.41666666666666669</v>
      </c>
      <c r="F83" s="199"/>
      <c r="G83" s="198">
        <v>0.48749999999999999</v>
      </c>
      <c r="H83" s="64"/>
      <c r="I83" s="200">
        <f t="shared" si="5"/>
        <v>1.7</v>
      </c>
      <c r="J83" s="40" t="str">
        <f t="shared" si="6"/>
        <v>Sprint 2</v>
      </c>
      <c r="K83" s="201"/>
      <c r="L83" s="199"/>
    </row>
    <row r="84" spans="1:12" ht="18" x14ac:dyDescent="0.3">
      <c r="A84" s="206">
        <v>44166</v>
      </c>
      <c r="B84" s="207" t="s">
        <v>36</v>
      </c>
      <c r="C84" s="207" t="s">
        <v>78</v>
      </c>
      <c r="D84" s="36" t="s">
        <v>78</v>
      </c>
      <c r="E84" s="208">
        <v>0.375</v>
      </c>
      <c r="F84" s="209"/>
      <c r="G84" s="208">
        <v>0.38541666666666669</v>
      </c>
      <c r="H84" s="39"/>
      <c r="I84" s="210">
        <f t="shared" si="5"/>
        <v>0.25</v>
      </c>
      <c r="J84" s="210" t="str">
        <f t="shared" si="6"/>
        <v>Sprint 2</v>
      </c>
      <c r="K84" s="223"/>
      <c r="L84" s="209"/>
    </row>
    <row r="85" spans="1:12" ht="18" x14ac:dyDescent="0.3">
      <c r="A85" s="206">
        <v>44166</v>
      </c>
      <c r="B85" s="207" t="s">
        <v>36</v>
      </c>
      <c r="C85" s="207" t="s">
        <v>267</v>
      </c>
      <c r="D85" s="36" t="s">
        <v>170</v>
      </c>
      <c r="E85" s="208">
        <v>0.80972222222222223</v>
      </c>
      <c r="F85" s="225"/>
      <c r="G85" s="208">
        <v>0.85555555555555562</v>
      </c>
      <c r="H85" s="39"/>
      <c r="I85" s="210">
        <f t="shared" si="5"/>
        <v>1.1000000000000001</v>
      </c>
      <c r="J85" s="210" t="str">
        <f t="shared" si="6"/>
        <v>Sprint 2</v>
      </c>
      <c r="K85" s="223"/>
      <c r="L85" s="209"/>
    </row>
    <row r="86" spans="1:12" ht="18" x14ac:dyDescent="0.3">
      <c r="A86" s="206">
        <v>44167</v>
      </c>
      <c r="B86" s="207" t="s">
        <v>36</v>
      </c>
      <c r="C86" s="207" t="s">
        <v>267</v>
      </c>
      <c r="D86" s="36" t="s">
        <v>170</v>
      </c>
      <c r="E86" s="208">
        <v>0.79166666666666663</v>
      </c>
      <c r="F86" s="225"/>
      <c r="G86" s="208">
        <v>0.83333333333333337</v>
      </c>
      <c r="H86" s="39"/>
      <c r="I86" s="210">
        <f t="shared" si="5"/>
        <v>1</v>
      </c>
      <c r="J86" s="210" t="str">
        <f t="shared" si="6"/>
        <v>Sprint 2</v>
      </c>
      <c r="K86" s="223"/>
      <c r="L86" s="209"/>
    </row>
    <row r="87" spans="1:12" ht="18" x14ac:dyDescent="0.3">
      <c r="A87" s="196">
        <v>44167</v>
      </c>
      <c r="B87" s="197" t="s">
        <v>36</v>
      </c>
      <c r="C87" s="197" t="s">
        <v>78</v>
      </c>
      <c r="D87" s="63" t="s">
        <v>78</v>
      </c>
      <c r="E87" s="198">
        <v>0.375</v>
      </c>
      <c r="F87" s="199"/>
      <c r="G87" s="198">
        <v>0.38541666666666669</v>
      </c>
      <c r="H87" s="64"/>
      <c r="I87" s="200">
        <f t="shared" si="5"/>
        <v>0.25</v>
      </c>
      <c r="J87" s="200" t="str">
        <f t="shared" si="6"/>
        <v>Sprint 2</v>
      </c>
      <c r="K87" s="201"/>
      <c r="L87" s="199"/>
    </row>
    <row r="88" spans="1:12" ht="18" x14ac:dyDescent="0.3">
      <c r="A88" s="196">
        <v>44168</v>
      </c>
      <c r="B88" s="197" t="s">
        <v>36</v>
      </c>
      <c r="C88" s="197" t="s">
        <v>78</v>
      </c>
      <c r="D88" s="63" t="s">
        <v>78</v>
      </c>
      <c r="E88" s="198">
        <v>0.375</v>
      </c>
      <c r="F88" s="199"/>
      <c r="G88" s="198">
        <v>0.38750000000000001</v>
      </c>
      <c r="H88" s="64"/>
      <c r="I88" s="200">
        <f t="shared" si="5"/>
        <v>0.3</v>
      </c>
      <c r="J88" s="200" t="str">
        <f t="shared" si="6"/>
        <v>Sprint 2</v>
      </c>
      <c r="K88" s="201"/>
      <c r="L88" s="199"/>
    </row>
    <row r="89" spans="1:12" ht="18" x14ac:dyDescent="0.3">
      <c r="A89" s="206">
        <v>44168</v>
      </c>
      <c r="B89" s="207" t="s">
        <v>36</v>
      </c>
      <c r="C89" s="207" t="s">
        <v>44</v>
      </c>
      <c r="D89" s="36" t="s">
        <v>109</v>
      </c>
      <c r="E89" s="208">
        <v>0.54166666666666663</v>
      </c>
      <c r="F89" s="209"/>
      <c r="G89" s="208">
        <v>0.59375</v>
      </c>
      <c r="H89" s="39"/>
      <c r="I89" s="210">
        <f t="shared" si="5"/>
        <v>1.25</v>
      </c>
      <c r="J89" s="210" t="str">
        <f t="shared" si="6"/>
        <v>Sprint 2</v>
      </c>
      <c r="K89" s="223"/>
      <c r="L89" s="209"/>
    </row>
    <row r="90" spans="1:12" ht="18" x14ac:dyDescent="0.3">
      <c r="A90" s="196">
        <v>44168</v>
      </c>
      <c r="B90" s="133" t="s">
        <v>36</v>
      </c>
      <c r="C90" s="133" t="s">
        <v>265</v>
      </c>
      <c r="D90" s="63" t="s">
        <v>277</v>
      </c>
      <c r="E90" s="198">
        <v>0.77430555555555547</v>
      </c>
      <c r="F90" s="199"/>
      <c r="G90" s="198">
        <v>0.79166666666666663</v>
      </c>
      <c r="H90" s="64"/>
      <c r="I90" s="200">
        <f t="shared" si="5"/>
        <v>0.42</v>
      </c>
      <c r="J90" s="200" t="str">
        <f t="shared" si="6"/>
        <v>Sprint 2</v>
      </c>
      <c r="K90" s="201"/>
      <c r="L90" s="199"/>
    </row>
    <row r="91" spans="1:12" ht="18" x14ac:dyDescent="0.3">
      <c r="A91" s="196">
        <v>44168</v>
      </c>
      <c r="B91" s="197" t="s">
        <v>36</v>
      </c>
      <c r="C91" s="133" t="s">
        <v>267</v>
      </c>
      <c r="D91" s="36" t="s">
        <v>170</v>
      </c>
      <c r="E91" s="198">
        <v>0.81944444444444453</v>
      </c>
      <c r="F91" s="199"/>
      <c r="G91" s="198">
        <v>0.84375</v>
      </c>
      <c r="H91" s="64"/>
      <c r="I91" s="200">
        <f t="shared" si="5"/>
        <v>0.57999999999999996</v>
      </c>
      <c r="J91" s="200" t="str">
        <f t="shared" si="6"/>
        <v>Sprint 2</v>
      </c>
      <c r="K91" s="201"/>
      <c r="L91" s="199"/>
    </row>
    <row r="92" spans="1:12" ht="18" x14ac:dyDescent="0.3">
      <c r="A92" s="196">
        <v>44168</v>
      </c>
      <c r="B92" s="197" t="s">
        <v>36</v>
      </c>
      <c r="C92" s="133" t="s">
        <v>265</v>
      </c>
      <c r="D92" s="63" t="s">
        <v>366</v>
      </c>
      <c r="E92" s="198">
        <v>0.90972222222222221</v>
      </c>
      <c r="F92" s="199"/>
      <c r="G92" s="198">
        <v>0.95833333333333337</v>
      </c>
      <c r="H92" s="64"/>
      <c r="I92" s="200">
        <f t="shared" si="5"/>
        <v>1.17</v>
      </c>
      <c r="J92" s="200" t="str">
        <f t="shared" si="6"/>
        <v>Sprint 2</v>
      </c>
      <c r="K92" s="201"/>
      <c r="L92" s="199"/>
    </row>
    <row r="93" spans="1:12" ht="18" x14ac:dyDescent="0.3">
      <c r="A93" s="196">
        <v>44169</v>
      </c>
      <c r="B93" s="197" t="s">
        <v>36</v>
      </c>
      <c r="C93" s="197" t="s">
        <v>78</v>
      </c>
      <c r="D93" s="63" t="s">
        <v>78</v>
      </c>
      <c r="E93" s="198">
        <v>0.375</v>
      </c>
      <c r="F93" s="199"/>
      <c r="G93" s="198">
        <v>0.39305555555555555</v>
      </c>
      <c r="H93" s="64"/>
      <c r="I93" s="200">
        <f t="shared" si="5"/>
        <v>0.43</v>
      </c>
      <c r="J93" s="200" t="str">
        <f t="shared" si="6"/>
        <v>Sprint 2</v>
      </c>
      <c r="K93" s="201"/>
      <c r="L93" s="199"/>
    </row>
    <row r="94" spans="1:12" ht="18" x14ac:dyDescent="0.3">
      <c r="A94" s="196">
        <v>44169</v>
      </c>
      <c r="B94" s="197" t="s">
        <v>36</v>
      </c>
      <c r="C94" s="197" t="s">
        <v>195</v>
      </c>
      <c r="D94" s="63" t="s">
        <v>195</v>
      </c>
      <c r="E94" s="198">
        <v>0.38541666666666669</v>
      </c>
      <c r="F94" s="199"/>
      <c r="G94" s="198">
        <v>0.43402777777777773</v>
      </c>
      <c r="H94" s="64"/>
      <c r="I94" s="200">
        <f t="shared" si="5"/>
        <v>1.17</v>
      </c>
      <c r="J94" s="200" t="str">
        <f t="shared" si="6"/>
        <v>Sprint 2</v>
      </c>
      <c r="K94" s="201"/>
      <c r="L94" s="199"/>
    </row>
    <row r="95" spans="1:12" ht="18" x14ac:dyDescent="0.3">
      <c r="A95" s="196">
        <v>44169</v>
      </c>
      <c r="B95" s="197" t="s">
        <v>36</v>
      </c>
      <c r="C95" s="197" t="s">
        <v>265</v>
      </c>
      <c r="D95" s="63" t="s">
        <v>366</v>
      </c>
      <c r="E95" s="198">
        <v>0.5625</v>
      </c>
      <c r="F95" s="199"/>
      <c r="G95" s="198">
        <v>0.61458333333333337</v>
      </c>
      <c r="H95" s="64"/>
      <c r="I95" s="200">
        <f t="shared" si="5"/>
        <v>1.25</v>
      </c>
      <c r="J95" s="200" t="str">
        <f t="shared" si="6"/>
        <v>Sprint 2</v>
      </c>
      <c r="K95" s="201"/>
      <c r="L95" s="199"/>
    </row>
    <row r="96" spans="1:12" ht="18" x14ac:dyDescent="0.3">
      <c r="A96" s="196">
        <v>44169</v>
      </c>
      <c r="B96" s="197" t="s">
        <v>36</v>
      </c>
      <c r="C96" s="197" t="s">
        <v>265</v>
      </c>
      <c r="D96" s="63" t="s">
        <v>366</v>
      </c>
      <c r="E96" s="198">
        <v>0.5625</v>
      </c>
      <c r="F96" s="199"/>
      <c r="G96" s="198">
        <v>0.61458333333333337</v>
      </c>
      <c r="H96" s="64"/>
      <c r="I96" s="200">
        <f t="shared" si="5"/>
        <v>1.25</v>
      </c>
      <c r="J96" s="200" t="str">
        <f t="shared" si="6"/>
        <v>Sprint 2</v>
      </c>
      <c r="K96" s="201"/>
      <c r="L96" s="199"/>
    </row>
    <row r="97" spans="1:12" ht="18" x14ac:dyDescent="0.3">
      <c r="A97" s="196">
        <v>44169</v>
      </c>
      <c r="B97" s="197" t="s">
        <v>36</v>
      </c>
      <c r="C97" s="197" t="s">
        <v>265</v>
      </c>
      <c r="D97" s="63" t="s">
        <v>367</v>
      </c>
      <c r="E97" s="198">
        <v>0.6875</v>
      </c>
      <c r="F97" s="199"/>
      <c r="G97" s="198">
        <v>0.70833333333333337</v>
      </c>
      <c r="H97" s="64"/>
      <c r="I97" s="200">
        <f t="shared" si="5"/>
        <v>0.5</v>
      </c>
      <c r="J97" s="200" t="str">
        <f t="shared" si="6"/>
        <v>Sprint 2</v>
      </c>
      <c r="K97" s="201"/>
      <c r="L97" s="199"/>
    </row>
    <row r="98" spans="1:12" ht="18" x14ac:dyDescent="0.3">
      <c r="A98" s="196">
        <v>44169</v>
      </c>
      <c r="B98" s="197" t="s">
        <v>36</v>
      </c>
      <c r="C98" s="197" t="s">
        <v>157</v>
      </c>
      <c r="D98" s="63" t="s">
        <v>169</v>
      </c>
      <c r="E98" s="198">
        <v>0.70833333333333337</v>
      </c>
      <c r="F98" s="199"/>
      <c r="G98" s="198">
        <v>0.81944444444444453</v>
      </c>
      <c r="H98" s="64"/>
      <c r="I98" s="200">
        <f t="shared" si="5"/>
        <v>2.67</v>
      </c>
      <c r="J98" s="200" t="str">
        <f t="shared" si="6"/>
        <v>Sprint 2</v>
      </c>
      <c r="K98" s="201"/>
      <c r="L98" s="199"/>
    </row>
    <row r="99" spans="1:12" ht="18" x14ac:dyDescent="0.3">
      <c r="A99" s="196">
        <v>44169</v>
      </c>
      <c r="B99" s="197" t="s">
        <v>36</v>
      </c>
      <c r="C99" s="197" t="s">
        <v>265</v>
      </c>
      <c r="D99" s="63" t="s">
        <v>367</v>
      </c>
      <c r="E99" s="198">
        <v>0.875</v>
      </c>
      <c r="F99" s="199"/>
      <c r="G99" s="198">
        <v>0.88194444444444453</v>
      </c>
      <c r="H99" s="64"/>
      <c r="I99" s="200">
        <f t="shared" si="5"/>
        <v>0.17</v>
      </c>
      <c r="J99" s="200" t="str">
        <f t="shared" si="6"/>
        <v>Sprint 2</v>
      </c>
      <c r="K99" s="201"/>
      <c r="L99" s="199"/>
    </row>
    <row r="100" spans="1:12" ht="18" x14ac:dyDescent="0.3">
      <c r="A100" s="196">
        <v>44169</v>
      </c>
      <c r="B100" s="197" t="s">
        <v>36</v>
      </c>
      <c r="C100" s="197" t="s">
        <v>157</v>
      </c>
      <c r="D100" s="63" t="s">
        <v>170</v>
      </c>
      <c r="E100" s="198">
        <v>0.875</v>
      </c>
      <c r="F100" s="199"/>
      <c r="G100" s="198">
        <v>0.9</v>
      </c>
      <c r="H100" s="64"/>
      <c r="I100" s="200">
        <f t="shared" si="5"/>
        <v>0.6</v>
      </c>
      <c r="J100" s="200" t="str">
        <f t="shared" si="6"/>
        <v>Sprint 2</v>
      </c>
      <c r="K100" s="201"/>
      <c r="L100" s="199"/>
    </row>
    <row r="101" spans="1:12" ht="18" x14ac:dyDescent="0.3">
      <c r="A101" s="206">
        <v>44172</v>
      </c>
      <c r="B101" s="207" t="s">
        <v>36</v>
      </c>
      <c r="C101" s="207" t="s">
        <v>78</v>
      </c>
      <c r="D101" s="36" t="s">
        <v>447</v>
      </c>
      <c r="E101" s="208">
        <v>0.54166666666666663</v>
      </c>
      <c r="F101" s="209"/>
      <c r="G101" s="208">
        <v>0.54652777777777783</v>
      </c>
      <c r="H101" s="39"/>
      <c r="I101" s="210">
        <f>H101/60+ROUND(IF((OR(E101="",G101="")),0,IF((G101&lt;E101),((G101-E101)*24)+24,(G101-E101)*24)-F101/60),2)</f>
        <v>0.12</v>
      </c>
      <c r="J101" s="21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196">
        <v>44172</v>
      </c>
      <c r="B102" s="197" t="s">
        <v>36</v>
      </c>
      <c r="C102" s="197" t="s">
        <v>190</v>
      </c>
      <c r="D102" s="63" t="s">
        <v>206</v>
      </c>
      <c r="E102" s="198">
        <v>0.59375</v>
      </c>
      <c r="F102" s="199"/>
      <c r="G102" s="198">
        <v>0.61111111111111105</v>
      </c>
      <c r="H102" s="64"/>
      <c r="I102" s="200">
        <f t="shared" ref="I102" si="7">H102/60+ROUND(IF((OR(E102="",G102="")),0,IF((G102&lt;E102),((G102-E102)*24)+24,(G102-E102)*24)-F102/60),2)</f>
        <v>0.42</v>
      </c>
      <c r="J102" s="200" t="str">
        <f t="shared" ref="J102" si="8"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01"/>
      <c r="L102" s="199"/>
    </row>
    <row r="103" spans="1:12" ht="18" x14ac:dyDescent="0.3">
      <c r="A103" s="196">
        <v>44173</v>
      </c>
      <c r="B103" s="197" t="s">
        <v>36</v>
      </c>
      <c r="C103" s="197" t="s">
        <v>78</v>
      </c>
      <c r="D103" s="63" t="s">
        <v>447</v>
      </c>
      <c r="E103" s="198">
        <v>0.375</v>
      </c>
      <c r="F103" s="199"/>
      <c r="G103" s="198">
        <v>0.37847222222222227</v>
      </c>
      <c r="H103" s="64"/>
      <c r="I103" s="200">
        <v>0.08</v>
      </c>
      <c r="J103" s="200" t="s">
        <v>108</v>
      </c>
      <c r="K103" s="201"/>
      <c r="L103" s="199"/>
    </row>
    <row r="104" spans="1:12" ht="18" x14ac:dyDescent="0.3">
      <c r="A104" s="196">
        <v>44173</v>
      </c>
      <c r="B104" s="197" t="s">
        <v>36</v>
      </c>
      <c r="C104" s="197" t="s">
        <v>44</v>
      </c>
      <c r="D104" s="63"/>
      <c r="E104" s="198">
        <v>0.63541666666666663</v>
      </c>
      <c r="F104" s="199">
        <v>15</v>
      </c>
      <c r="G104" s="198">
        <v>0.71666666666666667</v>
      </c>
      <c r="H104" s="64"/>
      <c r="I104" s="200">
        <v>1.7</v>
      </c>
      <c r="J104" s="200" t="s">
        <v>108</v>
      </c>
      <c r="K104" s="201"/>
      <c r="L104" s="199"/>
    </row>
    <row r="105" spans="1:12" ht="18" x14ac:dyDescent="0.3">
      <c r="A105" s="196">
        <v>44173</v>
      </c>
      <c r="B105" s="197" t="s">
        <v>36</v>
      </c>
      <c r="C105" s="197" t="s">
        <v>265</v>
      </c>
      <c r="D105" s="63" t="s">
        <v>367</v>
      </c>
      <c r="E105" s="198">
        <v>0.41666666666666669</v>
      </c>
      <c r="F105" s="199"/>
      <c r="G105" s="198">
        <v>0.42708333333333331</v>
      </c>
      <c r="H105" s="64"/>
      <c r="I105" s="200">
        <f t="shared" ref="I105:I107" si="9">H105/60+ROUND(IF((OR(E105="",G105="")),0,IF((G105&lt;E105),((G105-E105)*24)+24,(G105-E105)*24)-F105/60),2)</f>
        <v>0.25</v>
      </c>
      <c r="J105" s="200" t="str">
        <f t="shared" ref="J105:J107" si="10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44174</v>
      </c>
      <c r="B106" s="197" t="s">
        <v>36</v>
      </c>
      <c r="C106" s="197" t="s">
        <v>265</v>
      </c>
      <c r="D106" s="63" t="s">
        <v>368</v>
      </c>
      <c r="E106" s="198">
        <v>0.38611111111111113</v>
      </c>
      <c r="F106" s="199"/>
      <c r="G106" s="198">
        <v>0.40347222222222223</v>
      </c>
      <c r="H106" s="64"/>
      <c r="I106" s="200">
        <f t="shared" si="9"/>
        <v>0.42</v>
      </c>
      <c r="J106" s="200" t="str">
        <f t="shared" si="10"/>
        <v>Sprint 2</v>
      </c>
      <c r="K106" s="201"/>
      <c r="L106" s="199"/>
    </row>
    <row r="107" spans="1:12" ht="18" x14ac:dyDescent="0.3">
      <c r="A107" s="196">
        <v>44174</v>
      </c>
      <c r="B107" s="197" t="s">
        <v>36</v>
      </c>
      <c r="C107" s="197" t="s">
        <v>78</v>
      </c>
      <c r="D107" s="63" t="s">
        <v>447</v>
      </c>
      <c r="E107" s="198">
        <v>0.375</v>
      </c>
      <c r="F107" s="199"/>
      <c r="G107" s="198">
        <v>0.38611111111111113</v>
      </c>
      <c r="H107" s="64"/>
      <c r="I107" s="200">
        <f t="shared" si="9"/>
        <v>0.27</v>
      </c>
      <c r="J107" s="200" t="str">
        <f t="shared" si="10"/>
        <v>Sprint 2</v>
      </c>
      <c r="K107" s="201"/>
      <c r="L107" s="199"/>
    </row>
    <row r="108" spans="1:12" ht="18" x14ac:dyDescent="0.3">
      <c r="A108" s="196">
        <v>44174</v>
      </c>
      <c r="B108" s="197" t="s">
        <v>36</v>
      </c>
      <c r="C108" s="197" t="s">
        <v>160</v>
      </c>
      <c r="D108" s="63" t="s">
        <v>120</v>
      </c>
      <c r="E108" s="198">
        <v>0.60416666666666663</v>
      </c>
      <c r="F108" s="199"/>
      <c r="G108" s="198">
        <v>0.64583333333333337</v>
      </c>
      <c r="H108" s="64"/>
      <c r="I108" s="200">
        <f t="shared" ref="I108" si="11">H108/60+ROUND(IF((OR(E108="",G108="")),0,IF((G108&lt;E108),((G108-E108)*24)+24,(G108-E108)*24)-F108/60),2)</f>
        <v>1</v>
      </c>
      <c r="J108" s="200" t="str">
        <f t="shared" ref="J108" si="12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196">
        <v>44174</v>
      </c>
      <c r="B109" s="197" t="s">
        <v>36</v>
      </c>
      <c r="C109" s="197" t="s">
        <v>160</v>
      </c>
      <c r="D109" s="63" t="s">
        <v>171</v>
      </c>
      <c r="E109" s="198">
        <v>0.8125</v>
      </c>
      <c r="F109" s="199"/>
      <c r="G109" s="198">
        <v>0.88194444444444453</v>
      </c>
      <c r="H109" s="64"/>
      <c r="I109" s="200">
        <f t="shared" ref="I109:I110" si="13">H109/60+ROUND(IF((OR(E109="",G109="")),0,IF((G109&lt;E109),((G109-E109)*24)+24,(G109-E109)*24)-F109/60),2)</f>
        <v>1.67</v>
      </c>
      <c r="J109" s="200" t="str">
        <f t="shared" ref="J109:J110" si="14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01"/>
      <c r="L109" s="199"/>
    </row>
    <row r="110" spans="1:12" ht="18" x14ac:dyDescent="0.3">
      <c r="A110" s="196">
        <v>44175</v>
      </c>
      <c r="B110" s="197" t="s">
        <v>36</v>
      </c>
      <c r="C110" s="197" t="s">
        <v>265</v>
      </c>
      <c r="D110" s="63" t="s">
        <v>367</v>
      </c>
      <c r="E110" s="198">
        <v>0.38194444444444442</v>
      </c>
      <c r="F110" s="199"/>
      <c r="G110" s="198">
        <v>0.41666666666666669</v>
      </c>
      <c r="H110" s="64"/>
      <c r="I110" s="200">
        <f t="shared" si="13"/>
        <v>0.83</v>
      </c>
      <c r="J110" s="200" t="str">
        <f t="shared" si="14"/>
        <v>Sprint 2</v>
      </c>
      <c r="K110" s="201"/>
      <c r="L110" s="199"/>
    </row>
    <row r="111" spans="1:12" ht="18" x14ac:dyDescent="0.3">
      <c r="A111" s="196">
        <v>44175</v>
      </c>
      <c r="B111" s="197" t="s">
        <v>36</v>
      </c>
      <c r="C111" s="197" t="s">
        <v>78</v>
      </c>
      <c r="D111" s="63"/>
      <c r="E111" s="198">
        <v>0.375</v>
      </c>
      <c r="F111" s="199"/>
      <c r="G111" s="198">
        <v>0.38194444444444442</v>
      </c>
      <c r="H111" s="64"/>
      <c r="I111" s="200">
        <v>0.08</v>
      </c>
      <c r="J111" s="200" t="s">
        <v>108</v>
      </c>
      <c r="K111" s="201"/>
      <c r="L111" s="199"/>
    </row>
    <row r="112" spans="1:12" ht="18" x14ac:dyDescent="0.3">
      <c r="A112" s="196">
        <v>44175</v>
      </c>
      <c r="B112" s="197" t="s">
        <v>36</v>
      </c>
      <c r="C112" s="197" t="s">
        <v>160</v>
      </c>
      <c r="D112" s="63" t="s">
        <v>120</v>
      </c>
      <c r="E112" s="198">
        <v>0.43055555555555558</v>
      </c>
      <c r="F112" s="199"/>
      <c r="G112" s="198">
        <v>0.45833333333333331</v>
      </c>
      <c r="H112" s="64"/>
      <c r="I112" s="200">
        <f t="shared" ref="I112:I113" si="15">H112/60+ROUND(IF((OR(E112="",G112="")),0,IF((G112&lt;E112),((G112-E112)*24)+24,(G112-E112)*24)-F112/60),2)</f>
        <v>0.67</v>
      </c>
      <c r="J112" s="200" t="str">
        <f t="shared" ref="J112:J113" si="16"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01"/>
      <c r="L112" s="199"/>
    </row>
    <row r="113" spans="1:12" ht="18" x14ac:dyDescent="0.3">
      <c r="A113" s="196">
        <v>44175</v>
      </c>
      <c r="B113" s="197" t="s">
        <v>36</v>
      </c>
      <c r="C113" s="197" t="s">
        <v>265</v>
      </c>
      <c r="D113" s="63" t="s">
        <v>367</v>
      </c>
      <c r="E113" s="198">
        <v>0.83333333333333337</v>
      </c>
      <c r="F113" s="199"/>
      <c r="G113" s="198">
        <v>0.84375</v>
      </c>
      <c r="H113" s="64"/>
      <c r="I113" s="200">
        <f t="shared" si="15"/>
        <v>0.25</v>
      </c>
      <c r="J113" s="200" t="str">
        <f t="shared" si="16"/>
        <v>Sprint 2</v>
      </c>
      <c r="K113" s="201"/>
      <c r="L113" s="199"/>
    </row>
    <row r="114" spans="1:12" ht="18" x14ac:dyDescent="0.3">
      <c r="A114" s="196">
        <v>44175</v>
      </c>
      <c r="B114" s="197" t="s">
        <v>36</v>
      </c>
      <c r="C114" s="197" t="s">
        <v>265</v>
      </c>
      <c r="D114" s="63" t="s">
        <v>369</v>
      </c>
      <c r="E114" s="198">
        <v>0.875</v>
      </c>
      <c r="F114" s="199"/>
      <c r="G114" s="198">
        <v>0.91249999999999998</v>
      </c>
      <c r="H114" s="64"/>
      <c r="I114" s="200">
        <f t="shared" ref="I114" si="17">H114/60+ROUND(IF((OR(E114="",G114="")),0,IF((G114&lt;E114),((G114-E114)*24)+24,(G114-E114)*24)-F114/60),2)</f>
        <v>0.9</v>
      </c>
      <c r="J114" s="200" t="str">
        <f t="shared" ref="J114" si="18"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01"/>
      <c r="L114" s="199"/>
    </row>
    <row r="115" spans="1:12" ht="18" x14ac:dyDescent="0.3">
      <c r="A115" s="196">
        <v>44175</v>
      </c>
      <c r="B115" s="197" t="s">
        <v>36</v>
      </c>
      <c r="C115" s="197" t="s">
        <v>160</v>
      </c>
      <c r="D115" s="63" t="s">
        <v>120</v>
      </c>
      <c r="E115" s="198">
        <v>0.92708333333333337</v>
      </c>
      <c r="F115" s="199"/>
      <c r="G115" s="198">
        <v>4.1666666666666664E-2</v>
      </c>
      <c r="H115" s="64"/>
      <c r="I115" s="200">
        <f t="shared" ref="I115" si="19">H115/60+ROUND(IF((OR(E115="",G115="")),0,IF((G115&lt;E115),((G115-E115)*24)+24,(G115-E115)*24)-F115/60),2)</f>
        <v>2.75</v>
      </c>
      <c r="J115" s="200" t="str">
        <f t="shared" ref="J115" si="20">IF(AND(A115&lt;=$F$8+14),"Sprint 0",
IF(AND(A115&gt;=$F$8+14,A115&lt;=$F$8+27),"Sprint 1",
IF(AND(A115&gt;=$F$8+28,A115&lt;=$F$8+41),"Sprint 2",
IF(AND(A115&gt;=$F$8+42,A115&lt;=$F$8+55),"Sprint 3",
IF(AND(A115&gt;=$F$8+56,A115&lt;=$F$8+69),"Sprint 4","Nothing")))))</f>
        <v>Sprint 2</v>
      </c>
      <c r="K115" s="201"/>
      <c r="L115" s="199"/>
    </row>
    <row r="116" spans="1:12" ht="18" x14ac:dyDescent="0.3">
      <c r="A116" s="206">
        <v>44176</v>
      </c>
      <c r="B116" s="207" t="s">
        <v>36</v>
      </c>
      <c r="C116" s="207" t="s">
        <v>78</v>
      </c>
      <c r="D116" s="36" t="s">
        <v>447</v>
      </c>
      <c r="E116" s="208">
        <v>0.375</v>
      </c>
      <c r="F116" s="209"/>
      <c r="G116" s="208">
        <v>0.38055555555555554</v>
      </c>
      <c r="H116" s="39"/>
      <c r="I116" s="210">
        <f>H116/60+ROUND(IF((OR(E116="",G116="")),0,IF((G116&lt;E116),((G116-E116)*24)+24,(G116-E116)*24)-F116/60),2)</f>
        <v>0.13</v>
      </c>
      <c r="J116" s="210" t="str">
        <f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206">
        <v>44176</v>
      </c>
      <c r="B117" s="207" t="s">
        <v>36</v>
      </c>
      <c r="C117" s="207" t="s">
        <v>200</v>
      </c>
      <c r="D117" s="36" t="s">
        <v>231</v>
      </c>
      <c r="E117" s="208">
        <v>0.54305555555555551</v>
      </c>
      <c r="F117" s="209">
        <v>5</v>
      </c>
      <c r="G117" s="208">
        <v>0.59583333333333333</v>
      </c>
      <c r="H117" s="39"/>
      <c r="I117" s="210">
        <f t="shared" ref="I117:I118" si="21">H117/60+ROUND(IF((OR(E117="",G117="")),0,IF((G117&lt;E117),((G117-E117)*24)+24,(G117-E117)*24)-F117/60),2)</f>
        <v>1.18</v>
      </c>
      <c r="J117" s="210" t="str">
        <f t="shared" ref="J117:J118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2</v>
      </c>
      <c r="K117" s="223"/>
      <c r="L117" s="209"/>
    </row>
    <row r="118" spans="1:12" ht="18" x14ac:dyDescent="0.3">
      <c r="A118" s="196">
        <v>44176</v>
      </c>
      <c r="B118" s="197" t="s">
        <v>36</v>
      </c>
      <c r="C118" s="197" t="s">
        <v>225</v>
      </c>
      <c r="D118" s="63" t="s">
        <v>232</v>
      </c>
      <c r="E118" s="198">
        <v>0.60416666666666663</v>
      </c>
      <c r="F118" s="199"/>
      <c r="G118" s="198">
        <v>0.65277777777777779</v>
      </c>
      <c r="H118" s="64"/>
      <c r="I118" s="200">
        <f t="shared" si="21"/>
        <v>1.17</v>
      </c>
      <c r="J118" s="200" t="str">
        <f t="shared" si="22"/>
        <v>Sprint 2</v>
      </c>
      <c r="K118" s="201"/>
      <c r="L118" s="199"/>
    </row>
    <row r="119" spans="1:12" ht="18" x14ac:dyDescent="0.3">
      <c r="A119" s="196">
        <v>44178</v>
      </c>
      <c r="B119" s="197" t="s">
        <v>36</v>
      </c>
      <c r="C119" s="197" t="s">
        <v>160</v>
      </c>
      <c r="D119" s="63" t="s">
        <v>120</v>
      </c>
      <c r="E119" s="198">
        <v>0.79166666666666663</v>
      </c>
      <c r="F119" s="199"/>
      <c r="G119" s="198">
        <v>0.84375</v>
      </c>
      <c r="H119" s="78"/>
      <c r="I119" s="241">
        <f>H119/60+ROUND(IF((OR(E119="",G119="")),0,IF((G119&lt;E119),((G119-E119)*24)+24,(G119-E119)*24)-F119/60),2)</f>
        <v>1.25</v>
      </c>
      <c r="J119" s="241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44179</v>
      </c>
      <c r="B120" s="197" t="s">
        <v>36</v>
      </c>
      <c r="C120" s="197" t="s">
        <v>200</v>
      </c>
      <c r="D120" s="63" t="s">
        <v>205</v>
      </c>
      <c r="E120" s="198">
        <v>0.33333333333333331</v>
      </c>
      <c r="F120" s="199">
        <v>10</v>
      </c>
      <c r="G120" s="198">
        <v>0.42708333333333331</v>
      </c>
      <c r="H120" s="64"/>
      <c r="I120" s="200">
        <f>H120/60+ROUND(IF((OR(E120="",G120="")),0,IF((G120&lt;E120),((G120-E120)*24)+24,(G120-E120)*24)-F120/60),2)</f>
        <v>2.08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3</v>
      </c>
      <c r="K120" s="201"/>
      <c r="L120" s="199"/>
    </row>
    <row r="121" spans="1:12" ht="18" x14ac:dyDescent="0.3">
      <c r="A121" s="206">
        <v>44180</v>
      </c>
      <c r="B121" s="207" t="s">
        <v>36</v>
      </c>
      <c r="C121" s="197" t="s">
        <v>78</v>
      </c>
      <c r="D121" s="197" t="s">
        <v>78</v>
      </c>
      <c r="E121" s="208">
        <v>0.375</v>
      </c>
      <c r="F121" s="209"/>
      <c r="G121" s="208">
        <v>0.38541666666666669</v>
      </c>
      <c r="H121" s="39"/>
      <c r="I121" s="210">
        <f t="shared" ref="I121:I123" si="23">H121/60+ROUND(IF((OR(E121="",G121="")),0,IF((G121&lt;E121),((G121-E121)*24)+24,(G121-E121)*24)-F121/60),2)</f>
        <v>0.25</v>
      </c>
      <c r="J121" s="210" t="str">
        <f t="shared" ref="J121:J123" si="24"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3</v>
      </c>
      <c r="K121" s="223"/>
      <c r="L121" s="209"/>
    </row>
    <row r="122" spans="1:12" ht="18" x14ac:dyDescent="0.3">
      <c r="A122" s="196">
        <v>44181</v>
      </c>
      <c r="B122" s="197" t="s">
        <v>36</v>
      </c>
      <c r="C122" s="197" t="s">
        <v>78</v>
      </c>
      <c r="D122" s="197" t="s">
        <v>78</v>
      </c>
      <c r="E122" s="198">
        <v>0.375</v>
      </c>
      <c r="F122" s="199"/>
      <c r="G122" s="198">
        <v>0.38541666666666669</v>
      </c>
      <c r="H122" s="64"/>
      <c r="I122" s="200">
        <f t="shared" si="23"/>
        <v>0.25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44183</v>
      </c>
      <c r="B123" s="197" t="s">
        <v>36</v>
      </c>
      <c r="C123" s="197" t="s">
        <v>416</v>
      </c>
      <c r="D123" s="63" t="s">
        <v>465</v>
      </c>
      <c r="E123" s="198">
        <v>0.75694444444444453</v>
      </c>
      <c r="F123" s="199"/>
      <c r="G123" s="198">
        <v>0.90277777777777779</v>
      </c>
      <c r="H123" s="64"/>
      <c r="I123" s="200">
        <f t="shared" si="23"/>
        <v>3.5</v>
      </c>
      <c r="J123" s="200" t="str">
        <f t="shared" si="24"/>
        <v>Sprint 3</v>
      </c>
      <c r="K123" s="201"/>
      <c r="L123" s="199"/>
    </row>
    <row r="124" spans="1:12" ht="18" x14ac:dyDescent="0.3">
      <c r="A124" s="196">
        <v>44182</v>
      </c>
      <c r="B124" s="197" t="s">
        <v>36</v>
      </c>
      <c r="C124" s="197" t="s">
        <v>78</v>
      </c>
      <c r="D124" s="63" t="s">
        <v>78</v>
      </c>
      <c r="E124" s="198">
        <v>0.375</v>
      </c>
      <c r="F124" s="199"/>
      <c r="G124" s="198">
        <v>0.38819444444444445</v>
      </c>
      <c r="H124" s="64"/>
      <c r="I124" s="200">
        <v>0.32</v>
      </c>
      <c r="J124" s="200" t="s">
        <v>125</v>
      </c>
      <c r="K124" s="201"/>
      <c r="L124" s="199"/>
    </row>
    <row r="125" spans="1:12" ht="18" x14ac:dyDescent="0.3">
      <c r="A125" s="196">
        <v>44183</v>
      </c>
      <c r="B125" s="197" t="s">
        <v>36</v>
      </c>
      <c r="C125" s="197" t="s">
        <v>78</v>
      </c>
      <c r="D125" s="63" t="s">
        <v>78</v>
      </c>
      <c r="E125" s="198">
        <v>0.375</v>
      </c>
      <c r="F125" s="199"/>
      <c r="G125" s="198">
        <v>0.39583333333333331</v>
      </c>
      <c r="H125" s="64"/>
      <c r="I125" s="200">
        <v>0.5</v>
      </c>
      <c r="J125" s="200" t="s">
        <v>125</v>
      </c>
      <c r="K125" s="201"/>
      <c r="L125" s="199"/>
    </row>
    <row r="126" spans="1:12" ht="18" x14ac:dyDescent="0.3">
      <c r="A126" s="196">
        <v>44186</v>
      </c>
      <c r="B126" s="197" t="s">
        <v>36</v>
      </c>
      <c r="C126" s="197" t="s">
        <v>78</v>
      </c>
      <c r="D126" s="63" t="s">
        <v>78</v>
      </c>
      <c r="E126" s="198">
        <v>0.54166666666666663</v>
      </c>
      <c r="F126" s="199"/>
      <c r="G126" s="198">
        <v>0.55138888888888882</v>
      </c>
      <c r="H126" s="64"/>
      <c r="I126" s="200">
        <f t="shared" ref="I126:I129" si="25">H126/60+ROUND(IF((OR(E126="",G126="")),0,IF((G126&lt;E126),((G126-E126)*24)+24,(G126-E126)*24)-F126/60),2)</f>
        <v>0.23</v>
      </c>
      <c r="J126" s="200" t="str">
        <f t="shared" ref="J126:J129" si="26">IF(AND(A126&lt;=$F$8+14),"Sprint 0",
IF(AND(A126&gt;=$F$8+14,A126&lt;=$F$8+27),"Sprint 1",
IF(AND(A126&gt;=$F$8+28,A126&lt;=$F$8+41),"Sprint 2",
IF(AND(A126&gt;=$F$8+42,A126&lt;=$F$8+55),"Sprint 3",
IF(AND(A126&gt;=$F$8+56,A126&lt;=$F$8+69),"Sprint 4","Nothing")))))</f>
        <v>Sprint 3</v>
      </c>
      <c r="K126" s="201"/>
      <c r="L126" s="199"/>
    </row>
    <row r="127" spans="1:12" ht="18" x14ac:dyDescent="0.3">
      <c r="A127" s="206">
        <v>44186</v>
      </c>
      <c r="B127" s="207" t="s">
        <v>36</v>
      </c>
      <c r="C127" s="207" t="s">
        <v>153</v>
      </c>
      <c r="D127" s="36" t="s">
        <v>120</v>
      </c>
      <c r="E127" s="208">
        <v>0.5625</v>
      </c>
      <c r="F127" s="209"/>
      <c r="G127" s="208">
        <v>0.64583333333333337</v>
      </c>
      <c r="H127" s="39"/>
      <c r="I127" s="210">
        <f t="shared" si="25"/>
        <v>2</v>
      </c>
      <c r="J127" s="210" t="str">
        <f t="shared" si="26"/>
        <v>Sprint 3</v>
      </c>
      <c r="K127" s="223"/>
      <c r="L127" s="209"/>
    </row>
    <row r="128" spans="1:12" ht="18" x14ac:dyDescent="0.3">
      <c r="A128" s="206">
        <v>44186</v>
      </c>
      <c r="B128" s="207" t="s">
        <v>36</v>
      </c>
      <c r="C128" s="207" t="s">
        <v>153</v>
      </c>
      <c r="D128" s="36" t="s">
        <v>120</v>
      </c>
      <c r="E128" s="208">
        <v>0.66666666666666663</v>
      </c>
      <c r="F128" s="209"/>
      <c r="G128" s="208">
        <v>0.72916666666666663</v>
      </c>
      <c r="H128" s="39"/>
      <c r="I128" s="210">
        <f t="shared" si="25"/>
        <v>1.5</v>
      </c>
      <c r="J128" s="210" t="str">
        <f t="shared" si="26"/>
        <v>Sprint 3</v>
      </c>
      <c r="K128" s="223"/>
      <c r="L128" s="209"/>
    </row>
    <row r="129" spans="1:12" ht="18" x14ac:dyDescent="0.3">
      <c r="A129" s="206">
        <v>44186</v>
      </c>
      <c r="B129" s="207" t="s">
        <v>36</v>
      </c>
      <c r="C129" s="207" t="s">
        <v>78</v>
      </c>
      <c r="D129" s="36" t="s">
        <v>78</v>
      </c>
      <c r="E129" s="208">
        <v>0.375</v>
      </c>
      <c r="F129" s="209"/>
      <c r="G129" s="208">
        <v>0.3833333333333333</v>
      </c>
      <c r="H129" s="39"/>
      <c r="I129" s="210">
        <f t="shared" si="25"/>
        <v>0.2</v>
      </c>
      <c r="J129" s="210" t="str">
        <f t="shared" si="26"/>
        <v>Sprint 3</v>
      </c>
      <c r="K129" s="223"/>
      <c r="L129" s="209"/>
    </row>
    <row r="130" spans="1:12" ht="18" x14ac:dyDescent="0.3">
      <c r="A130" s="206">
        <v>44187</v>
      </c>
      <c r="B130" s="207" t="s">
        <v>36</v>
      </c>
      <c r="C130" s="207" t="s">
        <v>153</v>
      </c>
      <c r="D130" s="36" t="s">
        <v>120</v>
      </c>
      <c r="E130" s="208">
        <v>0.3833333333333333</v>
      </c>
      <c r="F130" s="209">
        <v>12</v>
      </c>
      <c r="G130" s="208">
        <v>0.51250000000000007</v>
      </c>
      <c r="H130" s="39"/>
      <c r="I130" s="210">
        <f>H130/60+ROUND(IF((OR(E130="",G130="")),0,IF((G130&lt;E130),((G130-E130)*24)+24,(G130-E130)*24)-F130/60),2)</f>
        <v>2.9</v>
      </c>
      <c r="J130" s="21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23"/>
      <c r="L130" s="209"/>
    </row>
    <row r="131" spans="1:12" ht="18" x14ac:dyDescent="0.3">
      <c r="A131" s="206">
        <v>44187</v>
      </c>
      <c r="B131" s="207" t="s">
        <v>36</v>
      </c>
      <c r="C131" s="207" t="s">
        <v>153</v>
      </c>
      <c r="D131" s="36" t="s">
        <v>120</v>
      </c>
      <c r="E131" s="208">
        <v>0.5625</v>
      </c>
      <c r="F131" s="209">
        <v>10</v>
      </c>
      <c r="G131" s="208">
        <v>0.68472222222222223</v>
      </c>
      <c r="H131" s="39"/>
      <c r="I131" s="210">
        <f>H131/60+ROUND(IF((OR(E131="",G131="")),0,IF((G131&lt;E131),((G131-E131)*24)+24,(G131-E131)*24)-F131/60),2)</f>
        <v>2.77</v>
      </c>
      <c r="J131" s="21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23"/>
      <c r="L131" s="209"/>
    </row>
    <row r="132" spans="1:12" ht="18" x14ac:dyDescent="0.3">
      <c r="A132" s="196">
        <v>44188</v>
      </c>
      <c r="B132" s="197" t="s">
        <v>36</v>
      </c>
      <c r="C132" s="197" t="s">
        <v>78</v>
      </c>
      <c r="D132" s="63" t="s">
        <v>78</v>
      </c>
      <c r="E132" s="198">
        <v>0.375</v>
      </c>
      <c r="F132" s="199"/>
      <c r="G132" s="198">
        <v>0.37847222222222227</v>
      </c>
      <c r="H132" s="64"/>
      <c r="I132" s="200">
        <f>H132/60+ROUND(IF((OR(E132="",G132="")),0,IF((G132&lt;E132),((G132-E132)*24)+24,(G132-E132)*24)-F132/60),2)</f>
        <v>0.08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251">
        <v>44188</v>
      </c>
      <c r="B133" s="207" t="s">
        <v>36</v>
      </c>
      <c r="C133" s="207" t="s">
        <v>153</v>
      </c>
      <c r="D133" s="36" t="s">
        <v>120</v>
      </c>
      <c r="E133" s="208">
        <v>0.5625</v>
      </c>
      <c r="F133" s="209">
        <v>10</v>
      </c>
      <c r="G133" s="208">
        <v>0.70833333333333337</v>
      </c>
      <c r="H133" s="39"/>
      <c r="I133" s="210">
        <f>H133/60+ROUND(IF((OR(E133="",G133="")),0,IF((G133&lt;E133),((G133-E133)*24)+24,(G133-E133)*24)-F133/60),2)</f>
        <v>3.33</v>
      </c>
      <c r="J133" s="21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23"/>
      <c r="L133" s="209"/>
    </row>
  </sheetData>
  <mergeCells count="4">
    <mergeCell ref="A7:C7"/>
    <mergeCell ref="A8:C11"/>
    <mergeCell ref="M14:M20"/>
    <mergeCell ref="N14:N20"/>
  </mergeCells>
  <conditionalFormatting sqref="B14">
    <cfRule type="expression" dxfId="77" priority="32">
      <formula>AND(NOT(ISBLANK(B14)),ISERROR(MATCH(B14,projectID,0)))</formula>
    </cfRule>
  </conditionalFormatting>
  <conditionalFormatting sqref="C14">
    <cfRule type="expression" dxfId="76" priority="31">
      <formula>AND(NOT(ISBLANK(C14)),ISERROR(MATCH(C14,taskID,0)))</formula>
    </cfRule>
  </conditionalFormatting>
  <conditionalFormatting sqref="B16:B19">
    <cfRule type="expression" dxfId="75" priority="38">
      <formula>AND(NOT(ISBLANK(B16)),ISERROR(MATCH(B16,projectID,0)))</formula>
    </cfRule>
  </conditionalFormatting>
  <conditionalFormatting sqref="C16:C18">
    <cfRule type="expression" dxfId="74" priority="37">
      <formula>AND(NOT(ISBLANK(C16)),ISERROR(MATCH(C16,taskID,0)))</formula>
    </cfRule>
  </conditionalFormatting>
  <conditionalFormatting sqref="B15">
    <cfRule type="expression" dxfId="73" priority="36">
      <formula>AND(NOT(ISBLANK(B15)),ISERROR(MATCH(B15,projectID,0)))</formula>
    </cfRule>
  </conditionalFormatting>
  <conditionalFormatting sqref="C15">
    <cfRule type="expression" dxfId="72" priority="35">
      <formula>AND(NOT(ISBLANK(C15)),ISERROR(MATCH(C15,taskID,0)))</formula>
    </cfRule>
  </conditionalFormatting>
  <conditionalFormatting sqref="B20:B21">
    <cfRule type="expression" dxfId="71" priority="34">
      <formula>AND(NOT(ISBLANK(B20)),ISERROR(MATCH(B20,projectID,0)))</formula>
    </cfRule>
  </conditionalFormatting>
  <conditionalFormatting sqref="B22">
    <cfRule type="expression" dxfId="70" priority="33">
      <formula>AND(NOT(ISBLANK(B22)),ISERROR(MATCH(B22,projectID,0)))</formula>
    </cfRule>
  </conditionalFormatting>
  <conditionalFormatting sqref="C19">
    <cfRule type="expression" dxfId="69" priority="30">
      <formula>AND(NOT(ISBLANK(C19)),ISERROR(MATCH(C19,taskID,0)))</formula>
    </cfRule>
  </conditionalFormatting>
  <conditionalFormatting sqref="C20:C21">
    <cfRule type="expression" dxfId="68" priority="29">
      <formula>AND(NOT(ISBLANK(C20)),ISERROR(MATCH(C20,taskID,0)))</formula>
    </cfRule>
  </conditionalFormatting>
  <conditionalFormatting sqref="P10">
    <cfRule type="cellIs" dxfId="67" priority="28" operator="greaterThan">
      <formula>0</formula>
    </cfRule>
  </conditionalFormatting>
  <conditionalFormatting sqref="P10">
    <cfRule type="cellIs" dxfId="66" priority="27" operator="lessThan">
      <formula>0</formula>
    </cfRule>
  </conditionalFormatting>
  <conditionalFormatting sqref="C73">
    <cfRule type="expression" dxfId="65" priority="26">
      <formula>AND(NOT(ISBLANK(C73)),ISERROR(MATCH(C73,taskID,0)))</formula>
    </cfRule>
  </conditionalFormatting>
  <conditionalFormatting sqref="C74">
    <cfRule type="expression" dxfId="64" priority="25">
      <formula>AND(NOT(ISBLANK(C74)),ISERROR(MATCH(C74,taskID,0)))</formula>
    </cfRule>
  </conditionalFormatting>
  <conditionalFormatting sqref="C34">
    <cfRule type="expression" dxfId="63" priority="22">
      <formula>AND(NOT(ISBLANK(C34)),ISERROR(MATCH(C34,taskID,0)))</formula>
    </cfRule>
  </conditionalFormatting>
  <conditionalFormatting sqref="C81">
    <cfRule type="expression" dxfId="62" priority="21">
      <formula>AND(NOT(ISBLANK(C81)),ISERROR(MATCH(C81,taskID,0)))</formula>
    </cfRule>
  </conditionalFormatting>
  <conditionalFormatting sqref="C80">
    <cfRule type="expression" dxfId="61" priority="20">
      <formula>AND(NOT(ISBLANK(C80)),ISERROR(MATCH(C80,taskID,0)))</formula>
    </cfRule>
  </conditionalFormatting>
  <conditionalFormatting sqref="C75">
    <cfRule type="expression" dxfId="60" priority="19">
      <formula>AND(NOT(ISBLANK(C75)),ISERROR(MATCH(C75,taskID,0)))</formula>
    </cfRule>
  </conditionalFormatting>
  <conditionalFormatting sqref="C101">
    <cfRule type="expression" dxfId="59" priority="18">
      <formula>AND(NOT(ISBLANK(C101)),ISERROR(MATCH(C101,taskID,0)))</formula>
    </cfRule>
  </conditionalFormatting>
  <conditionalFormatting sqref="C102">
    <cfRule type="expression" dxfId="58" priority="17">
      <formula>AND(NOT(ISBLANK(C102)),ISERROR(MATCH(C102,taskID,0)))</formula>
    </cfRule>
  </conditionalFormatting>
  <conditionalFormatting sqref="C103">
    <cfRule type="expression" dxfId="57" priority="16">
      <formula>AND(NOT(ISBLANK(C103)),ISERROR(MATCH(C103,taskID,0)))</formula>
    </cfRule>
  </conditionalFormatting>
  <conditionalFormatting sqref="C104">
    <cfRule type="expression" dxfId="56" priority="15">
      <formula>AND(NOT(ISBLANK(C104)),ISERROR(MATCH(C104,taskID,0)))</formula>
    </cfRule>
  </conditionalFormatting>
  <conditionalFormatting sqref="C107">
    <cfRule type="expression" dxfId="55" priority="14">
      <formula>AND(NOT(ISBLANK(C107)),ISERROR(MATCH(C107,taskID,0)))</formula>
    </cfRule>
  </conditionalFormatting>
  <conditionalFormatting sqref="C108">
    <cfRule type="expression" dxfId="54" priority="13">
      <formula>AND(NOT(ISBLANK(C108)),ISERROR(MATCH(C108,taskID,0)))</formula>
    </cfRule>
  </conditionalFormatting>
  <conditionalFormatting sqref="C109">
    <cfRule type="expression" dxfId="53" priority="12">
      <formula>AND(NOT(ISBLANK(C109)),ISERROR(MATCH(C109,taskID,0)))</formula>
    </cfRule>
  </conditionalFormatting>
  <conditionalFormatting sqref="C111">
    <cfRule type="expression" dxfId="52" priority="11">
      <formula>AND(NOT(ISBLANK(C111)),ISERROR(MATCH(C111,taskID,0)))</formula>
    </cfRule>
  </conditionalFormatting>
  <conditionalFormatting sqref="C112">
    <cfRule type="expression" dxfId="51" priority="10">
      <formula>AND(NOT(ISBLANK(C112)),ISERROR(MATCH(C112,taskID,0)))</formula>
    </cfRule>
  </conditionalFormatting>
  <conditionalFormatting sqref="C115">
    <cfRule type="expression" dxfId="50" priority="9">
      <formula>AND(NOT(ISBLANK(C115)),ISERROR(MATCH(C115,taskID,0)))</formula>
    </cfRule>
  </conditionalFormatting>
  <conditionalFormatting sqref="C116">
    <cfRule type="expression" dxfId="49" priority="8">
      <formula>AND(NOT(ISBLANK(C116)),ISERROR(MATCH(C116,taskID,0)))</formula>
    </cfRule>
  </conditionalFormatting>
  <conditionalFormatting sqref="C118">
    <cfRule type="expression" dxfId="48" priority="7">
      <formula>AND(NOT(ISBLANK(C118)),ISERROR(MATCH(C118,taskID,0)))</formula>
    </cfRule>
  </conditionalFormatting>
  <conditionalFormatting sqref="C117">
    <cfRule type="expression" dxfId="47" priority="6">
      <formula>AND(NOT(ISBLANK(C117)),ISERROR(MATCH(C117,taskID,0)))</formula>
    </cfRule>
  </conditionalFormatting>
  <conditionalFormatting sqref="C119">
    <cfRule type="expression" dxfId="46" priority="5">
      <formula>AND(NOT(ISBLANK(C119)),ISERROR(MATCH(C119,taskID,0)))</formula>
    </cfRule>
  </conditionalFormatting>
  <conditionalFormatting sqref="C121">
    <cfRule type="expression" dxfId="45" priority="4">
      <formula>AND(NOT(ISBLANK(C121)),ISERROR(MATCH(C121,taskID,0)))</formula>
    </cfRule>
  </conditionalFormatting>
  <conditionalFormatting sqref="C122">
    <cfRule type="expression" dxfId="44" priority="3">
      <formula>AND(NOT(ISBLANK(C122)),ISERROR(MATCH(C122,taskID,0)))</formula>
    </cfRule>
  </conditionalFormatting>
  <conditionalFormatting sqref="D121">
    <cfRule type="expression" dxfId="43" priority="2">
      <formula>AND(NOT(ISBLANK(D121)),ISERROR(MATCH(D121,taskID,0)))</formula>
    </cfRule>
  </conditionalFormatting>
  <conditionalFormatting sqref="D122">
    <cfRule type="expression" dxfId="42" priority="1">
      <formula>AND(NOT(ISBLANK(D122)),ISERROR(MATCH(D122,taskID,0)))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8 E14:E135" xr:uid="{BEB7FE49-51DA-4255-96AD-66B601FE7241}">
      <formula1>0</formula1>
      <formula2>0.999988425925926</formula2>
    </dataValidation>
    <dataValidation type="list" allowBlank="1" showInputMessage="1" showErrorMessage="1" sqref="B14:B135" xr:uid="{FDF21EF5-0DB4-4E07-A5CD-4864881F573E}">
      <formula1>projectID_list</formula1>
    </dataValidation>
    <dataValidation type="list" allowBlank="1" showInputMessage="1" showErrorMessage="1" sqref="D121:D122 C14:C135" xr:uid="{EB985EB1-7649-43F3-A97A-646336A5DF19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B5C8-BBAE-4A6B-9195-AFD78146FF50}">
  <sheetPr codeName="Sheet9">
    <pageSetUpPr fitToPage="1"/>
  </sheetPr>
  <dimension ref="A1:P134"/>
  <sheetViews>
    <sheetView showGridLines="0" topLeftCell="A115" zoomScale="85" zoomScaleNormal="85" workbookViewId="0">
      <selection activeCell="D140" sqref="D140"/>
    </sheetView>
  </sheetViews>
  <sheetFormatPr defaultColWidth="9.140625" defaultRowHeight="15" x14ac:dyDescent="0.3"/>
  <cols>
    <col min="1" max="1" width="13.5703125" style="25" customWidth="1"/>
    <col min="2" max="2" width="20.42578125" style="2" customWidth="1"/>
    <col min="3" max="3" width="44.28515625" style="2" bestFit="1" customWidth="1"/>
    <col min="4" max="4" width="30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1.14062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44193</v>
      </c>
      <c r="J3" s="59"/>
      <c r="K3" s="60"/>
      <c r="M3" s="45">
        <f ca="1">(TODAY()-WEEKDAY(TODAY(),1)+2)</f>
        <v>44193</v>
      </c>
      <c r="N3" s="46">
        <f ca="1">SUMIF(logTable49[[#All],[Date]],"="&amp;M3,logTable49[[#All],[Hours]])</f>
        <v>0</v>
      </c>
    </row>
    <row r="4" spans="1:16" x14ac:dyDescent="0.3">
      <c r="A4" s="2"/>
      <c r="E4" s="55" t="s">
        <v>426</v>
      </c>
      <c r="F4" s="49">
        <f ca="1">SUMIF(logTable49[[#All],[Date]],"="&amp;F3,logTable49[[#All],[Hours]])</f>
        <v>0</v>
      </c>
      <c r="J4" s="59"/>
      <c r="K4" s="60"/>
      <c r="M4" s="45">
        <f t="shared" ref="M4:M9" ca="1" si="0">M3+1</f>
        <v>44194</v>
      </c>
      <c r="N4" s="46">
        <f ca="1">SUMIF(logTable49[[#All],[Date]],"="&amp;M4,logTable49[[#All],[Hours]])</f>
        <v>0</v>
      </c>
    </row>
    <row r="5" spans="1:16" x14ac:dyDescent="0.3">
      <c r="A5" s="10" t="s">
        <v>427</v>
      </c>
      <c r="B5" s="11" t="s">
        <v>470</v>
      </c>
      <c r="C5" s="11"/>
      <c r="J5" s="59"/>
      <c r="K5" s="60"/>
      <c r="M5" s="45">
        <f t="shared" ca="1" si="0"/>
        <v>44195</v>
      </c>
      <c r="N5" s="46">
        <f ca="1">SUMIF(logTable49[[#All],[Date]],"="&amp;M5,logTable49[[#All],[Hours]])</f>
        <v>0</v>
      </c>
    </row>
    <row r="6" spans="1:16" x14ac:dyDescent="0.3">
      <c r="A6" s="2"/>
      <c r="J6" s="59"/>
      <c r="K6" s="60"/>
      <c r="M6" s="45">
        <f t="shared" ca="1" si="0"/>
        <v>44196</v>
      </c>
      <c r="N6" s="46">
        <f ca="1">SUMIF(logTable49[[#All],[Date]],"="&amp;M6,logTable49[[#All],[Hours]])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44197</v>
      </c>
      <c r="N7" s="46">
        <f ca="1">SUMIF(logTable49[[#All],[Date]],"="&amp;M7,logTable49[[#All],[Hours]])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44198</v>
      </c>
      <c r="N8" s="46">
        <f ca="1">SUMIF(logTable49[[#All],[Date]],"="&amp;M8,logTable49[[#All],[Hours]])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44199</v>
      </c>
      <c r="N9" s="46">
        <f ca="1">SUMIF(logTable49[[#All],[Date]],"="&amp;M9,logTable49[[#All],[Hours]])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SUM(,logTable49[[#All],[Hours]])</f>
        <v>115.18000000000005</v>
      </c>
      <c r="H11" s="1"/>
      <c r="I11" s="55" t="s">
        <v>426</v>
      </c>
      <c r="J11" s="51">
        <f>SUM(,logTable49[[#All],[Hours]])</f>
        <v>115.18000000000005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36" si="1"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3"/>
      <c r="N15" s="263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44140</v>
      </c>
      <c r="B17" s="27" t="s">
        <v>36</v>
      </c>
      <c r="C17" s="27" t="s">
        <v>47</v>
      </c>
      <c r="D17" s="36"/>
      <c r="E17" s="37">
        <v>0.375</v>
      </c>
      <c r="F17" s="38">
        <v>15</v>
      </c>
      <c r="G17" s="37">
        <v>0.52083333333333337</v>
      </c>
      <c r="H17" s="39"/>
      <c r="I17" s="40">
        <f t="shared" si="1"/>
        <v>3.25</v>
      </c>
      <c r="J17" s="40" t="str">
        <f t="shared" si="2"/>
        <v>Sprint 0</v>
      </c>
      <c r="K17" s="33"/>
      <c r="L17" s="38"/>
      <c r="M17" s="20"/>
      <c r="N17" s="20"/>
    </row>
    <row r="18" spans="1:14" ht="18" x14ac:dyDescent="0.3">
      <c r="A18" s="90">
        <v>44140</v>
      </c>
      <c r="B18" s="96" t="s">
        <v>36</v>
      </c>
      <c r="C18" s="96" t="s">
        <v>47</v>
      </c>
      <c r="D18" s="36"/>
      <c r="E18" s="29">
        <v>0.75</v>
      </c>
      <c r="F18" s="30"/>
      <c r="G18" s="29">
        <v>0.80694444444444446</v>
      </c>
      <c r="H18" s="39"/>
      <c r="I18" s="87">
        <f t="shared" si="1"/>
        <v>1.37</v>
      </c>
      <c r="J18" s="40" t="str">
        <f t="shared" si="2"/>
        <v>Sprint 0</v>
      </c>
      <c r="K18" s="33"/>
      <c r="L18" s="30"/>
      <c r="M18" s="21"/>
      <c r="N18" s="21"/>
    </row>
    <row r="19" spans="1:14" ht="18" x14ac:dyDescent="0.3">
      <c r="A19" s="69">
        <v>44141</v>
      </c>
      <c r="B19" s="65" t="s">
        <v>36</v>
      </c>
      <c r="C19" s="65" t="s">
        <v>179</v>
      </c>
      <c r="D19" s="63"/>
      <c r="E19" s="70">
        <v>0.29166666666666669</v>
      </c>
      <c r="F19" s="71"/>
      <c r="G19" s="70">
        <v>0.33333333333333331</v>
      </c>
      <c r="H19" s="64"/>
      <c r="I19" s="72">
        <f t="shared" si="1"/>
        <v>1</v>
      </c>
      <c r="J19" s="40" t="str">
        <f t="shared" si="2"/>
        <v>Sprint 0</v>
      </c>
      <c r="K19" s="73"/>
      <c r="L19" s="74"/>
      <c r="M19" s="249"/>
      <c r="N19" s="249"/>
    </row>
    <row r="20" spans="1:14" ht="18" x14ac:dyDescent="0.3">
      <c r="A20" s="88">
        <v>44141</v>
      </c>
      <c r="B20" s="96" t="s">
        <v>36</v>
      </c>
      <c r="C20" s="98" t="s">
        <v>44</v>
      </c>
      <c r="D20" s="63"/>
      <c r="E20" s="76">
        <v>0.38541666666666669</v>
      </c>
      <c r="F20" s="77">
        <v>15</v>
      </c>
      <c r="G20" s="76">
        <v>0.45833333333333331</v>
      </c>
      <c r="H20" s="64"/>
      <c r="I20" s="89">
        <f t="shared" si="1"/>
        <v>1.5</v>
      </c>
      <c r="J20" s="40" t="str">
        <f t="shared" si="2"/>
        <v>Sprint 0</v>
      </c>
      <c r="K20" s="73"/>
      <c r="L20" s="77"/>
      <c r="M20" s="249"/>
      <c r="N20" s="249"/>
    </row>
    <row r="21" spans="1:14" ht="18" x14ac:dyDescent="0.3">
      <c r="A21" s="90">
        <v>44141</v>
      </c>
      <c r="B21" s="27" t="s">
        <v>36</v>
      </c>
      <c r="C21" s="27" t="s">
        <v>47</v>
      </c>
      <c r="D21" s="36" t="s">
        <v>48</v>
      </c>
      <c r="E21" s="29">
        <v>0.375</v>
      </c>
      <c r="F21" s="30"/>
      <c r="G21" s="29">
        <v>0.41805555555555557</v>
      </c>
      <c r="H21" s="39"/>
      <c r="I21" s="87">
        <f t="shared" si="1"/>
        <v>1.03</v>
      </c>
      <c r="J21" s="40" t="str">
        <f t="shared" si="2"/>
        <v>Sprint 0</v>
      </c>
      <c r="K21" s="33"/>
      <c r="L21" s="30"/>
      <c r="N21" s="20"/>
    </row>
    <row r="22" spans="1:14" ht="18" x14ac:dyDescent="0.3">
      <c r="A22" s="90">
        <v>44144</v>
      </c>
      <c r="B22" s="96" t="s">
        <v>36</v>
      </c>
      <c r="C22" s="96" t="s">
        <v>47</v>
      </c>
      <c r="D22" s="36" t="s">
        <v>48</v>
      </c>
      <c r="E22" s="29">
        <v>0.54166666666666663</v>
      </c>
      <c r="F22" s="30"/>
      <c r="G22" s="29">
        <v>0.59375</v>
      </c>
      <c r="H22" s="39"/>
      <c r="I22" s="87">
        <f t="shared" si="1"/>
        <v>1.25</v>
      </c>
      <c r="J22" s="40" t="str">
        <f t="shared" si="2"/>
        <v>Sprint 0</v>
      </c>
      <c r="K22" s="33"/>
      <c r="L22" s="30"/>
      <c r="N22" s="20"/>
    </row>
    <row r="23" spans="1:14" ht="18" x14ac:dyDescent="0.3">
      <c r="A23" s="90">
        <v>44144</v>
      </c>
      <c r="B23" s="96" t="s">
        <v>36</v>
      </c>
      <c r="C23" s="96" t="s">
        <v>47</v>
      </c>
      <c r="D23" s="36" t="s">
        <v>49</v>
      </c>
      <c r="E23" s="29">
        <v>0.59375</v>
      </c>
      <c r="F23" s="30"/>
      <c r="G23" s="29">
        <v>0.625</v>
      </c>
      <c r="H23" s="39"/>
      <c r="I23" s="87">
        <f t="shared" si="1"/>
        <v>0.75</v>
      </c>
      <c r="J23" s="40" t="str">
        <f t="shared" si="2"/>
        <v>Sprint 0</v>
      </c>
      <c r="K23" s="33"/>
      <c r="L23" s="30"/>
      <c r="N23" s="20"/>
    </row>
    <row r="24" spans="1:14" ht="18" x14ac:dyDescent="0.3">
      <c r="A24" s="90">
        <v>44144</v>
      </c>
      <c r="B24" s="96" t="s">
        <v>36</v>
      </c>
      <c r="C24" s="96" t="s">
        <v>47</v>
      </c>
      <c r="D24" s="36" t="s">
        <v>50</v>
      </c>
      <c r="E24" s="29">
        <v>0.63541666666666663</v>
      </c>
      <c r="F24" s="30"/>
      <c r="G24" s="29">
        <v>0.69791666666666663</v>
      </c>
      <c r="H24" s="39"/>
      <c r="I24" s="87">
        <f t="shared" si="1"/>
        <v>1.5</v>
      </c>
      <c r="J24" s="40" t="str">
        <f t="shared" si="2"/>
        <v>Sprint 0</v>
      </c>
      <c r="K24" s="33"/>
      <c r="L24" s="30"/>
    </row>
    <row r="25" spans="1:14" ht="18" x14ac:dyDescent="0.3">
      <c r="A25" s="88">
        <v>44145</v>
      </c>
      <c r="B25" s="98" t="s">
        <v>36</v>
      </c>
      <c r="C25" s="98" t="s">
        <v>47</v>
      </c>
      <c r="D25" s="63" t="s">
        <v>51</v>
      </c>
      <c r="E25" s="76">
        <v>0.375</v>
      </c>
      <c r="F25" s="77"/>
      <c r="G25" s="76">
        <v>0.3888888888888889</v>
      </c>
      <c r="H25" s="64"/>
      <c r="I25" s="89">
        <f t="shared" si="1"/>
        <v>0.33</v>
      </c>
      <c r="J25" s="40" t="str">
        <f t="shared" si="2"/>
        <v>Sprint 0</v>
      </c>
      <c r="K25" s="73"/>
      <c r="L25" s="77"/>
    </row>
    <row r="26" spans="1:14" ht="18" x14ac:dyDescent="0.3">
      <c r="A26" s="88">
        <v>44145</v>
      </c>
      <c r="B26" s="98" t="s">
        <v>36</v>
      </c>
      <c r="C26" s="98" t="s">
        <v>176</v>
      </c>
      <c r="D26" s="63" t="s">
        <v>187</v>
      </c>
      <c r="E26" s="76">
        <v>0.44444444444444442</v>
      </c>
      <c r="F26" s="77"/>
      <c r="G26" s="76">
        <v>0.50347222222222221</v>
      </c>
      <c r="H26" s="64"/>
      <c r="I26" s="89">
        <f t="shared" si="1"/>
        <v>1.42</v>
      </c>
      <c r="J26" s="40" t="str">
        <f t="shared" si="2"/>
        <v>Sprint 0</v>
      </c>
      <c r="K26" s="73"/>
      <c r="L26" s="77"/>
    </row>
    <row r="27" spans="1:14" ht="18" x14ac:dyDescent="0.3">
      <c r="A27" s="88">
        <v>44145</v>
      </c>
      <c r="B27" s="98" t="s">
        <v>36</v>
      </c>
      <c r="C27" s="98" t="s">
        <v>44</v>
      </c>
      <c r="D27" s="63" t="s">
        <v>103</v>
      </c>
      <c r="E27" s="76">
        <v>0.69305555555555554</v>
      </c>
      <c r="F27" s="77"/>
      <c r="G27" s="76">
        <v>0.70972222222222225</v>
      </c>
      <c r="H27" s="64"/>
      <c r="I27" s="89">
        <f t="shared" si="1"/>
        <v>0.4</v>
      </c>
      <c r="J27" s="40" t="str">
        <f t="shared" si="2"/>
        <v>Sprint 0</v>
      </c>
      <c r="K27" s="73"/>
      <c r="L27" s="77"/>
    </row>
    <row r="28" spans="1:14" ht="18" x14ac:dyDescent="0.3">
      <c r="A28" s="88">
        <v>44147</v>
      </c>
      <c r="B28" s="98" t="s">
        <v>36</v>
      </c>
      <c r="C28" s="98" t="s">
        <v>44</v>
      </c>
      <c r="D28" s="63" t="s">
        <v>49</v>
      </c>
      <c r="E28" s="76">
        <v>0.3611111111111111</v>
      </c>
      <c r="F28" s="77"/>
      <c r="G28" s="76">
        <v>0.3888888888888889</v>
      </c>
      <c r="H28" s="64"/>
      <c r="I28" s="89">
        <f t="shared" si="1"/>
        <v>0.67</v>
      </c>
      <c r="J28" s="40" t="str">
        <f t="shared" si="2"/>
        <v>Sprint 0</v>
      </c>
      <c r="K28" s="73"/>
      <c r="L28" s="77"/>
    </row>
    <row r="29" spans="1:14" ht="18" x14ac:dyDescent="0.3">
      <c r="A29" s="88">
        <v>44147</v>
      </c>
      <c r="B29" s="98" t="s">
        <v>36</v>
      </c>
      <c r="C29" s="98" t="s">
        <v>47</v>
      </c>
      <c r="D29" s="63" t="s">
        <v>52</v>
      </c>
      <c r="E29" s="76">
        <v>0.625</v>
      </c>
      <c r="F29" s="77"/>
      <c r="G29" s="76">
        <v>0.78472222222222221</v>
      </c>
      <c r="H29" s="64"/>
      <c r="I29" s="89">
        <f t="shared" si="1"/>
        <v>3.83</v>
      </c>
      <c r="J29" s="40" t="str">
        <f t="shared" si="2"/>
        <v>Sprint 0</v>
      </c>
      <c r="K29" s="73"/>
      <c r="L29" s="77"/>
    </row>
    <row r="30" spans="1:14" ht="18" x14ac:dyDescent="0.3">
      <c r="A30" s="88">
        <v>44148</v>
      </c>
      <c r="B30" s="98" t="s">
        <v>36</v>
      </c>
      <c r="C30" s="98" t="s">
        <v>47</v>
      </c>
      <c r="D30" s="63" t="s">
        <v>53</v>
      </c>
      <c r="E30" s="76">
        <v>0.375</v>
      </c>
      <c r="F30" s="77"/>
      <c r="G30" s="76">
        <v>0.42708333333333331</v>
      </c>
      <c r="H30" s="64"/>
      <c r="I30" s="89">
        <f t="shared" si="1"/>
        <v>1.25</v>
      </c>
      <c r="J30" s="40" t="str">
        <f t="shared" si="2"/>
        <v>Sprint 0</v>
      </c>
      <c r="K30" s="73"/>
      <c r="L30" s="77"/>
    </row>
    <row r="31" spans="1:14" ht="18" x14ac:dyDescent="0.3">
      <c r="A31" s="88">
        <v>44148</v>
      </c>
      <c r="B31" s="98" t="s">
        <v>36</v>
      </c>
      <c r="C31" s="98" t="s">
        <v>44</v>
      </c>
      <c r="D31" s="63" t="s">
        <v>46</v>
      </c>
      <c r="E31" s="76">
        <v>0.47222222222222227</v>
      </c>
      <c r="F31" s="77"/>
      <c r="G31" s="76">
        <v>0.5</v>
      </c>
      <c r="H31" s="64"/>
      <c r="I31" s="89">
        <f t="shared" si="1"/>
        <v>0.67</v>
      </c>
      <c r="J31" s="40" t="str">
        <f t="shared" si="2"/>
        <v>Sprint 0</v>
      </c>
      <c r="K31" s="73"/>
      <c r="L31" s="77"/>
    </row>
    <row r="32" spans="1:14" ht="18" x14ac:dyDescent="0.3">
      <c r="A32" s="88">
        <v>44150</v>
      </c>
      <c r="B32" s="98" t="s">
        <v>36</v>
      </c>
      <c r="C32" s="98" t="s">
        <v>265</v>
      </c>
      <c r="D32" s="63" t="s">
        <v>53</v>
      </c>
      <c r="E32" s="76">
        <v>0.3611111111111111</v>
      </c>
      <c r="F32" s="77"/>
      <c r="G32" s="76">
        <v>0.3888888888888889</v>
      </c>
      <c r="H32" s="64"/>
      <c r="I32" s="89">
        <f t="shared" si="1"/>
        <v>0.67</v>
      </c>
      <c r="J32" s="40" t="str">
        <f t="shared" si="2"/>
        <v>Sprint 0</v>
      </c>
      <c r="K32" s="73"/>
      <c r="L32" s="77"/>
    </row>
    <row r="33" spans="1:12" ht="18" x14ac:dyDescent="0.3">
      <c r="A33" s="88">
        <v>44151</v>
      </c>
      <c r="B33" s="98" t="s">
        <v>36</v>
      </c>
      <c r="C33" s="98" t="s">
        <v>324</v>
      </c>
      <c r="D33" s="63" t="s">
        <v>176</v>
      </c>
      <c r="E33" s="76">
        <v>0.625</v>
      </c>
      <c r="F33" s="77"/>
      <c r="G33" s="76">
        <v>0.63888888888888895</v>
      </c>
      <c r="H33" s="64"/>
      <c r="I33" s="89">
        <f t="shared" si="1"/>
        <v>0.33</v>
      </c>
      <c r="J33" s="40" t="str">
        <f t="shared" si="2"/>
        <v>Sprint 0</v>
      </c>
      <c r="K33" s="73"/>
      <c r="L33" s="77"/>
    </row>
    <row r="34" spans="1:12" ht="18" x14ac:dyDescent="0.3">
      <c r="A34" s="88">
        <v>44151</v>
      </c>
      <c r="B34" s="98" t="s">
        <v>36</v>
      </c>
      <c r="C34" s="98" t="s">
        <v>324</v>
      </c>
      <c r="D34" s="63" t="s">
        <v>120</v>
      </c>
      <c r="E34" s="76">
        <v>0.91666666666666663</v>
      </c>
      <c r="F34" s="77"/>
      <c r="G34" s="76">
        <v>0.93055555555555547</v>
      </c>
      <c r="H34" s="64"/>
      <c r="I34" s="89">
        <f t="shared" si="1"/>
        <v>0.33</v>
      </c>
      <c r="J34" s="40" t="str">
        <f t="shared" si="2"/>
        <v>Sprint 0</v>
      </c>
      <c r="K34" s="73"/>
      <c r="L34" s="77"/>
    </row>
    <row r="35" spans="1:12" ht="18" x14ac:dyDescent="0.3">
      <c r="A35" s="88">
        <v>44151</v>
      </c>
      <c r="B35" s="98" t="s">
        <v>36</v>
      </c>
      <c r="C35" s="98" t="s">
        <v>47</v>
      </c>
      <c r="D35" s="63" t="s">
        <v>70</v>
      </c>
      <c r="E35" s="76">
        <v>0.375</v>
      </c>
      <c r="F35" s="77"/>
      <c r="G35" s="76">
        <v>0.39583333333333331</v>
      </c>
      <c r="H35" s="64"/>
      <c r="I35" s="89">
        <f t="shared" si="1"/>
        <v>0.5</v>
      </c>
      <c r="J35" s="40" t="str">
        <f t="shared" si="2"/>
        <v>Sprint 0</v>
      </c>
      <c r="K35" s="73"/>
      <c r="L35" s="77"/>
    </row>
    <row r="36" spans="1:12" ht="18" x14ac:dyDescent="0.3">
      <c r="A36" s="88">
        <v>44152</v>
      </c>
      <c r="B36" s="98" t="s">
        <v>36</v>
      </c>
      <c r="C36" s="98" t="s">
        <v>78</v>
      </c>
      <c r="D36" s="63" t="s">
        <v>70</v>
      </c>
      <c r="E36" s="76">
        <v>0.37916666666666665</v>
      </c>
      <c r="F36" s="77"/>
      <c r="G36" s="76">
        <v>0.3979166666666667</v>
      </c>
      <c r="H36" s="64"/>
      <c r="I36" s="89">
        <f t="shared" si="1"/>
        <v>0.45</v>
      </c>
      <c r="J36" s="40" t="str">
        <f t="shared" si="2"/>
        <v>Sprint 1</v>
      </c>
      <c r="K36" s="73"/>
      <c r="L36" s="77"/>
    </row>
    <row r="37" spans="1:12" ht="18" x14ac:dyDescent="0.3">
      <c r="A37" s="88">
        <v>44152</v>
      </c>
      <c r="B37" s="98" t="s">
        <v>36</v>
      </c>
      <c r="C37" s="98" t="s">
        <v>265</v>
      </c>
      <c r="D37" s="63" t="s">
        <v>370</v>
      </c>
      <c r="E37" s="76">
        <v>0.86111111111111116</v>
      </c>
      <c r="F37" s="77"/>
      <c r="G37" s="76">
        <v>0.93402777777777779</v>
      </c>
      <c r="H37" s="64"/>
      <c r="I37" s="89">
        <f t="shared" ref="I37:I42" si="3">H37/60+ROUND(IF((OR(E37="",G37="")),0,IF((G37&lt;E37),((G37-E37)*24)+24,(G37-E37)*24)-F37/60),2)</f>
        <v>1.75</v>
      </c>
      <c r="J37" s="40" t="str">
        <f t="shared" si="2"/>
        <v>Sprint 1</v>
      </c>
      <c r="K37" s="73"/>
      <c r="L37" s="77"/>
    </row>
    <row r="38" spans="1:12" ht="18" x14ac:dyDescent="0.3">
      <c r="A38" s="88">
        <v>44153</v>
      </c>
      <c r="B38" s="98" t="s">
        <v>36</v>
      </c>
      <c r="C38" s="98" t="s">
        <v>78</v>
      </c>
      <c r="D38" s="63" t="s">
        <v>70</v>
      </c>
      <c r="E38" s="76">
        <v>0.375</v>
      </c>
      <c r="F38" s="77"/>
      <c r="G38" s="76">
        <v>0.38541666666666669</v>
      </c>
      <c r="H38" s="64"/>
      <c r="I38" s="89">
        <f t="shared" si="3"/>
        <v>0.25</v>
      </c>
      <c r="J38" s="40" t="str">
        <f t="shared" si="2"/>
        <v>Sprint 1</v>
      </c>
      <c r="K38" s="73"/>
      <c r="L38" s="77"/>
    </row>
    <row r="39" spans="1:12" ht="18" x14ac:dyDescent="0.3">
      <c r="A39" s="88">
        <v>44153</v>
      </c>
      <c r="B39" s="98" t="s">
        <v>36</v>
      </c>
      <c r="C39" s="98" t="s">
        <v>324</v>
      </c>
      <c r="D39" s="63" t="s">
        <v>176</v>
      </c>
      <c r="E39" s="76">
        <v>0.41666666666666669</v>
      </c>
      <c r="F39" s="77"/>
      <c r="G39" s="76">
        <v>0.42708333333333331</v>
      </c>
      <c r="H39" s="64"/>
      <c r="I39" s="89">
        <f t="shared" si="3"/>
        <v>0.25</v>
      </c>
      <c r="J39" s="40" t="str">
        <f t="shared" si="2"/>
        <v>Sprint 1</v>
      </c>
      <c r="K39" s="73"/>
      <c r="L39" s="77"/>
    </row>
    <row r="40" spans="1:12" ht="18" x14ac:dyDescent="0.3">
      <c r="A40" s="88">
        <v>44153</v>
      </c>
      <c r="B40" s="98" t="s">
        <v>36</v>
      </c>
      <c r="C40" s="98" t="s">
        <v>265</v>
      </c>
      <c r="D40" s="63" t="s">
        <v>371</v>
      </c>
      <c r="E40" s="76">
        <v>0.47222222222222227</v>
      </c>
      <c r="F40" s="77"/>
      <c r="G40" s="76">
        <v>0.49652777777777773</v>
      </c>
      <c r="H40" s="64"/>
      <c r="I40" s="89">
        <f t="shared" si="3"/>
        <v>0.57999999999999996</v>
      </c>
      <c r="J40" s="40" t="str">
        <f t="shared" si="2"/>
        <v>Sprint 1</v>
      </c>
      <c r="K40" s="73"/>
      <c r="L40" s="77"/>
    </row>
    <row r="41" spans="1:12" ht="18" x14ac:dyDescent="0.3">
      <c r="A41" s="88">
        <v>44153</v>
      </c>
      <c r="B41" s="98" t="s">
        <v>36</v>
      </c>
      <c r="C41" s="65" t="s">
        <v>324</v>
      </c>
      <c r="D41" s="63" t="s">
        <v>120</v>
      </c>
      <c r="E41" s="76">
        <v>0.58333333333333337</v>
      </c>
      <c r="F41" s="77"/>
      <c r="G41" s="76">
        <v>0.61458333333333337</v>
      </c>
      <c r="H41" s="64"/>
      <c r="I41" s="89">
        <f t="shared" si="3"/>
        <v>0.75</v>
      </c>
      <c r="J41" s="40" t="str">
        <f t="shared" si="2"/>
        <v>Sprint 1</v>
      </c>
      <c r="K41" s="73"/>
      <c r="L41" s="77"/>
    </row>
    <row r="42" spans="1:12" ht="18" x14ac:dyDescent="0.3">
      <c r="A42" s="88">
        <v>44153</v>
      </c>
      <c r="B42" s="98" t="s">
        <v>36</v>
      </c>
      <c r="C42" s="98" t="s">
        <v>195</v>
      </c>
      <c r="D42" s="63" t="s">
        <v>259</v>
      </c>
      <c r="E42" s="76">
        <v>0.75</v>
      </c>
      <c r="F42" s="77"/>
      <c r="G42" s="76">
        <v>0.78611111111111109</v>
      </c>
      <c r="H42" s="64"/>
      <c r="I42" s="89">
        <f t="shared" si="3"/>
        <v>0.87</v>
      </c>
      <c r="J42" s="40" t="str">
        <f t="shared" si="2"/>
        <v>Sprint 1</v>
      </c>
      <c r="K42" s="73"/>
      <c r="L42" s="77"/>
    </row>
    <row r="43" spans="1:12" ht="18" x14ac:dyDescent="0.3">
      <c r="A43" s="88">
        <v>44154</v>
      </c>
      <c r="B43" s="98" t="s">
        <v>36</v>
      </c>
      <c r="C43" s="98" t="s">
        <v>78</v>
      </c>
      <c r="D43" s="63" t="s">
        <v>70</v>
      </c>
      <c r="E43" s="76">
        <v>0.375</v>
      </c>
      <c r="F43" s="77"/>
      <c r="G43" s="76">
        <v>0.38541666666666669</v>
      </c>
      <c r="H43" s="64"/>
      <c r="I43" s="89">
        <f t="shared" ref="I43:I48" si="4">H43/60+ROUND(IF((OR(E43="",G43="")),0,IF((G43&lt;E43),((G43-E43)*24)+24,(G43-E43)*24)-F43/60),2)</f>
        <v>0.25</v>
      </c>
      <c r="J43" s="40" t="str">
        <f t="shared" si="2"/>
        <v>Sprint 1</v>
      </c>
      <c r="K43" s="73"/>
      <c r="L43" s="77"/>
    </row>
    <row r="44" spans="1:12" ht="18" x14ac:dyDescent="0.3">
      <c r="A44" s="88">
        <v>44154</v>
      </c>
      <c r="B44" s="65" t="s">
        <v>36</v>
      </c>
      <c r="C44" s="98" t="s">
        <v>265</v>
      </c>
      <c r="D44" s="63" t="s">
        <v>372</v>
      </c>
      <c r="E44" s="76">
        <v>0.3298611111111111</v>
      </c>
      <c r="F44" s="77"/>
      <c r="G44" s="76">
        <v>0.33888888888888885</v>
      </c>
      <c r="H44" s="64"/>
      <c r="I44" s="89">
        <f t="shared" si="4"/>
        <v>0.22</v>
      </c>
      <c r="J44" s="40" t="str">
        <f t="shared" si="2"/>
        <v>Sprint 1</v>
      </c>
      <c r="K44" s="73"/>
      <c r="L44" s="77"/>
    </row>
    <row r="45" spans="1:12" ht="18" x14ac:dyDescent="0.3">
      <c r="A45" s="88">
        <v>44154</v>
      </c>
      <c r="B45" s="98" t="s">
        <v>36</v>
      </c>
      <c r="C45" s="98" t="s">
        <v>265</v>
      </c>
      <c r="D45" s="63" t="s">
        <v>266</v>
      </c>
      <c r="E45" s="76">
        <v>0.34027777777777773</v>
      </c>
      <c r="F45" s="77"/>
      <c r="G45" s="76">
        <v>0.35138888888888892</v>
      </c>
      <c r="H45" s="64"/>
      <c r="I45" s="89">
        <f t="shared" si="4"/>
        <v>0.27</v>
      </c>
      <c r="J45" s="40" t="str">
        <f t="shared" si="2"/>
        <v>Sprint 1</v>
      </c>
      <c r="K45" s="73"/>
      <c r="L45" s="77"/>
    </row>
    <row r="46" spans="1:12" ht="18" x14ac:dyDescent="0.3">
      <c r="A46" s="88">
        <v>44154</v>
      </c>
      <c r="B46" s="98" t="s">
        <v>36</v>
      </c>
      <c r="C46" s="65" t="s">
        <v>78</v>
      </c>
      <c r="D46" s="63" t="s">
        <v>70</v>
      </c>
      <c r="E46" s="76">
        <v>0.375</v>
      </c>
      <c r="F46" s="77"/>
      <c r="G46" s="76">
        <v>0.38541666666666669</v>
      </c>
      <c r="H46" s="64"/>
      <c r="I46" s="89">
        <f t="shared" si="4"/>
        <v>0.25</v>
      </c>
      <c r="J46" s="40" t="str">
        <f t="shared" si="2"/>
        <v>Sprint 1</v>
      </c>
      <c r="K46" s="73"/>
      <c r="L46" s="77"/>
    </row>
    <row r="47" spans="1:12" ht="18" x14ac:dyDescent="0.3">
      <c r="A47" s="88">
        <v>44154</v>
      </c>
      <c r="B47" s="98" t="s">
        <v>36</v>
      </c>
      <c r="C47" s="65" t="s">
        <v>192</v>
      </c>
      <c r="D47" s="63" t="s">
        <v>260</v>
      </c>
      <c r="E47" s="76">
        <v>0.38541666666666669</v>
      </c>
      <c r="F47" s="77"/>
      <c r="G47" s="76">
        <v>0.4375</v>
      </c>
      <c r="H47" s="64"/>
      <c r="I47" s="89">
        <f t="shared" si="4"/>
        <v>1.25</v>
      </c>
      <c r="J47" s="40" t="str">
        <f t="shared" si="2"/>
        <v>Sprint 1</v>
      </c>
      <c r="K47" s="73"/>
      <c r="L47" s="77"/>
    </row>
    <row r="48" spans="1:12" ht="18" x14ac:dyDescent="0.3">
      <c r="A48" s="88">
        <v>44154</v>
      </c>
      <c r="B48" s="98" t="s">
        <v>36</v>
      </c>
      <c r="C48" s="65" t="s">
        <v>265</v>
      </c>
      <c r="D48" s="63" t="s">
        <v>373</v>
      </c>
      <c r="E48" s="76">
        <v>0.4375</v>
      </c>
      <c r="F48" s="77"/>
      <c r="G48" s="76">
        <v>0.44305555555555554</v>
      </c>
      <c r="H48" s="64"/>
      <c r="I48" s="89">
        <f t="shared" si="4"/>
        <v>0.13</v>
      </c>
      <c r="J48" s="40" t="str">
        <f t="shared" si="2"/>
        <v>Sprint 1</v>
      </c>
      <c r="K48" s="73"/>
      <c r="L48" s="77"/>
    </row>
    <row r="49" spans="1:12" ht="18" x14ac:dyDescent="0.3">
      <c r="A49" s="88">
        <v>44154</v>
      </c>
      <c r="B49" s="98" t="s">
        <v>36</v>
      </c>
      <c r="C49" s="98" t="s">
        <v>265</v>
      </c>
      <c r="D49" s="63" t="s">
        <v>374</v>
      </c>
      <c r="E49" s="76">
        <v>0.44305555555555554</v>
      </c>
      <c r="F49" s="77"/>
      <c r="G49" s="76">
        <v>0.50347222222222221</v>
      </c>
      <c r="H49" s="64"/>
      <c r="I49" s="89">
        <f t="shared" ref="I49:I57" si="5">H49/60+ROUND(IF((OR(E49="",G49="")),0,IF((G49&lt;E49),((G49-E49)*24)+24,(G49-E49)*24)-F49/60),2)</f>
        <v>1.45</v>
      </c>
      <c r="J49" s="40" t="str">
        <f t="shared" si="2"/>
        <v>Sprint 1</v>
      </c>
      <c r="K49" s="73"/>
      <c r="L49" s="77"/>
    </row>
    <row r="50" spans="1:12" ht="18" x14ac:dyDescent="0.3">
      <c r="A50" s="88">
        <v>44154</v>
      </c>
      <c r="B50" s="65" t="s">
        <v>36</v>
      </c>
      <c r="C50" s="65" t="s">
        <v>265</v>
      </c>
      <c r="D50" s="154" t="s">
        <v>375</v>
      </c>
      <c r="E50" s="76">
        <v>0.55208333333333337</v>
      </c>
      <c r="F50" s="77"/>
      <c r="G50" s="76">
        <v>0.57291666666666663</v>
      </c>
      <c r="H50" s="64"/>
      <c r="I50" s="89">
        <f t="shared" si="5"/>
        <v>0.5</v>
      </c>
      <c r="J50" s="40" t="str">
        <f t="shared" si="2"/>
        <v>Sprint 1</v>
      </c>
      <c r="K50" s="73"/>
      <c r="L50" s="77"/>
    </row>
    <row r="51" spans="1:12" ht="18" x14ac:dyDescent="0.3">
      <c r="A51" s="88">
        <v>44155</v>
      </c>
      <c r="B51" s="98" t="s">
        <v>36</v>
      </c>
      <c r="C51" s="98" t="s">
        <v>278</v>
      </c>
      <c r="D51" s="63" t="s">
        <v>380</v>
      </c>
      <c r="E51" s="76">
        <v>0.6875</v>
      </c>
      <c r="F51" s="77"/>
      <c r="G51" s="76">
        <v>0.69861111111111107</v>
      </c>
      <c r="H51" s="64"/>
      <c r="I51" s="89">
        <f t="shared" si="5"/>
        <v>0.27</v>
      </c>
      <c r="J51" s="40" t="str">
        <f t="shared" si="2"/>
        <v>Sprint 1</v>
      </c>
      <c r="K51" s="73"/>
      <c r="L51" s="77"/>
    </row>
    <row r="52" spans="1:12" ht="18" x14ac:dyDescent="0.3">
      <c r="A52" s="88">
        <v>44158</v>
      </c>
      <c r="B52" s="98" t="s">
        <v>36</v>
      </c>
      <c r="C52" s="65" t="s">
        <v>38</v>
      </c>
      <c r="D52" s="63" t="s">
        <v>147</v>
      </c>
      <c r="E52" s="76">
        <v>0.38194444444444442</v>
      </c>
      <c r="F52" s="77"/>
      <c r="G52" s="76">
        <v>0.40972222222222227</v>
      </c>
      <c r="H52" s="64"/>
      <c r="I52" s="89">
        <f t="shared" si="5"/>
        <v>0.67</v>
      </c>
      <c r="J52" s="40" t="str">
        <f t="shared" si="2"/>
        <v>Sprint 1</v>
      </c>
      <c r="K52" s="73"/>
      <c r="L52" s="77"/>
    </row>
    <row r="53" spans="1:12" ht="18" x14ac:dyDescent="0.3">
      <c r="A53" s="88">
        <v>44158</v>
      </c>
      <c r="B53" s="98" t="s">
        <v>36</v>
      </c>
      <c r="C53" s="65" t="s">
        <v>195</v>
      </c>
      <c r="D53" s="63" t="s">
        <v>195</v>
      </c>
      <c r="E53" s="76">
        <v>0.54166666666666663</v>
      </c>
      <c r="F53" s="77"/>
      <c r="G53" s="76">
        <v>0.5854166666666667</v>
      </c>
      <c r="H53" s="64"/>
      <c r="I53" s="89">
        <f t="shared" si="5"/>
        <v>1.05</v>
      </c>
      <c r="J53" s="40" t="str">
        <f t="shared" si="2"/>
        <v>Sprint 1</v>
      </c>
      <c r="K53" s="73"/>
      <c r="L53" s="77"/>
    </row>
    <row r="54" spans="1:12" ht="18" x14ac:dyDescent="0.3">
      <c r="A54" s="88">
        <v>44158</v>
      </c>
      <c r="B54" s="1" t="s">
        <v>36</v>
      </c>
      <c r="C54" s="1" t="s">
        <v>190</v>
      </c>
      <c r="D54" s="63" t="s">
        <v>261</v>
      </c>
      <c r="E54" s="76">
        <v>0.59375</v>
      </c>
      <c r="F54" s="77"/>
      <c r="G54" s="76">
        <v>0.63055555555555554</v>
      </c>
      <c r="H54" s="64"/>
      <c r="I54" s="89">
        <f t="shared" si="5"/>
        <v>0.88</v>
      </c>
      <c r="J54" s="40" t="str">
        <f t="shared" si="2"/>
        <v>Sprint 1</v>
      </c>
      <c r="K54" s="73"/>
      <c r="L54" s="77"/>
    </row>
    <row r="55" spans="1:12" ht="18" x14ac:dyDescent="0.3">
      <c r="A55" s="88">
        <v>44158</v>
      </c>
      <c r="B55" s="1" t="s">
        <v>36</v>
      </c>
      <c r="C55" s="1" t="s">
        <v>197</v>
      </c>
      <c r="D55" s="63" t="s">
        <v>262</v>
      </c>
      <c r="E55" s="76">
        <v>0.63055555555555554</v>
      </c>
      <c r="F55" s="77"/>
      <c r="G55" s="76">
        <v>0.66805555555555562</v>
      </c>
      <c r="H55" s="64"/>
      <c r="I55" s="89">
        <f t="shared" si="5"/>
        <v>0.9</v>
      </c>
      <c r="J55" s="40" t="str">
        <f t="shared" si="2"/>
        <v>Sprint 1</v>
      </c>
      <c r="K55" s="73"/>
      <c r="L55" s="77"/>
    </row>
    <row r="56" spans="1:12" ht="18" x14ac:dyDescent="0.3">
      <c r="A56" s="88">
        <v>44158</v>
      </c>
      <c r="B56" s="98" t="s">
        <v>36</v>
      </c>
      <c r="C56" s="98" t="s">
        <v>265</v>
      </c>
      <c r="D56" s="63" t="s">
        <v>187</v>
      </c>
      <c r="E56" s="76">
        <v>0.71527777777777779</v>
      </c>
      <c r="F56" s="77"/>
      <c r="G56" s="76">
        <v>0.73125000000000007</v>
      </c>
      <c r="H56" s="64"/>
      <c r="I56" s="89">
        <f t="shared" si="5"/>
        <v>0.38</v>
      </c>
      <c r="J56" s="40" t="str">
        <f t="shared" si="2"/>
        <v>Sprint 1</v>
      </c>
      <c r="K56" s="73"/>
      <c r="L56" s="77"/>
    </row>
    <row r="57" spans="1:12" ht="18" x14ac:dyDescent="0.3">
      <c r="A57" s="88">
        <v>44158</v>
      </c>
      <c r="B57" s="98" t="s">
        <v>36</v>
      </c>
      <c r="C57" s="98" t="s">
        <v>324</v>
      </c>
      <c r="D57" s="63" t="s">
        <v>120</v>
      </c>
      <c r="E57" s="76">
        <v>0.73125000000000007</v>
      </c>
      <c r="F57" s="77"/>
      <c r="G57" s="76">
        <v>0.73958333333333337</v>
      </c>
      <c r="H57" s="64"/>
      <c r="I57" s="89">
        <f t="shared" si="5"/>
        <v>0.2</v>
      </c>
      <c r="J57" s="40" t="str">
        <f t="shared" si="2"/>
        <v>Sprint 1</v>
      </c>
      <c r="K57" s="73"/>
      <c r="L57" s="77"/>
    </row>
    <row r="58" spans="1:12" ht="18" x14ac:dyDescent="0.3">
      <c r="A58" s="88">
        <v>44159</v>
      </c>
      <c r="B58" s="1" t="s">
        <v>36</v>
      </c>
      <c r="C58" s="1" t="s">
        <v>78</v>
      </c>
      <c r="D58" s="63" t="s">
        <v>70</v>
      </c>
      <c r="E58" s="76">
        <v>0.375</v>
      </c>
      <c r="F58" s="77"/>
      <c r="G58" s="76">
        <v>0.3833333333333333</v>
      </c>
      <c r="H58" s="64"/>
      <c r="I58" s="89">
        <f t="shared" ref="I58:I65" si="6">H58/60+ROUND(IF((OR(E58="",G58="")),0,IF((G58&lt;E58),((G58-E58)*24)+24,(G58-E58)*24)-F58/60),2)</f>
        <v>0.2</v>
      </c>
      <c r="J58" s="40" t="str">
        <f t="shared" si="2"/>
        <v>Sprint 1</v>
      </c>
      <c r="K58" s="73"/>
      <c r="L58" s="77"/>
    </row>
    <row r="59" spans="1:12" ht="18" x14ac:dyDescent="0.3">
      <c r="A59" s="88">
        <v>44159</v>
      </c>
      <c r="B59" s="65" t="s">
        <v>36</v>
      </c>
      <c r="C59" s="65" t="s">
        <v>195</v>
      </c>
      <c r="D59" s="63" t="s">
        <v>199</v>
      </c>
      <c r="E59" s="76">
        <v>0.3833333333333333</v>
      </c>
      <c r="F59" s="83">
        <v>8.3333333333333332E-3</v>
      </c>
      <c r="G59" s="76">
        <v>0.46319444444444446</v>
      </c>
      <c r="H59" s="64"/>
      <c r="I59" s="89">
        <f t="shared" si="6"/>
        <v>1.92</v>
      </c>
      <c r="J59" s="40" t="str">
        <f t="shared" si="2"/>
        <v>Sprint 1</v>
      </c>
      <c r="K59" s="73"/>
      <c r="L59" s="77"/>
    </row>
    <row r="60" spans="1:12" ht="18" x14ac:dyDescent="0.3">
      <c r="A60" s="88">
        <v>44159</v>
      </c>
      <c r="B60" s="65" t="s">
        <v>36</v>
      </c>
      <c r="C60" s="65" t="s">
        <v>265</v>
      </c>
      <c r="D60" s="63" t="s">
        <v>376</v>
      </c>
      <c r="E60" s="76">
        <v>0.57291666666666663</v>
      </c>
      <c r="F60" s="77"/>
      <c r="G60" s="76">
        <v>0.61111111111111105</v>
      </c>
      <c r="H60" s="64"/>
      <c r="I60" s="89">
        <f t="shared" si="6"/>
        <v>0.92</v>
      </c>
      <c r="J60" s="40" t="str">
        <f t="shared" si="2"/>
        <v>Sprint 1</v>
      </c>
      <c r="K60" s="73"/>
      <c r="L60" s="77"/>
    </row>
    <row r="61" spans="1:12" ht="18" x14ac:dyDescent="0.3">
      <c r="A61" s="88">
        <v>44159</v>
      </c>
      <c r="B61" s="65" t="s">
        <v>36</v>
      </c>
      <c r="C61" s="65" t="s">
        <v>265</v>
      </c>
      <c r="D61" s="63" t="s">
        <v>376</v>
      </c>
      <c r="E61" s="76">
        <v>0.65972222222222221</v>
      </c>
      <c r="F61" s="77"/>
      <c r="G61" s="76">
        <v>0.66666666666666663</v>
      </c>
      <c r="H61" s="64"/>
      <c r="I61" s="89">
        <f t="shared" si="6"/>
        <v>0.17</v>
      </c>
      <c r="J61" s="40" t="str">
        <f t="shared" si="2"/>
        <v>Sprint 1</v>
      </c>
      <c r="K61" s="73"/>
      <c r="L61" s="77"/>
    </row>
    <row r="62" spans="1:12" ht="18" x14ac:dyDescent="0.3">
      <c r="A62" s="88">
        <v>44159</v>
      </c>
      <c r="B62" s="1" t="s">
        <v>36</v>
      </c>
      <c r="C62" s="1" t="s">
        <v>265</v>
      </c>
      <c r="D62" s="63" t="s">
        <v>377</v>
      </c>
      <c r="E62" s="76">
        <v>0.89236111111111116</v>
      </c>
      <c r="F62" s="77"/>
      <c r="G62" s="76">
        <v>0.90277777777777779</v>
      </c>
      <c r="H62" s="64"/>
      <c r="I62" s="89">
        <f t="shared" si="6"/>
        <v>0.25</v>
      </c>
      <c r="J62" s="40" t="str">
        <f t="shared" si="2"/>
        <v>Sprint 1</v>
      </c>
      <c r="K62" s="73"/>
      <c r="L62" s="77"/>
    </row>
    <row r="63" spans="1:12" ht="18" x14ac:dyDescent="0.3">
      <c r="A63" s="88">
        <v>44160</v>
      </c>
      <c r="B63" s="65" t="s">
        <v>36</v>
      </c>
      <c r="C63" s="65" t="s">
        <v>265</v>
      </c>
      <c r="D63" s="63" t="s">
        <v>471</v>
      </c>
      <c r="E63" s="76">
        <v>0.70833333333333337</v>
      </c>
      <c r="F63" s="77"/>
      <c r="G63" s="76">
        <v>0.73611111111111116</v>
      </c>
      <c r="H63" s="64"/>
      <c r="I63" s="89">
        <f t="shared" si="6"/>
        <v>0.67</v>
      </c>
      <c r="J63" s="40" t="str">
        <f t="shared" si="2"/>
        <v>Sprint 1</v>
      </c>
      <c r="K63" s="73"/>
      <c r="L63" s="77"/>
    </row>
    <row r="64" spans="1:12" ht="18" x14ac:dyDescent="0.3">
      <c r="A64" s="88">
        <v>44161</v>
      </c>
      <c r="B64" s="65" t="s">
        <v>36</v>
      </c>
      <c r="C64" s="65" t="s">
        <v>78</v>
      </c>
      <c r="D64" s="63" t="s">
        <v>70</v>
      </c>
      <c r="E64" s="76">
        <v>0.375</v>
      </c>
      <c r="F64" s="77"/>
      <c r="G64" s="76">
        <v>0.38541666666666669</v>
      </c>
      <c r="H64" s="64"/>
      <c r="I64" s="89">
        <f t="shared" si="6"/>
        <v>0.25</v>
      </c>
      <c r="J64" s="40" t="str">
        <f t="shared" si="2"/>
        <v>Sprint 1</v>
      </c>
      <c r="K64" s="73"/>
      <c r="L64" s="77"/>
    </row>
    <row r="65" spans="1:12" ht="18" x14ac:dyDescent="0.3">
      <c r="A65" s="88">
        <v>44161</v>
      </c>
      <c r="B65" s="65" t="s">
        <v>36</v>
      </c>
      <c r="C65" s="65" t="s">
        <v>197</v>
      </c>
      <c r="D65" s="63" t="s">
        <v>263</v>
      </c>
      <c r="E65" s="76">
        <v>0.38541666666666669</v>
      </c>
      <c r="F65" s="77"/>
      <c r="G65" s="76">
        <v>0.39583333333333331</v>
      </c>
      <c r="H65" s="64"/>
      <c r="I65" s="89">
        <f t="shared" si="6"/>
        <v>0.25</v>
      </c>
      <c r="J65" s="40" t="str">
        <f t="shared" si="2"/>
        <v>Sprint 1</v>
      </c>
      <c r="K65" s="73"/>
      <c r="L65" s="77"/>
    </row>
    <row r="66" spans="1:12" ht="18" x14ac:dyDescent="0.3">
      <c r="A66" s="88">
        <v>44161</v>
      </c>
      <c r="B66" s="65" t="s">
        <v>36</v>
      </c>
      <c r="C66" s="65" t="s">
        <v>265</v>
      </c>
      <c r="D66" s="63" t="s">
        <v>378</v>
      </c>
      <c r="E66" s="76">
        <v>0.54375000000000007</v>
      </c>
      <c r="F66" s="77"/>
      <c r="G66" s="76">
        <v>0.55208333333333337</v>
      </c>
      <c r="H66" s="64"/>
      <c r="I66" s="89">
        <f t="shared" ref="I66:I71" si="7">H66/60+ROUND(IF((OR(E66="",G66="")),0,IF((G66&lt;E66),((G66-E66)*24)+24,(G66-E66)*24)-F66/60),2)</f>
        <v>0.2</v>
      </c>
      <c r="J66" s="40" t="str">
        <f t="shared" si="2"/>
        <v>Sprint 1</v>
      </c>
      <c r="K66" s="73"/>
      <c r="L66" s="77"/>
    </row>
    <row r="67" spans="1:12" ht="18" x14ac:dyDescent="0.3">
      <c r="A67" s="88">
        <v>44161</v>
      </c>
      <c r="B67" s="65" t="s">
        <v>36</v>
      </c>
      <c r="C67" s="98" t="s">
        <v>265</v>
      </c>
      <c r="D67" s="63" t="s">
        <v>379</v>
      </c>
      <c r="E67" s="76">
        <v>0.62986111111111109</v>
      </c>
      <c r="F67" s="77"/>
      <c r="G67" s="76">
        <v>0.66666666666666663</v>
      </c>
      <c r="H67" s="64"/>
      <c r="I67" s="89">
        <f t="shared" si="7"/>
        <v>0.88</v>
      </c>
      <c r="J67" s="40" t="str">
        <f t="shared" si="2"/>
        <v>Sprint 1</v>
      </c>
      <c r="K67" s="73"/>
      <c r="L67" s="77"/>
    </row>
    <row r="68" spans="1:12" ht="18" x14ac:dyDescent="0.3">
      <c r="A68" s="88">
        <v>44161</v>
      </c>
      <c r="B68" s="65" t="s">
        <v>36</v>
      </c>
      <c r="C68" s="65" t="s">
        <v>195</v>
      </c>
      <c r="D68" s="63" t="s">
        <v>264</v>
      </c>
      <c r="E68" s="76">
        <v>0.66666666666666663</v>
      </c>
      <c r="F68" s="77"/>
      <c r="G68" s="76">
        <v>0.70000000000000007</v>
      </c>
      <c r="H68" s="64"/>
      <c r="I68" s="89">
        <f t="shared" si="7"/>
        <v>0.8</v>
      </c>
      <c r="J68" s="40" t="str">
        <f t="shared" si="2"/>
        <v>Sprint 1</v>
      </c>
      <c r="K68" s="73"/>
      <c r="L68" s="77"/>
    </row>
    <row r="69" spans="1:12" ht="18" x14ac:dyDescent="0.3">
      <c r="A69" s="88">
        <v>44161</v>
      </c>
      <c r="B69" s="65" t="s">
        <v>36</v>
      </c>
      <c r="C69" s="98" t="s">
        <v>265</v>
      </c>
      <c r="D69" s="63" t="s">
        <v>379</v>
      </c>
      <c r="E69" s="76">
        <v>0.70000000000000007</v>
      </c>
      <c r="F69" s="77"/>
      <c r="G69" s="76">
        <v>0.74305555555555547</v>
      </c>
      <c r="H69" s="64"/>
      <c r="I69" s="89">
        <f t="shared" si="7"/>
        <v>1.03</v>
      </c>
      <c r="J69" s="40" t="str">
        <f t="shared" si="2"/>
        <v>Sprint 1</v>
      </c>
      <c r="K69" s="73"/>
      <c r="L69" s="77"/>
    </row>
    <row r="70" spans="1:12" ht="18" x14ac:dyDescent="0.3">
      <c r="A70" s="88">
        <v>44162</v>
      </c>
      <c r="B70" s="1" t="s">
        <v>36</v>
      </c>
      <c r="C70" s="98" t="s">
        <v>265</v>
      </c>
      <c r="D70" s="63" t="s">
        <v>379</v>
      </c>
      <c r="E70" s="76">
        <v>0.29166666666666669</v>
      </c>
      <c r="F70" s="77"/>
      <c r="G70" s="76">
        <v>0.36041666666666666</v>
      </c>
      <c r="H70" s="64"/>
      <c r="I70" s="89">
        <f t="shared" si="7"/>
        <v>1.65</v>
      </c>
      <c r="J70" s="40" t="str">
        <f t="shared" si="2"/>
        <v>Sprint 1</v>
      </c>
      <c r="K70" s="73"/>
      <c r="L70" s="77"/>
    </row>
    <row r="71" spans="1:12" ht="18" x14ac:dyDescent="0.3">
      <c r="A71" s="88">
        <v>44162</v>
      </c>
      <c r="B71" s="65" t="s">
        <v>36</v>
      </c>
      <c r="C71" s="98" t="s">
        <v>265</v>
      </c>
      <c r="D71" s="63" t="s">
        <v>379</v>
      </c>
      <c r="E71" s="76">
        <v>0.40416666666666662</v>
      </c>
      <c r="F71" s="77"/>
      <c r="G71" s="76">
        <v>0.42708333333333331</v>
      </c>
      <c r="H71" s="64"/>
      <c r="I71" s="89">
        <f t="shared" si="7"/>
        <v>0.55000000000000004</v>
      </c>
      <c r="J71" s="40" t="str">
        <f t="shared" si="2"/>
        <v>Sprint 1</v>
      </c>
      <c r="K71" s="73"/>
      <c r="L71" s="77"/>
    </row>
    <row r="72" spans="1:12" ht="18" x14ac:dyDescent="0.3">
      <c r="A72" s="88">
        <v>44162</v>
      </c>
      <c r="B72" s="65" t="s">
        <v>36</v>
      </c>
      <c r="C72" s="98" t="s">
        <v>44</v>
      </c>
      <c r="D72" s="63" t="s">
        <v>144</v>
      </c>
      <c r="E72" s="76">
        <v>0.42708333333333331</v>
      </c>
      <c r="F72" s="83">
        <v>1.0416666666666666E-2</v>
      </c>
      <c r="G72" s="76">
        <v>0.5</v>
      </c>
      <c r="H72" s="64"/>
      <c r="I72" s="89">
        <f t="shared" ref="I72:I77" si="8">H72/60+ROUND(IF((OR(E72="",G72="")),0,IF((G72&lt;E72),((G72-E72)*24)+24,(G72-E72)*24)-F72/60),2)</f>
        <v>1.75</v>
      </c>
      <c r="J72" s="40" t="str">
        <f t="shared" si="2"/>
        <v>Sprint 1</v>
      </c>
      <c r="K72" s="73"/>
      <c r="L72" s="77"/>
    </row>
    <row r="73" spans="1:12" ht="18" x14ac:dyDescent="0.3">
      <c r="A73" s="88">
        <v>44162</v>
      </c>
      <c r="B73" s="1" t="s">
        <v>36</v>
      </c>
      <c r="C73" s="1" t="s">
        <v>200</v>
      </c>
      <c r="D73" s="63"/>
      <c r="E73" s="76">
        <v>0.54166666666666663</v>
      </c>
      <c r="F73" s="83">
        <v>1.3888888888888888E-2</v>
      </c>
      <c r="G73" s="76">
        <v>0.62222222222222223</v>
      </c>
      <c r="H73" s="64"/>
      <c r="I73" s="89">
        <f t="shared" si="8"/>
        <v>1.93</v>
      </c>
      <c r="J73" s="40" t="str">
        <f t="shared" si="2"/>
        <v>Sprint 1</v>
      </c>
      <c r="K73" s="73"/>
      <c r="L73" s="77"/>
    </row>
    <row r="74" spans="1:12" ht="18" x14ac:dyDescent="0.3">
      <c r="A74" s="88">
        <v>44163</v>
      </c>
      <c r="B74" s="98" t="s">
        <v>36</v>
      </c>
      <c r="C74" s="98" t="s">
        <v>38</v>
      </c>
      <c r="D74" s="63" t="s">
        <v>148</v>
      </c>
      <c r="E74" s="76">
        <v>0.78472222222222221</v>
      </c>
      <c r="F74" s="77"/>
      <c r="G74" s="76">
        <v>0.79513888888888884</v>
      </c>
      <c r="H74" s="64"/>
      <c r="I74" s="89">
        <f t="shared" si="8"/>
        <v>0.25</v>
      </c>
      <c r="J74" s="40" t="str">
        <f t="shared" si="2"/>
        <v>Sprint 1</v>
      </c>
      <c r="K74" s="73"/>
      <c r="L74" s="77"/>
    </row>
    <row r="75" spans="1:12" ht="18" x14ac:dyDescent="0.3">
      <c r="A75" s="88">
        <v>44164</v>
      </c>
      <c r="B75" s="98" t="s">
        <v>36</v>
      </c>
      <c r="C75" s="98" t="s">
        <v>265</v>
      </c>
      <c r="D75" s="63" t="s">
        <v>381</v>
      </c>
      <c r="E75" s="76">
        <v>0.34027777777777773</v>
      </c>
      <c r="F75" s="77"/>
      <c r="G75" s="76">
        <v>0.36319444444444443</v>
      </c>
      <c r="H75" s="64"/>
      <c r="I75" s="89">
        <f t="shared" si="8"/>
        <v>0.55000000000000004</v>
      </c>
      <c r="J75" s="40" t="str">
        <f t="shared" si="2"/>
        <v>Sprint 1</v>
      </c>
      <c r="K75" s="73"/>
      <c r="L75" s="77"/>
    </row>
    <row r="76" spans="1:12" ht="18" x14ac:dyDescent="0.3">
      <c r="A76" s="88">
        <v>44164</v>
      </c>
      <c r="B76" s="98" t="s">
        <v>36</v>
      </c>
      <c r="C76" s="98" t="s">
        <v>265</v>
      </c>
      <c r="D76" s="63" t="s">
        <v>382</v>
      </c>
      <c r="E76" s="76">
        <v>0.38125000000000003</v>
      </c>
      <c r="F76" s="77"/>
      <c r="G76" s="76">
        <v>0.42291666666666666</v>
      </c>
      <c r="H76" s="64"/>
      <c r="I76" s="89">
        <f t="shared" si="8"/>
        <v>1</v>
      </c>
      <c r="J76" s="40" t="str">
        <f t="shared" si="2"/>
        <v>Sprint 1</v>
      </c>
      <c r="K76" s="73"/>
      <c r="L76" s="77"/>
    </row>
    <row r="77" spans="1:12" ht="18" x14ac:dyDescent="0.3">
      <c r="A77" s="88">
        <v>44164</v>
      </c>
      <c r="B77" s="98" t="s">
        <v>36</v>
      </c>
      <c r="C77" s="98" t="s">
        <v>265</v>
      </c>
      <c r="D77" s="63" t="s">
        <v>383</v>
      </c>
      <c r="E77" s="76">
        <v>0.43333333333333335</v>
      </c>
      <c r="F77" s="77"/>
      <c r="G77" s="76">
        <v>0.44166666666666665</v>
      </c>
      <c r="H77" s="64"/>
      <c r="I77" s="89">
        <f t="shared" si="8"/>
        <v>0.2</v>
      </c>
      <c r="J77" s="40" t="str">
        <f t="shared" si="2"/>
        <v>Sprint 1</v>
      </c>
      <c r="K77" s="73"/>
      <c r="L77" s="77"/>
    </row>
    <row r="78" spans="1:12" ht="18" x14ac:dyDescent="0.3">
      <c r="A78" s="88">
        <v>44165</v>
      </c>
      <c r="B78" s="1" t="s">
        <v>36</v>
      </c>
      <c r="C78" s="98" t="s">
        <v>278</v>
      </c>
      <c r="D78" s="63" t="s">
        <v>384</v>
      </c>
      <c r="E78" s="76">
        <v>0.34236111111111112</v>
      </c>
      <c r="F78" s="77"/>
      <c r="G78" s="76">
        <v>0.41666666666666669</v>
      </c>
      <c r="H78" s="64"/>
      <c r="I78" s="89">
        <f t="shared" ref="I78:I84" si="9">H78/60+ROUND(IF((OR(E78="",G78="")),0,IF((G78&lt;E78),((G78-E78)*24)+24,(G78-E78)*24)-F78/60),2)</f>
        <v>1.78</v>
      </c>
      <c r="J78" s="40" t="str">
        <f t="shared" si="2"/>
        <v>Sprint 2</v>
      </c>
      <c r="K78" s="73"/>
      <c r="L78" s="77"/>
    </row>
    <row r="79" spans="1:12" ht="18" x14ac:dyDescent="0.3">
      <c r="A79" s="88">
        <v>44162</v>
      </c>
      <c r="B79" s="1" t="s">
        <v>36</v>
      </c>
      <c r="C79" s="1" t="s">
        <v>225</v>
      </c>
      <c r="D79" s="63"/>
      <c r="E79" s="76">
        <v>0.62916666666666665</v>
      </c>
      <c r="F79" s="83">
        <v>6.9444444444444441E-3</v>
      </c>
      <c r="G79" s="76">
        <v>0.71458333333333324</v>
      </c>
      <c r="H79" s="64"/>
      <c r="I79" s="89">
        <f t="shared" si="9"/>
        <v>2.0499999999999998</v>
      </c>
      <c r="J79" s="40" t="str">
        <f t="shared" ref="J79:J84" si="10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73"/>
      <c r="L79" s="77"/>
    </row>
    <row r="80" spans="1:12" ht="18" x14ac:dyDescent="0.3">
      <c r="A80" s="69">
        <v>44165</v>
      </c>
      <c r="B80" s="1" t="s">
        <v>36</v>
      </c>
      <c r="C80" s="65" t="s">
        <v>202</v>
      </c>
      <c r="D80" s="63"/>
      <c r="E80" s="70">
        <v>0.41666666666666669</v>
      </c>
      <c r="F80" s="74"/>
      <c r="G80" s="70">
        <v>0.48749999999999999</v>
      </c>
      <c r="H80" s="64"/>
      <c r="I80" s="72">
        <f t="shared" si="9"/>
        <v>1.7</v>
      </c>
      <c r="J80" s="40" t="str">
        <f t="shared" si="10"/>
        <v>Sprint 2</v>
      </c>
      <c r="K80" s="73"/>
      <c r="L80" s="74"/>
    </row>
    <row r="81" spans="1:12" ht="18" x14ac:dyDescent="0.3">
      <c r="A81" s="196">
        <v>44165</v>
      </c>
      <c r="B81" s="65" t="s">
        <v>36</v>
      </c>
      <c r="C81" s="65" t="s">
        <v>190</v>
      </c>
      <c r="D81" s="63"/>
      <c r="E81" s="198">
        <v>0.59375</v>
      </c>
      <c r="F81" s="199"/>
      <c r="G81" s="70">
        <v>0.61875000000000002</v>
      </c>
      <c r="H81" s="64"/>
      <c r="I81" s="200">
        <f t="shared" si="9"/>
        <v>0.6</v>
      </c>
      <c r="J81" s="40" t="str">
        <f t="shared" si="10"/>
        <v>Sprint 2</v>
      </c>
      <c r="K81" s="201"/>
      <c r="L81" s="199"/>
    </row>
    <row r="82" spans="1:12" ht="18" x14ac:dyDescent="0.3">
      <c r="A82" s="196">
        <v>44165</v>
      </c>
      <c r="B82" s="65" t="s">
        <v>36</v>
      </c>
      <c r="C82" s="197" t="s">
        <v>157</v>
      </c>
      <c r="D82" s="63" t="s">
        <v>172</v>
      </c>
      <c r="E82" s="198">
        <v>0.55347222222222225</v>
      </c>
      <c r="F82" s="199"/>
      <c r="G82" s="198">
        <v>0.56111111111111112</v>
      </c>
      <c r="H82" s="64"/>
      <c r="I82" s="200">
        <f t="shared" si="9"/>
        <v>0.18</v>
      </c>
      <c r="J82" s="40" t="str">
        <f t="shared" si="10"/>
        <v>Sprint 2</v>
      </c>
      <c r="K82" s="201"/>
      <c r="L82" s="199"/>
    </row>
    <row r="83" spans="1:12" ht="18" x14ac:dyDescent="0.3">
      <c r="A83" s="196">
        <v>44165</v>
      </c>
      <c r="B83" s="65" t="s">
        <v>36</v>
      </c>
      <c r="C83" s="197" t="s">
        <v>157</v>
      </c>
      <c r="D83" s="63"/>
      <c r="E83" s="198">
        <v>0.63194444444444442</v>
      </c>
      <c r="F83" s="199"/>
      <c r="G83" s="198">
        <v>0.64583333333333337</v>
      </c>
      <c r="H83" s="64"/>
      <c r="I83" s="200">
        <f t="shared" si="9"/>
        <v>0.33</v>
      </c>
      <c r="J83" s="40" t="str">
        <f t="shared" si="10"/>
        <v>Sprint 2</v>
      </c>
      <c r="K83" s="201"/>
      <c r="L83" s="199"/>
    </row>
    <row r="84" spans="1:12" ht="18" x14ac:dyDescent="0.3">
      <c r="A84" s="196">
        <v>44165</v>
      </c>
      <c r="B84" s="65" t="s">
        <v>36</v>
      </c>
      <c r="C84" s="197" t="s">
        <v>275</v>
      </c>
      <c r="D84" s="63"/>
      <c r="E84" s="198">
        <v>0.64583333333333337</v>
      </c>
      <c r="F84" s="199"/>
      <c r="G84" s="198">
        <v>0.68819444444444444</v>
      </c>
      <c r="H84" s="64"/>
      <c r="I84" s="200">
        <f t="shared" si="9"/>
        <v>1.02</v>
      </c>
      <c r="J84" s="40" t="str">
        <f t="shared" si="10"/>
        <v>Sprint 2</v>
      </c>
      <c r="K84" s="201"/>
      <c r="L84" s="199"/>
    </row>
    <row r="85" spans="1:12" ht="18" x14ac:dyDescent="0.3">
      <c r="A85" s="196">
        <v>44166</v>
      </c>
      <c r="B85" s="65" t="s">
        <v>36</v>
      </c>
      <c r="C85" s="197" t="s">
        <v>78</v>
      </c>
      <c r="D85" s="63"/>
      <c r="E85" s="198">
        <v>0.375</v>
      </c>
      <c r="F85" s="199"/>
      <c r="G85" s="198">
        <v>0.38472222222222219</v>
      </c>
      <c r="H85" s="64"/>
      <c r="I85" s="200">
        <f t="shared" ref="I85:I91" si="11">H85/60+ROUND(IF((OR(E85="",G85="")),0,IF((G85&lt;E85),((G85-E85)*24)+24,(G85-E85)*24)-F85/60),2)</f>
        <v>0.23</v>
      </c>
      <c r="J85" s="200" t="str">
        <f t="shared" ref="J85:J91" si="12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01"/>
      <c r="L85" s="199"/>
    </row>
    <row r="86" spans="1:12" ht="18" x14ac:dyDescent="0.3">
      <c r="A86" s="196">
        <v>44166</v>
      </c>
      <c r="B86" s="65" t="s">
        <v>36</v>
      </c>
      <c r="C86" s="197" t="s">
        <v>265</v>
      </c>
      <c r="D86" s="63" t="s">
        <v>385</v>
      </c>
      <c r="E86" s="198">
        <v>0.43263888888888885</v>
      </c>
      <c r="F86" s="199"/>
      <c r="G86" s="198">
        <v>0.45555555555555555</v>
      </c>
      <c r="H86" s="64"/>
      <c r="I86" s="200">
        <f t="shared" si="11"/>
        <v>0.55000000000000004</v>
      </c>
      <c r="J86" s="200" t="str">
        <f t="shared" si="12"/>
        <v>Sprint 2</v>
      </c>
      <c r="K86" s="201"/>
      <c r="L86" s="199"/>
    </row>
    <row r="87" spans="1:12" ht="18" x14ac:dyDescent="0.3">
      <c r="A87" s="196">
        <v>44167</v>
      </c>
      <c r="B87" s="65" t="s">
        <v>36</v>
      </c>
      <c r="C87" s="65" t="s">
        <v>78</v>
      </c>
      <c r="D87" s="63"/>
      <c r="E87" s="198">
        <v>0.375</v>
      </c>
      <c r="F87" s="199"/>
      <c r="G87" s="198">
        <v>0.38125000000000003</v>
      </c>
      <c r="H87" s="64"/>
      <c r="I87" s="200">
        <f t="shared" si="11"/>
        <v>0.15</v>
      </c>
      <c r="J87" s="200" t="str">
        <f t="shared" si="12"/>
        <v>Sprint 2</v>
      </c>
      <c r="K87" s="201"/>
      <c r="L87" s="199"/>
    </row>
    <row r="88" spans="1:12" ht="18" x14ac:dyDescent="0.3">
      <c r="A88" s="196">
        <v>44168</v>
      </c>
      <c r="B88" s="1" t="s">
        <v>36</v>
      </c>
      <c r="C88" s="1" t="s">
        <v>78</v>
      </c>
      <c r="D88" s="63"/>
      <c r="E88" s="198">
        <v>0.375</v>
      </c>
      <c r="F88" s="199"/>
      <c r="G88" s="198">
        <v>0.37916666666666665</v>
      </c>
      <c r="H88" s="64"/>
      <c r="I88" s="200">
        <f t="shared" si="11"/>
        <v>0.1</v>
      </c>
      <c r="J88" s="200" t="str">
        <f t="shared" si="12"/>
        <v>Sprint 2</v>
      </c>
      <c r="K88" s="201"/>
      <c r="L88" s="199"/>
    </row>
    <row r="89" spans="1:12" ht="18" x14ac:dyDescent="0.3">
      <c r="A89" s="196">
        <v>44168</v>
      </c>
      <c r="B89" s="65" t="s">
        <v>36</v>
      </c>
      <c r="C89" s="197" t="s">
        <v>386</v>
      </c>
      <c r="D89" s="63" t="s">
        <v>387</v>
      </c>
      <c r="E89" s="198">
        <v>0.37916666666666665</v>
      </c>
      <c r="F89" s="199"/>
      <c r="G89" s="198">
        <v>0.39444444444444443</v>
      </c>
      <c r="H89" s="64"/>
      <c r="I89" s="200">
        <f t="shared" si="11"/>
        <v>0.37</v>
      </c>
      <c r="J89" s="200" t="str">
        <f t="shared" si="12"/>
        <v>Sprint 2</v>
      </c>
      <c r="K89" s="201"/>
      <c r="L89" s="199"/>
    </row>
    <row r="90" spans="1:12" ht="18" x14ac:dyDescent="0.3">
      <c r="A90" s="196">
        <v>44169</v>
      </c>
      <c r="B90" s="1" t="s">
        <v>36</v>
      </c>
      <c r="C90" s="1" t="s">
        <v>78</v>
      </c>
      <c r="D90" s="63"/>
      <c r="E90" s="198">
        <v>0.375</v>
      </c>
      <c r="F90" s="199"/>
      <c r="G90" s="198">
        <v>0.3833333333333333</v>
      </c>
      <c r="H90" s="64"/>
      <c r="I90" s="200">
        <f t="shared" si="11"/>
        <v>0.2</v>
      </c>
      <c r="J90" s="200" t="str">
        <f t="shared" si="12"/>
        <v>Sprint 2</v>
      </c>
      <c r="K90" s="201"/>
      <c r="L90" s="199"/>
    </row>
    <row r="91" spans="1:12" ht="18" x14ac:dyDescent="0.3">
      <c r="A91" s="196">
        <v>44169</v>
      </c>
      <c r="B91" s="1" t="s">
        <v>36</v>
      </c>
      <c r="C91" s="197" t="s">
        <v>265</v>
      </c>
      <c r="D91" s="63" t="s">
        <v>388</v>
      </c>
      <c r="E91" s="198">
        <v>0.3833333333333333</v>
      </c>
      <c r="F91" s="224">
        <v>6.9444444444444441E-3</v>
      </c>
      <c r="G91" s="198">
        <v>0.47222222222222227</v>
      </c>
      <c r="H91" s="64"/>
      <c r="I91" s="200">
        <f t="shared" si="11"/>
        <v>2.13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197" t="s">
        <v>267</v>
      </c>
      <c r="D92" s="63" t="s">
        <v>389</v>
      </c>
      <c r="E92" s="198">
        <v>0.57708333333333328</v>
      </c>
      <c r="F92" s="199"/>
      <c r="G92" s="198">
        <v>0.5854166666666667</v>
      </c>
      <c r="H92" s="64"/>
      <c r="I92" s="200">
        <f t="shared" ref="I92:I98" si="13">H92/60+ROUND(IF((OR(E92="",G92="")),0,IF((G92&lt;E92),((G92-E92)*24)+24,(G92-E92)*24)-F92/60),2)</f>
        <v>0.2</v>
      </c>
      <c r="J92" s="200" t="str">
        <f t="shared" ref="J92:J98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44172</v>
      </c>
      <c r="B93" s="65" t="s">
        <v>36</v>
      </c>
      <c r="C93" s="197" t="s">
        <v>78</v>
      </c>
      <c r="D93" s="63"/>
      <c r="E93" s="198">
        <v>0.54166666666666663</v>
      </c>
      <c r="F93" s="199"/>
      <c r="G93" s="198">
        <v>0.54722222222222217</v>
      </c>
      <c r="H93" s="64"/>
      <c r="I93" s="200">
        <f t="shared" si="13"/>
        <v>0.13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44172</v>
      </c>
      <c r="B94" s="1" t="s">
        <v>36</v>
      </c>
      <c r="C94" s="197" t="s">
        <v>157</v>
      </c>
      <c r="D94" s="63" t="s">
        <v>173</v>
      </c>
      <c r="E94" s="198">
        <v>0.6875</v>
      </c>
      <c r="F94" s="199"/>
      <c r="G94" s="198">
        <v>0.70833333333333337</v>
      </c>
      <c r="H94" s="64"/>
      <c r="I94" s="200">
        <f t="shared" si="13"/>
        <v>0.5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44172</v>
      </c>
      <c r="B95" s="1" t="s">
        <v>36</v>
      </c>
      <c r="C95" s="1" t="s">
        <v>190</v>
      </c>
      <c r="D95" s="63"/>
      <c r="E95" s="198">
        <v>0.59375</v>
      </c>
      <c r="F95" s="199"/>
      <c r="G95" s="198">
        <v>0.61111111111111105</v>
      </c>
      <c r="H95" s="64"/>
      <c r="I95" s="200">
        <f t="shared" si="13"/>
        <v>0.42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1" t="s">
        <v>36</v>
      </c>
      <c r="C96" s="1" t="s">
        <v>157</v>
      </c>
      <c r="D96" s="63" t="s">
        <v>174</v>
      </c>
      <c r="E96" s="198">
        <v>0.75</v>
      </c>
      <c r="F96" s="199"/>
      <c r="G96" s="198">
        <v>0.76527777777777783</v>
      </c>
      <c r="H96" s="64"/>
      <c r="I96" s="200">
        <f t="shared" si="13"/>
        <v>0.37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44173</v>
      </c>
      <c r="B97" s="65" t="s">
        <v>36</v>
      </c>
      <c r="C97" s="65" t="s">
        <v>78</v>
      </c>
      <c r="D97" s="63"/>
      <c r="E97" s="198">
        <v>0.375</v>
      </c>
      <c r="F97" s="199"/>
      <c r="G97" s="198">
        <v>0.37847222222222227</v>
      </c>
      <c r="H97" s="64"/>
      <c r="I97" s="200">
        <f t="shared" si="13"/>
        <v>0.08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44173</v>
      </c>
      <c r="B98" s="65" t="s">
        <v>36</v>
      </c>
      <c r="C98" s="65" t="s">
        <v>157</v>
      </c>
      <c r="D98" s="63" t="s">
        <v>175</v>
      </c>
      <c r="E98" s="198">
        <v>0.37847222222222227</v>
      </c>
      <c r="F98" s="199"/>
      <c r="G98" s="198">
        <v>0.38541666666666669</v>
      </c>
      <c r="H98" s="64"/>
      <c r="I98" s="200">
        <f t="shared" si="13"/>
        <v>0.17</v>
      </c>
      <c r="J98" s="200" t="str">
        <f t="shared" si="14"/>
        <v>Sprint 2</v>
      </c>
      <c r="K98" s="201"/>
      <c r="L98" s="199"/>
    </row>
    <row r="99" spans="1:12" ht="18" x14ac:dyDescent="0.3">
      <c r="A99" s="196">
        <v>44173</v>
      </c>
      <c r="B99" s="65" t="s">
        <v>36</v>
      </c>
      <c r="C99" s="197" t="s">
        <v>278</v>
      </c>
      <c r="D99" s="63" t="s">
        <v>390</v>
      </c>
      <c r="E99" s="198">
        <v>0.38680555555555557</v>
      </c>
      <c r="F99" s="199"/>
      <c r="G99" s="198">
        <v>0.39444444444444443</v>
      </c>
      <c r="H99" s="64"/>
      <c r="I99" s="200">
        <f t="shared" ref="I99:I104" si="15">H99/60+ROUND(IF((OR(E99="",G99="")),0,IF((G99&lt;E99),((G99-E99)*24)+24,(G99-E99)*24)-F99/60),2)</f>
        <v>0.18</v>
      </c>
      <c r="J99" s="200" t="str">
        <f t="shared" ref="J99:J104" si="16"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197" t="s">
        <v>278</v>
      </c>
      <c r="D100" s="63" t="s">
        <v>391</v>
      </c>
      <c r="E100" s="198">
        <v>0.39930555555555558</v>
      </c>
      <c r="F100" s="199"/>
      <c r="G100" s="198">
        <v>0.49791666666666662</v>
      </c>
      <c r="H100" s="64"/>
      <c r="I100" s="200">
        <f t="shared" si="15"/>
        <v>2.37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44</v>
      </c>
      <c r="D101" s="63" t="s">
        <v>149</v>
      </c>
      <c r="E101" s="198">
        <v>0.63541666666666663</v>
      </c>
      <c r="F101" s="224">
        <v>1.0416666666666666E-2</v>
      </c>
      <c r="G101" s="198">
        <v>0.70833333333333337</v>
      </c>
      <c r="H101" s="64"/>
      <c r="I101" s="200">
        <f t="shared" si="15"/>
        <v>1.75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44174</v>
      </c>
      <c r="B102" s="1" t="s">
        <v>36</v>
      </c>
      <c r="C102" s="1" t="s">
        <v>78</v>
      </c>
      <c r="D102" s="63"/>
      <c r="E102" s="198">
        <v>0.375</v>
      </c>
      <c r="F102" s="199"/>
      <c r="G102" s="198">
        <v>0.37986111111111115</v>
      </c>
      <c r="H102" s="64"/>
      <c r="I102" s="200">
        <f t="shared" si="15"/>
        <v>0.12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44174</v>
      </c>
      <c r="B103" s="65" t="s">
        <v>36</v>
      </c>
      <c r="C103" s="197" t="s">
        <v>47</v>
      </c>
      <c r="D103" s="63" t="s">
        <v>150</v>
      </c>
      <c r="E103" s="198">
        <v>0.37986111111111115</v>
      </c>
      <c r="F103" s="199"/>
      <c r="G103" s="198">
        <v>0.38611111111111113</v>
      </c>
      <c r="H103" s="64"/>
      <c r="I103" s="200">
        <f t="shared" si="15"/>
        <v>0.15</v>
      </c>
      <c r="J103" s="200" t="str">
        <f t="shared" si="16"/>
        <v>Sprint 2</v>
      </c>
      <c r="K103" s="201"/>
      <c r="L103" s="199"/>
    </row>
    <row r="104" spans="1:12" ht="18" x14ac:dyDescent="0.3">
      <c r="A104" s="196">
        <v>44174</v>
      </c>
      <c r="B104" s="65" t="s">
        <v>36</v>
      </c>
      <c r="C104" s="197" t="s">
        <v>153</v>
      </c>
      <c r="D104" s="63" t="s">
        <v>472</v>
      </c>
      <c r="E104" s="198">
        <v>0.54861111111111105</v>
      </c>
      <c r="F104" s="199"/>
      <c r="G104" s="198">
        <v>0.70833333333333337</v>
      </c>
      <c r="H104" s="64"/>
      <c r="I104" s="200">
        <f t="shared" si="15"/>
        <v>3.83</v>
      </c>
      <c r="J104" s="200" t="str">
        <f t="shared" si="16"/>
        <v>Sprint 2</v>
      </c>
      <c r="K104" s="201"/>
      <c r="L104" s="199"/>
    </row>
    <row r="105" spans="1:12" ht="18" x14ac:dyDescent="0.3">
      <c r="A105" s="196">
        <v>44175</v>
      </c>
      <c r="B105" s="65" t="s">
        <v>36</v>
      </c>
      <c r="C105" s="65" t="s">
        <v>153</v>
      </c>
      <c r="D105" s="63"/>
      <c r="E105" s="198">
        <v>0.35416666666666669</v>
      </c>
      <c r="F105" s="199"/>
      <c r="G105" s="198">
        <v>0.36458333333333331</v>
      </c>
      <c r="H105" s="64"/>
      <c r="I105" s="200">
        <f t="shared" ref="I105:I110" si="17">H105/60+ROUND(IF((OR(E105="",G105="")),0,IF((G105&lt;E105),((G105-E105)*24)+24,(G105-E105)*24)-F105/60),2)</f>
        <v>0.25</v>
      </c>
      <c r="J105" s="200" t="str">
        <f t="shared" ref="J105:J110" si="18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44175</v>
      </c>
      <c r="B106" s="1" t="s">
        <v>36</v>
      </c>
      <c r="C106" s="1" t="s">
        <v>78</v>
      </c>
      <c r="D106" s="63"/>
      <c r="E106" s="198">
        <v>0.375</v>
      </c>
      <c r="F106" s="199"/>
      <c r="G106" s="198">
        <v>0.38194444444444442</v>
      </c>
      <c r="H106" s="64"/>
      <c r="I106" s="200">
        <f t="shared" si="17"/>
        <v>0.17</v>
      </c>
      <c r="J106" s="200" t="str">
        <f t="shared" si="18"/>
        <v>Sprint 2</v>
      </c>
      <c r="K106" s="201"/>
      <c r="L106" s="199"/>
    </row>
    <row r="107" spans="1:12" ht="18" x14ac:dyDescent="0.3">
      <c r="A107" s="196">
        <v>44175</v>
      </c>
      <c r="B107" s="1" t="s">
        <v>36</v>
      </c>
      <c r="C107" s="197" t="s">
        <v>153</v>
      </c>
      <c r="D107" s="63" t="s">
        <v>176</v>
      </c>
      <c r="E107" s="198">
        <v>0.3888888888888889</v>
      </c>
      <c r="F107" s="199"/>
      <c r="G107" s="198">
        <v>0.40625</v>
      </c>
      <c r="H107" s="64"/>
      <c r="I107" s="200">
        <f t="shared" si="17"/>
        <v>0.42</v>
      </c>
      <c r="J107" s="200" t="str">
        <f t="shared" si="18"/>
        <v>Sprint 2</v>
      </c>
      <c r="K107" s="201"/>
      <c r="L107" s="199"/>
    </row>
    <row r="108" spans="1:12" ht="18" x14ac:dyDescent="0.3">
      <c r="A108" s="196">
        <v>44175</v>
      </c>
      <c r="B108" s="65" t="s">
        <v>36</v>
      </c>
      <c r="C108" s="197" t="s">
        <v>153</v>
      </c>
      <c r="D108" s="63"/>
      <c r="E108" s="198">
        <v>0.41666666666666669</v>
      </c>
      <c r="F108" s="199"/>
      <c r="G108" s="198">
        <v>0.50277777777777777</v>
      </c>
      <c r="H108" s="64"/>
      <c r="I108" s="200">
        <f t="shared" si="17"/>
        <v>2.0699999999999998</v>
      </c>
      <c r="J108" s="200" t="str">
        <f t="shared" si="18"/>
        <v>Sprint 2</v>
      </c>
      <c r="K108" s="201"/>
      <c r="L108" s="199"/>
    </row>
    <row r="109" spans="1:12" ht="18" x14ac:dyDescent="0.3">
      <c r="A109" s="196">
        <v>44175</v>
      </c>
      <c r="B109" s="65" t="s">
        <v>36</v>
      </c>
      <c r="C109" s="197" t="s">
        <v>153</v>
      </c>
      <c r="D109" s="63"/>
      <c r="E109" s="198">
        <v>0.57291666666666663</v>
      </c>
      <c r="F109" s="199"/>
      <c r="G109" s="198">
        <v>0.70138888888888884</v>
      </c>
      <c r="H109" s="64"/>
      <c r="I109" s="200">
        <f t="shared" si="17"/>
        <v>3.08</v>
      </c>
      <c r="J109" s="200" t="str">
        <f t="shared" si="18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265</v>
      </c>
      <c r="D110" s="63"/>
      <c r="E110" s="198">
        <v>0.70833333333333337</v>
      </c>
      <c r="F110" s="199"/>
      <c r="G110" s="198">
        <v>0.71527777777777779</v>
      </c>
      <c r="H110" s="64"/>
      <c r="I110" s="200">
        <f t="shared" si="17"/>
        <v>0.17</v>
      </c>
      <c r="J110" s="200" t="str">
        <f t="shared" si="18"/>
        <v>Sprint 2</v>
      </c>
      <c r="K110" s="201"/>
      <c r="L110" s="199"/>
    </row>
    <row r="111" spans="1:12" ht="18" x14ac:dyDescent="0.3">
      <c r="A111" s="196">
        <v>44176</v>
      </c>
      <c r="B111" s="1" t="s">
        <v>36</v>
      </c>
      <c r="C111" s="1" t="s">
        <v>78</v>
      </c>
      <c r="D111" s="63"/>
      <c r="E111" s="198">
        <v>0.375</v>
      </c>
      <c r="F111" s="199"/>
      <c r="G111" s="198">
        <v>0.38055555555555554</v>
      </c>
      <c r="H111" s="64"/>
      <c r="I111" s="200">
        <f t="shared" ref="I111:I116" si="19">H111/60+ROUND(IF((OR(E111="",G111="")),0,IF((G111&lt;E111),((G111-E111)*24)+24,(G111-E111)*24)-F111/60),2)</f>
        <v>0.13</v>
      </c>
      <c r="J111" s="200" t="str">
        <f t="shared" ref="J111:J116" si="20">IF(AND(A111&lt;=$F$8+14),"Sprint 0",
IF(AND(A111&gt;=$F$8+14,A111&lt;=$F$8+27),"Sprint 1",
IF(AND(A111&gt;=$F$8+28,A111&lt;=$F$8+41),"Sprint 2",
IF(AND(A111&gt;=$F$8+42,A111&lt;=$F$8+55),"Sprint 3",
IF(AND(A111&gt;=$F$8+56,A111&lt;=$F$8+69),"Sprint 4","Nothing")))))</f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197" t="s">
        <v>265</v>
      </c>
      <c r="D112" s="63" t="s">
        <v>392</v>
      </c>
      <c r="E112" s="198">
        <v>0.40069444444444446</v>
      </c>
      <c r="F112" s="199"/>
      <c r="G112" s="198">
        <v>0.4465277777777778</v>
      </c>
      <c r="H112" s="64"/>
      <c r="I112" s="200">
        <f t="shared" si="19"/>
        <v>1.1000000000000001</v>
      </c>
      <c r="J112" s="200" t="str">
        <f t="shared" si="20"/>
        <v>Sprint 2</v>
      </c>
      <c r="K112" s="201"/>
      <c r="L112" s="199"/>
    </row>
    <row r="113" spans="1:12" ht="18" x14ac:dyDescent="0.3">
      <c r="A113" s="196">
        <v>44176</v>
      </c>
      <c r="B113" s="65" t="s">
        <v>36</v>
      </c>
      <c r="C113" s="197" t="s">
        <v>153</v>
      </c>
      <c r="D113" s="63"/>
      <c r="E113" s="198">
        <v>0.47152777777777777</v>
      </c>
      <c r="F113" s="199"/>
      <c r="G113" s="198">
        <v>0.5</v>
      </c>
      <c r="H113" s="64"/>
      <c r="I113" s="200">
        <f t="shared" si="19"/>
        <v>0.68</v>
      </c>
      <c r="J113" s="200" t="str">
        <f t="shared" si="20"/>
        <v>Sprint 2</v>
      </c>
      <c r="K113" s="201"/>
      <c r="L113" s="199"/>
    </row>
    <row r="114" spans="1:12" ht="18" x14ac:dyDescent="0.3">
      <c r="A114" s="196">
        <v>44176</v>
      </c>
      <c r="B114" s="65" t="s">
        <v>36</v>
      </c>
      <c r="C114" s="65" t="s">
        <v>265</v>
      </c>
      <c r="D114" s="63" t="s">
        <v>392</v>
      </c>
      <c r="E114" s="198">
        <v>0.52083333333333337</v>
      </c>
      <c r="F114" s="199"/>
      <c r="G114" s="198">
        <v>0.53194444444444444</v>
      </c>
      <c r="H114" s="64"/>
      <c r="I114" s="200">
        <f t="shared" si="19"/>
        <v>0.27</v>
      </c>
      <c r="J114" s="200" t="str">
        <f t="shared" si="20"/>
        <v>Sprint 2</v>
      </c>
      <c r="K114" s="201"/>
      <c r="L114" s="199"/>
    </row>
    <row r="115" spans="1:12" ht="18" x14ac:dyDescent="0.3">
      <c r="A115" s="196">
        <v>44176</v>
      </c>
      <c r="B115" s="1" t="s">
        <v>36</v>
      </c>
      <c r="C115" s="197" t="s">
        <v>47</v>
      </c>
      <c r="D115" s="63" t="s">
        <v>473</v>
      </c>
      <c r="E115" s="198">
        <v>0.54166666666666663</v>
      </c>
      <c r="F115" s="224">
        <v>3.472222222222222E-3</v>
      </c>
      <c r="G115" s="198">
        <v>0.59583333333333333</v>
      </c>
      <c r="H115" s="64"/>
      <c r="I115" s="200">
        <f t="shared" si="19"/>
        <v>1.3</v>
      </c>
      <c r="J115" s="200" t="str">
        <f t="shared" si="20"/>
        <v>Sprint 2</v>
      </c>
      <c r="K115" s="201"/>
      <c r="L115" s="199"/>
    </row>
    <row r="116" spans="1:12" ht="18" x14ac:dyDescent="0.3">
      <c r="A116" s="196">
        <v>44176</v>
      </c>
      <c r="B116" s="1" t="s">
        <v>36</v>
      </c>
      <c r="C116" s="1" t="s">
        <v>47</v>
      </c>
      <c r="D116" s="63" t="s">
        <v>152</v>
      </c>
      <c r="E116" s="198">
        <v>0.60416666666666663</v>
      </c>
      <c r="F116" s="199"/>
      <c r="G116" s="198">
        <v>0.6479166666666667</v>
      </c>
      <c r="H116" s="64"/>
      <c r="I116" s="200">
        <f t="shared" si="19"/>
        <v>1.05</v>
      </c>
      <c r="J116" s="200" t="str">
        <f t="shared" si="20"/>
        <v>Sprint 2</v>
      </c>
      <c r="K116" s="201"/>
      <c r="L116" s="199"/>
    </row>
    <row r="117" spans="1:12" ht="18" x14ac:dyDescent="0.3">
      <c r="A117" s="196">
        <v>44179</v>
      </c>
      <c r="B117" s="65" t="s">
        <v>36</v>
      </c>
      <c r="C117" s="65" t="s">
        <v>188</v>
      </c>
      <c r="D117" s="63"/>
      <c r="E117" s="198">
        <v>0.33333333333333331</v>
      </c>
      <c r="F117" s="199"/>
      <c r="G117" s="198">
        <v>0.42708333333333331</v>
      </c>
      <c r="H117" s="64"/>
      <c r="I117" s="200">
        <f t="shared" ref="I117:I122" si="21">H117/60+ROUND(IF((OR(E117="",G117="")),0,IF((G117&lt;E117),((G117-E117)*24)+24,(G117-E117)*24)-F117/60),2)</f>
        <v>2.25</v>
      </c>
      <c r="J117" s="200" t="str">
        <f t="shared" ref="J117:J122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44180</v>
      </c>
      <c r="B118" s="65" t="s">
        <v>36</v>
      </c>
      <c r="C118" s="65" t="s">
        <v>78</v>
      </c>
      <c r="D118" s="63"/>
      <c r="E118" s="198">
        <v>0.375</v>
      </c>
      <c r="F118" s="199"/>
      <c r="G118" s="198">
        <v>0.37847222222222227</v>
      </c>
      <c r="H118" s="64"/>
      <c r="I118" s="200">
        <f t="shared" si="21"/>
        <v>0.08</v>
      </c>
      <c r="J118" s="200" t="str">
        <f t="shared" si="22"/>
        <v>Sprint 3</v>
      </c>
      <c r="K118" s="201"/>
      <c r="L118" s="199"/>
    </row>
    <row r="119" spans="1:12" ht="18" x14ac:dyDescent="0.3">
      <c r="A119" s="196">
        <v>44181</v>
      </c>
      <c r="B119" s="1" t="s">
        <v>36</v>
      </c>
      <c r="C119" s="1" t="s">
        <v>78</v>
      </c>
      <c r="D119" s="63"/>
      <c r="E119" s="198">
        <v>0.375</v>
      </c>
      <c r="F119" s="199"/>
      <c r="G119" s="198">
        <v>0.37847222222222227</v>
      </c>
      <c r="H119" s="64"/>
      <c r="I119" s="200">
        <f t="shared" si="21"/>
        <v>0.08</v>
      </c>
      <c r="J119" s="200" t="str">
        <f t="shared" si="22"/>
        <v>Sprint 3</v>
      </c>
      <c r="K119" s="201"/>
      <c r="L119" s="199"/>
    </row>
    <row r="120" spans="1:12" ht="18" x14ac:dyDescent="0.3">
      <c r="A120" s="196">
        <v>44181</v>
      </c>
      <c r="B120" s="1" t="s">
        <v>36</v>
      </c>
      <c r="C120" s="1" t="s">
        <v>153</v>
      </c>
      <c r="D120" s="63"/>
      <c r="E120" s="198">
        <v>0.70138888888888884</v>
      </c>
      <c r="F120" s="199"/>
      <c r="G120" s="198">
        <v>0.74236111111111114</v>
      </c>
      <c r="H120" s="64"/>
      <c r="I120" s="200">
        <f t="shared" si="21"/>
        <v>0.98</v>
      </c>
      <c r="J120" s="200" t="str">
        <f t="shared" si="22"/>
        <v>Sprint 3</v>
      </c>
      <c r="K120" s="201"/>
      <c r="L120" s="199"/>
    </row>
    <row r="121" spans="1:12" ht="18" x14ac:dyDescent="0.3">
      <c r="A121" s="196">
        <v>44182</v>
      </c>
      <c r="B121" s="1" t="s">
        <v>36</v>
      </c>
      <c r="C121" s="1" t="s">
        <v>78</v>
      </c>
      <c r="D121" s="63"/>
      <c r="E121" s="198">
        <v>0.375</v>
      </c>
      <c r="F121" s="199"/>
      <c r="G121" s="198">
        <v>0.38958333333333334</v>
      </c>
      <c r="H121" s="64"/>
      <c r="I121" s="200">
        <f t="shared" si="21"/>
        <v>0.35</v>
      </c>
      <c r="J121" s="200" t="str">
        <f t="shared" si="22"/>
        <v>Sprint 3</v>
      </c>
      <c r="K121" s="201"/>
      <c r="L121" s="199"/>
    </row>
    <row r="122" spans="1:12" ht="18" x14ac:dyDescent="0.3">
      <c r="A122" s="196">
        <v>44182</v>
      </c>
      <c r="B122" s="1" t="s">
        <v>36</v>
      </c>
      <c r="C122" s="1" t="s">
        <v>153</v>
      </c>
      <c r="D122" s="63"/>
      <c r="E122" s="198">
        <v>0.33402777777777781</v>
      </c>
      <c r="F122" s="224">
        <v>1.4583333333333332E-2</v>
      </c>
      <c r="G122" s="198">
        <v>0.4381944444444445</v>
      </c>
      <c r="H122" s="64"/>
      <c r="I122" s="200">
        <f t="shared" si="21"/>
        <v>2.5</v>
      </c>
      <c r="J122" s="200" t="str">
        <f t="shared" si="22"/>
        <v>Sprint 3</v>
      </c>
      <c r="K122" s="201"/>
      <c r="L122" s="199"/>
    </row>
    <row r="123" spans="1:12" ht="18" x14ac:dyDescent="0.3">
      <c r="A123" s="196">
        <v>44183</v>
      </c>
      <c r="B123" s="1" t="s">
        <v>36</v>
      </c>
      <c r="C123" s="1" t="s">
        <v>78</v>
      </c>
      <c r="D123" s="63"/>
      <c r="E123" s="198">
        <v>0.375</v>
      </c>
      <c r="F123" s="199"/>
      <c r="G123" s="198">
        <v>0.37986111111111115</v>
      </c>
      <c r="H123" s="64"/>
      <c r="I123" s="200">
        <f t="shared" ref="I123:I129" si="23">H123/60+ROUND(IF((OR(E123="",G123="")),0,IF((G123&lt;E123),((G123-E123)*24)+24,(G123-E123)*24)-F123/60),2)</f>
        <v>0.12</v>
      </c>
      <c r="J123" s="200" t="str">
        <f t="shared" ref="J123:J129" si="24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44183</v>
      </c>
      <c r="B124" s="65" t="s">
        <v>36</v>
      </c>
      <c r="C124" s="65" t="s">
        <v>44</v>
      </c>
      <c r="D124" s="63"/>
      <c r="E124" s="198">
        <v>0.42708333333333331</v>
      </c>
      <c r="F124" s="199"/>
      <c r="G124" s="70">
        <v>0.50347222222222221</v>
      </c>
      <c r="H124" s="64"/>
      <c r="I124" s="200">
        <f t="shared" si="23"/>
        <v>1.83</v>
      </c>
      <c r="J124" s="200" t="str">
        <f t="shared" si="24"/>
        <v>Sprint 3</v>
      </c>
      <c r="K124" s="201"/>
      <c r="L124" s="199"/>
    </row>
    <row r="125" spans="1:12" ht="18" x14ac:dyDescent="0.3">
      <c r="A125" s="196">
        <v>44183</v>
      </c>
      <c r="B125" s="65" t="s">
        <v>36</v>
      </c>
      <c r="C125" s="65" t="s">
        <v>153</v>
      </c>
      <c r="D125" s="63"/>
      <c r="E125" s="198">
        <v>0.53819444444444442</v>
      </c>
      <c r="F125" s="199"/>
      <c r="G125" s="198">
        <v>0.6479166666666667</v>
      </c>
      <c r="H125" s="64"/>
      <c r="I125" s="200">
        <f t="shared" si="23"/>
        <v>2.63</v>
      </c>
      <c r="J125" s="200" t="str">
        <f t="shared" si="24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/>
      <c r="E126" s="198">
        <v>0.36805555555555558</v>
      </c>
      <c r="F126" s="224">
        <v>2.0833333333333332E-2</v>
      </c>
      <c r="G126" s="198">
        <v>0.50347222222222221</v>
      </c>
      <c r="H126" s="64"/>
      <c r="I126" s="200">
        <f t="shared" si="23"/>
        <v>3.25</v>
      </c>
      <c r="J126" s="200" t="str">
        <f t="shared" si="24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0.55069444444444449</v>
      </c>
      <c r="F127" s="224">
        <v>2.0833333333333332E-2</v>
      </c>
      <c r="G127" s="198">
        <v>0.70347222222222217</v>
      </c>
      <c r="H127" s="64"/>
      <c r="I127" s="200">
        <f t="shared" si="23"/>
        <v>3.67</v>
      </c>
      <c r="J127" s="200" t="str">
        <f t="shared" si="24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/>
      <c r="E128" s="198">
        <v>0.54166666666666663</v>
      </c>
      <c r="F128" s="199"/>
      <c r="G128" s="198">
        <v>0.55069444444444449</v>
      </c>
      <c r="H128" s="64"/>
      <c r="I128" s="200">
        <f t="shared" si="23"/>
        <v>0.22</v>
      </c>
      <c r="J128" s="200" t="str">
        <f t="shared" si="24"/>
        <v>Sprint 3</v>
      </c>
      <c r="K128" s="201"/>
      <c r="L128" s="199"/>
    </row>
    <row r="129" spans="1:12" ht="18" x14ac:dyDescent="0.3">
      <c r="A129" s="196">
        <v>44186</v>
      </c>
      <c r="B129" s="65" t="s">
        <v>36</v>
      </c>
      <c r="C129" s="65" t="s">
        <v>153</v>
      </c>
      <c r="D129" s="63" t="s">
        <v>474</v>
      </c>
      <c r="E129" s="198">
        <v>0.70347222222222217</v>
      </c>
      <c r="F129" s="199"/>
      <c r="G129" s="198">
        <v>0.73055555555555562</v>
      </c>
      <c r="H129" s="64"/>
      <c r="I129" s="200">
        <f t="shared" si="23"/>
        <v>0.65</v>
      </c>
      <c r="J129" s="200" t="str">
        <f t="shared" si="24"/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0.38263888888888892</v>
      </c>
      <c r="F130" s="224">
        <v>9.0277777777777787E-3</v>
      </c>
      <c r="G130" s="198">
        <v>0.51250000000000007</v>
      </c>
      <c r="H130" s="64"/>
      <c r="I130" s="200">
        <f>H130/60+ROUND(IF((OR(E130="",G130="")),0,IF((G130&lt;E130),((G130-E130)*24)+24,(G130-E130)*24)-F130/60),2)</f>
        <v>3.12</v>
      </c>
      <c r="J130" s="20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01"/>
      <c r="L130" s="199"/>
    </row>
    <row r="131" spans="1:12" ht="18" x14ac:dyDescent="0.3">
      <c r="A131" s="196">
        <v>44187</v>
      </c>
      <c r="B131" s="65" t="s">
        <v>36</v>
      </c>
      <c r="C131" s="65" t="s">
        <v>78</v>
      </c>
      <c r="D131" s="63"/>
      <c r="E131" s="198">
        <v>0.375</v>
      </c>
      <c r="F131" s="199"/>
      <c r="G131" s="198">
        <v>0.37847222222222227</v>
      </c>
      <c r="H131" s="64"/>
      <c r="I131" s="200">
        <f>H131/60+ROUND(IF((OR(E131="",G131="")),0,IF((G131&lt;E131),((G131-E131)*24)+24,(G131-E131)*24)-F131/60),2)</f>
        <v>0.08</v>
      </c>
      <c r="J131" s="20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01"/>
      <c r="L131" s="199"/>
    </row>
    <row r="132" spans="1:12" ht="18" x14ac:dyDescent="0.3">
      <c r="A132" s="196">
        <v>44187</v>
      </c>
      <c r="B132" s="1" t="s">
        <v>36</v>
      </c>
      <c r="C132" s="1" t="s">
        <v>153</v>
      </c>
      <c r="D132" s="63" t="s">
        <v>120</v>
      </c>
      <c r="E132" s="198">
        <v>0.56388888888888888</v>
      </c>
      <c r="F132" s="199"/>
      <c r="G132" s="198">
        <v>0.68472222222222223</v>
      </c>
      <c r="H132" s="64"/>
      <c r="I132" s="200">
        <f>H132/60+ROUND(IF((OR(E132="",G132="")),0,IF((G132&lt;E132),((G132-E132)*24)+24,(G132-E132)*24)-F132/60),2)</f>
        <v>2.9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196">
        <v>44188</v>
      </c>
      <c r="B133" s="65" t="s">
        <v>36</v>
      </c>
      <c r="C133" s="65" t="s">
        <v>78</v>
      </c>
      <c r="D133" s="63"/>
      <c r="E133" s="198">
        <v>0.375</v>
      </c>
      <c r="F133" s="199"/>
      <c r="G133" s="198">
        <v>0.37847222222222227</v>
      </c>
      <c r="H133" s="64"/>
      <c r="I133" s="200">
        <f>H133/60+ROUND(IF((OR(E133="",G133="")),0,IF((G133&lt;E133),((G133-E133)*24)+24,(G133-E133)*24)-F133/60),2)</f>
        <v>0.08</v>
      </c>
      <c r="J133" s="20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01"/>
      <c r="L133" s="199"/>
    </row>
    <row r="134" spans="1:12" ht="18" x14ac:dyDescent="0.3">
      <c r="A134" s="196">
        <v>44188</v>
      </c>
      <c r="B134" s="65" t="s">
        <v>36</v>
      </c>
      <c r="C134" s="65" t="s">
        <v>153</v>
      </c>
      <c r="D134" s="63"/>
      <c r="E134" s="198">
        <v>0.3979166666666667</v>
      </c>
      <c r="F134" s="199"/>
      <c r="G134" s="198">
        <v>0.48888888888888887</v>
      </c>
      <c r="H134" s="64"/>
      <c r="I134" s="200">
        <f>H134/60+ROUND(IF((OR(E134="",G134="")),0,IF((G134&lt;E134),((G134-E134)*24)+24,(G134-E134)*24)-F134/60),2)</f>
        <v>2.1800000000000002</v>
      </c>
      <c r="J134" s="200" t="str">
        <f>IF(AND(A134&lt;=$F$8+14),"Sprint 0",
IF(AND(A134&gt;=$F$8+14,A134&lt;=$F$8+27),"Sprint 1",
IF(AND(A134&gt;=$F$8+28,A134&lt;=$F$8+41),"Sprint 2",
IF(AND(A134&gt;=$F$8+42,A134&lt;=$F$8+55),"Sprint 3",
IF(AND(A134&gt;=$F$8+56,A134&lt;=$F$8+69),"Sprint 4","Nothing")))))</f>
        <v>Sprint 3</v>
      </c>
      <c r="K134" s="201"/>
      <c r="L134" s="199"/>
    </row>
  </sheetData>
  <mergeCells count="4">
    <mergeCell ref="A7:C7"/>
    <mergeCell ref="A8:C11"/>
    <mergeCell ref="M14:M16"/>
    <mergeCell ref="N14:N16"/>
  </mergeCells>
  <conditionalFormatting sqref="B16">
    <cfRule type="expression" dxfId="41" priority="14">
      <formula>AND(NOT(ISBLANK(B16)),ISERROR(MATCH(B16,projectID,0)))</formula>
    </cfRule>
  </conditionalFormatting>
  <conditionalFormatting sqref="C16">
    <cfRule type="expression" dxfId="40" priority="13">
      <formula>AND(NOT(ISBLANK(C16)),ISERROR(MATCH(C16,taskID,0)))</formula>
    </cfRule>
  </conditionalFormatting>
  <conditionalFormatting sqref="B15">
    <cfRule type="expression" dxfId="39" priority="12">
      <formula>AND(NOT(ISBLANK(B15)),ISERROR(MATCH(B15,projectID,0)))</formula>
    </cfRule>
  </conditionalFormatting>
  <conditionalFormatting sqref="C15">
    <cfRule type="expression" dxfId="38" priority="11">
      <formula>AND(NOT(ISBLANK(C15)),ISERROR(MATCH(C15,taskID,0)))</formula>
    </cfRule>
  </conditionalFormatting>
  <conditionalFormatting sqref="B17">
    <cfRule type="expression" dxfId="37" priority="10">
      <formula>AND(NOT(ISBLANK(B17)),ISERROR(MATCH(B17,projectID,0)))</formula>
    </cfRule>
  </conditionalFormatting>
  <conditionalFormatting sqref="B18">
    <cfRule type="expression" dxfId="36" priority="8">
      <formula>AND(NOT(ISBLANK(B18)),ISERROR(MATCH(B18,projectID,0)))</formula>
    </cfRule>
  </conditionalFormatting>
  <conditionalFormatting sqref="B14">
    <cfRule type="expression" dxfId="35" priority="7">
      <formula>AND(NOT(ISBLANK(B14)),ISERROR(MATCH(B14,projectID,0)))</formula>
    </cfRule>
  </conditionalFormatting>
  <conditionalFormatting sqref="C14">
    <cfRule type="expression" dxfId="34" priority="6">
      <formula>AND(NOT(ISBLANK(C14)),ISERROR(MATCH(C14,taskID,0)))</formula>
    </cfRule>
  </conditionalFormatting>
  <conditionalFormatting sqref="P10">
    <cfRule type="cellIs" dxfId="33" priority="5" operator="greaterThan">
      <formula>0</formula>
    </cfRule>
  </conditionalFormatting>
  <conditionalFormatting sqref="P10">
    <cfRule type="cellIs" dxfId="32" priority="4" operator="lessThan">
      <formula>0</formula>
    </cfRule>
  </conditionalFormatting>
  <conditionalFormatting sqref="C17">
    <cfRule type="expression" dxfId="31" priority="2">
      <formula>AND(NOT(ISBLANK(C17)),ISERROR(MATCH(C17,taskID,0)))</formula>
    </cfRule>
  </conditionalFormatting>
  <conditionalFormatting sqref="B19">
    <cfRule type="expression" dxfId="30" priority="1">
      <formula>AND(NOT(ISBLANK(B19)),ISERROR(MATCH(B19,projectID,0)))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35" xr:uid="{46913BE5-580E-455D-AE61-9DB38A39F500}">
      <formula1>0</formula1>
      <formula2>0.999988425925926</formula2>
    </dataValidation>
    <dataValidation type="list" allowBlank="1" showInputMessage="1" showErrorMessage="1" sqref="B14:B135" xr:uid="{EBAF76D0-1945-4686-9EB6-258932553524}">
      <formula1>projectID_list</formula1>
    </dataValidation>
    <dataValidation type="list" allowBlank="1" showInputMessage="1" showErrorMessage="1" sqref="C14:C135" xr:uid="{AC41491B-3F37-4646-87BE-415316102EA1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72"/>
  <sheetViews>
    <sheetView showGridLines="0" zoomScaleNormal="100" workbookViewId="0">
      <selection activeCell="E4" sqref="E4"/>
    </sheetView>
  </sheetViews>
  <sheetFormatPr defaultRowHeight="15" x14ac:dyDescent="0.3"/>
  <cols>
    <col min="1" max="2" width="11.140625" style="5" customWidth="1"/>
    <col min="3" max="3" width="24.7109375" customWidth="1"/>
    <col min="4" max="4" width="45.7109375" bestFit="1" customWidth="1"/>
    <col min="5" max="5" width="14.42578125" style="1" customWidth="1"/>
    <col min="6" max="6" width="13.28515625" style="1" bestFit="1" customWidth="1"/>
    <col min="7" max="9" width="13.28515625" style="86" customWidth="1"/>
    <col min="10" max="10" width="25.28515625" style="86" bestFit="1" customWidth="1"/>
    <col min="11" max="11" width="5.28515625" style="1" customWidth="1"/>
    <col min="12" max="12" width="15.140625" style="1" customWidth="1"/>
    <col min="13" max="13" width="39.140625" style="1" bestFit="1" customWidth="1"/>
    <col min="14" max="14" width="16.42578125" style="1" bestFit="1" customWidth="1"/>
    <col min="15" max="15" width="16.42578125" style="1" customWidth="1"/>
    <col min="16" max="16" width="5.42578125" customWidth="1"/>
    <col min="17" max="17" width="25.7109375" customWidth="1"/>
    <col min="18" max="18" width="4.85546875" customWidth="1"/>
    <col min="19" max="19" width="5.42578125" customWidth="1"/>
    <col min="20" max="20" width="22.85546875" customWidth="1"/>
    <col min="21" max="21" width="24.7109375" customWidth="1"/>
    <col min="22" max="22" width="11" bestFit="1" customWidth="1"/>
  </cols>
  <sheetData>
    <row r="1" spans="1:21" ht="20.25" customHeight="1" thickBot="1" x14ac:dyDescent="0.35">
      <c r="A1" s="15" t="s">
        <v>475</v>
      </c>
      <c r="B1" s="15"/>
      <c r="C1" s="15"/>
      <c r="D1" s="15"/>
      <c r="E1" s="15"/>
      <c r="F1" s="15"/>
      <c r="G1" s="102"/>
      <c r="H1" s="102"/>
      <c r="I1" s="102"/>
      <c r="J1" s="102"/>
      <c r="K1" s="15"/>
      <c r="L1" s="15" t="s">
        <v>476</v>
      </c>
      <c r="M1" s="15"/>
      <c r="N1" s="15"/>
      <c r="O1" s="15"/>
      <c r="P1" s="1"/>
      <c r="Q1" s="22" t="s">
        <v>477</v>
      </c>
      <c r="R1" s="250"/>
      <c r="S1" s="250"/>
      <c r="T1" s="250"/>
      <c r="U1" s="250"/>
    </row>
    <row r="2" spans="1:21" ht="15.75" thickTop="1" x14ac:dyDescent="0.3">
      <c r="C2" s="1"/>
      <c r="D2" s="1"/>
      <c r="P2" s="1"/>
      <c r="Q2" s="250"/>
      <c r="R2" s="250"/>
      <c r="S2" s="250"/>
      <c r="T2" s="250"/>
      <c r="U2" s="250"/>
    </row>
    <row r="3" spans="1:21" ht="30" x14ac:dyDescent="0.3">
      <c r="A3" s="7" t="s">
        <v>12</v>
      </c>
      <c r="B3" s="7" t="s">
        <v>478</v>
      </c>
      <c r="C3" s="7" t="s">
        <v>0</v>
      </c>
      <c r="D3" s="7" t="s">
        <v>13</v>
      </c>
      <c r="E3" s="99" t="s">
        <v>2</v>
      </c>
      <c r="F3" s="100" t="s">
        <v>3</v>
      </c>
      <c r="G3" s="103" t="s">
        <v>14</v>
      </c>
      <c r="H3" s="103" t="s">
        <v>15</v>
      </c>
      <c r="I3" s="103" t="s">
        <v>479</v>
      </c>
      <c r="J3" s="103" t="s">
        <v>16</v>
      </c>
      <c r="K3" s="7"/>
      <c r="L3" s="1" t="s">
        <v>480</v>
      </c>
      <c r="M3" s="107" t="s">
        <v>481</v>
      </c>
      <c r="N3" s="1" t="s">
        <v>482</v>
      </c>
      <c r="O3" s="1" t="s">
        <v>479</v>
      </c>
      <c r="P3" s="1"/>
      <c r="Q3" s="265" t="s">
        <v>483</v>
      </c>
      <c r="R3" s="265"/>
      <c r="S3" s="265"/>
      <c r="T3" s="265"/>
      <c r="U3" s="265"/>
    </row>
    <row r="4" spans="1:21" x14ac:dyDescent="0.3">
      <c r="A4" s="8" t="s">
        <v>484</v>
      </c>
      <c r="B4" s="8"/>
      <c r="C4" s="9" t="s">
        <v>36</v>
      </c>
      <c r="D4" s="9" t="s">
        <v>44</v>
      </c>
      <c r="E4" s="108"/>
      <c r="F4" s="109"/>
      <c r="G4" s="110">
        <f>IF(_xlfn.DAYS(Projects[[#This Row],[End Date]],Projects[[#This Row],[Start Date]])=0,1,_xlfn.DAYS(Projects[[#This Row],[End Date]],Projects[[#This Row],[Start Date]]))</f>
        <v>1</v>
      </c>
      <c r="H4" s="110">
        <f>24*Projects[[#This Row],[Est. Days]]</f>
        <v>24</v>
      </c>
      <c r="I4" s="112"/>
      <c r="J4" s="112"/>
      <c r="K4" s="9"/>
      <c r="L4" s="85">
        <v>1</v>
      </c>
      <c r="M4" s="120" t="s">
        <v>485</v>
      </c>
      <c r="N4" s="121">
        <v>44148</v>
      </c>
      <c r="O4" s="122">
        <v>2</v>
      </c>
      <c r="P4" s="1"/>
      <c r="Q4" s="265"/>
      <c r="R4" s="265"/>
      <c r="S4" s="265"/>
      <c r="T4" s="265"/>
      <c r="U4" s="265"/>
    </row>
    <row r="5" spans="1:21" ht="15" customHeight="1" x14ac:dyDescent="0.3">
      <c r="A5" s="8" t="s">
        <v>484</v>
      </c>
      <c r="B5" s="8"/>
      <c r="C5" s="9" t="s">
        <v>409</v>
      </c>
      <c r="D5" s="9" t="s">
        <v>410</v>
      </c>
      <c r="E5" s="108"/>
      <c r="F5" s="109"/>
      <c r="G5" s="110">
        <f>IF(_xlfn.DAYS(Projects[[#This Row],[End Date]],Projects[[#This Row],[Start Date]])=0,1,_xlfn.DAYS(Projects[[#This Row],[End Date]],Projects[[#This Row],[Start Date]]))</f>
        <v>1</v>
      </c>
      <c r="H5" s="110">
        <f>24*Projects[[#This Row],[Est. Days]]</f>
        <v>24</v>
      </c>
      <c r="I5" s="112"/>
      <c r="J5" s="112"/>
      <c r="K5" s="9"/>
      <c r="L5" s="85">
        <v>2</v>
      </c>
      <c r="M5" s="120" t="s">
        <v>486</v>
      </c>
      <c r="N5" s="121">
        <v>44161</v>
      </c>
      <c r="O5" s="122">
        <v>2</v>
      </c>
      <c r="P5" s="1"/>
      <c r="Q5" s="23"/>
      <c r="R5" s="23"/>
      <c r="S5" s="23"/>
      <c r="T5" s="23"/>
      <c r="U5" s="23"/>
    </row>
    <row r="6" spans="1:21" x14ac:dyDescent="0.3">
      <c r="A6" s="8" t="s">
        <v>484</v>
      </c>
      <c r="B6" s="8"/>
      <c r="C6" s="9" t="s">
        <v>409</v>
      </c>
      <c r="D6" s="9" t="s">
        <v>411</v>
      </c>
      <c r="E6" s="108"/>
      <c r="F6" s="109"/>
      <c r="G6" s="110">
        <f>IF(_xlfn.DAYS(Projects[[#This Row],[End Date]],Projects[[#This Row],[Start Date]])=0,1,_xlfn.DAYS(Projects[[#This Row],[End Date]],Projects[[#This Row],[Start Date]]))</f>
        <v>1</v>
      </c>
      <c r="H6" s="110">
        <f>24*Projects[[#This Row],[Est. Days]]</f>
        <v>24</v>
      </c>
      <c r="I6" s="112"/>
      <c r="J6" s="112"/>
      <c r="K6" s="9"/>
      <c r="L6" s="85">
        <v>4</v>
      </c>
      <c r="M6" s="120" t="s">
        <v>487</v>
      </c>
      <c r="N6" s="121">
        <v>44186</v>
      </c>
      <c r="O6" s="122">
        <v>2</v>
      </c>
      <c r="P6" s="1"/>
      <c r="Q6" s="264" t="s">
        <v>488</v>
      </c>
      <c r="R6" s="264"/>
      <c r="S6" s="264"/>
      <c r="T6" s="264"/>
      <c r="U6" s="264"/>
    </row>
    <row r="7" spans="1:21" x14ac:dyDescent="0.3">
      <c r="A7" s="8" t="s">
        <v>484</v>
      </c>
      <c r="B7" s="8"/>
      <c r="C7" s="9" t="s">
        <v>409</v>
      </c>
      <c r="D7" s="9" t="s">
        <v>412</v>
      </c>
      <c r="E7" s="108"/>
      <c r="F7" s="109"/>
      <c r="G7" s="110">
        <f>IF(_xlfn.DAYS(Projects[[#This Row],[End Date]],Projects[[#This Row],[Start Date]])=0,1,_xlfn.DAYS(Projects[[#This Row],[End Date]],Projects[[#This Row],[Start Date]]))</f>
        <v>1</v>
      </c>
      <c r="H7" s="110">
        <f>24*Projects[[#This Row],[Est. Days]]</f>
        <v>24</v>
      </c>
      <c r="I7" s="112"/>
      <c r="J7" s="112"/>
      <c r="K7" s="9"/>
      <c r="L7" s="85">
        <v>5</v>
      </c>
      <c r="M7" s="120" t="s">
        <v>489</v>
      </c>
      <c r="N7" s="121">
        <v>44199</v>
      </c>
      <c r="O7" s="122">
        <v>2</v>
      </c>
      <c r="P7" s="1"/>
      <c r="Q7" s="264"/>
      <c r="R7" s="264"/>
      <c r="S7" s="264"/>
      <c r="T7" s="264"/>
      <c r="U7" s="264"/>
    </row>
    <row r="8" spans="1:21" x14ac:dyDescent="0.3">
      <c r="A8" s="8" t="s">
        <v>484</v>
      </c>
      <c r="B8" s="8"/>
      <c r="C8" s="9" t="s">
        <v>36</v>
      </c>
      <c r="D8" s="9" t="s">
        <v>120</v>
      </c>
      <c r="E8" s="108"/>
      <c r="F8" s="109"/>
      <c r="G8" s="110">
        <f>IF(_xlfn.DAYS(Projects[[#This Row],[End Date]],Projects[[#This Row],[Start Date]])=0,1,_xlfn.DAYS(Projects[[#This Row],[End Date]],Projects[[#This Row],[Start Date]]))</f>
        <v>1</v>
      </c>
      <c r="H8" s="110">
        <f>24*Projects[[#This Row],[Est. Days]]</f>
        <v>24</v>
      </c>
      <c r="I8" s="112"/>
      <c r="J8" s="112"/>
      <c r="K8" s="9"/>
      <c r="L8" s="85">
        <v>6</v>
      </c>
      <c r="M8" s="120" t="s">
        <v>490</v>
      </c>
      <c r="N8" s="121">
        <v>44204</v>
      </c>
      <c r="O8" s="122">
        <v>2</v>
      </c>
      <c r="P8" s="1"/>
      <c r="Q8" s="23"/>
      <c r="R8" s="23"/>
      <c r="S8" s="23"/>
      <c r="T8" s="23"/>
      <c r="U8" s="23"/>
    </row>
    <row r="9" spans="1:21" x14ac:dyDescent="0.3">
      <c r="A9" s="8" t="s">
        <v>484</v>
      </c>
      <c r="B9" s="8"/>
      <c r="C9" s="9" t="s">
        <v>36</v>
      </c>
      <c r="D9" s="9" t="s">
        <v>38</v>
      </c>
      <c r="E9" s="108"/>
      <c r="F9" s="109"/>
      <c r="G9" s="110">
        <f>IF(_xlfn.DAYS(Projects[[#This Row],[End Date]],Projects[[#This Row],[Start Date]])=0,1,_xlfn.DAYS(Projects[[#This Row],[End Date]],Projects[[#This Row],[Start Date]]))</f>
        <v>1</v>
      </c>
      <c r="H9" s="110">
        <f>24*Projects[[#This Row],[Est. Days]]</f>
        <v>24</v>
      </c>
      <c r="I9" s="112"/>
      <c r="J9" s="112"/>
      <c r="K9" s="9"/>
      <c r="L9" s="85">
        <v>3</v>
      </c>
      <c r="M9" s="120" t="s">
        <v>491</v>
      </c>
      <c r="N9" s="121">
        <v>44176</v>
      </c>
      <c r="O9" s="122">
        <v>2</v>
      </c>
      <c r="P9" s="1"/>
      <c r="Q9" s="264" t="s">
        <v>492</v>
      </c>
      <c r="R9" s="264"/>
      <c r="S9" s="264"/>
      <c r="T9" s="264"/>
      <c r="U9" s="264"/>
    </row>
    <row r="10" spans="1:21" x14ac:dyDescent="0.3">
      <c r="A10" s="8" t="s">
        <v>484</v>
      </c>
      <c r="B10" s="8"/>
      <c r="C10" s="9" t="s">
        <v>36</v>
      </c>
      <c r="D10" s="9" t="s">
        <v>413</v>
      </c>
      <c r="E10" s="108"/>
      <c r="F10" s="109"/>
      <c r="G10" s="110">
        <f>IF(_xlfn.DAYS(Projects[[#This Row],[End Date]],Projects[[#This Row],[Start Date]])=0,1,_xlfn.DAYS(Projects[[#This Row],[End Date]],Projects[[#This Row],[Start Date]]))</f>
        <v>1</v>
      </c>
      <c r="H10" s="110">
        <f>24*Projects[[#This Row],[Est. Days]]</f>
        <v>24</v>
      </c>
      <c r="I10" s="112"/>
      <c r="J10" s="112"/>
      <c r="K10" s="9"/>
      <c r="L10" s="85"/>
      <c r="M10" s="125"/>
      <c r="N10" s="126"/>
      <c r="O10" s="126"/>
      <c r="P10" s="1"/>
      <c r="Q10" s="264"/>
      <c r="R10" s="264"/>
      <c r="S10" s="264"/>
      <c r="T10" s="264"/>
      <c r="U10" s="264"/>
    </row>
    <row r="11" spans="1:21" x14ac:dyDescent="0.3">
      <c r="A11" s="8" t="s">
        <v>484</v>
      </c>
      <c r="B11" s="8"/>
      <c r="C11" s="9" t="s">
        <v>36</v>
      </c>
      <c r="D11" s="9" t="s">
        <v>54</v>
      </c>
      <c r="E11" s="108"/>
      <c r="F11" s="109"/>
      <c r="G11" s="110">
        <f>IF(_xlfn.DAYS(Projects[[#This Row],[End Date]],Projects[[#This Row],[Start Date]])=0,1,_xlfn.DAYS(Projects[[#This Row],[End Date]],Projects[[#This Row],[Start Date]]))</f>
        <v>1</v>
      </c>
      <c r="H11" s="110">
        <f>24*Projects[[#This Row],[Est. Days]]</f>
        <v>24</v>
      </c>
      <c r="I11" s="112"/>
      <c r="J11" s="112"/>
      <c r="K11" s="9"/>
      <c r="L11" s="85"/>
      <c r="M11" s="127"/>
      <c r="N11" s="128"/>
      <c r="O11" s="128"/>
      <c r="P11" s="1"/>
      <c r="Q11" s="23"/>
      <c r="R11" s="23"/>
      <c r="S11" s="23"/>
      <c r="T11" s="23"/>
      <c r="U11" s="23"/>
    </row>
    <row r="12" spans="1:21" x14ac:dyDescent="0.3">
      <c r="A12" s="8" t="s">
        <v>484</v>
      </c>
      <c r="B12" s="8"/>
      <c r="C12" s="9" t="s">
        <v>36</v>
      </c>
      <c r="D12" s="9" t="s">
        <v>47</v>
      </c>
      <c r="E12" s="108"/>
      <c r="F12" s="109"/>
      <c r="G12" s="110">
        <f>IF(_xlfn.DAYS(Projects[[#This Row],[End Date]],Projects[[#This Row],[Start Date]])=0,1,_xlfn.DAYS(Projects[[#This Row],[End Date]],Projects[[#This Row],[Start Date]]))</f>
        <v>1</v>
      </c>
      <c r="H12" s="110">
        <f>24*Projects[[#This Row],[Est. Days]]</f>
        <v>24</v>
      </c>
      <c r="I12" s="112"/>
      <c r="J12" s="112"/>
      <c r="K12" s="9"/>
      <c r="L12" s="85"/>
      <c r="M12" s="127"/>
      <c r="N12" s="128"/>
      <c r="O12" s="128"/>
      <c r="P12" s="1"/>
      <c r="Q12" s="264" t="s">
        <v>493</v>
      </c>
      <c r="R12" s="264"/>
      <c r="S12" s="264"/>
      <c r="T12" s="264"/>
      <c r="U12" s="264"/>
    </row>
    <row r="13" spans="1:21" x14ac:dyDescent="0.3">
      <c r="A13" s="111" t="s">
        <v>484</v>
      </c>
      <c r="B13" s="8" t="s">
        <v>484</v>
      </c>
      <c r="C13" s="9" t="s">
        <v>36</v>
      </c>
      <c r="D13" s="123" t="s">
        <v>265</v>
      </c>
      <c r="E13" s="109">
        <v>44137</v>
      </c>
      <c r="F13" s="109">
        <v>44204</v>
      </c>
      <c r="G13" s="110">
        <f>IF(_xlfn.DAYS(Projects[[#This Row],[End Date]],Projects[[#This Row],[Start Date]])=0,1,_xlfn.DAYS(Projects[[#This Row],[End Date]],Projects[[#This Row],[Start Date]]))</f>
        <v>67</v>
      </c>
      <c r="H13" s="110">
        <v>0</v>
      </c>
      <c r="I13" s="112">
        <v>3</v>
      </c>
      <c r="J13" s="112" t="s">
        <v>414</v>
      </c>
      <c r="K13" s="9"/>
      <c r="L13" s="182">
        <v>1608</v>
      </c>
      <c r="M13" s="127"/>
      <c r="N13" s="128"/>
      <c r="O13" s="128"/>
      <c r="P13" s="1"/>
      <c r="Q13" s="264"/>
      <c r="R13" s="264"/>
      <c r="S13" s="264"/>
      <c r="T13" s="264"/>
      <c r="U13" s="264"/>
    </row>
    <row r="14" spans="1:21" ht="15.75" x14ac:dyDescent="0.3">
      <c r="A14" s="8">
        <v>0</v>
      </c>
      <c r="B14" s="8"/>
      <c r="C14" s="9" t="s">
        <v>36</v>
      </c>
      <c r="D14" s="123" t="s">
        <v>295</v>
      </c>
      <c r="E14" s="101">
        <v>44139</v>
      </c>
      <c r="F14" s="101">
        <v>44148</v>
      </c>
      <c r="G14" s="110">
        <f>IF(_xlfn.DAYS(Projects[[#This Row],[End Date]],Projects[[#This Row],[Start Date]])=0,1,_xlfn.DAYS(Projects[[#This Row],[End Date]],Projects[[#This Row],[Start Date]]))</f>
        <v>9</v>
      </c>
      <c r="H14" s="110">
        <v>0</v>
      </c>
      <c r="I14" s="112">
        <v>4</v>
      </c>
      <c r="J14" s="131" t="s">
        <v>414</v>
      </c>
      <c r="K14" s="9"/>
      <c r="L14" s="85" t="s">
        <v>494</v>
      </c>
      <c r="M14" s="127" t="s">
        <v>495</v>
      </c>
      <c r="N14" s="128" t="s">
        <v>496</v>
      </c>
      <c r="O14" s="128" t="s">
        <v>497</v>
      </c>
      <c r="P14" s="1"/>
      <c r="Q14" s="24"/>
      <c r="R14" s="24"/>
      <c r="S14" s="24"/>
      <c r="T14" s="24"/>
      <c r="U14" s="24"/>
    </row>
    <row r="15" spans="1:21" ht="15.75" x14ac:dyDescent="0.3">
      <c r="A15" s="8">
        <v>0</v>
      </c>
      <c r="B15" s="8" t="s">
        <v>484</v>
      </c>
      <c r="C15" s="9" t="s">
        <v>36</v>
      </c>
      <c r="D15" s="9" t="s">
        <v>498</v>
      </c>
      <c r="E15" s="101">
        <v>44139</v>
      </c>
      <c r="F15" s="101">
        <v>44144</v>
      </c>
      <c r="G15" s="110">
        <f>IF(_xlfn.DAYS(Projects[[#This Row],[End Date]],Projects[[#This Row],[Start Date]])=0,1,_xlfn.DAYS(Projects[[#This Row],[End Date]],Projects[[#This Row],[Start Date]]))</f>
        <v>5</v>
      </c>
      <c r="H15" s="110">
        <f>24*Projects[[#This Row],[Est. Days]]</f>
        <v>120</v>
      </c>
      <c r="I15" s="112">
        <v>5</v>
      </c>
      <c r="J15" s="131" t="s">
        <v>414</v>
      </c>
      <c r="K15" s="9"/>
      <c r="L15" s="9">
        <f>31*2.047</f>
        <v>63.457000000000008</v>
      </c>
      <c r="M15" s="127">
        <f>10*1/4*7</f>
        <v>17.5</v>
      </c>
      <c r="N15" s="128">
        <f>4*4/6*7</f>
        <v>18.666666666666664</v>
      </c>
      <c r="O15" s="128">
        <f>105/60*3*7</f>
        <v>36.75</v>
      </c>
      <c r="P15" s="1"/>
      <c r="Q15" s="1"/>
      <c r="R15" s="1"/>
      <c r="S15" s="1"/>
      <c r="T15" s="1"/>
      <c r="U15" s="1"/>
    </row>
    <row r="16" spans="1:21" ht="15.75" x14ac:dyDescent="0.3">
      <c r="A16" s="8">
        <v>0</v>
      </c>
      <c r="B16" s="8" t="s">
        <v>484</v>
      </c>
      <c r="C16" s="9" t="s">
        <v>36</v>
      </c>
      <c r="D16" s="9" t="s">
        <v>499</v>
      </c>
      <c r="E16" s="101">
        <v>44139</v>
      </c>
      <c r="F16" s="101">
        <v>44146</v>
      </c>
      <c r="G16" s="110">
        <f>IF(_xlfn.DAYS(Projects[[#This Row],[End Date]],Projects[[#This Row],[Start Date]])=0,1,_xlfn.DAYS(Projects[[#This Row],[End Date]],Projects[[#This Row],[Start Date]]))</f>
        <v>7</v>
      </c>
      <c r="H16" s="104">
        <f>24*Projects[[#This Row],[Est. Days]]</f>
        <v>168</v>
      </c>
      <c r="I16" s="112">
        <v>6</v>
      </c>
      <c r="J16" s="131" t="s">
        <v>414</v>
      </c>
      <c r="K16" s="9"/>
      <c r="L16" s="143"/>
      <c r="M16" s="143"/>
      <c r="N16" s="143"/>
      <c r="O16" s="143"/>
      <c r="P16" s="1"/>
      <c r="Q16" s="18" t="s">
        <v>500</v>
      </c>
      <c r="R16" s="1"/>
      <c r="S16" s="1"/>
      <c r="T16" s="18" t="s">
        <v>501</v>
      </c>
      <c r="U16" s="1"/>
    </row>
    <row r="17" spans="1:24" ht="15.75" x14ac:dyDescent="0.3">
      <c r="A17" s="8">
        <v>0</v>
      </c>
      <c r="B17" s="8" t="s">
        <v>484</v>
      </c>
      <c r="C17" s="9" t="s">
        <v>36</v>
      </c>
      <c r="D17" s="9" t="s">
        <v>502</v>
      </c>
      <c r="E17" s="101">
        <v>44148</v>
      </c>
      <c r="F17" s="101">
        <v>44148</v>
      </c>
      <c r="G17" s="110">
        <f>IF(_xlfn.DAYS(Projects[[#This Row],[End Date]],Projects[[#This Row],[Start Date]])=0,1,_xlfn.DAYS(Projects[[#This Row],[End Date]],Projects[[#This Row],[Start Date]]))</f>
        <v>1</v>
      </c>
      <c r="H17" s="110">
        <f>24*Projects[[#This Row],[Est. Days]]</f>
        <v>24</v>
      </c>
      <c r="I17" s="112">
        <v>7</v>
      </c>
      <c r="J17" s="131" t="s">
        <v>414</v>
      </c>
      <c r="K17" s="9"/>
      <c r="L17" s="9" t="s">
        <v>503</v>
      </c>
      <c r="M17" s="9">
        <f>L15+M15+N15+O15</f>
        <v>136.37366666666668</v>
      </c>
      <c r="N17" s="128" t="s">
        <v>504</v>
      </c>
      <c r="O17" s="128">
        <f>20*14</f>
        <v>280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3">
      <c r="A18" s="8">
        <v>0</v>
      </c>
      <c r="B18" s="8"/>
      <c r="C18" s="9" t="s">
        <v>36</v>
      </c>
      <c r="D18" s="123" t="s">
        <v>505</v>
      </c>
      <c r="E18" s="109">
        <v>44151</v>
      </c>
      <c r="F18" s="109">
        <v>44199</v>
      </c>
      <c r="G18" s="110">
        <f>IF(_xlfn.DAYS(Projects[[#This Row],[End Date]],Projects[[#This Row],[Start Date]])=0,1,_xlfn.DAYS(Projects[[#This Row],[End Date]],Projects[[#This Row],[Start Date]]))</f>
        <v>48</v>
      </c>
      <c r="H18" s="110">
        <f>24*Projects[[#This Row],[Est. Days]]</f>
        <v>1152</v>
      </c>
      <c r="I18" s="112">
        <v>8</v>
      </c>
      <c r="J18" s="131" t="s">
        <v>414</v>
      </c>
      <c r="K18" s="9"/>
      <c r="L18" s="9"/>
      <c r="M18" s="127"/>
      <c r="N18" s="128"/>
      <c r="O18" s="128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3">
      <c r="A19" s="8">
        <v>0</v>
      </c>
      <c r="B19" s="8" t="s">
        <v>484</v>
      </c>
      <c r="C19" s="9" t="s">
        <v>36</v>
      </c>
      <c r="D19" s="9" t="s">
        <v>506</v>
      </c>
      <c r="E19" s="109">
        <v>44151</v>
      </c>
      <c r="F19" s="109">
        <v>44161</v>
      </c>
      <c r="G19" s="110">
        <f>IF(_xlfn.DAYS(Projects[[#This Row],[End Date]],Projects[[#This Row],[Start Date]])=0,1,_xlfn.DAYS(Projects[[#This Row],[End Date]],Projects[[#This Row],[Start Date]]))</f>
        <v>10</v>
      </c>
      <c r="H19" s="110">
        <f>24*Projects[[#This Row],[Est. Days]]</f>
        <v>240</v>
      </c>
      <c r="I19" s="112">
        <v>9</v>
      </c>
      <c r="J19" s="131" t="s">
        <v>414</v>
      </c>
      <c r="K19" s="9"/>
      <c r="L19" s="9"/>
      <c r="M19" s="127"/>
      <c r="N19" s="128"/>
      <c r="O19" s="128"/>
      <c r="P19" s="1"/>
      <c r="Q19" s="6" t="s">
        <v>0</v>
      </c>
      <c r="R19" s="1"/>
      <c r="S19" s="1"/>
      <c r="T19" s="6" t="s">
        <v>0</v>
      </c>
      <c r="U19" s="6" t="s">
        <v>13</v>
      </c>
      <c r="V19" s="1"/>
      <c r="W19" s="1"/>
      <c r="X19" s="1"/>
    </row>
    <row r="20" spans="1:24" ht="15.75" x14ac:dyDescent="0.3">
      <c r="A20" s="8">
        <v>0</v>
      </c>
      <c r="B20" s="8" t="s">
        <v>484</v>
      </c>
      <c r="C20" s="9" t="s">
        <v>36</v>
      </c>
      <c r="D20" s="9" t="s">
        <v>507</v>
      </c>
      <c r="E20" s="109">
        <v>44157</v>
      </c>
      <c r="F20" s="109">
        <v>44199</v>
      </c>
      <c r="G20" s="110">
        <f>IF(_xlfn.DAYS(Projects[[#This Row],[End Date]],Projects[[#This Row],[Start Date]])=0,1,_xlfn.DAYS(Projects[[#This Row],[End Date]],Projects[[#This Row],[Start Date]]))</f>
        <v>42</v>
      </c>
      <c r="H20" s="110">
        <f>24*Projects[[#This Row],[Est. Days]]</f>
        <v>1008</v>
      </c>
      <c r="I20" s="112">
        <v>10</v>
      </c>
      <c r="J20" s="131" t="s">
        <v>414</v>
      </c>
      <c r="K20" s="9"/>
      <c r="L20" s="9"/>
      <c r="M20" s="127"/>
      <c r="N20" s="128"/>
      <c r="O20" s="128"/>
      <c r="P20" s="1"/>
      <c r="Q20" s="1" t="s">
        <v>36</v>
      </c>
      <c r="R20" s="1"/>
      <c r="S20" s="1"/>
      <c r="T20" s="1" t="s">
        <v>36</v>
      </c>
      <c r="U20" s="1" t="s">
        <v>120</v>
      </c>
      <c r="V20" s="1"/>
      <c r="W20" s="1"/>
      <c r="X20" s="1"/>
    </row>
    <row r="21" spans="1:24" ht="15.75" x14ac:dyDescent="0.3">
      <c r="A21" s="8">
        <v>0</v>
      </c>
      <c r="B21" s="8" t="s">
        <v>484</v>
      </c>
      <c r="C21" s="9" t="s">
        <v>36</v>
      </c>
      <c r="D21" s="123" t="s">
        <v>508</v>
      </c>
      <c r="E21" s="109">
        <v>44162</v>
      </c>
      <c r="F21" s="109">
        <v>44185</v>
      </c>
      <c r="G21" s="110">
        <f>IF(_xlfn.DAYS(Projects[[#This Row],[End Date]],Projects[[#This Row],[Start Date]])=0,1,_xlfn.DAYS(Projects[[#This Row],[End Date]],Projects[[#This Row],[Start Date]]))</f>
        <v>23</v>
      </c>
      <c r="H21" s="110">
        <f>24*Projects[[#This Row],[Est. Days]]</f>
        <v>552</v>
      </c>
      <c r="I21" s="112">
        <v>11</v>
      </c>
      <c r="J21" s="131" t="s">
        <v>414</v>
      </c>
      <c r="K21" s="9"/>
      <c r="L21" s="9">
        <f>1608/5</f>
        <v>321.60000000000002</v>
      </c>
      <c r="M21" s="9"/>
      <c r="N21" s="9"/>
      <c r="O21" s="9"/>
      <c r="P21" s="1"/>
      <c r="Q21" s="1" t="s">
        <v>409</v>
      </c>
      <c r="R21" s="1"/>
      <c r="S21" s="1"/>
      <c r="T21" s="1" t="s">
        <v>36</v>
      </c>
      <c r="U21" s="1" t="s">
        <v>44</v>
      </c>
      <c r="V21" s="1"/>
      <c r="W21" s="1"/>
      <c r="X21" s="1"/>
    </row>
    <row r="22" spans="1:24" ht="15.75" x14ac:dyDescent="0.3">
      <c r="A22" s="8">
        <v>0</v>
      </c>
      <c r="B22" s="8"/>
      <c r="C22" s="9" t="s">
        <v>36</v>
      </c>
      <c r="D22" s="9" t="s">
        <v>509</v>
      </c>
      <c r="E22" s="109">
        <v>44162</v>
      </c>
      <c r="F22" s="109">
        <v>44173</v>
      </c>
      <c r="G22" s="110">
        <f>IF(_xlfn.DAYS(Projects[[#This Row],[End Date]],Projects[[#This Row],[Start Date]])=0,1,_xlfn.DAYS(Projects[[#This Row],[End Date]],Projects[[#This Row],[Start Date]]))</f>
        <v>11</v>
      </c>
      <c r="H22" s="110">
        <f>24*Projects[[#This Row],[Est. Days]]</f>
        <v>264</v>
      </c>
      <c r="I22" s="112">
        <v>12</v>
      </c>
      <c r="J22" s="131" t="s">
        <v>414</v>
      </c>
      <c r="K22" s="9"/>
      <c r="L22" s="9"/>
      <c r="M22" s="123"/>
      <c r="N22" s="123"/>
      <c r="O22" s="123"/>
      <c r="P22" s="1"/>
      <c r="Q22" s="1"/>
      <c r="R22" s="1"/>
      <c r="S22" s="1"/>
      <c r="T22" s="1" t="s">
        <v>36</v>
      </c>
      <c r="U22" s="1" t="s">
        <v>47</v>
      </c>
      <c r="V22" s="1"/>
      <c r="W22" s="1"/>
      <c r="X22" s="1"/>
    </row>
    <row r="23" spans="1:24" ht="15.75" x14ac:dyDescent="0.3">
      <c r="A23" s="8">
        <v>0</v>
      </c>
      <c r="B23" s="8"/>
      <c r="C23" s="9" t="s">
        <v>36</v>
      </c>
      <c r="D23" s="9" t="s">
        <v>510</v>
      </c>
      <c r="E23" s="109">
        <v>44174</v>
      </c>
      <c r="F23" s="109">
        <v>44185</v>
      </c>
      <c r="G23" s="110">
        <f>IF(_xlfn.DAYS(Projects[[#This Row],[End Date]],Projects[[#This Row],[Start Date]])=0,1,_xlfn.DAYS(Projects[[#This Row],[End Date]],Projects[[#This Row],[Start Date]]))</f>
        <v>11</v>
      </c>
      <c r="H23" s="110">
        <f>24*Projects[[#This Row],[Est. Days]]</f>
        <v>264</v>
      </c>
      <c r="I23" s="112">
        <v>13</v>
      </c>
      <c r="J23" s="131" t="s">
        <v>414</v>
      </c>
      <c r="K23" s="9"/>
      <c r="L23" s="9"/>
      <c r="M23" s="129"/>
      <c r="N23" s="130"/>
      <c r="O23" s="130"/>
      <c r="P23" s="1"/>
      <c r="Q23" s="1"/>
      <c r="R23" s="1"/>
      <c r="S23" s="1"/>
      <c r="T23" s="1" t="s">
        <v>36</v>
      </c>
      <c r="U23" s="1" t="s">
        <v>413</v>
      </c>
      <c r="V23" s="1"/>
      <c r="W23" s="1"/>
      <c r="X23" s="1"/>
    </row>
    <row r="24" spans="1:24" ht="15.75" x14ac:dyDescent="0.3">
      <c r="A24" s="111" t="s">
        <v>484</v>
      </c>
      <c r="B24" s="8"/>
      <c r="C24" s="9" t="s">
        <v>36</v>
      </c>
      <c r="D24" s="123" t="s">
        <v>278</v>
      </c>
      <c r="E24" s="109">
        <v>44137</v>
      </c>
      <c r="F24" s="109">
        <v>44204</v>
      </c>
      <c r="G24" s="110">
        <f>IF(_xlfn.DAYS(Projects[[#This Row],[End Date]],Projects[[#This Row],[Start Date]])=0,1,_xlfn.DAYS(Projects[[#This Row],[End Date]],Projects[[#This Row],[Start Date]]))</f>
        <v>67</v>
      </c>
      <c r="H24" s="110">
        <v>17</v>
      </c>
      <c r="I24" s="112">
        <v>15</v>
      </c>
      <c r="J24" s="131" t="s">
        <v>414</v>
      </c>
      <c r="K24" s="110"/>
      <c r="L24" s="182">
        <v>1608</v>
      </c>
      <c r="M24" s="129"/>
      <c r="N24" s="130"/>
      <c r="O24" s="130"/>
      <c r="P24" s="1"/>
      <c r="Q24" s="1"/>
      <c r="R24" s="1"/>
      <c r="S24" s="1"/>
      <c r="T24" s="1" t="s">
        <v>36</v>
      </c>
      <c r="U24" s="1" t="s">
        <v>54</v>
      </c>
      <c r="V24" s="1"/>
      <c r="W24" s="1"/>
      <c r="X24" s="1"/>
    </row>
    <row r="25" spans="1:24" x14ac:dyDescent="0.3">
      <c r="A25" s="111" t="s">
        <v>484</v>
      </c>
      <c r="B25" s="8" t="s">
        <v>484</v>
      </c>
      <c r="C25" s="9" t="s">
        <v>36</v>
      </c>
      <c r="D25" s="9" t="s">
        <v>386</v>
      </c>
      <c r="E25" s="109">
        <v>44137</v>
      </c>
      <c r="F25" s="109">
        <v>44204</v>
      </c>
      <c r="G25" s="110">
        <f>IF(_xlfn.DAYS(Projects[[#This Row],[End Date]],Projects[[#This Row],[Start Date]])=0,1,_xlfn.DAYS(Projects[[#This Row],[End Date]],Projects[[#This Row],[Start Date]]))</f>
        <v>67</v>
      </c>
      <c r="H25" s="110">
        <v>4</v>
      </c>
      <c r="I25" s="112">
        <v>16</v>
      </c>
      <c r="J25" s="112" t="s">
        <v>415</v>
      </c>
      <c r="K25" s="9"/>
      <c r="L25" s="182">
        <v>1608</v>
      </c>
      <c r="M25" s="129"/>
      <c r="N25" s="130"/>
      <c r="O25" s="130"/>
      <c r="P25" s="1"/>
      <c r="Q25" s="1"/>
      <c r="R25" s="1"/>
      <c r="S25" s="1"/>
      <c r="T25" s="1" t="s">
        <v>36</v>
      </c>
      <c r="U25" s="1" t="s">
        <v>265</v>
      </c>
      <c r="V25" s="1"/>
      <c r="W25" s="1"/>
      <c r="X25" s="1"/>
    </row>
    <row r="26" spans="1:24" ht="15.75" x14ac:dyDescent="0.3">
      <c r="A26" s="8">
        <v>0</v>
      </c>
      <c r="B26" s="8" t="s">
        <v>484</v>
      </c>
      <c r="C26" s="9" t="s">
        <v>36</v>
      </c>
      <c r="D26" s="9" t="s">
        <v>338</v>
      </c>
      <c r="E26" s="109">
        <v>44199</v>
      </c>
      <c r="F26" s="109">
        <v>44203</v>
      </c>
      <c r="G26" s="110">
        <f>IF(_xlfn.DAYS(Projects[[#This Row],[End Date]],Projects[[#This Row],[Start Date]])=0,1,_xlfn.DAYS(Projects[[#This Row],[End Date]],Projects[[#This Row],[Start Date]]))</f>
        <v>4</v>
      </c>
      <c r="H26" s="110">
        <v>0</v>
      </c>
      <c r="I26" s="112">
        <v>17</v>
      </c>
      <c r="J26" s="131" t="s">
        <v>414</v>
      </c>
      <c r="K26" s="9"/>
      <c r="L26" s="9"/>
      <c r="M26" s="129"/>
      <c r="N26" s="130"/>
      <c r="O26" s="130"/>
      <c r="P26" s="1"/>
      <c r="Q26" s="1"/>
      <c r="R26" s="1"/>
      <c r="S26" s="1"/>
      <c r="T26" s="1" t="s">
        <v>36</v>
      </c>
      <c r="U26" s="1" t="s">
        <v>295</v>
      </c>
      <c r="V26" s="1"/>
      <c r="W26" s="1"/>
      <c r="X26" s="1"/>
    </row>
    <row r="27" spans="1:24" ht="15.75" x14ac:dyDescent="0.3">
      <c r="A27" s="8">
        <v>0</v>
      </c>
      <c r="B27" s="8"/>
      <c r="C27" s="9" t="s">
        <v>36</v>
      </c>
      <c r="D27" s="123" t="s">
        <v>511</v>
      </c>
      <c r="E27" s="109">
        <v>44197</v>
      </c>
      <c r="F27" s="109">
        <v>44203</v>
      </c>
      <c r="G27" s="110">
        <f>IF(_xlfn.DAYS(Projects[[#This Row],[End Date]],Projects[[#This Row],[Start Date]])=0,1,_xlfn.DAYS(Projects[[#This Row],[End Date]],Projects[[#This Row],[Start Date]]))</f>
        <v>6</v>
      </c>
      <c r="H27" s="110">
        <v>0</v>
      </c>
      <c r="I27" s="112">
        <v>18</v>
      </c>
      <c r="J27" s="131" t="s">
        <v>414</v>
      </c>
      <c r="K27" s="9"/>
      <c r="L27" s="9"/>
      <c r="M27" s="129"/>
      <c r="N27" s="130"/>
      <c r="O27" s="130"/>
      <c r="P27" s="1"/>
      <c r="Q27" s="1"/>
      <c r="R27" s="1"/>
      <c r="S27" s="1"/>
      <c r="T27" s="1" t="s">
        <v>36</v>
      </c>
      <c r="U27" s="1" t="s">
        <v>498</v>
      </c>
      <c r="V27" s="1"/>
      <c r="W27" s="1"/>
      <c r="X27" s="1"/>
    </row>
    <row r="28" spans="1:24" ht="15.75" x14ac:dyDescent="0.3">
      <c r="A28" s="8">
        <v>0</v>
      </c>
      <c r="B28" s="8" t="s">
        <v>484</v>
      </c>
      <c r="C28" s="9" t="s">
        <v>36</v>
      </c>
      <c r="D28" s="14" t="s">
        <v>512</v>
      </c>
      <c r="E28" s="119">
        <v>44197</v>
      </c>
      <c r="F28" s="149">
        <v>44200</v>
      </c>
      <c r="G28" s="110">
        <f>IF(_xlfn.DAYS(Projects[[#This Row],[End Date]],Projects[[#This Row],[Start Date]])=0,1,_xlfn.DAYS(Projects[[#This Row],[End Date]],Projects[[#This Row],[Start Date]]))</f>
        <v>3</v>
      </c>
      <c r="H28" s="150">
        <f>24*Projects[[#This Row],[Est. Days]]</f>
        <v>72</v>
      </c>
      <c r="I28" s="112">
        <v>19</v>
      </c>
      <c r="J28" s="131" t="s">
        <v>414</v>
      </c>
      <c r="K28" s="9"/>
      <c r="L28" s="9"/>
      <c r="M28" s="9"/>
      <c r="N28" s="9"/>
      <c r="O28" s="9"/>
      <c r="P28" s="1"/>
      <c r="Q28" s="1"/>
      <c r="R28" s="1"/>
      <c r="S28" s="1"/>
      <c r="T28" s="1" t="s">
        <v>36</v>
      </c>
      <c r="U28" s="1" t="s">
        <v>499</v>
      </c>
      <c r="V28" s="1"/>
      <c r="W28" s="1"/>
      <c r="X28" s="1"/>
    </row>
    <row r="29" spans="1:24" ht="15.75" x14ac:dyDescent="0.3">
      <c r="A29" s="8">
        <v>0</v>
      </c>
      <c r="B29" s="8" t="s">
        <v>484</v>
      </c>
      <c r="C29" s="9" t="s">
        <v>36</v>
      </c>
      <c r="D29" s="14" t="s">
        <v>513</v>
      </c>
      <c r="E29" s="149">
        <v>44200</v>
      </c>
      <c r="F29" s="149">
        <v>44203</v>
      </c>
      <c r="G29" s="110">
        <f>IF(_xlfn.DAYS(Projects[[#This Row],[End Date]],Projects[[#This Row],[Start Date]])=0,1,_xlfn.DAYS(Projects[[#This Row],[End Date]],Projects[[#This Row],[Start Date]]))</f>
        <v>3</v>
      </c>
      <c r="H29" s="150">
        <f>24*Projects[[#This Row],[Est. Days]]</f>
        <v>72</v>
      </c>
      <c r="I29" s="112">
        <v>20</v>
      </c>
      <c r="J29" s="131" t="s">
        <v>414</v>
      </c>
      <c r="K29" s="9"/>
      <c r="L29" s="14"/>
      <c r="M29" s="14"/>
      <c r="N29" s="14"/>
      <c r="O29" s="14"/>
      <c r="P29" s="1"/>
      <c r="Q29" s="1"/>
      <c r="R29" s="1"/>
      <c r="S29" s="1"/>
      <c r="T29" s="1" t="s">
        <v>36</v>
      </c>
      <c r="U29" s="1" t="s">
        <v>502</v>
      </c>
      <c r="V29" s="1"/>
      <c r="W29" s="1"/>
      <c r="X29" s="1"/>
    </row>
    <row r="30" spans="1:24" ht="15.75" x14ac:dyDescent="0.3">
      <c r="A30" s="8">
        <v>0</v>
      </c>
      <c r="B30" s="8" t="s">
        <v>484</v>
      </c>
      <c r="C30" s="9" t="s">
        <v>36</v>
      </c>
      <c r="D30" s="123" t="s">
        <v>514</v>
      </c>
      <c r="E30" s="149">
        <v>44204</v>
      </c>
      <c r="F30" s="109">
        <v>44210</v>
      </c>
      <c r="G30" s="110">
        <f>IF(_xlfn.DAYS(Projects[[#This Row],[End Date]],Projects[[#This Row],[Start Date]])=0,1,_xlfn.DAYS(Projects[[#This Row],[End Date]],Projects[[#This Row],[Start Date]]))</f>
        <v>6</v>
      </c>
      <c r="H30" s="110">
        <f>24*Projects[[#This Row],[Est. Days]]</f>
        <v>144</v>
      </c>
      <c r="I30" s="112">
        <v>21</v>
      </c>
      <c r="J30" s="131" t="s">
        <v>414</v>
      </c>
      <c r="K30" s="9"/>
      <c r="L30" s="14"/>
      <c r="M30" s="14"/>
      <c r="N30" s="14"/>
      <c r="O30" s="14"/>
      <c r="P30" s="1"/>
      <c r="Q30" s="1"/>
      <c r="R30" s="1"/>
      <c r="S30" s="1"/>
      <c r="T30" s="1" t="s">
        <v>36</v>
      </c>
      <c r="U30" s="1" t="s">
        <v>505</v>
      </c>
      <c r="V30" s="1"/>
      <c r="W30" s="1"/>
      <c r="X30" s="1"/>
    </row>
    <row r="31" spans="1:24" ht="36" x14ac:dyDescent="0.55000000000000004">
      <c r="A31" s="8" t="s">
        <v>484</v>
      </c>
      <c r="B31" s="8"/>
      <c r="C31" s="9" t="s">
        <v>36</v>
      </c>
      <c r="D31" s="9" t="s">
        <v>324</v>
      </c>
      <c r="E31" s="109">
        <v>44151</v>
      </c>
      <c r="F31" s="109"/>
      <c r="G31" s="104">
        <v>0.34116666666666667</v>
      </c>
      <c r="H31" s="110">
        <f>24*Projects[[#This Row],[Est. Days]]</f>
        <v>8.1880000000000006</v>
      </c>
      <c r="I31" s="151"/>
      <c r="J31" s="110"/>
      <c r="K31" s="9"/>
      <c r="L31" s="14"/>
      <c r="M31" s="124"/>
      <c r="N31" s="14"/>
      <c r="O31" s="14"/>
      <c r="P31" s="1"/>
      <c r="Q31" s="1"/>
      <c r="R31" s="1"/>
      <c r="S31" s="1"/>
      <c r="T31" s="1" t="s">
        <v>36</v>
      </c>
      <c r="U31" s="1" t="s">
        <v>506</v>
      </c>
      <c r="V31" s="1"/>
      <c r="W31" s="1"/>
      <c r="X31" s="1"/>
    </row>
    <row r="32" spans="1:24" x14ac:dyDescent="0.3">
      <c r="A32" s="148" t="s">
        <v>484</v>
      </c>
      <c r="B32" s="13"/>
      <c r="C32" s="152" t="s">
        <v>36</v>
      </c>
      <c r="D32" s="14" t="s">
        <v>331</v>
      </c>
      <c r="E32" s="149">
        <v>44151</v>
      </c>
      <c r="F32" s="149"/>
      <c r="G32" s="150">
        <v>0.426458333333333</v>
      </c>
      <c r="H32" s="150">
        <f>24*Projects[[#This Row],[Est. Days]]</f>
        <v>10.234999999999992</v>
      </c>
      <c r="I32" s="153"/>
      <c r="J32" s="150"/>
      <c r="K32" s="9"/>
      <c r="L32" s="14"/>
      <c r="M32" s="14"/>
      <c r="N32" s="14"/>
      <c r="O32" s="14"/>
      <c r="P32" s="1"/>
      <c r="Q32" s="1"/>
      <c r="R32" s="1"/>
      <c r="S32" s="1"/>
      <c r="T32" s="1" t="s">
        <v>36</v>
      </c>
      <c r="U32" s="1" t="s">
        <v>507</v>
      </c>
      <c r="V32" s="1"/>
      <c r="W32" s="1"/>
      <c r="X32" s="1"/>
    </row>
    <row r="33" spans="1:24" x14ac:dyDescent="0.3">
      <c r="A33" s="148" t="s">
        <v>484</v>
      </c>
      <c r="B33" s="8"/>
      <c r="C33" s="9" t="s">
        <v>36</v>
      </c>
      <c r="D33" s="9" t="s">
        <v>160</v>
      </c>
      <c r="E33" s="108"/>
      <c r="F33" s="109"/>
      <c r="G33" s="110">
        <v>2.2175833333333332</v>
      </c>
      <c r="H33" s="110">
        <f>24*Projects[[#This Row],[Est. Days]]</f>
        <v>53.221999999999994</v>
      </c>
      <c r="I33" s="151"/>
      <c r="J33" s="110"/>
      <c r="K33" s="9"/>
      <c r="L33" s="14"/>
      <c r="M33" s="14"/>
      <c r="N33" s="14"/>
      <c r="O33" s="14"/>
      <c r="P33" s="1"/>
      <c r="Q33" s="1"/>
      <c r="R33" s="1"/>
      <c r="S33" s="1"/>
      <c r="T33" s="1" t="s">
        <v>36</v>
      </c>
      <c r="U33" s="1" t="s">
        <v>508</v>
      </c>
      <c r="V33" s="1"/>
      <c r="W33" s="1"/>
      <c r="X33" s="1"/>
    </row>
    <row r="34" spans="1:24" x14ac:dyDescent="0.3">
      <c r="A34" s="13" t="s">
        <v>484</v>
      </c>
      <c r="B34" s="13"/>
      <c r="C34" s="14" t="s">
        <v>36</v>
      </c>
      <c r="D34" s="152" t="s">
        <v>275</v>
      </c>
      <c r="E34" s="149">
        <v>44151</v>
      </c>
      <c r="F34" s="149"/>
      <c r="G34" s="150">
        <v>0.68233333333333335</v>
      </c>
      <c r="H34" s="150">
        <f>24*Projects[[#This Row],[Est. Days]]</f>
        <v>16.376000000000001</v>
      </c>
      <c r="I34" s="153"/>
      <c r="J34" s="150"/>
      <c r="K34" s="9"/>
      <c r="L34" s="14"/>
      <c r="M34" s="14"/>
      <c r="N34" s="14"/>
      <c r="O34" s="14"/>
      <c r="P34" s="1"/>
      <c r="Q34" s="1"/>
      <c r="R34" s="1"/>
      <c r="S34" s="1"/>
      <c r="T34" s="1" t="s">
        <v>36</v>
      </c>
      <c r="U34" s="1" t="s">
        <v>509</v>
      </c>
      <c r="V34" s="1"/>
      <c r="W34" s="1"/>
      <c r="X34" s="1"/>
    </row>
    <row r="35" spans="1:24" x14ac:dyDescent="0.3">
      <c r="A35" s="13" t="s">
        <v>484</v>
      </c>
      <c r="B35" s="8"/>
      <c r="C35" s="14" t="s">
        <v>36</v>
      </c>
      <c r="D35" s="152" t="s">
        <v>267</v>
      </c>
      <c r="E35" s="149">
        <v>44151</v>
      </c>
      <c r="F35" s="149"/>
      <c r="G35" s="150">
        <v>1.2793750000000002</v>
      </c>
      <c r="H35" s="150">
        <f>24*Projects[[#This Row],[Est. Days]]</f>
        <v>30.705000000000005</v>
      </c>
      <c r="I35" s="153"/>
      <c r="J35" s="150"/>
      <c r="K35" s="9"/>
      <c r="L35" s="14"/>
      <c r="M35" s="14"/>
      <c r="N35" s="14"/>
      <c r="O35" s="14"/>
      <c r="P35" s="1"/>
      <c r="Q35" s="1"/>
      <c r="R35" s="1"/>
      <c r="S35" s="1"/>
      <c r="T35" s="1" t="s">
        <v>36</v>
      </c>
      <c r="U35" s="1" t="s">
        <v>510</v>
      </c>
      <c r="V35" s="1"/>
      <c r="W35" s="1"/>
      <c r="X35" s="1"/>
    </row>
    <row r="36" spans="1:24" x14ac:dyDescent="0.3">
      <c r="A36" s="13" t="s">
        <v>484</v>
      </c>
      <c r="B36" s="8"/>
      <c r="C36" s="14" t="s">
        <v>36</v>
      </c>
      <c r="D36" s="14" t="s">
        <v>416</v>
      </c>
      <c r="E36" s="152"/>
      <c r="F36" s="149"/>
      <c r="G36" s="150">
        <v>0.85291666666666677</v>
      </c>
      <c r="H36" s="150">
        <f>24*Projects[[#This Row],[Est. Days]]</f>
        <v>20.470000000000002</v>
      </c>
      <c r="I36" s="153"/>
      <c r="J36" s="150"/>
      <c r="K36" s="9"/>
      <c r="P36" s="1"/>
      <c r="Q36" s="1"/>
      <c r="R36" s="1"/>
      <c r="S36" s="1"/>
      <c r="T36" s="1" t="s">
        <v>36</v>
      </c>
      <c r="U36" s="1" t="s">
        <v>278</v>
      </c>
      <c r="V36" s="1"/>
      <c r="W36" s="1"/>
      <c r="X36" s="1"/>
    </row>
    <row r="37" spans="1:24" x14ac:dyDescent="0.3">
      <c r="A37" s="13" t="s">
        <v>484</v>
      </c>
      <c r="B37" s="13"/>
      <c r="C37" s="14" t="s">
        <v>36</v>
      </c>
      <c r="D37" s="14" t="s">
        <v>417</v>
      </c>
      <c r="E37" s="149">
        <v>44151</v>
      </c>
      <c r="F37" s="149"/>
      <c r="G37" s="150">
        <v>0.93820833333333342</v>
      </c>
      <c r="H37" s="150">
        <f>24*Projects[[#This Row],[Est. Days]]</f>
        <v>22.517000000000003</v>
      </c>
      <c r="I37" s="153"/>
      <c r="J37" s="150"/>
      <c r="K37" s="9"/>
      <c r="P37" s="1"/>
      <c r="Q37" s="1"/>
      <c r="R37" s="1"/>
      <c r="S37" s="1"/>
      <c r="T37" s="1" t="s">
        <v>36</v>
      </c>
      <c r="U37" s="1" t="s">
        <v>386</v>
      </c>
      <c r="V37" s="1"/>
      <c r="W37" s="1"/>
      <c r="X37" s="1"/>
    </row>
    <row r="38" spans="1:24" x14ac:dyDescent="0.3">
      <c r="A38" s="13" t="s">
        <v>484</v>
      </c>
      <c r="B38" s="13"/>
      <c r="C38" s="14" t="s">
        <v>36</v>
      </c>
      <c r="D38" s="14" t="s">
        <v>418</v>
      </c>
      <c r="E38" s="152"/>
      <c r="F38" s="149"/>
      <c r="G38" s="150">
        <v>0.68233333333333335</v>
      </c>
      <c r="H38" s="150">
        <f>24*Projects[[#This Row],[Est. Days]]</f>
        <v>16.376000000000001</v>
      </c>
      <c r="I38" s="153"/>
      <c r="J38" s="150"/>
      <c r="K38" s="14"/>
      <c r="P38" s="1"/>
      <c r="Q38" s="1"/>
      <c r="R38" s="1"/>
      <c r="S38" s="1"/>
      <c r="T38" s="1" t="s">
        <v>36</v>
      </c>
      <c r="U38" s="1" t="s">
        <v>338</v>
      </c>
      <c r="V38" s="1"/>
      <c r="W38" s="1"/>
      <c r="X38" s="1"/>
    </row>
    <row r="39" spans="1:24" x14ac:dyDescent="0.3">
      <c r="A39" s="13" t="s">
        <v>484</v>
      </c>
      <c r="B39" s="8"/>
      <c r="C39" s="14" t="s">
        <v>36</v>
      </c>
      <c r="D39" s="14" t="s">
        <v>158</v>
      </c>
      <c r="E39" s="152"/>
      <c r="F39" s="149"/>
      <c r="G39" s="150">
        <v>2.2175833333333332</v>
      </c>
      <c r="H39" s="150">
        <f>24*Projects[[#This Row],[Est. Days]]</f>
        <v>53.221999999999994</v>
      </c>
      <c r="I39" s="153"/>
      <c r="J39" s="150"/>
      <c r="K39" s="14"/>
      <c r="P39" s="1"/>
      <c r="Q39" s="1"/>
      <c r="R39" s="1"/>
      <c r="S39" s="1"/>
      <c r="T39" s="1" t="s">
        <v>36</v>
      </c>
      <c r="U39" s="1" t="s">
        <v>511</v>
      </c>
      <c r="V39" s="1"/>
      <c r="W39" s="1"/>
      <c r="X39" s="1"/>
    </row>
    <row r="40" spans="1:24" x14ac:dyDescent="0.3">
      <c r="A40" s="13" t="s">
        <v>484</v>
      </c>
      <c r="B40" s="13"/>
      <c r="C40" s="14" t="s">
        <v>36</v>
      </c>
      <c r="D40" s="14" t="s">
        <v>352</v>
      </c>
      <c r="E40" s="149">
        <v>44151</v>
      </c>
      <c r="F40" s="149"/>
      <c r="G40" s="150">
        <v>1.3646666666666667</v>
      </c>
      <c r="H40" s="150">
        <f>24*Projects[[#This Row],[Est. Days]]</f>
        <v>32.752000000000002</v>
      </c>
      <c r="I40" s="153"/>
      <c r="J40" s="150"/>
      <c r="K40" s="14"/>
      <c r="P40" s="1"/>
      <c r="Q40" s="1"/>
      <c r="R40" s="1"/>
      <c r="S40" s="1"/>
      <c r="T40" s="1" t="s">
        <v>36</v>
      </c>
      <c r="U40" s="1" t="s">
        <v>512</v>
      </c>
      <c r="V40" s="1"/>
      <c r="W40" s="1"/>
      <c r="X40" s="1"/>
    </row>
    <row r="41" spans="1:24" x14ac:dyDescent="0.3">
      <c r="A41" s="13" t="s">
        <v>484</v>
      </c>
      <c r="B41" s="13"/>
      <c r="C41" s="14" t="s">
        <v>36</v>
      </c>
      <c r="D41" s="14" t="s">
        <v>157</v>
      </c>
      <c r="E41" s="152"/>
      <c r="F41" s="149"/>
      <c r="G41" s="150">
        <v>2.2175833333333332</v>
      </c>
      <c r="H41" s="150">
        <f>24*Projects[[#This Row],[Est. Days]]</f>
        <v>53.221999999999994</v>
      </c>
      <c r="I41" s="153"/>
      <c r="J41" s="150"/>
      <c r="K41" s="14"/>
      <c r="P41" s="1"/>
      <c r="Q41" s="1"/>
      <c r="R41" s="1"/>
      <c r="S41" s="1"/>
      <c r="T41" s="1" t="s">
        <v>36</v>
      </c>
      <c r="U41" s="1" t="s">
        <v>513</v>
      </c>
      <c r="V41" s="1"/>
      <c r="W41" s="1"/>
      <c r="X41" s="1"/>
    </row>
    <row r="42" spans="1:24" x14ac:dyDescent="0.3">
      <c r="A42" s="13" t="s">
        <v>484</v>
      </c>
      <c r="B42" s="13"/>
      <c r="C42" s="14" t="s">
        <v>36</v>
      </c>
      <c r="D42" s="14" t="s">
        <v>419</v>
      </c>
      <c r="E42" s="152"/>
      <c r="F42" s="149"/>
      <c r="G42" s="150">
        <v>0.68233333333333335</v>
      </c>
      <c r="H42" s="150">
        <f>24*Projects[[#This Row],[Est. Days]]</f>
        <v>16.376000000000001</v>
      </c>
      <c r="I42" s="153"/>
      <c r="J42" s="150"/>
      <c r="K42" s="14"/>
      <c r="P42" s="1"/>
      <c r="Q42" s="1"/>
      <c r="R42" s="1"/>
      <c r="S42" s="1"/>
      <c r="T42" s="1" t="s">
        <v>36</v>
      </c>
      <c r="U42" s="1" t="s">
        <v>514</v>
      </c>
      <c r="V42" s="1"/>
      <c r="W42" s="1"/>
      <c r="X42" s="1"/>
    </row>
    <row r="43" spans="1:24" x14ac:dyDescent="0.3">
      <c r="A43" s="13" t="s">
        <v>484</v>
      </c>
      <c r="B43" s="13"/>
      <c r="C43" s="14" t="s">
        <v>36</v>
      </c>
      <c r="D43" s="14" t="s">
        <v>298</v>
      </c>
      <c r="E43" s="149">
        <v>44151</v>
      </c>
      <c r="F43" s="149"/>
      <c r="G43" s="150">
        <v>2.4734583333333338</v>
      </c>
      <c r="H43" s="150">
        <f>24*Projects[[#This Row],[Est. Days]]</f>
        <v>59.363000000000014</v>
      </c>
      <c r="I43" s="153"/>
      <c r="J43" s="150"/>
      <c r="K43" s="14"/>
      <c r="P43" s="1"/>
      <c r="Q43" s="1"/>
      <c r="R43" s="1"/>
      <c r="S43" s="1"/>
      <c r="T43" s="1" t="s">
        <v>36</v>
      </c>
      <c r="U43" s="1" t="s">
        <v>275</v>
      </c>
      <c r="V43" s="1"/>
      <c r="W43" s="1"/>
      <c r="X43" s="1"/>
    </row>
    <row r="44" spans="1:24" x14ac:dyDescent="0.3">
      <c r="A44" s="13" t="s">
        <v>484</v>
      </c>
      <c r="B44" s="13"/>
      <c r="C44" s="14" t="s">
        <v>36</v>
      </c>
      <c r="D44" s="14" t="s">
        <v>164</v>
      </c>
      <c r="E44" s="152"/>
      <c r="F44" s="149"/>
      <c r="G44" s="150">
        <v>0.85291666666666677</v>
      </c>
      <c r="H44" s="150">
        <f>24*Projects[[#This Row],[Est. Days]]</f>
        <v>20.470000000000002</v>
      </c>
      <c r="I44" s="153"/>
      <c r="J44" s="150"/>
      <c r="K44" s="14"/>
      <c r="P44" s="1"/>
      <c r="Q44" s="1"/>
      <c r="R44" s="1"/>
      <c r="S44" s="1"/>
      <c r="T44" s="1" t="s">
        <v>36</v>
      </c>
      <c r="U44" s="1" t="s">
        <v>267</v>
      </c>
      <c r="V44" s="1"/>
      <c r="W44" s="1"/>
      <c r="X44" s="1"/>
    </row>
    <row r="45" spans="1:24" x14ac:dyDescent="0.3">
      <c r="A45" s="13" t="s">
        <v>484</v>
      </c>
      <c r="B45" s="13"/>
      <c r="C45" s="14" t="s">
        <v>36</v>
      </c>
      <c r="D45" s="152" t="s">
        <v>153</v>
      </c>
      <c r="E45" s="152"/>
      <c r="F45" s="149"/>
      <c r="G45" s="150">
        <v>2.2175833333333332</v>
      </c>
      <c r="H45" s="150">
        <f>24*Projects[[#This Row],[Est. Days]]</f>
        <v>53.221999999999994</v>
      </c>
      <c r="I45" s="153"/>
      <c r="J45" s="150"/>
      <c r="P45" s="1"/>
      <c r="Q45" s="1"/>
      <c r="R45" s="1"/>
      <c r="S45" s="1"/>
      <c r="T45" s="1" t="s">
        <v>36</v>
      </c>
      <c r="U45" s="1" t="s">
        <v>416</v>
      </c>
      <c r="V45" s="1"/>
      <c r="W45" s="1"/>
      <c r="X45" s="1"/>
    </row>
    <row r="46" spans="1:24" x14ac:dyDescent="0.3">
      <c r="A46" s="148" t="s">
        <v>484</v>
      </c>
      <c r="B46" s="13"/>
      <c r="C46" s="152" t="s">
        <v>36</v>
      </c>
      <c r="D46" s="14" t="s">
        <v>154</v>
      </c>
      <c r="E46" s="152"/>
      <c r="F46" s="149"/>
      <c r="G46" s="150">
        <v>0.25</v>
      </c>
      <c r="H46" s="150">
        <f>24*Projects[[#This Row],[Est. Days]]</f>
        <v>6</v>
      </c>
      <c r="I46" s="153"/>
      <c r="J46" s="150"/>
      <c r="P46" s="1"/>
      <c r="Q46" s="1"/>
      <c r="R46" s="1"/>
      <c r="S46" s="1"/>
      <c r="T46" s="1" t="s">
        <v>36</v>
      </c>
      <c r="U46" s="1" t="s">
        <v>417</v>
      </c>
      <c r="V46" s="1"/>
      <c r="W46" s="1"/>
      <c r="X46" s="1"/>
    </row>
    <row r="47" spans="1:24" x14ac:dyDescent="0.3">
      <c r="A47" s="13" t="s">
        <v>484</v>
      </c>
      <c r="B47" s="13"/>
      <c r="C47" s="14" t="s">
        <v>36</v>
      </c>
      <c r="D47" s="14" t="s">
        <v>420</v>
      </c>
      <c r="E47" s="149">
        <v>44151</v>
      </c>
      <c r="F47" s="149"/>
      <c r="G47" s="150">
        <v>1.1000000000000001</v>
      </c>
      <c r="H47" s="150">
        <f>24*Projects[[#This Row],[Est. Days]]</f>
        <v>26.400000000000002</v>
      </c>
      <c r="I47" s="153"/>
      <c r="J47" s="150"/>
      <c r="P47" s="1"/>
      <c r="Q47" s="1"/>
      <c r="R47" s="1"/>
      <c r="S47" s="1"/>
      <c r="T47" s="1" t="s">
        <v>36</v>
      </c>
      <c r="U47" s="1" t="s">
        <v>158</v>
      </c>
      <c r="V47" s="1"/>
      <c r="W47" s="1"/>
      <c r="X47" s="1"/>
    </row>
    <row r="48" spans="1:24" x14ac:dyDescent="0.3">
      <c r="A48" s="168" t="s">
        <v>484</v>
      </c>
      <c r="B48" s="13"/>
      <c r="C48" s="1" t="s">
        <v>36</v>
      </c>
      <c r="D48" s="1" t="s">
        <v>78</v>
      </c>
      <c r="E48" s="152"/>
      <c r="F48" s="149"/>
      <c r="G48" s="150"/>
      <c r="H48" s="150">
        <v>17.5</v>
      </c>
      <c r="I48" s="153"/>
      <c r="J48" s="150"/>
      <c r="P48" s="1"/>
      <c r="Q48" s="1"/>
      <c r="R48" s="1"/>
      <c r="S48" s="1"/>
      <c r="T48" s="1" t="s">
        <v>36</v>
      </c>
      <c r="U48" s="1" t="s">
        <v>352</v>
      </c>
      <c r="V48" s="1"/>
      <c r="W48" s="1"/>
      <c r="X48" s="1"/>
    </row>
    <row r="49" spans="1:21" x14ac:dyDescent="0.3">
      <c r="A49" s="168" t="s">
        <v>484</v>
      </c>
      <c r="B49" s="13"/>
      <c r="C49" s="1" t="s">
        <v>36</v>
      </c>
      <c r="D49" s="1" t="s">
        <v>188</v>
      </c>
      <c r="E49" s="152"/>
      <c r="F49" s="149"/>
      <c r="G49" s="150"/>
      <c r="H49" s="150">
        <v>17</v>
      </c>
      <c r="I49" s="153"/>
      <c r="J49" s="150"/>
      <c r="P49" s="1"/>
      <c r="Q49" s="1"/>
      <c r="R49" s="1"/>
      <c r="S49" s="1"/>
      <c r="T49" s="1" t="s">
        <v>36</v>
      </c>
      <c r="U49" s="1" t="s">
        <v>157</v>
      </c>
    </row>
    <row r="50" spans="1:21" x14ac:dyDescent="0.3">
      <c r="A50" s="168" t="s">
        <v>484</v>
      </c>
      <c r="B50" s="13"/>
      <c r="C50" s="1" t="s">
        <v>36</v>
      </c>
      <c r="D50" s="1" t="s">
        <v>200</v>
      </c>
      <c r="E50" s="152"/>
      <c r="F50" s="149"/>
      <c r="G50" s="150"/>
      <c r="H50" s="150">
        <v>14</v>
      </c>
      <c r="I50" s="153"/>
      <c r="J50" s="150"/>
      <c r="P50" s="1"/>
      <c r="Q50" s="1"/>
      <c r="R50" s="1"/>
      <c r="S50" s="1"/>
      <c r="T50" s="1" t="s">
        <v>36</v>
      </c>
      <c r="U50" s="1" t="s">
        <v>419</v>
      </c>
    </row>
    <row r="51" spans="1:21" x14ac:dyDescent="0.3">
      <c r="A51" s="168" t="s">
        <v>484</v>
      </c>
      <c r="B51" s="13"/>
      <c r="C51" s="1" t="s">
        <v>36</v>
      </c>
      <c r="D51" s="1" t="s">
        <v>225</v>
      </c>
      <c r="E51" s="152"/>
      <c r="F51" s="149"/>
      <c r="G51" s="150"/>
      <c r="H51" s="150">
        <v>7</v>
      </c>
      <c r="I51" s="153"/>
      <c r="J51" s="150"/>
      <c r="P51" s="1"/>
      <c r="Q51" s="1"/>
      <c r="R51" s="1"/>
      <c r="S51" s="1"/>
      <c r="T51" s="1" t="s">
        <v>36</v>
      </c>
      <c r="U51" s="1" t="s">
        <v>298</v>
      </c>
    </row>
    <row r="52" spans="1:21" x14ac:dyDescent="0.3">
      <c r="A52" s="168" t="s">
        <v>484</v>
      </c>
      <c r="B52" s="13"/>
      <c r="C52" s="1" t="s">
        <v>36</v>
      </c>
      <c r="D52" s="1" t="s">
        <v>195</v>
      </c>
      <c r="E52" s="152"/>
      <c r="F52" s="149"/>
      <c r="G52" s="150"/>
      <c r="H52" s="150">
        <v>21</v>
      </c>
      <c r="I52" s="153"/>
      <c r="J52" s="150"/>
      <c r="P52" s="1"/>
      <c r="Q52" s="1"/>
      <c r="R52" s="1"/>
      <c r="S52" s="1"/>
      <c r="T52" s="1" t="s">
        <v>36</v>
      </c>
      <c r="U52" s="1" t="s">
        <v>164</v>
      </c>
    </row>
    <row r="53" spans="1:21" x14ac:dyDescent="0.3">
      <c r="A53" s="168" t="s">
        <v>484</v>
      </c>
      <c r="B53" s="13"/>
      <c r="C53" s="1" t="s">
        <v>36</v>
      </c>
      <c r="D53" s="1" t="s">
        <v>197</v>
      </c>
      <c r="E53" s="152"/>
      <c r="F53" s="149"/>
      <c r="G53" s="150"/>
      <c r="H53" s="150">
        <v>7</v>
      </c>
      <c r="I53" s="153"/>
      <c r="J53" s="150"/>
      <c r="P53" s="1"/>
      <c r="Q53" s="1"/>
      <c r="R53" s="1"/>
      <c r="S53" s="1"/>
      <c r="T53" s="1" t="s">
        <v>36</v>
      </c>
      <c r="U53" s="1" t="s">
        <v>153</v>
      </c>
    </row>
    <row r="54" spans="1:21" x14ac:dyDescent="0.3">
      <c r="A54" s="168" t="s">
        <v>484</v>
      </c>
      <c r="B54" s="13"/>
      <c r="C54" s="1" t="s">
        <v>36</v>
      </c>
      <c r="D54" s="1" t="s">
        <v>192</v>
      </c>
      <c r="E54" s="152"/>
      <c r="F54" s="149"/>
      <c r="G54" s="150"/>
      <c r="H54" s="150">
        <v>14</v>
      </c>
      <c r="I54" s="153"/>
      <c r="J54" s="150"/>
      <c r="P54" s="1"/>
      <c r="Q54" s="1"/>
      <c r="R54" s="1"/>
      <c r="S54" s="1"/>
      <c r="T54" s="1" t="s">
        <v>36</v>
      </c>
      <c r="U54" s="1" t="s">
        <v>324</v>
      </c>
    </row>
    <row r="55" spans="1:21" x14ac:dyDescent="0.3">
      <c r="A55" s="168" t="s">
        <v>484</v>
      </c>
      <c r="B55" s="13"/>
      <c r="C55" s="1" t="s">
        <v>36</v>
      </c>
      <c r="D55" s="1" t="s">
        <v>202</v>
      </c>
      <c r="E55" s="152"/>
      <c r="F55" s="149"/>
      <c r="G55" s="150"/>
      <c r="H55" s="150">
        <v>14</v>
      </c>
      <c r="I55" s="153"/>
      <c r="J55" s="150"/>
      <c r="P55" s="1"/>
      <c r="Q55" s="1"/>
      <c r="R55" s="1"/>
      <c r="S55" s="1"/>
      <c r="T55" s="1" t="s">
        <v>36</v>
      </c>
      <c r="U55" s="1" t="s">
        <v>331</v>
      </c>
    </row>
    <row r="56" spans="1:21" x14ac:dyDescent="0.3">
      <c r="A56" s="168" t="s">
        <v>484</v>
      </c>
      <c r="B56" s="13"/>
      <c r="C56" s="1" t="s">
        <v>36</v>
      </c>
      <c r="D56" s="1" t="s">
        <v>190</v>
      </c>
      <c r="E56" s="152"/>
      <c r="F56" s="149"/>
      <c r="G56" s="150"/>
      <c r="H56" s="150">
        <v>28</v>
      </c>
      <c r="I56" s="153"/>
      <c r="J56" s="150"/>
      <c r="P56" s="1"/>
      <c r="Q56" s="1"/>
      <c r="R56" s="1"/>
      <c r="S56" s="1"/>
      <c r="T56" s="1" t="s">
        <v>36</v>
      </c>
      <c r="U56" s="1" t="s">
        <v>160</v>
      </c>
    </row>
    <row r="57" spans="1:21" x14ac:dyDescent="0.3">
      <c r="C57" s="1"/>
      <c r="D57" s="1"/>
      <c r="P57" s="1"/>
      <c r="Q57" s="1"/>
      <c r="R57" s="1"/>
      <c r="S57" s="1"/>
      <c r="T57" s="1" t="s">
        <v>36</v>
      </c>
      <c r="U57" s="1" t="s">
        <v>418</v>
      </c>
    </row>
    <row r="58" spans="1:21" x14ac:dyDescent="0.3">
      <c r="C58" s="1"/>
      <c r="D58" s="1"/>
      <c r="P58" s="1"/>
      <c r="Q58" s="1"/>
      <c r="R58" s="1"/>
      <c r="S58" s="1"/>
      <c r="T58" s="1" t="s">
        <v>36</v>
      </c>
      <c r="U58" s="1" t="s">
        <v>154</v>
      </c>
    </row>
    <row r="59" spans="1:21" x14ac:dyDescent="0.3">
      <c r="C59" s="1"/>
      <c r="D59" s="1"/>
      <c r="P59" s="1"/>
      <c r="Q59" s="1"/>
      <c r="R59" s="1"/>
      <c r="S59" s="1"/>
      <c r="T59" s="1" t="s">
        <v>36</v>
      </c>
      <c r="U59" s="1" t="s">
        <v>420</v>
      </c>
    </row>
    <row r="60" spans="1:21" x14ac:dyDescent="0.3">
      <c r="C60" s="1"/>
      <c r="D60" s="1"/>
      <c r="P60" s="1"/>
      <c r="Q60" s="1"/>
      <c r="R60" s="1"/>
      <c r="S60" s="1"/>
      <c r="T60" s="1" t="s">
        <v>36</v>
      </c>
      <c r="U60" s="1" t="s">
        <v>38</v>
      </c>
    </row>
    <row r="61" spans="1:21" x14ac:dyDescent="0.3">
      <c r="C61" s="1"/>
      <c r="D61" s="1"/>
      <c r="P61" s="1"/>
      <c r="Q61" s="1"/>
      <c r="R61" s="1"/>
      <c r="S61" s="1"/>
      <c r="T61" s="1" t="s">
        <v>36</v>
      </c>
      <c r="U61" s="1" t="s">
        <v>78</v>
      </c>
    </row>
    <row r="62" spans="1:21" x14ac:dyDescent="0.3">
      <c r="C62" s="1"/>
      <c r="D62" s="1"/>
      <c r="P62" s="1"/>
      <c r="Q62" s="1"/>
      <c r="R62" s="1"/>
      <c r="S62" s="1"/>
      <c r="T62" s="1" t="s">
        <v>36</v>
      </c>
      <c r="U62" s="1" t="s">
        <v>188</v>
      </c>
    </row>
    <row r="63" spans="1:21" x14ac:dyDescent="0.3">
      <c r="C63" s="1"/>
      <c r="D63" s="1"/>
      <c r="P63" s="1"/>
      <c r="Q63" s="1"/>
      <c r="R63" s="1"/>
      <c r="S63" s="1"/>
      <c r="T63" s="1" t="s">
        <v>36</v>
      </c>
      <c r="U63" s="1" t="s">
        <v>200</v>
      </c>
    </row>
    <row r="64" spans="1:21" x14ac:dyDescent="0.3">
      <c r="C64" s="1"/>
      <c r="D64" s="1"/>
      <c r="P64" s="1"/>
      <c r="Q64" s="1"/>
      <c r="R64" s="1"/>
      <c r="S64" s="1"/>
      <c r="T64" s="1" t="s">
        <v>36</v>
      </c>
      <c r="U64" s="1" t="s">
        <v>225</v>
      </c>
    </row>
    <row r="65" spans="20:21" x14ac:dyDescent="0.3">
      <c r="T65" s="1" t="s">
        <v>36</v>
      </c>
      <c r="U65" s="1" t="s">
        <v>195</v>
      </c>
    </row>
    <row r="66" spans="20:21" x14ac:dyDescent="0.3">
      <c r="T66" s="1" t="s">
        <v>36</v>
      </c>
      <c r="U66" s="1" t="s">
        <v>197</v>
      </c>
    </row>
    <row r="67" spans="20:21" x14ac:dyDescent="0.3">
      <c r="T67" s="1" t="s">
        <v>36</v>
      </c>
      <c r="U67" s="1" t="s">
        <v>192</v>
      </c>
    </row>
    <row r="68" spans="20:21" x14ac:dyDescent="0.3">
      <c r="T68" s="1" t="s">
        <v>36</v>
      </c>
      <c r="U68" s="1" t="s">
        <v>202</v>
      </c>
    </row>
    <row r="69" spans="20:21" x14ac:dyDescent="0.3">
      <c r="T69" s="1" t="s">
        <v>36</v>
      </c>
      <c r="U69" s="1" t="s">
        <v>190</v>
      </c>
    </row>
    <row r="70" spans="20:21" x14ac:dyDescent="0.3">
      <c r="T70" s="1" t="s">
        <v>409</v>
      </c>
      <c r="U70" s="1" t="s">
        <v>410</v>
      </c>
    </row>
    <row r="71" spans="20:21" x14ac:dyDescent="0.3">
      <c r="T71" s="1" t="s">
        <v>409</v>
      </c>
      <c r="U71" s="1" t="s">
        <v>411</v>
      </c>
    </row>
    <row r="72" spans="20:21" x14ac:dyDescent="0.3">
      <c r="T72" s="1" t="s">
        <v>409</v>
      </c>
      <c r="U72" s="1" t="s">
        <v>412</v>
      </c>
    </row>
  </sheetData>
  <mergeCells count="4">
    <mergeCell ref="Q6:U7"/>
    <mergeCell ref="Q9:U10"/>
    <mergeCell ref="Q12:U13"/>
    <mergeCell ref="Q3:U4"/>
  </mergeCells>
  <phoneticPr fontId="21" type="noConversion"/>
  <pageMargins left="0.75" right="0.75" top="1" bottom="1" header="0.5" footer="0.5"/>
  <pageSetup orientation="portrait" horizontalDpi="1200" verticalDpi="1200" r:id="rId3"/>
  <headerFooter alignWithMargins="0"/>
  <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b b c 4 5 b - d 0 e 1 - 4 f 8 9 - b 6 7 5 - e 4 b 2 f 9 0 1 b 3 e 3 "   x m l n s = " h t t p : / / s c h e m a s . m i c r o s o f t . c o m / D a t a M a s h u p " > A A A A A G Q K A A B Q S w M E F A A C A A g A l I O c U Z B p K 4 m k A A A A 9 Q A A A B I A H A B D b 2 5 m a W c v U G F j a 2 F n Z S 5 4 b W w g o h g A K K A U A A A A A A A A A A A A A A A A A A A A A A A A A A A A h Y 9 B D o I w F E S v Q r q n r W i U k E 9 Z G H e S m J A Y t 0 2 p 0 A g f A 8 V y N x c e y S u I U d S d y 3 n z F j P 3 6 w 2 S o a 6 8 i 2 4 7 0 2 B M Z p Q T T 6 N q c o N F T H p 7 9 E O S C N h J d Z K F 9 k Y Z u 2 j o 8 p i U 1 p 4 j x p x z 1 M 1 p 0 x Y s 4 H z G D u k 2 U 6 W u J f n I 5 r / s G + y s R K W J g P 1 r j A h o u K L h Y k k 5 s I l B a v D b B + P c Z / s D Y d 1 X t m + 1 0 O h n G 2 B T B P a + I B 5 Q S w M E F A A C A A g A l I O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D n F G w 8 1 z T X g c A A F M 1 A A A T A B w A R m 9 y b X V s Y X M v U 2 V j d G l v b j E u b S C i G A A o o B Q A A A A A A A A A A A A A A A A A A A A A A A A A A A D t G m t P G 0 f w O x L / Y X V I l V 0 d x G e l J H 2 k E g G S E j B N s Z V + Q K h a f I u 5 c t 6 1 9 v Y I C P G t P 6 X 9 J f l j n b 3 n v s 4 Y 2 2 2 T Y m S J 8 8 7 s z u y 8 Z 8 4 J G Y q I U d T P / w f f r 6 + t r y W X m J M Q x W w 0 w O c x e d f f R q 9 Q T M T 6 G o K / P k v 5 k M D K / s 2 Q x F u 7 K e e E i l 8 Z v z p n 7 K r V v j s 9 x m P y y i u 3 e 2 f 3 p 7 u M C k A 6 8 / M j N r z d S 0 x H Q G N w O y E e n J V h b g 0 4 p s k F 4 + N d F q d j K o F J K 6 f n 3 9 1 5 e 1 g Q z 0 c C l l E I z y I a k 3 s f 3 X n v O f s d L o A O 9 k q w I D c i A w 1 w c o X 2 S D L k 0 U T e 0 E L Y Z e M x s G a t 9 w X m Y q M V X 7 Q H Q K Y E 0 3 R 8 T n i G 8 J o T f J V k G K 1 x R F N B k j a g H V C x / X x L s p 5 h 7 d N w 2 i G 9 f C O S 4 i N h i Y D p b Q b 9 C a 6 e O H Y V M k f v C Y 9 Y a L F + Q i a M C / u 4 A 3 r N I l D d h g q 4 b 1 d K O a A J k f v Q U S Q I x 3 G t m J 0 w z F X S M l T n I 6 9 E 9 h H B w 0 v k b a v 8 t J 0 a R x 8 j c Y m O 2 B D H D 2 n f w R V c p c E W 4 J Y e o Z v 9 f a + 9 v h b R B 0 m 7 r L 2 / 8 z r o B I s Y f H 7 C y u y / F L O f 2 z I N T 5 j B K h d w N Y 0 z h 9 t J k 1 M d T 3 U A i 5 r L 8 P d 2 O p 0 X i 9 j 9 8 2 + 2 X 6 y s / k u x + u U E e z C Z x a x u 5 6 i z W L Q F q 1 s Z 3 V M z u g V D 3 Y e 3 i 1 n c y u C e l s E 9 7 y 5 m b 8 e H n Y U M b m V v T 8 v e O o u Z 2 + H x Q t b 2 7 c r c n p a 5 B f A 3 n 8 X t T C a E h u 7 6 L e c D l H U e U d K 6 U 6 Z J v t F s + 3 o P 4 u v F o a + k b V 8 N q b 5 i 8 I p M T g g F e w 5 R f v 2 k F k k O K J Y V I 6 3 F A X u T b B n M U h U z C D M 7 k I a R t E g c F 4 e 7 x W 0 y o J w r P a 0 U e 3 S B T m t 6 Z 3 C U t + 0 h c U k o 8 t 4 R y T i J E + J C k 6 1 e g b h D K W 5 G l N V 5 g b j H 8 R W Z h l k f e U P i Z k R I h Q X e B 8 J p J K Z R L z G P 0 z G m B Z 5 3 i H n s u Z v v B x v u R j 1 I N b r d v 4 o 4 D c 6 f h 6 a U Y 3 l g o / / n f X z N 9 Z s o B p s B X k 7 Y R 8 X C + i S G o C b X b K / L d H 4 q A + I Z + u F H i A 1 x D N 4 c K k u e 1 0 A g a K C g c 1 G S 2 D A l Y d B z w x u J d 2 c h H i j U N f l Z t G 2 o S r l H u B T Z L y m E S a I I 9 p g k E I L e s Y i a l G V l 5 s g Z o M m N M s k k q N V t N 6 K Z W J L I Y U T D r S N y I X 4 G M + E 1 e / s 3 E 7 g G U N b 2 V F z m 4 O y 5 C g b G j W x 6 R i 5 0 p b 9 c Y a h I p l K E 9 X M i t u D L b V J 9 K T O Q j D k T R p N I j u D V n J s R 3 t K J a i A X B x q C z o 4 G U n n T A S q j N q T i W g N p V 1 C y 3 i W b J D E e U Y w u + K e / R o w 3 W I p b X 4 5 8 D P L p T 3 h E B f C O G y 2 l R p n N T j g O l W O n 2 4 n j T i Z F Z 2 k 0 h 2 3 k x V J 1 s l P f C l g n o A B U W u q y S t Z c L z j Q K g y 3 t N Q y o 1 L f H G V t u X d 5 R e 3 O U E T X B O U 1 m 1 X K F d C 3 m A o b u E j Z q + n B r q g V b T i A i k 7 M c l d 1 P w W 2 h G z X O l W F k d U E N 1 7 b L K s O Q P c 3 W i W V r V S e Y W Y 5 L 9 / g o y D 7 1 C y 7 i 4 p g x q q i O B X 0 C 7 u 5 e M + S q F C D W y g n Z M y u 3 W W m B J R l p s m M f 1 f w r x y 1 l 0 7 i a I h F d V p 9 W A V S q k u d L g j E Z F h f Q J u A O 7 n 1 G l k P m n m 3 O f P v 3 K d P u 0 7 w i P s E 8 1 1 o p p L f y Z q l 8 f J 4 I H t M R h U X q u 5 7 a S w i O M m h M M P G E m c / A C T V o w t 3 + Q 1 9 j T Y D v X e 0 m 5 A 0 E W z s b j x s t s p 6 4 i u k p t K y 7 x t 8 h z w A n Z q h 5 w w W 1 9 c 8 + M C D d 1 J g K S e c u V 2 t O 2 s B n 9 9 B S t 7 J X R 3 3 7 h v f 4 3 a 1 B N G L o J c U j J K 5 U k S 9 e 3 l J Q p 6 Z y D P z W G 8 E 3 R 7 + n X G 0 f w 1 0 E v Q M V c i J O + o / a w z u r l n A A P a i I 0 J H 4 n K 2 e c A H H K e V V c j d W / n u V v b 8 h r N x 6 1 S 9 z 1 n 9 Q r P t D s C z R X Y n x 6 s A v 4 w A P 2 8 8 / O z D o R o P b L p q T D D 6 v 1 X t u I T a 0 R x r a s W j N f N s d r N 8 5 v n Y m K + p t 2 4 V V M 0 e f v o z j v H D m l U a D Z d u P / 1 B Q 9 m P A F c P q D Y n K F X 7 O e h n W m 3 f 7 E f q b e 3 p b n e W 6 a 4 1 b C k m w 4 / q I g o 3 M Z q H 3 F f y U V F H b R 9 m D t B G B 2 H 5 m R 1 f r S G / P V 1 s G i i a 8 8 O Z J h p w x x g P g c M 8 F S s 3 y d a z V V d q g H 7 K z 6 z L 8 w t U X u 6 R O d U 3 A 0 4 j y W A K T Y 0 1 X w 7 z f E 8 K J m Y j m 2 y G 5 a C r 2 p t J W r W 5 j I d g r t 8 h F V u X F 6 y n e H Q J C v 8 h p 3 6 d h i M i M t + 1 3 b o A 9 q A a u 2 0 s X 3 I H L E a P t 5 7 L Z Y 0 6 M J f f y 9 J 3 u 5 q x M B 5 m L u R w t g x U e 5 t B 2 L K F 2 i X 0 4 a M h y y m D L V 0 4 p j i 8 F K r K 4 k W L N 8 F J 8 h E Y l M + k h 6 P s L Q 8 b D t M J L u k M 2 X i C 6 W 2 5 A 7 C v I j q q B p K u 6 d i M U 1 f 4 W r J c v 7 O s X h H a 7 w T V 1 4 D a q z / 1 v Z T 9 N u n L G O z + x w P H B r 8 I n I 5 h m 3 v l H Q 2 / G 5 2 h C T H o V q + s r C D Q G B 2 a f r T 6 c N 9 t t i g u 0 l X c M k k X V d m j M 4 f O Y p E 4 u p 1 u s N m R n + b c o f D W S L Y 7 Y 8 I K H k O 4 u v m 0 0 B d M i X 0 m j / 9 + 8 F u F q / 9 B u F p u E j O L L 8 u e 7 f r r 5 f z 1 1 8 v l 1 V + K D P Q I p Q h E B 5 T S 0 V c 1 U e k g X W 4 6 z K g E m v s n v U f 9 G 1 B L A Q I t A B Q A A g A I A J S D n F G Q a S u J p A A A A P U A A A A S A A A A A A A A A A A A A A A A A A A A A A B D b 2 5 m a W c v U G F j a 2 F n Z S 5 4 b W x Q S w E C L Q A U A A I A C A C U g 5 x R D 8 r p q 6 Q A A A D p A A A A E w A A A A A A A A A A A A A A A A D w A A A A W 0 N v b n R l b n R f V H l w Z X N d L n h t b F B L A Q I t A B Q A A g A I A J S D n F G w 8 1 z T X g c A A F M 1 A A A T A A A A A A A A A A A A A A A A A O E B A A B G b 3 J t d W x h c y 9 T Z W N 0 a W 9 u M S 5 t U E s F B g A A A A A D A A M A w g A A A I w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F A Q A A A A A A Q w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U X V l c n l J R C I g V m F s d W U 9 I n N h O T F m N z E 5 Y i 1 i Z T J j L T R j M D E t O W E x M y 1 h Y 2 Z k O G Y 2 N m E 0 M z g i I C 8 + P E V u d H J 5 I F R 5 c G U 9 I k Z p b G x M Y X N 0 V X B k Y X R l Z C I g V m F s d W U 9 I m Q y M D I w L T E y L T I 4 V D E 1 O j E 2 O j Q w L j g 3 M T A x O D l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z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E Q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Q U w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l Z E N v b X B s Z X R l U m V z d W x 0 V G 9 X b 3 J r c 2 h l Z X Q i I F Z h b H V l P S J s M C I g L z 4 8 R W 5 0 c n k g V H l w Z T 0 i U X V l c n l J R C I g V m F s d W U 9 I n M 0 M T Y 5 Y j k y N C 0 5 M 2 Q y L T R h Y j E t O T Z l Z S 0 z M W I 5 Y W Q 1 M z Q 5 M G E i I C 8 + P E V u d H J 5 I F R 5 c G U 9 I k Z p b G x M Y X N 0 V X B k Y X R l Z C I g V m F s d W U 9 I m Q y M D I w L T E y L T I 4 V D E 1 O j E 2 O j Q w L j g 5 N z A x N z V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B T D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F M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R m l s b G V k Q 2 9 t c G x l d G V S Z X N 1 b H R U b 1 d v c m t z a G V l d C I g V m F s d W U 9 I m w w I i A v P j x F b n R y e S B U e X B l P S J R d W V y e U l E I i B W Y W x 1 Z T 0 i c z A 3 O W J h M T k 0 L T N i N D Q t N D R l M i 0 4 N j U z L W M 0 N G J h M m E 0 N W E 4 N S I g L z 4 8 R W 5 0 c n k g V H l w Z T 0 i R m l s b E x h c 3 R V c G R h d G V k I i B W Y W x 1 Z T 0 i Z D I w M j A t M T I t M j h U M T U 6 M T Y 6 N D A u O T E w M D M x N l o i I C 8 + P E V u d H J 5 I F R 5 c G U 9 I k Z p b G x D b 2 x 1 b W 5 U e X B l c y I g V m F s d W U 9 I n N C d 1 l H Q m d V R E J R Q U Z C Z 0 F B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l Z E N v b X B s Z X R l U m V z d W x 0 V G 9 X b 3 J r c 2 h l Z X Q i I F Z h b H V l P S J s M C I g L z 4 8 R W 5 0 c n k g V H l w Z T 0 i U X V l c n l J R C I g V m F s d W U 9 I n N l O G Z k N j d m N y 1 m Z T F k L T R m Z D k t O T g x M C 0 w Z T Y 1 M D Q 1 N T M w N D I i I C 8 + P E V u d H J 5 I F R 5 c G U 9 I k Z p b G x M Y X N 0 V X B k Y X R l Z C I g V m F s d W U 9 I m Q y M D I w L T E y L T I 4 V D E 1 O j E 2 O j Q w L j k y M D A x N z Z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T k s w L 0 N o Y W 5 n Z W Q g V H l w Z S 5 7 R G F 0 Z S w w f S Z x d W 9 0 O y w m c X V v d D t T Z W N 0 a W 9 u M S 9 s b 2 d U Y W J s Z U 5 L M C 9 D a G F u Z 2 V k I F R 5 c G U u e 1 B y b 2 p l Y 3 Q g S U Q s M X 0 m c X V v d D s s J n F 1 b 3 Q 7 U 2 V j d G l v b j E v b G 9 n V G F i b G V O S z A v Q 2 h h b m d l Z C B U e X B l L n t U Y X N r I E R l c 2 N y a X B 0 a W 9 u L D J 9 J n F 1 b 3 Q 7 L C Z x d W 9 0 O 1 N l Y 3 R p b 2 4 x L 2 x v Z 1 R h Y m x l T k s w L 0 N o Y W 5 n Z W Q g V H l w Z S 5 7 Q 2 9 t b W V u d C w z f S Z x d W 9 0 O y w m c X V v d D t T Z W N 0 a W 9 u M S 9 s b 2 d U Y W J s Z U 5 L M C 9 D a G F u Z 2 V k I F R 5 c G U u e 1 N 0 Y X J 0 X G 5 U a W 1 l L D R 9 J n F 1 b 3 Q 7 L C Z x d W 9 0 O 1 N l Y 3 R p b 2 4 x L 2 x v Z 1 R h Y m x l T k s w L 0 N o Y W 5 n Z W Q g V H l w Z S 5 7 Q n J l Y W t z X G 4 o b W l u d X R l c y k s N X 0 m c X V v d D s s J n F 1 b 3 Q 7 U 2 V j d G l v b j E v b G 9 n V G F i b G V O S z A v Q 2 h h b m d l Z C B U e X B l L n t F b m R c b l R p b W U s N n 0 m c X V v d D s s J n F 1 b 3 Q 7 U 2 V j d G l v b j E v b G 9 n V G F i b G V O S z A v Q 2 h h b m d l Z C B U e X B l L n t N a W 5 1 d G V z I F d v c m t l Z C w 3 f S Z x d W 9 0 O y w m c X V v d D t T Z W N 0 a W 9 u M S 9 s b 2 d U Y W J s Z U 5 L M C 9 D a G F u Z 2 V k I F R 5 c G U u e 0 h v d X J z L D h 9 J n F 1 b 3 Q 7 L C Z x d W 9 0 O 1 N l Y 3 R p b 2 4 x L 2 x v Z 1 R h Y m x l T k s w L 0 N o Y W 5 n Z W Q g V H l w Z S 5 7 Q 3 V y c m V u d C B Q Z X J p b 2 Q s O X 0 m c X V v d D s s J n F 1 b 3 Q 7 U 2 V j d G l v b j E v b G 9 n V G F i b G V O S z A v Q 2 h h b m d l Z C B U e X B l L n t S Z X B v c n R l Z C w x M H 0 m c X V v d D s s J n F 1 b 3 Q 7 U 2 V j d G l v b j E v b G 9 n V G F i b G V O S z A v Q 2 h h b m d l Z C B U e X B l L n t J b n Z v a W N l I C M s M T F 9 J n F 1 b 3 Q 7 L C Z x d W 9 0 O 1 N l Y 3 R p b 2 4 x L 2 x v Z 1 R h Y m x l T k s w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5 L M C 9 D a G F u Z 2 V k I F R 5 c G U u e 0 R h d G U s M H 0 m c X V v d D s s J n F 1 b 3 Q 7 U 2 V j d G l v b j E v b G 9 n V G F i b G V O S z A v Q 2 h h b m d l Z C B U e X B l L n t Q c m 9 q Z W N 0 I E l E L D F 9 J n F 1 b 3 Q 7 L C Z x d W 9 0 O 1 N l Y 3 R p b 2 4 x L 2 x v Z 1 R h Y m x l T k s w L 0 N o Y W 5 n Z W Q g V H l w Z S 5 7 V G F z a y B E Z X N j c m l w d G l v b i w y f S Z x d W 9 0 O y w m c X V v d D t T Z W N 0 a W 9 u M S 9 s b 2 d U Y W J s Z U 5 L M C 9 D a G F u Z 2 V k I F R 5 c G U u e 0 N v b W 1 l b n Q s M 3 0 m c X V v d D s s J n F 1 b 3 Q 7 U 2 V j d G l v b j E v b G 9 n V G F i b G V O S z A v Q 2 h h b m d l Z C B U e X B l L n t T d G F y d F x u V G l t Z S w 0 f S Z x d W 9 0 O y w m c X V v d D t T Z W N 0 a W 9 u M S 9 s b 2 d U Y W J s Z U 5 L M C 9 D a G F u Z 2 V k I F R 5 c G U u e 0 J y Z W F r c 1 x u K G 1 p b n V 0 Z X M p L D V 9 J n F 1 b 3 Q 7 L C Z x d W 9 0 O 1 N l Y 3 R p b 2 4 x L 2 x v Z 1 R h Y m x l T k s w L 0 N o Y W 5 n Z W Q g V H l w Z S 5 7 R W 5 k X G 5 U a W 1 l L D Z 9 J n F 1 b 3 Q 7 L C Z x d W 9 0 O 1 N l Y 3 R p b 2 4 x L 2 x v Z 1 R h Y m x l T k s w L 0 N o Y W 5 n Z W Q g V H l w Z S 5 7 T W l u d X R l c y B X b 3 J r Z W Q s N 3 0 m c X V v d D s s J n F 1 b 3 Q 7 U 2 V j d G l v b j E v b G 9 n V G F i b G V O S z A v Q 2 h h b m d l Z C B U e X B l L n t I b 3 V y c y w 4 f S Z x d W 9 0 O y w m c X V v d D t T Z W N 0 a W 9 u M S 9 s b 2 d U Y W J s Z U 5 L M C 9 D a G F u Z 2 V k I F R 5 c G U u e 0 N 1 c n J l b n Q g U G V y a W 9 k L D l 9 J n F 1 b 3 Q 7 L C Z x d W 9 0 O 1 N l Y 3 R p b 2 4 x L 2 x v Z 1 R h Y m x l T k s w L 0 N o Y W 5 n Z W Q g V H l w Z S 5 7 U m V w b 3 J 0 Z W Q s M T B 9 J n F 1 b 3 Q 7 L C Z x d W 9 0 O 1 N l Y 3 R p b 2 4 x L 2 x v Z 1 R h Y m x l T k s w L 0 N o Y W 5 n Z W Q g V H l w Z S 5 7 S W 5 2 b 2 l j Z S A j L D E x f S Z x d W 9 0 O y w m c X V v d D t T Z W N 0 a W 9 u M S 9 s b 2 d U Y W J s Z U 5 L M C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O S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t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Q 2 I i A v P j x F b n R y e S B U e X B l P S J G a W x s Z W R D b 2 1 w b G V 0 Z V J l c 3 V s d F R v V 2 9 y a 3 N o Z W V 0 I i B W Y W x 1 Z T 0 i b D A i I C 8 + P E V u d H J 5 I F R 5 c G U 9 I l F 1 Z X J 5 S U Q i I F Z h b H V l P S J z M 2 N m O T J h Y T c t M T Q y Y y 0 0 N j E 1 L T k 3 Y j c t Z j A z Y z Z l M D B h O D B l I i A v P j x F b n R y e S B U e X B l P S J G a W x s T G F z d F V w Z G F 0 Z W Q i I F Z h b H V l P S J k M j A y M C 0 x M i 0 y O F Q x N T o x N j o 0 M C 4 5 N z U w M T c x W i I g L z 4 8 R W 5 0 c n k g V H l w Z T 0 i R m l s b E N v b H V t b l R 5 c G V z I i B W Y W x 1 Z T 0 i c 0 J 3 W U d C Z 1 V E Q l F B R k J n Q U F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0 x p d G V y Y W w m c X V v d D t d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t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E N v b H V t b i I g V m F s d W U 9 I m w x I i A v P j x F b n R y e S B U e X B l P S J R d W V y e U l E I i B W Y W x 1 Z T 0 i c z V m M j U 2 Y T U 5 L W Q 5 N j c t N G U 5 Z i 0 5 M T R l L T g 5 N D A 5 Y z R h Y j N m Y S I g L z 4 8 R W 5 0 c n k g V H l w Z T 0 i U m V j b 3 Z l c n l U Y X J n Z X R T a G V l d C I g V m F s d W U 9 I n N E Y X R h I i A v P j x F b n R y e S B U e X B l P S J S Z W N v d m V y e V R h c m d l d F J v d y I g V m F s d W U 9 I m w 1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x h c 3 R V c G R h d G V k I i B W Y W x 1 Z T 0 i Z D I w M j A t M T I t M j h U M T U 6 M T Y 6 N D A u O T g 0 M D E 3 N V o i I C 8 + P E V u d H J 5 I F R 5 c G U 9 I k Z p b G x D b 2 x 1 b W 5 U e X B l c y I g V m F s d W U 9 I n N C d 1 l H Q m d V R E J R Q U Z C Z 0 F B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K U z Y v Q 2 h h b m d l Z C B U e X B l I H d p d G g g T G 9 j Y W x l L n t E Y X R l L D B 9 J n F 1 b 3 Q 7 L C Z x d W 9 0 O 1 N l Y 3 R p b 2 4 x L 2 x v Z 1 R h Y m x l S l M 2 L 0 N o Y W 5 n Z W Q g V H l w Z S 5 7 U H J v a m V j d C B J R C w x f S Z x d W 9 0 O y w m c X V v d D t T Z W N 0 a W 9 u M S 9 s b 2 d U Y W J s Z U p T N i 9 D a G F u Z 2 V k I F R 5 c G U u e 1 R h c 2 s g R G V z Y 3 J p c H R p b 2 4 s M n 0 m c X V v d D s s J n F 1 b 3 Q 7 U 2 V j d G l v b j E v b G 9 n V G F i b G V K U z Y v Q 2 h h b m d l Z C B U e X B l L n t D b 2 1 t Z W 5 0 L D N 9 J n F 1 b 3 Q 7 L C Z x d W 9 0 O 1 N l Y 3 R p b 2 4 x L 2 x v Z 1 R h Y m x l S l M 2 L 0 N o Y W 5 n Z W Q g V H l w Z S 5 7 U 3 R h c n R c b l R p b W U s N H 0 m c X V v d D s s J n F 1 b 3 Q 7 U 2 V j d G l v b j E v b G 9 n V G F i b G V K U z Y v Q 2 h h b m d l Z C B U e X B l L n t C c m V h a 3 N c b i h t a W 5 1 d G V z K S w 1 f S Z x d W 9 0 O y w m c X V v d D t T Z W N 0 a W 9 u M S 9 s b 2 d U Y W J s Z U p T N i 9 D a G F u Z 2 V k I F R 5 c G U u e 0 V u Z F x u V G l t Z S w 2 f S Z x d W 9 0 O y w m c X V v d D t T Z W N 0 a W 9 u M S 9 s b 2 d U Y W J s Z U p T N i 9 D a G F u Z 2 V k I F R 5 c G U u e 0 1 p b n V 0 Z X M g V 2 9 y a 2 V k L D d 9 J n F 1 b 3 Q 7 L C Z x d W 9 0 O 1 N l Y 3 R p b 2 4 x L 2 x v Z 1 R h Y m x l S l M 2 L 0 N o Y W 5 n Z W Q g V H l w Z S 5 7 S G 9 1 c n M s O H 0 m c X V v d D s s J n F 1 b 3 Q 7 U 2 V j d G l v b j E v b G 9 n V G F i b G V K U z Y v Q 2 h h b m d l Z C B U e X B l L n t D d X J y Z W 5 0 I F B l c m l v Z C w 5 f S Z x d W 9 0 O y w m c X V v d D t T Z W N 0 a W 9 u M S 9 s b 2 d U Y W J s Z U p T N i 9 D a G F u Z 2 V k I F R 5 c G U u e 1 J l c G 9 y d G V k L D E w f S Z x d W 9 0 O y w m c X V v d D t T Z W N 0 a W 9 u M S 9 s b 2 d U Y W J s Z U p T N i 9 D a G F u Z 2 V k I F R 5 c G U u e 0 l u d m 9 p Y 2 U g I y w x M X 0 m c X V v d D s s J n F 1 b 3 Q 7 U 2 V j d G l v b j E v b G 9 n V G F i b G V K U z Y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S l M 2 L 0 N o Y W 5 n Z W Q g V H l w Z S B 3 a X R o I E x v Y 2 F s Z S 5 7 R G F 0 Z S w w f S Z x d W 9 0 O y w m c X V v d D t T Z W N 0 a W 9 u M S 9 s b 2 d U Y W J s Z U p T N i 9 D a G F u Z 2 V k I F R 5 c G U u e 1 B y b 2 p l Y 3 Q g S U Q s M X 0 m c X V v d D s s J n F 1 b 3 Q 7 U 2 V j d G l v b j E v b G 9 n V G F i b G V K U z Y v Q 2 h h b m d l Z C B U e X B l L n t U Y X N r I E R l c 2 N y a X B 0 a W 9 u L D J 9 J n F 1 b 3 Q 7 L C Z x d W 9 0 O 1 N l Y 3 R p b 2 4 x L 2 x v Z 1 R h Y m x l S l M 2 L 0 N o Y W 5 n Z W Q g V H l w Z S 5 7 Q 2 9 t b W V u d C w z f S Z x d W 9 0 O y w m c X V v d D t T Z W N 0 a W 9 u M S 9 s b 2 d U Y W J s Z U p T N i 9 D a G F u Z 2 V k I F R 5 c G U u e 1 N 0 Y X J 0 X G 5 U a W 1 l L D R 9 J n F 1 b 3 Q 7 L C Z x d W 9 0 O 1 N l Y 3 R p b 2 4 x L 2 x v Z 1 R h Y m x l S l M 2 L 0 N o Y W 5 n Z W Q g V H l w Z S 5 7 Q n J l Y W t z X G 4 o b W l u d X R l c y k s N X 0 m c X V v d D s s J n F 1 b 3 Q 7 U 2 V j d G l v b j E v b G 9 n V G F i b G V K U z Y v Q 2 h h b m d l Z C B U e X B l L n t F b m R c b l R p b W U s N n 0 m c X V v d D s s J n F 1 b 3 Q 7 U 2 V j d G l v b j E v b G 9 n V G F i b G V K U z Y v Q 2 h h b m d l Z C B U e X B l L n t N a W 5 1 d G V z I F d v c m t l Z C w 3 f S Z x d W 9 0 O y w m c X V v d D t T Z W N 0 a W 9 u M S 9 s b 2 d U Y W J s Z U p T N i 9 D a G F u Z 2 V k I F R 5 c G U u e 0 h v d X J z L D h 9 J n F 1 b 3 Q 7 L C Z x d W 9 0 O 1 N l Y 3 R p b 2 4 x L 2 x v Z 1 R h Y m x l S l M 2 L 0 N o Y W 5 n Z W Q g V H l w Z S 5 7 Q 3 V y c m V u d C B Q Z X J p b 2 Q s O X 0 m c X V v d D s s J n F 1 b 3 Q 7 U 2 V j d G l v b j E v b G 9 n V G F i b G V K U z Y v Q 2 h h b m d l Z C B U e X B l L n t S Z X B v c n R l Z C w x M H 0 m c X V v d D s s J n F 1 b 3 Q 7 U 2 V j d G l v b j E v b G 9 n V G F i b G V K U z Y v Q 2 h h b m d l Z C B U e X B l L n t J b n Z v a W N l I C M s M T F 9 J n F 1 b 3 Q 7 L C Z x d W 9 0 O 1 N l Y 3 R p b 2 4 x L 2 x v Z 1 R h Y m x l S l M 2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p T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N W R l Y m I 4 M S 1 k Y m U 0 L T Q 5 N j A t O D l j Z S 0 w N z l k M j E 0 N G V i N m E i I C 8 + P E V u d H J 5 I F R 5 c G U 9 I k Z p b G x M Y X N 0 V X B k Y X R l Z C I g V m F s d W U 9 I m Q y M D I w L T E y L T I 4 V D E 1 O j E 2 O j Q w L j g 1 O T A y N T N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U 0 F C M T A x L 0 N o Y W 5 n Z W Q g V H l w Z S B 3 a X R o I E x v Y 2 F s Z S 5 7 R G F 0 Z S w w f S Z x d W 9 0 O y w m c X V v d D t T Z W N 0 a W 9 u M S 9 s b 2 d U Y W J s Z V N B Q j E w M S 9 D a G F u Z 2 V k I F R 5 c G U u e 1 B y b 2 p l Y 3 Q g S U Q s M X 0 m c X V v d D s s J n F 1 b 3 Q 7 U 2 V j d G l v b j E v b G 9 n V G F i b G V T Q U I x M D E v Q 2 h h b m d l Z C B U e X B l L n t U Y X N r I E R l c 2 N y a X B 0 a W 9 u L D J 9 J n F 1 b 3 Q 7 L C Z x d W 9 0 O 1 N l Y 3 R p b 2 4 x L 2 x v Z 1 R h Y m x l U 0 F C M T A x L 0 N o Y W 5 n Z W Q g V H l w Z S 5 7 Q 2 9 t b W V u d C w z f S Z x d W 9 0 O y w m c X V v d D t T Z W N 0 a W 9 u M S 9 s b 2 d U Y W J s Z V N B Q j E w M S 9 D a G F u Z 2 V k I F R 5 c G U u e 1 N 0 Y X J 0 X G 5 U a W 1 l L D R 9 J n F 1 b 3 Q 7 L C Z x d W 9 0 O 1 N l Y 3 R p b 2 4 x L 2 x v Z 1 R h Y m x l U 0 F C M T A x L 0 N o Y W 5 n Z W Q g V H l w Z S 5 7 Q n J l Y W t z X G 4 o b W l u d X R l c y k s N X 0 m c X V v d D s s J n F 1 b 3 Q 7 U 2 V j d G l v b j E v b G 9 n V G F i b G V T Q U I x M D E v Q 2 h h b m d l Z C B U e X B l L n t F b m R c b l R p b W U s N n 0 m c X V v d D s s J n F 1 b 3 Q 7 U 2 V j d G l v b j E v b G 9 n V G F i b G V T Q U I x M D E v Q 2 h h b m d l Z C B U e X B l L n t N a W 5 1 d G V z I F d v c m t l Z C w 3 f S Z x d W 9 0 O y w m c X V v d D t T Z W N 0 a W 9 u M S 9 s b 2 d U Y W J s Z V N B Q j E w M S 9 D a G F u Z 2 V k I F R 5 c G U u e 0 h v d X J z L D h 9 J n F 1 b 3 Q 7 L C Z x d W 9 0 O 1 N l Y 3 R p b 2 4 x L 2 x v Z 1 R h Y m x l U 0 F C M T A x L 0 N o Y W 5 n Z W Q g V H l w Z S 5 7 Q 3 V y c m V u d C B Q Z X J p b 2 Q s O X 0 m c X V v d D s s J n F 1 b 3 Q 7 U 2 V j d G l v b j E v b G 9 n V G F i b G V T Q U I x M D E v Q 2 h h b m d l Z C B U e X B l L n t S Z X B v c n R l Z C w x M H 0 m c X V v d D s s J n F 1 b 3 Q 7 U 2 V j d G l v b j E v b G 9 n V G F i b G V T Q U I x M D E v Q 2 h h b m d l Z C B U e X B l L n t J b n Z v a W N l I C M s M T F 9 J n F 1 b 3 Q 7 L C Z x d W 9 0 O 1 N l Y 3 R p b 2 4 x L 2 x v Z 1 R h Y m x l U 0 F C M T A x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V N B Q j E w M S 9 D a G F u Z 2 V k I F R 5 c G U g d 2 l 0 a C B M b 2 N h b G U u e 0 R h d G U s M H 0 m c X V v d D s s J n F 1 b 3 Q 7 U 2 V j d G l v b j E v b G 9 n V G F i b G V T Q U I x M D E v Q 2 h h b m d l Z C B U e X B l L n t Q c m 9 q Z W N 0 I E l E L D F 9 J n F 1 b 3 Q 7 L C Z x d W 9 0 O 1 N l Y 3 R p b 2 4 x L 2 x v Z 1 R h Y m x l U 0 F C M T A x L 0 N o Y W 5 n Z W Q g V H l w Z S 5 7 V G F z a y B E Z X N j c m l w d G l v b i w y f S Z x d W 9 0 O y w m c X V v d D t T Z W N 0 a W 9 u M S 9 s b 2 d U Y W J s Z V N B Q j E w M S 9 D a G F u Z 2 V k I F R 5 c G U u e 0 N v b W 1 l b n Q s M 3 0 m c X V v d D s s J n F 1 b 3 Q 7 U 2 V j d G l v b j E v b G 9 n V G F i b G V T Q U I x M D E v Q 2 h h b m d l Z C B U e X B l L n t T d G F y d F x u V G l t Z S w 0 f S Z x d W 9 0 O y w m c X V v d D t T Z W N 0 a W 9 u M S 9 s b 2 d U Y W J s Z V N B Q j E w M S 9 D a G F u Z 2 V k I F R 5 c G U u e 0 J y Z W F r c 1 x u K G 1 p b n V 0 Z X M p L D V 9 J n F 1 b 3 Q 7 L C Z x d W 9 0 O 1 N l Y 3 R p b 2 4 x L 2 x v Z 1 R h Y m x l U 0 F C M T A x L 0 N o Y W 5 n Z W Q g V H l w Z S 5 7 R W 5 k X G 5 U a W 1 l L D Z 9 J n F 1 b 3 Q 7 L C Z x d W 9 0 O 1 N l Y 3 R p b 2 4 x L 2 x v Z 1 R h Y m x l U 0 F C M T A x L 0 N o Y W 5 n Z W Q g V H l w Z S 5 7 T W l u d X R l c y B X b 3 J r Z W Q s N 3 0 m c X V v d D s s J n F 1 b 3 Q 7 U 2 V j d G l v b j E v b G 9 n V G F i b G V T Q U I x M D E v Q 2 h h b m d l Z C B U e X B l L n t I b 3 V y c y w 4 f S Z x d W 9 0 O y w m c X V v d D t T Z W N 0 a W 9 u M S 9 s b 2 d U Y W J s Z V N B Q j E w M S 9 D a G F u Z 2 V k I F R 5 c G U u e 0 N 1 c n J l b n Q g U G V y a W 9 k L D l 9 J n F 1 b 3 Q 7 L C Z x d W 9 0 O 1 N l Y 3 R p b 2 4 x L 2 x v Z 1 R h Y m x l U 0 F C M T A x L 0 N o Y W 5 n Z W Q g V H l w Z S 5 7 U m V w b 3 J 0 Z W Q s M T B 9 J n F 1 b 3 Q 7 L C Z x d W 9 0 O 1 N l Y 3 R p b 2 4 x L 2 x v Z 1 R h Y m x l U 0 F C M T A x L 0 N o Y W 5 n Z W Q g V H l w Z S 5 7 S W 5 2 b 2 l j Z S A j L D E x f S Z x d W 9 0 O y w m c X V v d D t T Z W N 0 a W 9 u M S 9 s b 2 d U Y W J s Z V N B Q j E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T Q U I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z M j J l M j U t M W Z h Z C 0 0 N D k w L W I 3 M T g t M G F m Y z N k M W E 4 Y 2 M 0 I i A v P j x F b n R y e S B U e X B l P S J G a W x s V G F y Z 2 V 0 I i B W Y W x 1 Z T 0 i c 1 R h Y m x l X 0 F w c G V u Z D E i I C 8 + P E V u d H J 5 I F R 5 c G U 9 I k Z p b G x M Y X N 0 V X B k Y X R l Z C I g V m F s d W U 9 I m Q y M D I w L T E y L T I 4 V D E 1 O j E 2 O j Q w L j k 5 M z A x N z Z a I i A v P j x F b n R y e S B U e X B l P S J G a W x s Q 2 9 s d W 1 u V H l w Z X M i I F Z h b H V l P S J z Q n d Z R 0 J n b 0 x D Z 0 F G Q m d B Q U J n Q U d C Z 2 N I Q l F V R 0 J n Y 0 h B d 1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B y b 2 p l Y 3 R z I C g y K S 5 S Z X N w b 2 5 z a W J s Z S Z x d W 9 0 O y w m c X V v d D t T c H J p b n R E Y X R h L l R h c 2 s g R G V z Y 3 J p c H R p b 2 4 m c X V v d D s s J n F 1 b 3 Q 7 U 3 B y a W 5 0 R G F 0 Y S 5 T d G F y d C B E Y X R l J n F 1 b 3 Q 7 L C Z x d W 9 0 O 1 N w c m l u d E R h d G E u R W 5 k I E R h d G U m c X V v d D s s J n F 1 b 3 Q 7 U 3 B y a W 5 0 R G F 0 Y S 5 F c 3 Q u I E R h e X M m c X V v d D s s J n F 1 b 3 Q 7 U 3 B y a W 5 0 R G F 0 Y S 5 F c 3 Q u I E h v d X J z J n F 1 b 3 Q 7 X S I g L z 4 8 R W 5 0 c n k g V H l w Z T 0 i R m l s b E N v d W 5 0 I i B W Y W x 1 Z T 0 i b D c 3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L C Z x d W 9 0 O 2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l M 2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R E E w M D c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B T D A w M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T k s w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V G F i b G V f U H J v a m V j d H N f M S I g L z 4 8 R W 5 0 c n k g V H l w Z T 0 i U X V l c n l J R C I g V m F s d W U 9 I n N h N z h h M T A y Y S 0 0 M W Y z L T Q x N D Y t O T F i O S 0 y N m U 0 M G I z Y z Z h Z m Y i I C 8 + P E V u d H J 5 I F R 5 c G U 9 I k Z p b G x M Y X N 0 V X B k Y X R l Z C I g V m F s d W U 9 I m Q y M D I w L T E y L T I 4 V D E 1 O j E 2 O j Q x L j A x N j A x N z J a I i A v P j x F b n R y e S B U e X B l P S J G a W x s Q 2 9 s d W 1 u V H l w Z X M i I F Z h b H V l P S J z Q m d Z R 0 J n Y 0 h B d 0 1 E Q U F V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s s J n F 1 b 3 Q 7 T m V n U G 9 z a X R p b 2 4 m c X V v d D s s J n F 1 b 3 Q 7 V G F z a y B c d T A w M j Y g U m V z c G 9 u c 2 l i b G U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H Y W 5 0 d E R h d G E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0 1 p b G V T d G 9 u Z X N f M i I g L z 4 8 R W 5 0 c n k g V H l w Z T 0 i R m l s b G V k Q 2 9 t c G x l d G V S Z X N 1 b H R U b 1 d v c m t z a G V l d C I g V m F s d W U 9 I m w x I i A v P j x F b n R y e S B U e X B l P S J R d W V y e U l E I i B W Y W x 1 Z T 0 i c 2 F m M W M 2 Y m I 2 L W V j Y T A t N D N j Z i 0 4 Z W Q 4 L W Q 1 N j c w N m J m N j I w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O F Q x N T o x N j o 0 N C 4 3 O D Q w M D Y z W i I g L z 4 8 R W 5 0 c n k g V H l w Z T 0 i R m l s b E N v b H V t b l R 5 c G V z I i B W Y W x 1 Z T 0 i c 0 F 3 W U h B d 0 1 G I i A v P j x F b n R y e S B U e X B l P S J G a W x s Q 2 9 s d W 1 u T m F t Z X M i I F Z h b H V l P S J z W y Z x d W 9 0 O 0 1 p b G V z d G 9 u Z S B J R C Z x d W 9 0 O y w m c X V v d D t N Y W p v c i B F d m V u d H M g L y B N a W x l c 3 R v b m V z J n F 1 b 3 Q 7 L C Z x d W 9 0 O 1 N 0 Y X J 0 L 0 V u Z C B E Y X R l J n F 1 b 3 Q 7 L C Z x d W 9 0 O 0 N o Y X J 0 U G 9 z a X R p b 2 4 m c X V v d D s s J n F 1 b 3 Q 7 V m F s d W U m c X V v d D s s J n F 1 b 3 Q 7 T m V n U G 9 z a X R p b 2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l U 3 R v b m V z L 0 F 1 d G 9 S Z W 1 v d m V k Q 2 9 s d W 1 u c z E u e 0 1 p b G V z d G 9 u Z S B J R C w w f S Z x d W 9 0 O y w m c X V v d D t T Z W N 0 a W 9 u M S 9 N a W x l U 3 R v b m V z L 0 F 1 d G 9 S Z W 1 v d m V k Q 2 9 s d W 1 u c z E u e 0 1 h a m 9 y I E V 2 Z W 5 0 c y A v I E 1 p b G V z d G 9 u Z X M s M X 0 m c X V v d D s s J n F 1 b 3 Q 7 U 2 V j d G l v b j E v T W l s Z V N 0 b 2 5 l c y 9 B d X R v U m V t b 3 Z l Z E N v b H V t b n M x L n t T d G F y d C 9 F b m Q g R G F 0 Z S w y f S Z x d W 9 0 O y w m c X V v d D t T Z W N 0 a W 9 u M S 9 N a W x l U 3 R v b m V z L 0 F 1 d G 9 S Z W 1 v d m V k Q 2 9 s d W 1 u c z E u e 0 N o Y X J 0 U G 9 z a X R p b 2 4 s M 3 0 m c X V v d D s s J n F 1 b 3 Q 7 U 2 V j d G l v b j E v T W l s Z V N 0 b 2 5 l c y 9 B d X R v U m V t b 3 Z l Z E N v b H V t b n M x L n t W Y W x 1 Z S w 0 f S Z x d W 9 0 O y w m c X V v d D t T Z W N 0 a W 9 u M S 9 N a W x l U 3 R v b m V z L 0 F 1 d G 9 S Z W 1 v d m V k Q 2 9 s d W 1 u c z E u e 0 5 l Z 1 B v c 2 l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b G V T d G 9 u Z X M v Q X V 0 b 1 J l b W 9 2 Z W R D b 2 x 1 b W 5 z M S 5 7 T W l s Z X N 0 b 2 5 l I E l E L D B 9 J n F 1 b 3 Q 7 L C Z x d W 9 0 O 1 N l Y 3 R p b 2 4 x L 0 1 p b G V T d G 9 u Z X M v Q X V 0 b 1 J l b W 9 2 Z W R D b 2 x 1 b W 5 z M S 5 7 T W F q b 3 I g R X Z l b n R z I C 8 g T W l s Z X N 0 b 2 5 l c y w x f S Z x d W 9 0 O y w m c X V v d D t T Z W N 0 a W 9 u M S 9 N a W x l U 3 R v b m V z L 0 F 1 d G 9 S Z W 1 v d m V k Q 2 9 s d W 1 u c z E u e 1 N 0 Y X J 0 L 0 V u Z C B E Y X R l L D J 9 J n F 1 b 3 Q 7 L C Z x d W 9 0 O 1 N l Y 3 R p b 2 4 x L 0 1 p b G V T d G 9 u Z X M v Q X V 0 b 1 J l b W 9 2 Z W R D b 2 x 1 b W 5 z M S 5 7 Q 2 h h c n R Q b 3 N p d G l v b i w z f S Z x d W 9 0 O y w m c X V v d D t T Z W N 0 a W 9 u M S 9 N a W x l U 3 R v b m V z L 0 F 1 d G 9 S Z W 1 v d m V k Q 2 9 s d W 1 u c z E u e 1 Z h b H V l L D R 9 J n F 1 b 3 Q 7 L C Z x d W 9 0 O 1 N l Y 3 R p b 2 4 x L 0 1 p b G V T d G 9 u Z X M v Q X V 0 b 1 J l b W 9 2 Z W R D b 2 x 1 b W 5 z M S 5 7 T m V n U G 9 z a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V T d G 9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S W 5 z Z X J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U 3 R v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K U z Y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O T A 1 M G N j N S 1 l M z N j L T Q 3 N D M t Y T Y 4 N S 1 h Z j g 5 O G E 2 M W V h M D c i I C 8 + P E V u d H J 5 I F R 5 c G U 9 I k Z p b G x M Y X N 0 V X B k Y X R l Z C I g V m F s d W U 9 I m Q y M D I w L T E y L T I 4 V D E 1 O j E 2 O j Q x L j A y M z A x N z V a I i A v P j x F b n R y e S B U e X B l P S J G a W x s Q 2 9 s d W 1 u V H l w Z X M i I F Z h b H V l P S J z Q m d Z R 0 J n Y 0 h C U V V E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B y b 2 p l Y 3 R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a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w I i A v P j x F b n R y e S B U e X B l P S J R d W V y e U l E I i B W Y W x 1 Z T 0 i c 2 Y 3 M W N l Z W V l L T M w M z k t N D g 0 Z S 0 5 N T Y 1 L T g y Y T g 2 M G Z j O G Y 1 M y I g L z 4 8 R W 5 0 c n k g V H l w Z T 0 i R m l s b E x h c 3 R V c G R h d G V k I i B W Y W x 1 Z T 0 i Z D I w M j A t M T I t M j h U M T U 6 M T Y 6 N D E u M D M x M D E 3 M 1 o i I C 8 + P E V u d H J 5 I F R 5 c G U 9 I k Z p b G x D b 2 x 1 b W 5 U e X B l c y I g V m F s d W U 9 I n N C Z 1 l I Q n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l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E R h d G E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o b 3 B z b G F n b m E l M j B m c i V D M y V B N W d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h w Y W 5 k Z X J h Z C U y M F N w c m l u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x M z o w N j o w N y 4 2 M z k 5 M T c 0 W i I g L z 4 8 R W 5 0 c n k g V H l w Z T 0 i R m l s b E N v b H V t b l R 5 c G V z I i B W Y W x 1 Z T 0 i c 0 J n W U d C d 2 N G Q l F Z S E J n V U d B Q U F H Q U F Z R 0 J 3 Y 0 Z C U V l I Q n d N R i I g L z 4 8 R W 5 0 c n k g V H l w Z T 0 i R m l s b E N v b H V t b k 5 h b W V z I i B W Y W x 1 Z T 0 i c 1 s m c X V v d D t B Y 3 R p d m U g U m V w b 3 J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S Z W x h d G l v b n N o a X B J b m Z v J n F 1 b 3 Q 7 O l t d f S I g L z 4 8 R W 5 0 c n k g V H l w Z T 0 i U X V l c n l J R C I g V m F s d W U 9 I n M y N G Y 5 M W J k Y y 0 5 N 2 J m L T Q y Y W M t Y j J h O C 0 y Z G Y 2 M j E z Z W M y N G U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x M i 0 y O F Q x N T o y O D o z O S 4 z M D M x O T g 3 W i I g L z 4 8 R W 5 0 c n k g V H l w Z T 0 i U X V l c n l J R C I g V m F s d W U 9 I n M 2 Y W Z h M z R j Z C 1 j Z m M 4 L T R l Z W U t O G F k Y i 0 x M W Z m Y 2 M 0 M j g y Y j c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E 3 X z I i I C 8 + P E V u d H J 5 I F R 5 c G U 9 I k Z p b G x D b 2 x 1 b W 5 U e X B l c y I g V m F s d W U 9 I n N B Q V l H Q m d Z R E F 3 W U Z C U V l I Q m d V R 0 F B Q U d B Q V l H Q n d j R k J R W U h C d 0 1 G Q m d Z R 0 J n W U Y i I C 8 + P E V u d H J 5 I F R 5 c G U 9 I k Z p b G x F c n J v c k N v d W 5 0 I i B W Y W x 1 Z T 0 i b D A i I C 8 + P E V u d H J 5 I F R 5 c G U 9 I k Z p b G x D b 2 x 1 b W 5 O Y W 1 l c y I g V m F s d W U 9 I n N b J n F 1 b 3 Q 7 Q W N 0 a X Z l I F J l c G 9 y d C Z x d W 9 0 O y w m c X V v d D t Q c m 9 q Z W N 0 I E l E J n F 1 b 3 Q 7 L C Z x d W 9 0 O 1 B y b 2 p l Y 3 Q g Z G V z Y 3 J p c H R p b 2 4 m c X V v d D s s J n F 1 b 3 Q 7 U 3 R h c n Q g R G F 0 Z S Z x d W 9 0 O y w m c X V v d D t F b m Q g R G F 0 Z S Z x d W 9 0 O y w m c X V v d D t C d W R n Z X Q g S G 9 1 c i Z x d W 9 0 O y w m c X V v d D t C d W R n Z X Q g T W 9 u Z X k m c X V v d D s s J n F 1 b 3 Q 7 V G F z a y B E Z X N j c m l w d G l v b i Z x d W 9 0 O y w m c X V v d D t F c 3 Q u I E R h e X M m c X V v d D s s J n F 1 b 3 Q 7 R X N 0 L i B I b 3 V y c y Z x d W 9 0 O y w m c X V v d D t S Z X N w b 2 5 z a W J s Z S Z x d W 9 0 O y w m c X V v d D t E Y X R l J n F 1 b 3 Q 7 L C Z x d W 9 0 O 0 N v b W 1 l b n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N w c m l u d E R h d G E u V G F z a y B E Z X N j c m l w d G l v b i Z x d W 9 0 O y w m c X V v d D t T c H J p b n R E Y X R h L l N 0 Y X J 0 I E R h d G U m c X V v d D s s J n F 1 b 3 Q 7 U 3 B y a W 5 0 R G F 0 Y S 5 F b m Q g R G F 0 Z S Z x d W 9 0 O y w m c X V v d D t T c H J p b n R E Y X R h L k V z d C 4 g R G F 5 c y Z x d W 9 0 O y w m c X V v d D t T c H J p b n R E Y X R h L k V z d C 4 g S G 9 1 c n M m c X V v d D s s J n F 1 b 3 Q 7 d X N l c k 5 h b W U m c X V v d D s s J n F 1 b 3 Q 7 c G F z c 3 d v c m Q m c X V v d D s s J n F 1 b 3 Q 7 Z U 1 h a W w m c X V v d D s s J n F 1 b 3 Q 7 b 2 N j d X B h d G l v b i Z x d W 9 0 O y w m c X V v d D t j b 2 1 w Y W 5 5 T m F t Z S Z x d W 9 0 O y w m c X V v d D t 3 b 3 J r a W 5 n S G 9 1 c n M m c X V v d D t d I i A v P j x F b n R y e S B U e X B l P S J G a W x s R X J y b 3 J D b 2 R l I i B W Y W x 1 Z T 0 i c 1 V u a 2 5 v d 2 4 i I C 8 + P E V u d H J 5 I F R 5 c G U 9 I k Z p b G x D b 3 V u d C I g V m F s d W U 9 I m w 4 M z E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T I t M j h U M T U 6 M j I 6 M j c u M z A 2 O D E 3 N F o i I C 8 + P E V u d H J 5 I F R 5 c G U 9 I k Z p b G x D b 2 x 1 b W 5 U e X B l c y I g V m F s d W U 9 I n N B Q V l H Q m d Z R 0 J R P T 0 i I C 8 + P E V u d H J 5 I F R 5 c G U 9 I l F 1 Z X J 5 S U Q i I F Z h b H V l P S J z M D M y M W N m M 2 Q t O T h k Z i 0 0 N G R l L W E 5 Z m M t N W E 2 O W I 2 Y W I 4 Z j k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W N 0 a X Z l I F J l c G 9 y d C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i 2 L a s R e r T 4 K u D r f c o S H 2 A A A A A A I A A A A A A B B m A A A A A Q A A I A A A A B 7 s / E D t d H 3 / W + + 1 R c x 5 K Q A a z 8 t o i c m H B R m Z S W l J r 0 k B A A A A A A 6 A A A A A A g A A I A A A A F v G K f d 0 U I d b w N v c 6 r T d i 7 I 3 U G 8 9 B 5 x X / J p u u K r F S K x L U A A A A A 7 u 6 g s d v + S Q 4 u E o W g G f p e w L u K S b W 3 D k 1 A n 4 F t h / A h S l Q i N 8 k s A s r o G R G 4 l z T Z E Y c 4 R 7 l l B 7 K C c K T A / D 2 F N m w M l z h A q h / y + i 6 g w Z m z t z D c p B Q A A A A N q B b y P V w 8 S s x v f U k Y F l I m C J k / x 8 g s o z W K S b j m F 6 1 m 1 X X Y S 5 t n 9 B d q X v J N B 0 v K e D J Y T f H z i 5 x n 9 z 1 z A N n z 3 z z H k = < / D a t a M a s h u p > 
</file>

<file path=customXml/itemProps1.xml><?xml version="1.0" encoding="utf-8"?>
<ds:datastoreItem xmlns:ds="http://schemas.openxmlformats.org/officeDocument/2006/customXml" ds:itemID="{33F1AF94-57B2-4FF5-B99E-4FE507987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29</vt:i4>
      </vt:variant>
    </vt:vector>
  </HeadingPairs>
  <TitlesOfParts>
    <vt:vector size="50" baseType="lpstr">
      <vt:lpstr>Data</vt:lpstr>
      <vt:lpstr>JS6</vt:lpstr>
      <vt:lpstr>SAB101</vt:lpstr>
      <vt:lpstr>DA007</vt:lpstr>
      <vt:lpstr>AL001</vt:lpstr>
      <vt:lpstr>VG42</vt:lpstr>
      <vt:lpstr>NK0</vt:lpstr>
      <vt:lpstr>KN1111</vt:lpstr>
      <vt:lpstr>Projects</vt:lpstr>
      <vt:lpstr>UserStoriesCompleteSprint1</vt:lpstr>
      <vt:lpstr>GanttData</vt:lpstr>
      <vt:lpstr>ResourceData</vt:lpstr>
      <vt:lpstr>MilestoneData</vt:lpstr>
      <vt:lpstr>Statistics</vt:lpstr>
      <vt:lpstr>Statistics101</vt:lpstr>
      <vt:lpstr>Statistics4Reports</vt:lpstr>
      <vt:lpstr>GanttChart</vt:lpstr>
      <vt:lpstr>ProjectData</vt:lpstr>
      <vt:lpstr>ProgressReport</vt:lpstr>
      <vt:lpstr>StoryPoints</vt:lpstr>
      <vt:lpstr>SprintData</vt:lpstr>
      <vt:lpstr>'AL001'!Print_Area</vt:lpstr>
      <vt:lpstr>'DA007'!Print_Area</vt:lpstr>
      <vt:lpstr>'JS6'!Print_Area</vt:lpstr>
      <vt:lpstr>'KN1111'!Print_Area</vt:lpstr>
      <vt:lpstr>NK0!Print_Area</vt:lpstr>
      <vt:lpstr>'SAB101'!Print_Area</vt:lpstr>
      <vt:lpstr>'VG42'!Print_Area</vt:lpstr>
      <vt:lpstr>'AL001'!Print_Titles</vt:lpstr>
      <vt:lpstr>'DA007'!Print_Titles</vt:lpstr>
      <vt:lpstr>'JS6'!Print_Titles</vt:lpstr>
      <vt:lpstr>'KN1111'!Print_Titles</vt:lpstr>
      <vt:lpstr>NK0!Print_Titles</vt:lpstr>
      <vt:lpstr>'SAB101'!Print_Titles</vt:lpstr>
      <vt:lpstr>'VG42'!Print_Titles</vt:lpstr>
      <vt:lpstr>'AL001'!projectID</vt:lpstr>
      <vt:lpstr>'DA007'!projectID</vt:lpstr>
      <vt:lpstr>'KN1111'!projectID</vt:lpstr>
      <vt:lpstr>NK0!projectID</vt:lpstr>
      <vt:lpstr>'SAB101'!projectID</vt:lpstr>
      <vt:lpstr>'VG42'!projectID</vt:lpstr>
      <vt:lpstr>projectID</vt:lpstr>
      <vt:lpstr>'AL001'!taskID</vt:lpstr>
      <vt:lpstr>'DA007'!taskID</vt:lpstr>
      <vt:lpstr>'KN1111'!taskID</vt:lpstr>
      <vt:lpstr>NK0!taskID</vt:lpstr>
      <vt:lpstr>'SAB101'!taskID</vt:lpstr>
      <vt:lpstr>'VG42'!taskID</vt:lpstr>
      <vt:lpstr>taskID</vt:lpstr>
      <vt:lpstr>taskIDlabel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Tracking Template</dc:title>
  <dc:subject/>
  <dc:creator>Vertex42.com</dc:creator>
  <cp:keywords/>
  <dc:description>(c) 2013-2018 Vertex42 LLC. All Rights Reserved.</dc:description>
  <cp:lastModifiedBy>Jens Sjödin</cp:lastModifiedBy>
  <cp:revision/>
  <dcterms:created xsi:type="dcterms:W3CDTF">2003-11-23T07:57:29Z</dcterms:created>
  <dcterms:modified xsi:type="dcterms:W3CDTF">2020-12-28T15:28:45Z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2013-2018 Vertex42 LLC</vt:lpwstr>
  </property>
  <property fmtid="{D5CDD505-2E9C-101B-9397-08002B2CF9AE}" pid="3" name="Version">
    <vt:lpwstr>1.1.3</vt:lpwstr>
  </property>
</Properties>
</file>