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15" yWindow="-15" windowWidth="20730" windowHeight="11760" tabRatio="500" firstSheet="5" activeTab="8"/>
  </bookViews>
  <sheets>
    <sheet name="Intro to charting - template" sheetId="1" r:id="rId1"/>
    <sheet name="RELATIVE REFERENCE" sheetId="3" r:id="rId2"/>
    <sheet name="ABSOLUTE REFERENCE" sheetId="4" r:id="rId3"/>
    <sheet name="Intro to charting - Solution" sheetId="2" r:id="rId4"/>
    <sheet name="ARITHMETIC OPERATIONS" sheetId="5" r:id="rId5"/>
    <sheet name="FUNCTIONS" sheetId="6" r:id="rId6"/>
    <sheet name="FUNCTIONS-ARRAY&amp;ORDERED" sheetId="7" r:id="rId7"/>
    <sheet name="SORTING DATA" sheetId="8" r:id="rId8"/>
    <sheet name="SOLVER" sheetId="9" r:id="rId9"/>
  </sheets>
  <definedNames>
    <definedName name="solver_adj" localSheetId="8" hidden="1">SOLVER!$K$6</definedName>
    <definedName name="solver_cvg" localSheetId="8" hidden="1">0.0001</definedName>
    <definedName name="solver_drv" localSheetId="8" hidden="1">1</definedName>
    <definedName name="solver_est" localSheetId="8" hidden="1">1</definedName>
    <definedName name="solver_itr" localSheetId="8" hidden="1">100</definedName>
    <definedName name="solver_lin" localSheetId="8" hidden="1">2</definedName>
    <definedName name="solver_neg" localSheetId="8" hidden="1">2</definedName>
    <definedName name="solver_num" localSheetId="8" hidden="1">0</definedName>
    <definedName name="solver_nwt" localSheetId="8" hidden="1">1</definedName>
    <definedName name="solver_opt" localSheetId="8" hidden="1">SOLVER!$J$8</definedName>
    <definedName name="solver_pre" localSheetId="8" hidden="1">0.000001</definedName>
    <definedName name="solver_scl" localSheetId="8" hidden="1">2</definedName>
    <definedName name="solver_sho" localSheetId="8" hidden="1">2</definedName>
    <definedName name="solver_tim" localSheetId="8" hidden="1">100</definedName>
    <definedName name="solver_tol" localSheetId="8" hidden="1">0.05</definedName>
    <definedName name="solver_typ" localSheetId="8" hidden="1">3</definedName>
    <definedName name="solver_val" localSheetId="8" hidden="1">5000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" i="9"/>
  <c r="B8"/>
  <c r="B9"/>
  <c r="B10"/>
  <c r="B11"/>
  <c r="B12"/>
  <c r="B13"/>
  <c r="B14"/>
  <c r="B15"/>
  <c r="B16"/>
  <c r="B17"/>
  <c r="H27" i="7"/>
  <c r="I27"/>
  <c r="H25"/>
  <c r="H23"/>
  <c r="H21"/>
  <c r="H16"/>
  <c r="G16"/>
  <c r="H14"/>
  <c r="G14"/>
  <c r="H12"/>
  <c r="G12"/>
  <c r="H10"/>
  <c r="G10"/>
  <c r="H8"/>
  <c r="G8"/>
  <c r="H6"/>
  <c r="G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4"/>
  <c r="I1"/>
  <c r="D12" i="6"/>
  <c r="D13"/>
  <c r="D14"/>
  <c r="D15"/>
  <c r="D16"/>
  <c r="D17"/>
  <c r="D11"/>
  <c r="B12"/>
  <c r="B13"/>
  <c r="B14"/>
  <c r="B15"/>
  <c r="B16"/>
  <c r="B17"/>
  <c r="B11"/>
  <c r="C8"/>
  <c r="B9"/>
  <c r="B6"/>
  <c r="C3"/>
  <c r="B3"/>
  <c r="A13" i="5"/>
  <c r="A16"/>
  <c r="B8" i="4"/>
  <c r="B9"/>
  <c r="B10"/>
  <c r="B11"/>
  <c r="B12"/>
  <c r="B13"/>
  <c r="B14"/>
  <c r="B15"/>
  <c r="B16"/>
  <c r="B7"/>
  <c r="B8" i="3"/>
  <c r="B9"/>
  <c r="B10"/>
  <c r="B11"/>
  <c r="B12"/>
  <c r="B13"/>
  <c r="B14"/>
  <c r="B15"/>
  <c r="B16"/>
  <c r="B7"/>
  <c r="B7" i="2"/>
  <c r="B8"/>
  <c r="B9"/>
  <c r="B10"/>
  <c r="B11"/>
  <c r="B12"/>
  <c r="B13"/>
  <c r="B14"/>
  <c r="B15"/>
  <c r="B16"/>
</calcChain>
</file>

<file path=xl/sharedStrings.xml><?xml version="1.0" encoding="utf-8"?>
<sst xmlns="http://schemas.openxmlformats.org/spreadsheetml/2006/main" count="115" uniqueCount="89">
  <si>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</si>
  <si>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</si>
  <si>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</si>
  <si>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</si>
  <si>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  <family val="2"/>
      </rPr>
      <t>Principles of Finance with Excel, Second Edition</t>
    </r>
  </si>
  <si>
    <t>Oxford University Press (2011) pp. 683-693</t>
  </si>
  <si>
    <t xml:space="preserve">Excel uses standard "PEMDAS" order of operations for arithmetic </t>
  </si>
  <si>
    <t>Parentheses, Exponents, Multiplication and Division, and Addition and Subtraction</t>
  </si>
  <si>
    <t>Parentheses</t>
  </si>
  <si>
    <t xml:space="preserve">(6-3) </t>
  </si>
  <si>
    <t>Exponents - use caret</t>
  </si>
  <si>
    <t xml:space="preserve">^ </t>
  </si>
  <si>
    <t xml:space="preserve"> (for example, "six squared" is "6^2"; "square root of six" is "6^(.5)")</t>
  </si>
  <si>
    <t>Multiplication - use asterisk</t>
  </si>
  <si>
    <t>*</t>
  </si>
  <si>
    <t>Division - use slash</t>
  </si>
  <si>
    <t>/</t>
  </si>
  <si>
    <t xml:space="preserve">Addition </t>
  </si>
  <si>
    <t>+</t>
  </si>
  <si>
    <t xml:space="preserve">Subtraction </t>
  </si>
  <si>
    <t xml:space="preserve">- </t>
  </si>
  <si>
    <t>Assume we want (6-3)(4+2) = 18</t>
  </si>
  <si>
    <t>Assume we want (3/5) squared</t>
  </si>
  <si>
    <t>Example</t>
  </si>
  <si>
    <t>note - general practice throughout the course is to round answers to two decimal places</t>
  </si>
  <si>
    <t xml:space="preserve">natural log function </t>
  </si>
  <si>
    <t>log to the base "e" of 1.5</t>
  </si>
  <si>
    <t>ln</t>
  </si>
  <si>
    <t>log to the base 2</t>
  </si>
  <si>
    <t>log to the base 2 of 1.5</t>
  </si>
  <si>
    <t>log(number, base)</t>
  </si>
  <si>
    <t xml:space="preserve">pi function </t>
  </si>
  <si>
    <t>1 divided by the square root of pi</t>
  </si>
  <si>
    <t>pi()</t>
  </si>
  <si>
    <t>random number between 0 and 1</t>
  </si>
  <si>
    <t>random number between 10 and 20</t>
  </si>
  <si>
    <t xml:space="preserve">Adjusted monthly closing prices (from Yahoo finance) </t>
  </si>
  <si>
    <t>Monthly continuously compounded (log) returns</t>
  </si>
  <si>
    <t>176 months - 175 returns</t>
  </si>
  <si>
    <t>years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</si>
  <si>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</si>
  <si>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</si>
  <si>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</si>
  <si>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</si>
  <si>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</si>
  <si>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</si>
  <si>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</si>
  <si>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</si>
  <si>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</si>
  <si>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</si>
  <si>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</si>
  <si>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</si>
  <si>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</si>
  <si>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</si>
  <si>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</si>
  <si>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</si>
  <si>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</si>
  <si>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</si>
  <si>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</si>
  <si>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</si>
  <si>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</si>
  <si>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</si>
  <si>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</si>
  <si>
    <t>did Duke Energy Stock outperform the S&amp;P 500 Index?</t>
  </si>
  <si>
    <t>(OR)  what would be the expected return of Duke Energy when the S&amp;P 500 Index had a return of 0%, or was flat</t>
  </si>
  <si>
    <t>square of correlation</t>
  </si>
  <si>
    <t xml:space="preserve">S&amp;P 500 Index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</si>
  <si>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</si>
  <si>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</si>
  <si>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</si>
  <si>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</si>
  <si>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</si>
  <si>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</si>
  <si>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>use Solver to calculate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</si>
  <si>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</si>
  <si>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</si>
  <si>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</si>
  <si>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</si>
  <si>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>(3) Challenge problem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</si>
  <si>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</si>
  <si>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</si>
  <si>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</si>
  <si>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</si>
  <si>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>number of years</t>
  </si>
  <si>
    <t>restated formula</t>
  </si>
  <si>
    <t>(1+$C$4)^$K$6</t>
  </si>
  <si>
    <t>HYPERLINK</t>
  </si>
  <si>
    <t>..\Documents\course.docx</t>
  </si>
  <si>
    <t xml:space="preserve"> Hyperlink to a word doc. Where I show steps followed to solve these sums(Ctrl+Enter)</t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</si>
</sst>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18">
    <font>
      <sz val="12"/>
      <color indexed="8"/>
      <name val="Calibri"/>
      <family val="2"/>
    </font>
    <font>
      <sz val="8"/>
      <name val="Verdana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8"/>
      <color indexed="8"/>
      <name val="Calibri"/>
      <family val="2"/>
    </font>
    <font>
      <sz val="12"/>
      <color indexed="17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indexed="8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5" fillId="2" borderId="0" xfId="1" quotePrefix="1" applyNumberFormat="1" applyFo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0" fontId="6" fillId="0" borderId="0" xfId="0" applyFont="1"/>
    <xf numFmtId="10" fontId="7" fillId="0" borderId="0" xfId="0" quotePrefix="1" applyNumberFormat="1" applyFont="1" applyBorder="1"/>
    <xf numFmtId="165" fontId="0" fillId="0" borderId="0" xfId="0" applyNumberFormat="1"/>
    <xf numFmtId="10" fontId="0" fillId="0" borderId="0" xfId="0" applyNumberFormat="1" applyBorder="1"/>
    <xf numFmtId="14" fontId="0" fillId="0" borderId="0" xfId="0" applyNumberFormat="1"/>
    <xf numFmtId="10" fontId="0" fillId="0" borderId="2" xfId="0" quotePrefix="1" applyNumberFormat="1" applyBorder="1"/>
    <xf numFmtId="10" fontId="0" fillId="0" borderId="3" xfId="0" quotePrefix="1" applyNumberFormat="1" applyBorder="1"/>
    <xf numFmtId="10" fontId="0" fillId="0" borderId="0" xfId="0" quotePrefix="1" applyNumberFormat="1" applyBorder="1"/>
    <xf numFmtId="168" fontId="0" fillId="0" borderId="0" xfId="0" quotePrefix="1" applyNumberFormat="1" applyBorder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0" fillId="0" borderId="0" xfId="0" quotePrefix="1" applyBorder="1"/>
    <xf numFmtId="0" fontId="10" fillId="0" borderId="0" xfId="0" applyFont="1" applyBorder="1"/>
    <xf numFmtId="10" fontId="0" fillId="0" borderId="2" xfId="0" applyNumberFormat="1" applyBorder="1"/>
    <xf numFmtId="10" fontId="0" fillId="0" borderId="3" xfId="0" applyNumberFormat="1" applyBorder="1"/>
    <xf numFmtId="2" fontId="0" fillId="0" borderId="1" xfId="0" quotePrefix="1" applyNumberFormat="1" applyBorder="1"/>
    <xf numFmtId="2" fontId="0" fillId="0" borderId="1" xfId="0" applyNumberFormat="1" applyBorder="1"/>
    <xf numFmtId="0" fontId="12" fillId="0" borderId="0" xfId="0" applyFont="1"/>
    <xf numFmtId="14" fontId="13" fillId="0" borderId="0" xfId="0" applyNumberFormat="1" applyFont="1"/>
    <xf numFmtId="10" fontId="13" fillId="0" borderId="0" xfId="0" applyNumberFormat="1" applyFont="1"/>
    <xf numFmtId="165" fontId="13" fillId="0" borderId="0" xfId="0" applyNumberFormat="1" applyFont="1"/>
    <xf numFmtId="0" fontId="14" fillId="0" borderId="0" xfId="0" applyFont="1"/>
    <xf numFmtId="10" fontId="14" fillId="0" borderId="1" xfId="0" applyNumberFormat="1" applyFont="1" applyBorder="1"/>
    <xf numFmtId="164" fontId="14" fillId="0" borderId="1" xfId="0" applyNumberFormat="1" applyFont="1" applyBorder="1"/>
    <xf numFmtId="164" fontId="14" fillId="0" borderId="0" xfId="0" applyNumberFormat="1" applyFont="1"/>
    <xf numFmtId="10" fontId="16" fillId="2" borderId="0" xfId="1" applyNumberFormat="1" applyFont="1"/>
    <xf numFmtId="164" fontId="16" fillId="2" borderId="1" xfId="1" applyNumberFormat="1" applyFont="1" applyBorder="1"/>
    <xf numFmtId="0" fontId="15" fillId="2" borderId="0" xfId="1" applyFont="1"/>
    <xf numFmtId="0" fontId="17" fillId="0" borderId="0" xfId="2" applyAlignment="1" applyProtection="1"/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</cellXfs>
  <cellStyles count="3">
    <cellStyle name="Good" xfId="1"/>
    <cellStyle name="Hyperlink" xfId="2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'Intro to charting - Solution'!$B$5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1030</c:v>
                </c:pt>
                <c:pt idx="2">
                  <c:v>1060.9000000000001</c:v>
                </c:pt>
                <c:pt idx="3">
                  <c:v>1092.7270000000001</c:v>
                </c:pt>
                <c:pt idx="4">
                  <c:v>1125.50881</c:v>
                </c:pt>
                <c:pt idx="5">
                  <c:v>1159.2740743000002</c:v>
                </c:pt>
                <c:pt idx="6">
                  <c:v>1194.0522965290002</c:v>
                </c:pt>
                <c:pt idx="7">
                  <c:v>1229.8738654248702</c:v>
                </c:pt>
                <c:pt idx="8">
                  <c:v>1266.7700813876163</c:v>
                </c:pt>
                <c:pt idx="9">
                  <c:v>1304.7731838292448</c:v>
                </c:pt>
                <c:pt idx="10">
                  <c:v>1343.9163793441221</c:v>
                </c:pt>
              </c:numCache>
            </c:numRef>
          </c:yVal>
        </c:ser>
        <c:axId val="89942656"/>
        <c:axId val="147886464"/>
      </c:scatterChart>
      <c:valAx>
        <c:axId val="89942656"/>
        <c:scaling>
          <c:orientation val="minMax"/>
        </c:scaling>
        <c:axPos val="b"/>
        <c:numFmt formatCode="General" sourceLinked="1"/>
        <c:tickLblPos val="nextTo"/>
        <c:crossAx val="147886464"/>
        <c:crosses val="autoZero"/>
        <c:crossBetween val="midCat"/>
      </c:valAx>
      <c:valAx>
        <c:axId val="147886464"/>
        <c:scaling>
          <c:orientation val="minMax"/>
        </c:scaling>
        <c:axPos val="l"/>
        <c:majorGridlines/>
        <c:numFmt formatCode="&quot;$&quot;#,##0.00" sourceLinked="1"/>
        <c:tickLblPos val="nextTo"/>
        <c:crossAx val="89942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'FUNCTIONS-ARRAY&amp;ORDERED'!$E$3</c:f>
              <c:strCache>
                <c:ptCount val="1"/>
                <c:pt idx="0">
                  <c:v>Duke Energy Stock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726043201819024"/>
                  <c:y val="-0.22409959171770194"/>
                </c:manualLayout>
              </c:layout>
              <c:numFmt formatCode="General" sourceLinked="0"/>
            </c:trendlineLbl>
          </c:trendline>
          <c:xVal>
            <c:numRef>
              <c:f>'FUNCTIONS-ARRAY&amp;ORDERED'!$D$4:$D$178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'FUNCTIONS-ARRAY&amp;ORDERED'!$E$4:$E$178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</c:ser>
        <c:axId val="148547840"/>
        <c:axId val="148553728"/>
      </c:scatterChart>
      <c:valAx>
        <c:axId val="148547840"/>
        <c:scaling>
          <c:orientation val="minMax"/>
        </c:scaling>
        <c:axPos val="b"/>
        <c:numFmt formatCode="0.00%" sourceLinked="1"/>
        <c:tickLblPos val="nextTo"/>
        <c:crossAx val="148553728"/>
        <c:crosses val="autoZero"/>
        <c:crossBetween val="midCat"/>
      </c:valAx>
      <c:valAx>
        <c:axId val="148553728"/>
        <c:scaling>
          <c:orientation val="minMax"/>
        </c:scaling>
        <c:axPos val="l"/>
        <c:majorGridlines/>
        <c:numFmt formatCode="0.00%" sourceLinked="1"/>
        <c:tickLblPos val="nextTo"/>
        <c:crossAx val="148547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25400</xdr:rowOff>
    </xdr:from>
    <xdr:to>
      <xdr:col>6</xdr:col>
      <xdr:colOff>495300</xdr:colOff>
      <xdr:row>15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33</xdr:row>
      <xdr:rowOff>57150</xdr:rowOff>
    </xdr:from>
    <xdr:to>
      <xdr:col>7</xdr:col>
      <xdr:colOff>971550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\Documents\cours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zoomScale="150" zoomScaleNormal="150" zoomScalePageLayoutView="150" workbookViewId="0">
      <selection activeCell="G8" sqref="A1:XFD1048576"/>
    </sheetView>
  </sheetViews>
  <sheetFormatPr defaultColWidth="11" defaultRowHeight="15.75"/>
  <cols>
    <col min="1" max="1" width="40.875" customWidth="1"/>
  </cols>
  <sheetData>
    <row r="1" spans="1:17">
      <c r="A1" t="s">
        <v>0</v>
      </c>
    </row>
    <row r="2" spans="1:17">
      <c r="C2" t="s">
        <v>1</v>
      </c>
    </row>
    <row r="3" spans="1:17">
      <c r="C3" s="1"/>
    </row>
    <row r="5" spans="1:17">
      <c r="A5" t="s">
        <v>2</v>
      </c>
      <c r="B5" t="s">
        <v>3</v>
      </c>
    </row>
    <row r="6" spans="1:17">
      <c r="A6">
        <v>0</v>
      </c>
      <c r="B6" s="2">
        <v>1000</v>
      </c>
      <c r="E6" s="2"/>
    </row>
    <row r="7" spans="1:17">
      <c r="A7">
        <v>1</v>
      </c>
      <c r="B7" s="3"/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3"/>
      <c r="E8" s="3"/>
    </row>
    <row r="9" spans="1:17">
      <c r="A9">
        <v>3</v>
      </c>
      <c r="B9" s="3"/>
      <c r="E9" s="3"/>
    </row>
    <row r="10" spans="1:17">
      <c r="A10">
        <v>4</v>
      </c>
      <c r="B10" s="3"/>
      <c r="E10" s="3"/>
    </row>
    <row r="11" spans="1:17">
      <c r="A11">
        <v>5</v>
      </c>
      <c r="B11" s="3"/>
      <c r="E11" s="3"/>
    </row>
    <row r="12" spans="1:17">
      <c r="A12">
        <v>6</v>
      </c>
      <c r="B12" s="3"/>
      <c r="E12" s="3"/>
    </row>
    <row r="13" spans="1:17">
      <c r="A13">
        <v>7</v>
      </c>
      <c r="B13" s="3"/>
      <c r="E13" s="3"/>
    </row>
    <row r="14" spans="1:17">
      <c r="A14">
        <v>8</v>
      </c>
      <c r="B14" s="3"/>
      <c r="E14" s="3"/>
    </row>
    <row r="15" spans="1:17">
      <c r="A15">
        <v>9</v>
      </c>
      <c r="B15" s="3"/>
      <c r="E15" s="3"/>
    </row>
    <row r="16" spans="1:17">
      <c r="A16">
        <v>10</v>
      </c>
      <c r="B16" s="3"/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B7" sqref="B7"/>
    </sheetView>
  </sheetViews>
  <sheetFormatPr defaultColWidth="11" defaultRowHeight="15.75"/>
  <cols>
    <col min="1" max="1" width="40.875" customWidth="1"/>
  </cols>
  <sheetData>
    <row r="1" spans="1:17">
      <c r="A1" t="s">
        <v>0</v>
      </c>
    </row>
    <row r="2" spans="1:17">
      <c r="C2" t="s">
        <v>1</v>
      </c>
    </row>
    <row r="3" spans="1:17">
      <c r="C3" s="1"/>
    </row>
    <row r="5" spans="1:17">
      <c r="A5" t="s">
        <v>2</v>
      </c>
      <c r="B5" t="s">
        <v>3</v>
      </c>
    </row>
    <row r="6" spans="1:17">
      <c r="A6">
        <v>0</v>
      </c>
      <c r="B6" s="2">
        <v>1000</v>
      </c>
      <c r="E6" s="2"/>
    </row>
    <row r="7" spans="1:17">
      <c r="A7">
        <v>1</v>
      </c>
      <c r="B7" s="3">
        <f>B6*1.07</f>
        <v>1070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3">
        <f t="shared" ref="B8:B16" si="0">B7*1.07</f>
        <v>1144.9000000000001</v>
      </c>
      <c r="E8" s="3"/>
    </row>
    <row r="9" spans="1:17">
      <c r="A9">
        <v>3</v>
      </c>
      <c r="B9" s="3">
        <f t="shared" si="0"/>
        <v>1225.0430000000001</v>
      </c>
      <c r="E9" s="3"/>
    </row>
    <row r="10" spans="1:17">
      <c r="A10">
        <v>4</v>
      </c>
      <c r="B10" s="3">
        <f t="shared" si="0"/>
        <v>1310.7960100000003</v>
      </c>
      <c r="E10" s="3"/>
    </row>
    <row r="11" spans="1:17">
      <c r="A11">
        <v>5</v>
      </c>
      <c r="B11" s="3">
        <f t="shared" si="0"/>
        <v>1402.5517307000005</v>
      </c>
      <c r="E11" s="3"/>
    </row>
    <row r="12" spans="1:17">
      <c r="A12">
        <v>6</v>
      </c>
      <c r="B12" s="3">
        <f t="shared" si="0"/>
        <v>1500.7303518490005</v>
      </c>
      <c r="E12" s="3"/>
    </row>
    <row r="13" spans="1:17">
      <c r="A13">
        <v>7</v>
      </c>
      <c r="B13" s="3">
        <f t="shared" si="0"/>
        <v>1605.7814764784307</v>
      </c>
      <c r="E13" s="3"/>
    </row>
    <row r="14" spans="1:17">
      <c r="A14">
        <v>8</v>
      </c>
      <c r="B14" s="3">
        <f t="shared" si="0"/>
        <v>1718.186179831921</v>
      </c>
      <c r="E14" s="3"/>
    </row>
    <row r="15" spans="1:17">
      <c r="A15">
        <v>9</v>
      </c>
      <c r="B15" s="3">
        <f t="shared" si="0"/>
        <v>1838.4592124201556</v>
      </c>
      <c r="E15" s="3"/>
    </row>
    <row r="16" spans="1:17">
      <c r="A16">
        <v>10</v>
      </c>
      <c r="B16" s="3">
        <f t="shared" si="0"/>
        <v>1967.1513572895667</v>
      </c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E10" sqref="E10"/>
    </sheetView>
  </sheetViews>
  <sheetFormatPr defaultColWidth="11" defaultRowHeight="15.75"/>
  <cols>
    <col min="1" max="1" width="40.875" customWidth="1"/>
  </cols>
  <sheetData>
    <row r="1" spans="1:17">
      <c r="A1" t="s">
        <v>0</v>
      </c>
    </row>
    <row r="2" spans="1:17">
      <c r="C2" t="s">
        <v>1</v>
      </c>
    </row>
    <row r="3" spans="1:17">
      <c r="C3" s="1">
        <v>7.0000000000000007E-2</v>
      </c>
    </row>
    <row r="5" spans="1:17">
      <c r="A5" t="s">
        <v>2</v>
      </c>
      <c r="B5" t="s">
        <v>3</v>
      </c>
    </row>
    <row r="6" spans="1:17">
      <c r="A6">
        <v>0</v>
      </c>
      <c r="B6" s="2">
        <v>1000</v>
      </c>
      <c r="E6" s="2"/>
    </row>
    <row r="7" spans="1:17">
      <c r="A7">
        <v>1</v>
      </c>
      <c r="B7" s="3">
        <f>B6*(1+$C$3)</f>
        <v>1070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3">
        <f t="shared" ref="B8:B16" si="0">B7*(1+$C$3)</f>
        <v>1144.9000000000001</v>
      </c>
      <c r="E8" s="3"/>
    </row>
    <row r="9" spans="1:17">
      <c r="A9">
        <v>3</v>
      </c>
      <c r="B9" s="3">
        <f t="shared" si="0"/>
        <v>1225.0430000000001</v>
      </c>
      <c r="E9" s="3"/>
    </row>
    <row r="10" spans="1:17">
      <c r="A10">
        <v>4</v>
      </c>
      <c r="B10" s="3">
        <f t="shared" si="0"/>
        <v>1310.7960100000003</v>
      </c>
      <c r="E10" s="3"/>
    </row>
    <row r="11" spans="1:17">
      <c r="A11">
        <v>5</v>
      </c>
      <c r="B11" s="3">
        <f t="shared" si="0"/>
        <v>1402.5517307000005</v>
      </c>
      <c r="E11" s="3"/>
    </row>
    <row r="12" spans="1:17">
      <c r="A12">
        <v>6</v>
      </c>
      <c r="B12" s="3">
        <f t="shared" si="0"/>
        <v>1500.7303518490005</v>
      </c>
      <c r="E12" s="3"/>
    </row>
    <row r="13" spans="1:17">
      <c r="A13">
        <v>7</v>
      </c>
      <c r="B13" s="3">
        <f t="shared" si="0"/>
        <v>1605.7814764784307</v>
      </c>
      <c r="E13" s="3"/>
    </row>
    <row r="14" spans="1:17">
      <c r="A14">
        <v>8</v>
      </c>
      <c r="B14" s="3">
        <f t="shared" si="0"/>
        <v>1718.186179831921</v>
      </c>
      <c r="E14" s="3"/>
    </row>
    <row r="15" spans="1:17">
      <c r="A15">
        <v>9</v>
      </c>
      <c r="B15" s="3">
        <f t="shared" si="0"/>
        <v>1838.4592124201556</v>
      </c>
      <c r="E15" s="3"/>
    </row>
    <row r="16" spans="1:17">
      <c r="A16">
        <v>10</v>
      </c>
      <c r="B16" s="3">
        <f t="shared" si="0"/>
        <v>1967.1513572895667</v>
      </c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9"/>
  <sheetViews>
    <sheetView zoomScale="150" zoomScaleNormal="150" zoomScalePageLayoutView="150" workbookViewId="0">
      <selection activeCell="C4" sqref="C4"/>
    </sheetView>
  </sheetViews>
  <sheetFormatPr defaultColWidth="11" defaultRowHeight="15.75"/>
  <cols>
    <col min="1" max="1" width="40.875" customWidth="1"/>
    <col min="2" max="2" width="12.5" customWidth="1"/>
  </cols>
  <sheetData>
    <row r="1" spans="1:17">
      <c r="A1" t="s">
        <v>0</v>
      </c>
    </row>
    <row r="2" spans="1:17">
      <c r="C2" t="s">
        <v>1</v>
      </c>
    </row>
    <row r="3" spans="1:17">
      <c r="C3" s="1">
        <v>0.03</v>
      </c>
    </row>
    <row r="5" spans="1:17">
      <c r="A5" t="s">
        <v>2</v>
      </c>
      <c r="B5" t="s">
        <v>3</v>
      </c>
    </row>
    <row r="6" spans="1:17">
      <c r="A6">
        <v>0</v>
      </c>
      <c r="B6" s="6">
        <v>1000</v>
      </c>
      <c r="E6" s="2"/>
    </row>
    <row r="7" spans="1:17">
      <c r="A7">
        <v>1</v>
      </c>
      <c r="B7" s="7">
        <f>B6*(1+$C$3)</f>
        <v>1030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7">
        <f t="shared" ref="B8:B16" si="0">B7*(1+$C$3)</f>
        <v>1060.9000000000001</v>
      </c>
      <c r="E8" s="3"/>
    </row>
    <row r="9" spans="1:17">
      <c r="A9">
        <v>3</v>
      </c>
      <c r="B9" s="7">
        <f t="shared" si="0"/>
        <v>1092.7270000000001</v>
      </c>
      <c r="E9" s="3"/>
    </row>
    <row r="10" spans="1:17">
      <c r="A10">
        <v>4</v>
      </c>
      <c r="B10" s="7">
        <f t="shared" si="0"/>
        <v>1125.50881</v>
      </c>
      <c r="E10" s="3"/>
    </row>
    <row r="11" spans="1:17">
      <c r="A11">
        <v>5</v>
      </c>
      <c r="B11" s="7">
        <f t="shared" si="0"/>
        <v>1159.2740743000002</v>
      </c>
      <c r="E11" s="3"/>
    </row>
    <row r="12" spans="1:17">
      <c r="A12">
        <v>6</v>
      </c>
      <c r="B12" s="7">
        <f t="shared" si="0"/>
        <v>1194.0522965290002</v>
      </c>
      <c r="E12" s="3"/>
    </row>
    <row r="13" spans="1:17">
      <c r="A13">
        <v>7</v>
      </c>
      <c r="B13" s="7">
        <f t="shared" si="0"/>
        <v>1229.8738654248702</v>
      </c>
      <c r="E13" s="3"/>
    </row>
    <row r="14" spans="1:17">
      <c r="A14">
        <v>8</v>
      </c>
      <c r="B14" s="7">
        <f t="shared" si="0"/>
        <v>1266.7700813876163</v>
      </c>
      <c r="E14" s="3"/>
    </row>
    <row r="15" spans="1:17">
      <c r="A15">
        <v>9</v>
      </c>
      <c r="B15" s="7">
        <f t="shared" si="0"/>
        <v>1304.7731838292448</v>
      </c>
      <c r="E15" s="3"/>
    </row>
    <row r="16" spans="1:17">
      <c r="A16">
        <v>10</v>
      </c>
      <c r="B16" s="7">
        <f t="shared" si="0"/>
        <v>1343.9163793441221</v>
      </c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A13" sqref="A13"/>
    </sheetView>
  </sheetViews>
  <sheetFormatPr defaultRowHeight="15.75"/>
  <cols>
    <col min="1" max="1" width="27.125" customWidth="1"/>
    <col min="2" max="2" width="10.875" customWidth="1"/>
  </cols>
  <sheetData>
    <row r="2" spans="1:9">
      <c r="A2" s="44" t="s">
        <v>6</v>
      </c>
      <c r="B2" s="44"/>
      <c r="C2" s="44"/>
      <c r="D2" s="44"/>
      <c r="E2" s="44"/>
      <c r="F2" s="44"/>
    </row>
    <row r="3" spans="1:9">
      <c r="A3" s="44" t="s">
        <v>7</v>
      </c>
      <c r="B3" s="44"/>
      <c r="C3" s="44"/>
      <c r="D3" s="44"/>
      <c r="E3" s="44"/>
      <c r="F3" s="44"/>
      <c r="G3" s="44"/>
      <c r="H3" s="44"/>
    </row>
    <row r="5" spans="1:9">
      <c r="A5" t="s">
        <v>8</v>
      </c>
      <c r="B5" t="s">
        <v>9</v>
      </c>
    </row>
    <row r="6" spans="1:9">
      <c r="A6" t="s">
        <v>10</v>
      </c>
      <c r="B6" t="s">
        <v>11</v>
      </c>
      <c r="C6" s="44" t="s">
        <v>12</v>
      </c>
      <c r="D6" s="44"/>
      <c r="E6" s="44"/>
      <c r="F6" s="44"/>
      <c r="G6" s="44"/>
      <c r="H6" s="44"/>
      <c r="I6" s="44"/>
    </row>
    <row r="7" spans="1:9">
      <c r="A7" t="s">
        <v>13</v>
      </c>
      <c r="B7" t="s">
        <v>14</v>
      </c>
    </row>
    <row r="8" spans="1:9">
      <c r="A8" t="s">
        <v>15</v>
      </c>
      <c r="B8" t="s">
        <v>16</v>
      </c>
    </row>
    <row r="9" spans="1:9">
      <c r="A9" t="s">
        <v>17</v>
      </c>
      <c r="B9" t="s">
        <v>18</v>
      </c>
    </row>
    <row r="10" spans="1:9">
      <c r="A10" t="s">
        <v>19</v>
      </c>
      <c r="B10" t="s">
        <v>20</v>
      </c>
    </row>
    <row r="12" spans="1:9">
      <c r="A12" t="s">
        <v>21</v>
      </c>
    </row>
    <row r="13" spans="1:9">
      <c r="A13">
        <f>6-3*4+2</f>
        <v>-4</v>
      </c>
    </row>
    <row r="15" spans="1:9">
      <c r="A15" t="s">
        <v>22</v>
      </c>
    </row>
    <row r="16" spans="1:9">
      <c r="A16">
        <f>(3/5)^2</f>
        <v>0.36</v>
      </c>
    </row>
  </sheetData>
  <mergeCells count="3">
    <mergeCell ref="A2:F2"/>
    <mergeCell ref="A3:H3"/>
    <mergeCell ref="C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E21" sqref="E21"/>
    </sheetView>
  </sheetViews>
  <sheetFormatPr defaultRowHeight="15.75"/>
  <cols>
    <col min="1" max="1" width="28.5" customWidth="1"/>
    <col min="2" max="2" width="29.125" customWidth="1"/>
    <col min="3" max="3" width="31.75" customWidth="1"/>
  </cols>
  <sheetData>
    <row r="1" spans="1:10">
      <c r="B1" t="s">
        <v>23</v>
      </c>
      <c r="C1" s="44" t="s">
        <v>24</v>
      </c>
      <c r="D1" s="44"/>
      <c r="E1" s="44"/>
      <c r="F1" s="44"/>
      <c r="G1" s="44"/>
      <c r="H1" s="44"/>
      <c r="I1" s="44"/>
      <c r="J1" s="44"/>
    </row>
    <row r="2" spans="1:10">
      <c r="A2" t="s">
        <v>25</v>
      </c>
      <c r="B2" t="s">
        <v>26</v>
      </c>
      <c r="D2">
        <v>1.5</v>
      </c>
    </row>
    <row r="3" spans="1:10">
      <c r="A3" t="s">
        <v>27</v>
      </c>
      <c r="B3" s="8">
        <f>LN(1.5)</f>
        <v>0.40546510810816438</v>
      </c>
      <c r="C3" s="8">
        <f>LN(D2)</f>
        <v>0.40546510810816438</v>
      </c>
    </row>
    <row r="4" spans="1:10">
      <c r="B4" s="8"/>
      <c r="C4" s="8"/>
    </row>
    <row r="5" spans="1:10">
      <c r="A5" t="s">
        <v>28</v>
      </c>
      <c r="B5" s="8" t="s">
        <v>29</v>
      </c>
      <c r="C5" s="8"/>
    </row>
    <row r="6" spans="1:10">
      <c r="A6" t="s">
        <v>30</v>
      </c>
      <c r="B6" s="8">
        <f>LOG(1.5,2)</f>
        <v>0.58496250072115619</v>
      </c>
      <c r="C6" s="8"/>
    </row>
    <row r="7" spans="1:10">
      <c r="B7" s="8"/>
      <c r="C7" s="8"/>
    </row>
    <row r="8" spans="1:10">
      <c r="A8" t="s">
        <v>31</v>
      </c>
      <c r="B8" s="8" t="s">
        <v>32</v>
      </c>
      <c r="C8" s="8">
        <f>1/(PI())^0.5</f>
        <v>0.56418958354775628</v>
      </c>
    </row>
    <row r="9" spans="1:10">
      <c r="A9" t="s">
        <v>33</v>
      </c>
      <c r="B9" s="8">
        <f>PI()</f>
        <v>3.1415926535897931</v>
      </c>
      <c r="C9" s="8"/>
    </row>
    <row r="10" spans="1:10">
      <c r="B10" s="8"/>
      <c r="C10" s="8"/>
    </row>
    <row r="11" spans="1:10">
      <c r="A11" t="s">
        <v>34</v>
      </c>
      <c r="B11" s="8">
        <f ca="1">RAND()</f>
        <v>0.66305358667402214</v>
      </c>
      <c r="C11" s="8" t="s">
        <v>35</v>
      </c>
      <c r="D11">
        <f ca="1">RANDBETWEEN(10,20)</f>
        <v>12</v>
      </c>
    </row>
    <row r="12" spans="1:10">
      <c r="B12" s="8">
        <f t="shared" ref="B12:B17" ca="1" si="0">RAND()</f>
        <v>0.66754304503994089</v>
      </c>
      <c r="C12" s="8"/>
      <c r="D12">
        <f t="shared" ref="D12:D17" ca="1" si="1">RANDBETWEEN(10,20)</f>
        <v>16</v>
      </c>
    </row>
    <row r="13" spans="1:10">
      <c r="B13" s="8">
        <f t="shared" ca="1" si="0"/>
        <v>0.88393152307429368</v>
      </c>
      <c r="C13" s="8"/>
      <c r="D13">
        <f t="shared" ca="1" si="1"/>
        <v>17</v>
      </c>
    </row>
    <row r="14" spans="1:10">
      <c r="B14" s="8">
        <f t="shared" ca="1" si="0"/>
        <v>0.23462236242269174</v>
      </c>
      <c r="C14" s="8"/>
      <c r="D14">
        <f t="shared" ca="1" si="1"/>
        <v>11</v>
      </c>
    </row>
    <row r="15" spans="1:10">
      <c r="B15" s="8">
        <f t="shared" ca="1" si="0"/>
        <v>0.80775432187400753</v>
      </c>
      <c r="C15" s="8"/>
      <c r="D15">
        <f t="shared" ca="1" si="1"/>
        <v>10</v>
      </c>
    </row>
    <row r="16" spans="1:10">
      <c r="B16" s="8">
        <f t="shared" ca="1" si="0"/>
        <v>0.3976842256583053</v>
      </c>
      <c r="C16" s="8"/>
      <c r="D16">
        <f t="shared" ca="1" si="1"/>
        <v>14</v>
      </c>
    </row>
    <row r="17" spans="2:4">
      <c r="B17" s="8">
        <f t="shared" ca="1" si="0"/>
        <v>3.7992204077870184E-3</v>
      </c>
      <c r="C17" s="8"/>
      <c r="D17">
        <f t="shared" ca="1" si="1"/>
        <v>10</v>
      </c>
    </row>
  </sheetData>
  <mergeCells count="1">
    <mergeCell ref="C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9"/>
  <sheetViews>
    <sheetView topLeftCell="C26" workbookViewId="0">
      <selection activeCell="H38" sqref="H38"/>
    </sheetView>
  </sheetViews>
  <sheetFormatPr defaultColWidth="11" defaultRowHeight="15.75"/>
  <cols>
    <col min="2" max="2" width="25.375" customWidth="1"/>
    <col min="3" max="3" width="22.375" customWidth="1"/>
    <col min="4" max="4" width="28.5" customWidth="1"/>
    <col min="5" max="5" width="29.375" customWidth="1"/>
    <col min="7" max="7" width="28.875" customWidth="1"/>
    <col min="8" max="8" width="24.125" customWidth="1"/>
    <col min="9" max="9" width="11.875" customWidth="1"/>
    <col min="10" max="10" width="19" customWidth="1"/>
    <col min="11" max="11" width="26.875" customWidth="1"/>
    <col min="12" max="12" width="15.125" customWidth="1"/>
  </cols>
  <sheetData>
    <row r="1" spans="1:14">
      <c r="B1" t="s">
        <v>36</v>
      </c>
      <c r="D1" t="s">
        <v>37</v>
      </c>
      <c r="G1" s="9" t="s">
        <v>38</v>
      </c>
      <c r="H1" s="9"/>
      <c r="I1" s="10">
        <f>175/12</f>
        <v>14.583333333333334</v>
      </c>
      <c r="J1" s="9" t="s">
        <v>39</v>
      </c>
      <c r="K1" s="11"/>
      <c r="L1" s="9"/>
      <c r="M1" s="9"/>
      <c r="N1" s="9"/>
    </row>
    <row r="2" spans="1:14">
      <c r="G2" t="s">
        <v>40</v>
      </c>
      <c r="H2" s="9"/>
      <c r="I2" s="9"/>
      <c r="J2" s="9"/>
      <c r="K2" s="12"/>
      <c r="L2" s="9"/>
      <c r="M2" s="9"/>
      <c r="N2" s="9"/>
    </row>
    <row r="3" spans="1:14">
      <c r="A3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G3" s="14" t="s">
        <v>46</v>
      </c>
      <c r="H3" s="14"/>
      <c r="I3" s="9"/>
      <c r="J3" s="9"/>
      <c r="K3" s="9"/>
      <c r="L3" s="9"/>
      <c r="M3" s="9"/>
      <c r="N3" s="9"/>
    </row>
    <row r="4" spans="1:14">
      <c r="A4" s="15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13" t="s">
        <v>44</v>
      </c>
      <c r="H4" s="13" t="s">
        <v>45</v>
      </c>
      <c r="I4" s="9"/>
      <c r="J4" s="9"/>
      <c r="K4" s="9"/>
      <c r="L4" s="9"/>
      <c r="M4" s="9"/>
      <c r="N4" s="9"/>
    </row>
    <row r="5" spans="1:14">
      <c r="A5" s="17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9" t="s">
        <v>47</v>
      </c>
      <c r="H5" s="9"/>
      <c r="I5" s="9"/>
      <c r="J5" s="9"/>
      <c r="K5" s="9"/>
      <c r="L5" s="9"/>
      <c r="M5" s="9"/>
      <c r="N5" s="9"/>
    </row>
    <row r="6" spans="1:14">
      <c r="A6" s="17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8">
        <f>AVERAGE(D4:D178)</f>
        <v>1.842837961280356E-3</v>
      </c>
      <c r="H6" s="18">
        <f>AVERAGE(E4:E178)</f>
        <v>5.9497289044045153E-3</v>
      </c>
      <c r="I6" s="9"/>
      <c r="J6" s="9"/>
      <c r="K6" s="20"/>
      <c r="L6" s="20"/>
      <c r="M6" s="9"/>
      <c r="N6" s="9"/>
    </row>
    <row r="7" spans="1:14">
      <c r="A7" s="15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20" t="s">
        <v>48</v>
      </c>
      <c r="H7" s="20"/>
      <c r="I7" s="9"/>
      <c r="J7" s="9"/>
      <c r="K7" s="9"/>
      <c r="L7" s="9"/>
      <c r="M7" s="9"/>
      <c r="N7" s="9"/>
    </row>
    <row r="8" spans="1:14">
      <c r="A8" s="17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8">
        <f>G6*12</f>
        <v>2.2114055535364274E-2</v>
      </c>
      <c r="H8" s="19">
        <f>H6*12</f>
        <v>7.1396746852854187E-2</v>
      </c>
      <c r="I8" s="9"/>
      <c r="J8" s="9"/>
      <c r="K8" s="9"/>
      <c r="L8" s="9"/>
      <c r="M8" s="9"/>
      <c r="N8" s="9"/>
    </row>
    <row r="9" spans="1:14">
      <c r="A9" s="17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20" t="s">
        <v>49</v>
      </c>
      <c r="H9" s="20"/>
      <c r="I9" s="9"/>
      <c r="J9" s="9"/>
      <c r="K9" s="20"/>
      <c r="L9" s="20"/>
      <c r="M9" s="9"/>
      <c r="N9" s="9"/>
    </row>
    <row r="10" spans="1:14">
      <c r="A10" s="17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28">
        <f>STDEVP(D4:D178)</f>
        <v>4.4747157669505856E-2</v>
      </c>
      <c r="H10" s="29">
        <f>STDEVP(E4:E178)</f>
        <v>6.5238099573124403E-2</v>
      </c>
      <c r="I10" s="9"/>
      <c r="J10" s="9"/>
      <c r="K10" s="9"/>
      <c r="L10" s="9"/>
      <c r="M10" s="9"/>
      <c r="N10" s="9"/>
    </row>
    <row r="11" spans="1:14">
      <c r="A11" s="17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9" t="s">
        <v>50</v>
      </c>
      <c r="H11" s="9"/>
      <c r="I11" s="9"/>
      <c r="J11" s="9"/>
      <c r="K11" s="9"/>
      <c r="L11" s="9"/>
      <c r="M11" s="9"/>
      <c r="N11" s="9"/>
    </row>
    <row r="12" spans="1:14">
      <c r="A12" s="17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8">
        <f>G10*12</f>
        <v>0.5369658920340703</v>
      </c>
      <c r="H12" s="19">
        <f>H10*12</f>
        <v>0.78285719487749283</v>
      </c>
      <c r="I12" s="9"/>
      <c r="J12" s="9"/>
      <c r="K12" s="21"/>
      <c r="L12" s="9"/>
      <c r="M12" s="9"/>
      <c r="N12" s="9"/>
    </row>
    <row r="13" spans="1:14">
      <c r="A13" s="17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20" t="s">
        <v>51</v>
      </c>
      <c r="H13" s="20"/>
      <c r="I13" s="9"/>
      <c r="J13" s="9"/>
      <c r="K13" s="21"/>
      <c r="L13" s="9"/>
      <c r="M13" s="9"/>
      <c r="N13" s="9"/>
    </row>
    <row r="14" spans="1:14">
      <c r="A14" s="17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8">
        <f>MIN(D4:D178)</f>
        <v>-0.18563648644598751</v>
      </c>
      <c r="H14" s="19">
        <f>MIN(E4:E178)</f>
        <v>-0.31644425721140351</v>
      </c>
      <c r="I14" s="9"/>
      <c r="J14" s="9"/>
      <c r="K14" s="21"/>
      <c r="L14" s="9"/>
      <c r="M14" s="9"/>
      <c r="N14" s="9"/>
    </row>
    <row r="15" spans="1:14">
      <c r="A15" s="17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9" t="s">
        <v>52</v>
      </c>
      <c r="H15" s="9"/>
      <c r="I15" s="9"/>
      <c r="J15" s="9"/>
      <c r="K15" s="21"/>
      <c r="L15" s="9"/>
      <c r="M15" s="9"/>
      <c r="N15" s="9"/>
    </row>
    <row r="16" spans="1:14">
      <c r="A16" s="17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8">
        <f>MAX(D4:D178)</f>
        <v>0.10230659165059017</v>
      </c>
      <c r="H16" s="29">
        <f>MAX(E4:E178)</f>
        <v>0.20086513450612362</v>
      </c>
      <c r="I16" s="9"/>
      <c r="J16" s="9"/>
      <c r="K16" s="9"/>
      <c r="L16" s="9"/>
      <c r="M16" s="9"/>
      <c r="N16" s="9"/>
    </row>
    <row r="17" spans="1:15">
      <c r="A17" s="17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9"/>
      <c r="H17" s="9"/>
      <c r="I17" s="9"/>
      <c r="J17" s="9"/>
      <c r="K17" s="9"/>
      <c r="L17" s="9"/>
      <c r="M17" s="9"/>
      <c r="N17" s="9"/>
    </row>
    <row r="18" spans="1:15">
      <c r="A18" s="17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22" t="s">
        <v>53</v>
      </c>
      <c r="H18" s="23"/>
      <c r="I18" s="9"/>
      <c r="J18" s="9"/>
      <c r="K18" s="9"/>
      <c r="L18" s="9"/>
      <c r="M18" s="9"/>
      <c r="N18" s="9"/>
    </row>
    <row r="19" spans="1:15">
      <c r="A19" s="17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24" t="s">
        <v>54</v>
      </c>
      <c r="H19" s="24" t="s">
        <v>55</v>
      </c>
      <c r="I19" s="9"/>
      <c r="J19" s="9"/>
      <c r="K19" s="9"/>
      <c r="L19" s="9"/>
      <c r="M19" s="9"/>
      <c r="N19" s="9"/>
    </row>
    <row r="20" spans="1:15">
      <c r="A20" s="17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25" t="s">
        <v>56</v>
      </c>
      <c r="H20" s="9"/>
      <c r="I20" s="9"/>
      <c r="J20" s="9"/>
      <c r="K20" s="9"/>
      <c r="L20" s="9"/>
      <c r="M20" s="9"/>
      <c r="N20" s="9"/>
    </row>
    <row r="21" spans="1:15">
      <c r="A21" s="17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9" t="s">
        <v>57</v>
      </c>
      <c r="H21" s="30">
        <f>SLOPE(E4:E178,D4:D178)</f>
        <v>0.48627082066856381</v>
      </c>
      <c r="I21" s="9"/>
      <c r="J21" s="9"/>
      <c r="K21" s="9"/>
      <c r="L21" s="9"/>
      <c r="M21" s="9"/>
      <c r="N21" s="9"/>
    </row>
    <row r="22" spans="1:15">
      <c r="A22" s="17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9"/>
      <c r="H22" s="10"/>
      <c r="I22" s="9"/>
      <c r="J22" s="9"/>
      <c r="K22" s="26"/>
      <c r="L22" s="9"/>
      <c r="M22" s="9"/>
      <c r="N22" s="9"/>
    </row>
    <row r="23" spans="1:15">
      <c r="A23" s="17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20" t="s">
        <v>58</v>
      </c>
      <c r="H23" s="31">
        <f>INTERCEPT(E4:E178,D4:D178)</f>
        <v>5.0536105766135339E-3</v>
      </c>
      <c r="I23" s="45" t="s">
        <v>63</v>
      </c>
      <c r="J23" s="46"/>
      <c r="K23" s="46"/>
      <c r="L23" s="9"/>
      <c r="M23" s="9"/>
      <c r="N23" s="9"/>
    </row>
    <row r="24" spans="1:15">
      <c r="A24" s="17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20"/>
      <c r="H24" s="10"/>
      <c r="I24" s="47" t="s">
        <v>64</v>
      </c>
      <c r="J24" s="47"/>
      <c r="K24" s="47"/>
      <c r="L24" s="47"/>
      <c r="M24" s="47"/>
      <c r="N24" s="47"/>
      <c r="O24" s="47"/>
    </row>
    <row r="25" spans="1:15">
      <c r="A25" s="17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9" t="s">
        <v>59</v>
      </c>
      <c r="H25" s="30">
        <f>CORREL(D4:D178,E4:E178)</f>
        <v>0.33353572873695747</v>
      </c>
      <c r="I25" s="9"/>
      <c r="J25" s="9"/>
      <c r="K25" s="9"/>
      <c r="L25" s="9"/>
      <c r="M25" s="9"/>
      <c r="N25" s="9"/>
    </row>
    <row r="26" spans="1:15">
      <c r="A26" s="17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9"/>
      <c r="H26" s="10"/>
      <c r="I26" s="9"/>
      <c r="J26" s="9"/>
      <c r="K26" s="9"/>
      <c r="L26" s="9"/>
      <c r="M26" s="9"/>
      <c r="N26" s="9"/>
    </row>
    <row r="27" spans="1:15">
      <c r="A27" s="17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9" t="s">
        <v>60</v>
      </c>
      <c r="H27" s="31">
        <f>RSQ(E4:E178,D4:D178)</f>
        <v>0.11124608234409328</v>
      </c>
      <c r="I27" s="10">
        <f>(H25)^2</f>
        <v>0.11124608234409328</v>
      </c>
      <c r="J27" s="9" t="s">
        <v>65</v>
      </c>
      <c r="K27" s="9"/>
      <c r="L27" s="9"/>
      <c r="M27" s="9"/>
      <c r="N27" s="9"/>
    </row>
    <row r="28" spans="1:15">
      <c r="A28" s="17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26"/>
      <c r="H28" s="9"/>
      <c r="I28" s="9"/>
      <c r="J28" s="9"/>
      <c r="K28" s="9"/>
      <c r="L28" s="9"/>
      <c r="M28" s="9"/>
      <c r="N28" s="9"/>
    </row>
    <row r="29" spans="1:15">
      <c r="A29" s="17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20"/>
      <c r="H29" s="20"/>
      <c r="I29" s="9"/>
      <c r="J29" s="9"/>
      <c r="K29" s="9"/>
      <c r="L29" s="9"/>
      <c r="M29" s="9"/>
      <c r="N29" s="9"/>
    </row>
    <row r="30" spans="1:15">
      <c r="A30" s="17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27" t="s">
        <v>61</v>
      </c>
      <c r="H30" s="9"/>
    </row>
    <row r="31" spans="1:15">
      <c r="A31" s="17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9"/>
      <c r="H31" s="9"/>
    </row>
    <row r="32" spans="1:15">
      <c r="A32" s="17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27" t="s">
        <v>62</v>
      </c>
      <c r="H32" s="20"/>
    </row>
    <row r="33" spans="1:8">
      <c r="A33" s="17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20"/>
      <c r="H33" s="9"/>
    </row>
    <row r="34" spans="1:8">
      <c r="A34" s="17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9"/>
      <c r="H34" s="9"/>
    </row>
    <row r="35" spans="1:8">
      <c r="A35" s="17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9"/>
    </row>
    <row r="36" spans="1:8">
      <c r="A36" s="17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20"/>
    </row>
    <row r="37" spans="1:8">
      <c r="A37" s="17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9"/>
    </row>
    <row r="38" spans="1:8">
      <c r="A38" s="17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26"/>
    </row>
    <row r="39" spans="1:8">
      <c r="A39" s="17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>
      <c r="A40" s="17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>
      <c r="A41" s="17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>
      <c r="A42" s="17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>
      <c r="A43" s="17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>
      <c r="A44" s="17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>
      <c r="A45" s="17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>
      <c r="A46" s="17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>
      <c r="A47" s="17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>
      <c r="A48" s="17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>
      <c r="A49" s="17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>
      <c r="A50" s="17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>
      <c r="A51" s="17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>
      <c r="A52" s="17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>
      <c r="A53" s="17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>
      <c r="A54" s="17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>
      <c r="A55" s="17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>
      <c r="A56" s="17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>
      <c r="A57" s="17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>
      <c r="A58" s="17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>
      <c r="A59" s="17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>
      <c r="A60" s="17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>
      <c r="A61" s="17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>
      <c r="A62" s="17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>
      <c r="A63" s="17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>
      <c r="A64" s="17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>
      <c r="A65" s="17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>
      <c r="A66" s="17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>
      <c r="A67" s="17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>
      <c r="A68" s="17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>
      <c r="A69" s="17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>
      <c r="A70" s="17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>
      <c r="A71" s="17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>
      <c r="A72" s="17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>
      <c r="A73" s="17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>
      <c r="A74" s="17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>
      <c r="A75" s="17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>
      <c r="A76" s="17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>
      <c r="A77" s="17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>
      <c r="A78" s="17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>
      <c r="A79" s="17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>
      <c r="A80" s="17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>
      <c r="A81" s="17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>
      <c r="A82" s="17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>
      <c r="A83" s="17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>
      <c r="A84" s="17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>
      <c r="A85" s="17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>
      <c r="A86" s="17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>
      <c r="A87" s="17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>
      <c r="A88" s="17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>
      <c r="A89" s="17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>
      <c r="A90" s="17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>
      <c r="A91" s="17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>
      <c r="A92" s="17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>
      <c r="A93" s="17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>
      <c r="A94" s="17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>
      <c r="A95" s="17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>
      <c r="A96" s="17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>
      <c r="A97" s="17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>
      <c r="A98" s="17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>
      <c r="A99" s="17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>
      <c r="A100" s="17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>
      <c r="A101" s="17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>
      <c r="A102" s="17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>
      <c r="A103" s="17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>
      <c r="A104" s="17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>
      <c r="A105" s="17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>
      <c r="A106" s="17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>
      <c r="A107" s="17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>
      <c r="A108" s="17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>
      <c r="A109" s="17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>
      <c r="A110" s="17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>
      <c r="A111" s="17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>
      <c r="A112" s="17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>
      <c r="A113" s="17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>
      <c r="A114" s="17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>
      <c r="A115" s="17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>
      <c r="A116" s="17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>
      <c r="A117" s="17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>
      <c r="A118" s="17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>
      <c r="A119" s="17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>
      <c r="A120" s="17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>
      <c r="A121" s="17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>
      <c r="A122" s="17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>
      <c r="A123" s="17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>
      <c r="A124" s="17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>
      <c r="A125" s="17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>
      <c r="A126" s="17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>
      <c r="A127" s="17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>
      <c r="A128" s="17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>
      <c r="A129" s="17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>
      <c r="A130" s="17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>
      <c r="A131" s="17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>
      <c r="A132" s="17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>
      <c r="A133" s="17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>
      <c r="A134" s="17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>
      <c r="A135" s="17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>
      <c r="A136" s="17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>
      <c r="A137" s="17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>
      <c r="A138" s="17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>
      <c r="A139" s="17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>
      <c r="A140" s="17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>
      <c r="A141" s="17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>
      <c r="A142" s="17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>
      <c r="A143" s="17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>
      <c r="A144" s="17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>
      <c r="A145" s="17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>
      <c r="A146" s="17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>
      <c r="A147" s="17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>
      <c r="A148" s="17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>
      <c r="A149" s="17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>
      <c r="A150" s="17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>
      <c r="A151" s="17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>
      <c r="A152" s="17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>
      <c r="A153" s="17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>
      <c r="A154" s="17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>
      <c r="A155" s="17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>
      <c r="A156" s="17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>
      <c r="A157" s="17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>
      <c r="A158" s="17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>
      <c r="A159" s="17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>
      <c r="A160" s="17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>
      <c r="A161" s="17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>
      <c r="A162" s="17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>
      <c r="A163" s="17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>
      <c r="A164" s="17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>
      <c r="A165" s="17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>
      <c r="A166" s="17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>
      <c r="A167" s="17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>
      <c r="A168" s="17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>
      <c r="A169" s="17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>
      <c r="A170" s="17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>
      <c r="A171" s="17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>
      <c r="A172" s="17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>
      <c r="A173" s="17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>
      <c r="A174" s="17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>
      <c r="A175" s="17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>
      <c r="A176" s="17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>
      <c r="A177" s="17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>
      <c r="A178" s="17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>
      <c r="A179" s="17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mergeCells count="2">
    <mergeCell ref="I23:K23"/>
    <mergeCell ref="I24:O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6"/>
  <sheetViews>
    <sheetView workbookViewId="0">
      <selection activeCell="D11" sqref="D11"/>
    </sheetView>
  </sheetViews>
  <sheetFormatPr defaultRowHeight="15.75"/>
  <cols>
    <col min="1" max="1" width="20.25" customWidth="1"/>
    <col min="2" max="2" width="20.125" customWidth="1"/>
    <col min="3" max="3" width="22.375" customWidth="1"/>
  </cols>
  <sheetData>
    <row r="1" spans="1:3" ht="21">
      <c r="A1" s="32" t="s">
        <v>41</v>
      </c>
      <c r="B1" s="32" t="s">
        <v>66</v>
      </c>
      <c r="C1" s="32" t="s">
        <v>45</v>
      </c>
    </row>
    <row r="2" spans="1:3" ht="21">
      <c r="A2" s="35">
        <v>41852</v>
      </c>
      <c r="B2" s="34">
        <v>-2.8632061512498972E-3</v>
      </c>
      <c r="C2" s="34">
        <v>1.1167138864952873E-2</v>
      </c>
    </row>
    <row r="3" spans="1:3" ht="21">
      <c r="A3" s="33">
        <v>41821</v>
      </c>
      <c r="B3" s="34">
        <v>-1.5194720363435775E-2</v>
      </c>
      <c r="C3" s="34">
        <v>-2.8159323685853343E-2</v>
      </c>
    </row>
    <row r="4" spans="1:3" ht="21">
      <c r="A4" s="33">
        <v>41792</v>
      </c>
      <c r="B4" s="34">
        <v>1.8878978754786419E-2</v>
      </c>
      <c r="C4" s="34">
        <v>4.2823366914983882E-2</v>
      </c>
    </row>
    <row r="5" spans="1:3" ht="21">
      <c r="A5" s="35">
        <v>41760</v>
      </c>
      <c r="B5" s="34">
        <v>2.0812198017934665E-2</v>
      </c>
      <c r="C5" s="34">
        <v>-3.5925388660600951E-2</v>
      </c>
    </row>
    <row r="6" spans="1:3" ht="21">
      <c r="A6" s="33">
        <v>41730</v>
      </c>
      <c r="B6" s="34">
        <v>6.1816510284721333E-3</v>
      </c>
      <c r="C6" s="34">
        <v>4.4828153602362211E-2</v>
      </c>
    </row>
    <row r="7" spans="1:3" ht="21">
      <c r="A7" s="33">
        <v>41701</v>
      </c>
      <c r="B7" s="34">
        <v>6.9082404225633224E-3</v>
      </c>
      <c r="C7" s="34">
        <v>4.8378011258130875E-3</v>
      </c>
    </row>
    <row r="8" spans="1:3" ht="21">
      <c r="A8" s="33">
        <v>41673</v>
      </c>
      <c r="B8" s="34">
        <v>4.2213382157548759E-2</v>
      </c>
      <c r="C8" s="34">
        <v>1.4655434718172784E-2</v>
      </c>
    </row>
    <row r="9" spans="1:3" ht="21">
      <c r="A9" s="33">
        <v>41641</v>
      </c>
      <c r="B9" s="34">
        <v>-3.6231396526946812E-2</v>
      </c>
      <c r="C9" s="34">
        <v>2.3134267446924487E-2</v>
      </c>
    </row>
    <row r="10" spans="1:3" ht="21">
      <c r="A10" s="33">
        <v>41610</v>
      </c>
      <c r="B10" s="34">
        <v>2.328951485450324E-2</v>
      </c>
      <c r="C10" s="34">
        <v>-1.3681713970213486E-2</v>
      </c>
    </row>
    <row r="11" spans="1:3" ht="21">
      <c r="A11" s="33">
        <v>41579</v>
      </c>
      <c r="B11" s="34">
        <v>2.7663279564206007E-2</v>
      </c>
      <c r="C11" s="34">
        <v>-1.40735003274996E-2</v>
      </c>
    </row>
    <row r="12" spans="1:3" ht="21">
      <c r="A12" s="33">
        <v>41548</v>
      </c>
      <c r="B12" s="34">
        <v>4.3629977912082465E-2</v>
      </c>
      <c r="C12" s="34">
        <v>7.1506988955139961E-2</v>
      </c>
    </row>
    <row r="13" spans="1:3" ht="21">
      <c r="A13" s="33">
        <v>41520</v>
      </c>
      <c r="B13" s="34">
        <v>2.9315544388002535E-2</v>
      </c>
      <c r="C13" s="34">
        <v>1.7799064738143931E-2</v>
      </c>
    </row>
    <row r="14" spans="1:3" ht="21">
      <c r="A14" s="33">
        <v>41487</v>
      </c>
      <c r="B14" s="34">
        <v>-3.179826168331884E-2</v>
      </c>
      <c r="C14" s="34">
        <v>-6.804724493894454E-2</v>
      </c>
    </row>
    <row r="15" spans="1:3" ht="21">
      <c r="A15" s="33">
        <v>41456</v>
      </c>
      <c r="B15" s="34">
        <v>4.8277757876973679E-2</v>
      </c>
      <c r="C15" s="34">
        <v>5.0557729808596699E-2</v>
      </c>
    </row>
    <row r="16" spans="1:3" ht="21">
      <c r="A16" s="33">
        <v>41428</v>
      </c>
      <c r="B16" s="34">
        <v>-1.5112952997701294E-2</v>
      </c>
      <c r="C16" s="34">
        <v>8.5503824458129235E-3</v>
      </c>
    </row>
    <row r="17" spans="1:3" ht="21">
      <c r="A17" s="33">
        <v>41395</v>
      </c>
      <c r="B17" s="34">
        <v>2.0550174751576469E-2</v>
      </c>
      <c r="C17" s="34">
        <v>-0.1058287900751869</v>
      </c>
    </row>
    <row r="18" spans="1:3" ht="21">
      <c r="A18" s="33">
        <v>41365</v>
      </c>
      <c r="B18" s="34">
        <v>1.7924162116924588E-2</v>
      </c>
      <c r="C18" s="34">
        <v>3.5307033284416159E-2</v>
      </c>
    </row>
    <row r="19" spans="1:3" ht="21">
      <c r="A19" s="33">
        <v>41334</v>
      </c>
      <c r="B19" s="34">
        <v>3.535536713008354E-2</v>
      </c>
      <c r="C19" s="34">
        <v>4.7067510857985946E-2</v>
      </c>
    </row>
    <row r="20" spans="1:3" ht="21">
      <c r="A20" s="33">
        <v>41306</v>
      </c>
      <c r="B20" s="34">
        <v>1.0999881888155871E-2</v>
      </c>
      <c r="C20" s="34">
        <v>1.8470588211003378E-2</v>
      </c>
    </row>
    <row r="21" spans="1:3" ht="21">
      <c r="A21" s="33">
        <v>41276</v>
      </c>
      <c r="B21" s="34">
        <v>4.9197760692578335E-2</v>
      </c>
      <c r="C21" s="34">
        <v>7.4645873276560762E-2</v>
      </c>
    </row>
    <row r="22" spans="1:3" ht="21">
      <c r="A22" s="33">
        <v>41246</v>
      </c>
      <c r="B22" s="34">
        <v>7.0434471114575181E-3</v>
      </c>
      <c r="C22" s="34">
        <v>-3.3472803659802025E-4</v>
      </c>
    </row>
    <row r="23" spans="1:3" ht="21">
      <c r="A23" s="33">
        <v>41214</v>
      </c>
      <c r="B23" s="34">
        <v>2.8426587376603443E-3</v>
      </c>
      <c r="C23" s="34">
        <v>-1.6595136903010281E-2</v>
      </c>
    </row>
    <row r="24" spans="1:3" ht="21">
      <c r="A24" s="33">
        <v>41183</v>
      </c>
      <c r="B24" s="34">
        <v>-1.9987836058499683E-2</v>
      </c>
      <c r="C24" s="34">
        <v>1.3921338518608014E-2</v>
      </c>
    </row>
    <row r="25" spans="1:3" ht="21">
      <c r="A25" s="33">
        <v>41156</v>
      </c>
      <c r="B25" s="34">
        <v>2.394705705020073E-2</v>
      </c>
      <c r="C25" s="34">
        <v>1.6690311313052921E-4</v>
      </c>
    </row>
    <row r="26" spans="1:3" ht="21">
      <c r="A26" s="33">
        <v>41122</v>
      </c>
      <c r="B26" s="34">
        <v>1.9570602004381984E-2</v>
      </c>
      <c r="C26" s="34">
        <v>-3.396831626376863E-2</v>
      </c>
    </row>
    <row r="27" spans="1:3" ht="21">
      <c r="A27" s="33">
        <v>41092</v>
      </c>
      <c r="B27" s="34">
        <v>1.2518948972710817E-2</v>
      </c>
      <c r="C27" s="34">
        <v>-2.0441465517900576E-2</v>
      </c>
    </row>
    <row r="28" spans="1:3" ht="21">
      <c r="A28" s="33">
        <v>41061</v>
      </c>
      <c r="B28" s="34">
        <v>3.8792661243837456E-2</v>
      </c>
      <c r="C28" s="34">
        <v>4.7921114144363106E-2</v>
      </c>
    </row>
    <row r="29" spans="1:3" ht="21">
      <c r="A29" s="33">
        <v>41030</v>
      </c>
      <c r="B29" s="34">
        <v>-6.4699250170469236E-2</v>
      </c>
      <c r="C29" s="34">
        <v>3.6994337646125544E-2</v>
      </c>
    </row>
    <row r="30" spans="1:3" ht="21">
      <c r="A30" s="33">
        <v>41001</v>
      </c>
      <c r="B30" s="34">
        <v>-7.5257447960486246E-3</v>
      </c>
      <c r="C30" s="34">
        <v>1.9637437017252114E-2</v>
      </c>
    </row>
    <row r="31" spans="1:3" ht="21">
      <c r="A31" s="33">
        <v>40969</v>
      </c>
      <c r="B31" s="34">
        <v>3.0851535762571346E-2</v>
      </c>
      <c r="C31" s="34">
        <v>4.3971577312865145E-3</v>
      </c>
    </row>
    <row r="32" spans="1:3" ht="21">
      <c r="A32" s="33">
        <v>40940</v>
      </c>
      <c r="B32" s="34">
        <v>3.9787331386417914E-2</v>
      </c>
      <c r="C32" s="34">
        <v>-6.8511466928531037E-3</v>
      </c>
    </row>
    <row r="33" spans="1:3" ht="21">
      <c r="A33" s="33">
        <v>40911</v>
      </c>
      <c r="B33" s="34">
        <v>4.2659999011137491E-2</v>
      </c>
      <c r="C33" s="34">
        <v>-3.1874521981083849E-2</v>
      </c>
    </row>
    <row r="34" spans="1:3" ht="21">
      <c r="A34" s="33">
        <v>40878</v>
      </c>
      <c r="B34" s="34">
        <v>8.4965534941463527E-3</v>
      </c>
      <c r="C34" s="34">
        <v>5.3822305623651645E-2</v>
      </c>
    </row>
    <row r="35" spans="1:3" ht="21">
      <c r="A35" s="33">
        <v>40848</v>
      </c>
      <c r="B35" s="34">
        <v>-5.0714834366809821E-3</v>
      </c>
      <c r="C35" s="34">
        <v>3.2927030994847672E-2</v>
      </c>
    </row>
    <row r="36" spans="1:3" ht="21">
      <c r="A36" s="33">
        <v>40819</v>
      </c>
      <c r="B36" s="34">
        <v>0.10230659165059017</v>
      </c>
      <c r="C36" s="34">
        <v>2.1309217524017397E-2</v>
      </c>
    </row>
    <row r="37" spans="1:3" ht="21">
      <c r="A37" s="33">
        <v>40787</v>
      </c>
      <c r="B37" s="34">
        <v>-7.4467127542783104E-2</v>
      </c>
      <c r="C37" s="34">
        <v>5.5548259528042869E-2</v>
      </c>
    </row>
    <row r="38" spans="1:3" ht="21">
      <c r="A38" s="33">
        <v>40756</v>
      </c>
      <c r="B38" s="34">
        <v>-5.8467491619120418E-2</v>
      </c>
      <c r="C38" s="34">
        <v>3.0621879590610628E-2</v>
      </c>
    </row>
    <row r="39" spans="1:3" ht="21">
      <c r="A39" s="33">
        <v>40725</v>
      </c>
      <c r="B39" s="34">
        <v>-2.1708367435427242E-2</v>
      </c>
      <c r="C39" s="34">
        <v>-1.2280137946591087E-2</v>
      </c>
    </row>
    <row r="40" spans="1:3" ht="21">
      <c r="A40" s="33">
        <v>40695</v>
      </c>
      <c r="B40" s="34">
        <v>-1.8426233301897538E-2</v>
      </c>
      <c r="C40" s="34">
        <v>4.2809157213146206E-3</v>
      </c>
    </row>
    <row r="41" spans="1:3" ht="21">
      <c r="A41" s="33">
        <v>40665</v>
      </c>
      <c r="B41" s="34">
        <v>-1.3592893899637262E-2</v>
      </c>
      <c r="C41" s="34">
        <v>1.7933078749567344E-2</v>
      </c>
    </row>
    <row r="42" spans="1:3" ht="21">
      <c r="A42" s="33">
        <v>40634</v>
      </c>
      <c r="B42" s="34">
        <v>2.809691636712916E-2</v>
      </c>
      <c r="C42" s="34">
        <v>2.719678534882717E-2</v>
      </c>
    </row>
    <row r="43" spans="1:3" ht="21">
      <c r="A43" s="33">
        <v>40603</v>
      </c>
      <c r="B43" s="34">
        <v>-1.0478506829378123E-3</v>
      </c>
      <c r="C43" s="34">
        <v>8.8011730507392954E-3</v>
      </c>
    </row>
    <row r="44" spans="1:3" ht="21">
      <c r="A44" s="33">
        <v>40575</v>
      </c>
      <c r="B44" s="34">
        <v>3.1456595040144836E-2</v>
      </c>
      <c r="C44" s="34">
        <v>1.9815563990466429E-2</v>
      </c>
    </row>
    <row r="45" spans="1:3" ht="21">
      <c r="A45" s="33">
        <v>40546</v>
      </c>
      <c r="B45" s="34">
        <v>2.239298525651701E-2</v>
      </c>
      <c r="C45" s="34">
        <v>3.9665102687966381E-3</v>
      </c>
    </row>
    <row r="46" spans="1:3" ht="21">
      <c r="A46" s="33">
        <v>40513</v>
      </c>
      <c r="B46" s="34">
        <v>6.3256517221926059E-2</v>
      </c>
      <c r="C46" s="34">
        <v>1.4679978926943869E-2</v>
      </c>
    </row>
    <row r="47" spans="1:3" ht="21">
      <c r="A47" s="33">
        <v>40483</v>
      </c>
      <c r="B47" s="34">
        <v>-2.2929094870601432E-3</v>
      </c>
      <c r="C47" s="34">
        <v>-2.3692019258980498E-2</v>
      </c>
    </row>
    <row r="48" spans="1:3" ht="21">
      <c r="A48" s="33">
        <v>40452</v>
      </c>
      <c r="B48" s="34">
        <v>3.6193000710687595E-2</v>
      </c>
      <c r="C48" s="34">
        <v>2.7958333128729911E-2</v>
      </c>
    </row>
    <row r="49" spans="1:3" ht="21">
      <c r="A49" s="33">
        <v>40422</v>
      </c>
      <c r="B49" s="34">
        <v>8.3928475095282604E-2</v>
      </c>
      <c r="C49" s="34">
        <v>3.0384976012385923E-2</v>
      </c>
    </row>
    <row r="50" spans="1:3" ht="21">
      <c r="A50" s="33">
        <v>40392</v>
      </c>
      <c r="B50" s="34">
        <v>-4.8611803170382606E-2</v>
      </c>
      <c r="C50" s="34">
        <v>1.8495201208999348E-2</v>
      </c>
    </row>
    <row r="51" spans="1:3" ht="21">
      <c r="A51" s="33">
        <v>40360</v>
      </c>
      <c r="B51" s="34">
        <v>6.6515783274589638E-2</v>
      </c>
      <c r="C51" s="34">
        <v>6.6683226432004528E-2</v>
      </c>
    </row>
    <row r="52" spans="1:3" ht="21">
      <c r="A52" s="33">
        <v>40330</v>
      </c>
      <c r="B52" s="34">
        <v>-5.5388380132376618E-2</v>
      </c>
      <c r="C52" s="34">
        <v>2.5290858194812632E-3</v>
      </c>
    </row>
    <row r="53" spans="1:3" ht="21">
      <c r="A53" s="33">
        <v>40301</v>
      </c>
      <c r="B53" s="34">
        <v>-8.5531653633770133E-2</v>
      </c>
      <c r="C53" s="34">
        <v>-3.6060104934585294E-2</v>
      </c>
    </row>
    <row r="54" spans="1:3" ht="21">
      <c r="A54" s="33">
        <v>40269</v>
      </c>
      <c r="B54" s="34">
        <v>1.4651468311863144E-2</v>
      </c>
      <c r="C54" s="34">
        <v>2.7989443220917565E-2</v>
      </c>
    </row>
    <row r="55" spans="1:3" ht="21">
      <c r="A55" s="33">
        <v>40238</v>
      </c>
      <c r="B55" s="34">
        <v>5.7132760645483123E-2</v>
      </c>
      <c r="C55" s="34">
        <v>-2.0075289050894142E-3</v>
      </c>
    </row>
    <row r="56" spans="1:3" ht="21">
      <c r="A56" s="33">
        <v>40210</v>
      </c>
      <c r="B56" s="34">
        <v>2.8114744036660498E-2</v>
      </c>
      <c r="C56" s="34">
        <v>3.7674287936445405E-3</v>
      </c>
    </row>
    <row r="57" spans="1:3" ht="21">
      <c r="A57" s="33">
        <v>40182</v>
      </c>
      <c r="B57" s="34">
        <v>-3.7675141059320766E-2</v>
      </c>
      <c r="C57" s="34">
        <v>-4.0439435193726232E-2</v>
      </c>
    </row>
    <row r="58" spans="1:3" ht="21">
      <c r="A58" s="33">
        <v>40148</v>
      </c>
      <c r="B58" s="34">
        <v>1.7614546700982087E-2</v>
      </c>
      <c r="C58" s="34">
        <v>3.1421338004873393E-2</v>
      </c>
    </row>
    <row r="59" spans="1:3" ht="21">
      <c r="A59" s="33">
        <v>40119</v>
      </c>
      <c r="B59" s="34">
        <v>5.5779015582807137E-2</v>
      </c>
      <c r="C59" s="34">
        <v>6.7835721506927668E-2</v>
      </c>
    </row>
    <row r="60" spans="1:3" ht="21">
      <c r="A60" s="33">
        <v>40087</v>
      </c>
      <c r="B60" s="34">
        <v>-1.9959865222177731E-2</v>
      </c>
      <c r="C60" s="34">
        <v>4.8154186148665701E-3</v>
      </c>
    </row>
    <row r="61" spans="1:3" ht="21">
      <c r="A61" s="33">
        <v>40057</v>
      </c>
      <c r="B61" s="34">
        <v>3.5100104155946166E-2</v>
      </c>
      <c r="C61" s="34">
        <v>1.6220955823538708E-2</v>
      </c>
    </row>
    <row r="62" spans="1:3" ht="21">
      <c r="A62" s="33">
        <v>40028</v>
      </c>
      <c r="B62" s="34">
        <v>3.3009321348136535E-2</v>
      </c>
      <c r="C62" s="34">
        <v>1.5934403077824351E-2</v>
      </c>
    </row>
    <row r="63" spans="1:3" ht="21">
      <c r="A63" s="33">
        <v>39995</v>
      </c>
      <c r="B63" s="34">
        <v>7.1521977088891908E-2</v>
      </c>
      <c r="C63" s="34">
        <v>5.9327346776551944E-2</v>
      </c>
    </row>
    <row r="64" spans="1:3" ht="21">
      <c r="A64" s="33">
        <v>39965</v>
      </c>
      <c r="B64" s="34">
        <v>1.9581606407012827E-4</v>
      </c>
      <c r="C64" s="34">
        <v>3.0734927046334157E-2</v>
      </c>
    </row>
    <row r="65" spans="1:3" ht="21">
      <c r="A65" s="33">
        <v>39934</v>
      </c>
      <c r="B65" s="34">
        <v>5.1720558420882315E-2</v>
      </c>
      <c r="C65" s="34">
        <v>4.08219945202552E-2</v>
      </c>
    </row>
    <row r="66" spans="1:3" ht="21">
      <c r="A66" s="33">
        <v>39904</v>
      </c>
      <c r="B66" s="34">
        <v>8.9772214920969498E-2</v>
      </c>
      <c r="C66" s="34">
        <v>-3.6266177984394493E-2</v>
      </c>
    </row>
    <row r="67" spans="1:3" ht="21">
      <c r="A67" s="33">
        <v>39874</v>
      </c>
      <c r="B67" s="34">
        <v>8.1952736214643773E-2</v>
      </c>
      <c r="C67" s="34">
        <v>6.119556102691992E-2</v>
      </c>
    </row>
    <row r="68" spans="1:3" ht="21">
      <c r="A68" s="33">
        <v>39846</v>
      </c>
      <c r="B68" s="34">
        <v>-0.11645654382051443</v>
      </c>
      <c r="C68" s="34">
        <v>-0.10234626863839412</v>
      </c>
    </row>
    <row r="69" spans="1:3" ht="21">
      <c r="A69" s="33">
        <v>39815</v>
      </c>
      <c r="B69" s="34">
        <v>-8.9549885511070959E-2</v>
      </c>
      <c r="C69" s="34">
        <v>9.3924964045466273E-3</v>
      </c>
    </row>
    <row r="70" spans="1:3" ht="21">
      <c r="A70" s="33">
        <v>39783</v>
      </c>
      <c r="B70" s="34">
        <v>7.7911357772817548E-3</v>
      </c>
      <c r="C70" s="34">
        <v>-3.6199116679428996E-2</v>
      </c>
    </row>
    <row r="71" spans="1:3" ht="21">
      <c r="A71" s="33">
        <v>39755</v>
      </c>
      <c r="B71" s="34">
        <v>-7.7798346417088868E-2</v>
      </c>
      <c r="C71" s="34">
        <v>-3.6580932003612704E-2</v>
      </c>
    </row>
    <row r="72" spans="1:3" ht="21">
      <c r="A72" s="33">
        <v>39722</v>
      </c>
      <c r="B72" s="34">
        <v>-0.18563648644598751</v>
      </c>
      <c r="C72" s="34">
        <v>-6.2187940560226189E-2</v>
      </c>
    </row>
    <row r="73" spans="1:3" ht="21">
      <c r="A73" s="33">
        <v>39693</v>
      </c>
      <c r="B73" s="34">
        <v>-9.5180786774375359E-2</v>
      </c>
      <c r="C73" s="34">
        <v>-5.1519836276086358E-4</v>
      </c>
    </row>
    <row r="74" spans="1:3" ht="21">
      <c r="A74" s="33">
        <v>39661</v>
      </c>
      <c r="B74" s="34">
        <v>1.2116797460712942E-2</v>
      </c>
      <c r="C74" s="34">
        <v>4.905134399258544E-3</v>
      </c>
    </row>
    <row r="75" spans="1:3" ht="21">
      <c r="A75" s="33">
        <v>39630</v>
      </c>
      <c r="B75" s="34">
        <v>-9.9083004864562122E-3</v>
      </c>
      <c r="C75" s="34">
        <v>1.1452493731787729E-2</v>
      </c>
    </row>
    <row r="76" spans="1:3" ht="21">
      <c r="A76" s="33">
        <v>39601</v>
      </c>
      <c r="B76" s="34">
        <v>-8.98835504310454E-2</v>
      </c>
      <c r="C76" s="34">
        <v>-6.1425040539709035E-2</v>
      </c>
    </row>
    <row r="77" spans="1:3" ht="21">
      <c r="A77" s="33">
        <v>39569</v>
      </c>
      <c r="B77" s="34">
        <v>1.0617586652650165E-2</v>
      </c>
      <c r="C77" s="34">
        <v>2.0896282726412412E-2</v>
      </c>
    </row>
    <row r="78" spans="1:3" ht="21">
      <c r="A78" s="33">
        <v>39539</v>
      </c>
      <c r="B78" s="34">
        <v>4.6450939660056381E-2</v>
      </c>
      <c r="C78" s="34">
        <v>2.5459623611320349E-2</v>
      </c>
    </row>
    <row r="79" spans="1:3" ht="21">
      <c r="A79" s="33">
        <v>39510</v>
      </c>
      <c r="B79" s="34">
        <v>-5.9774122413739049E-3</v>
      </c>
      <c r="C79" s="34">
        <v>1.7690367681850491E-2</v>
      </c>
    </row>
    <row r="80" spans="1:3" ht="21">
      <c r="A80" s="33">
        <v>39479</v>
      </c>
      <c r="B80" s="34">
        <v>-3.5379707842082095E-2</v>
      </c>
      <c r="C80" s="34">
        <v>-4.9664672314364521E-2</v>
      </c>
    </row>
    <row r="81" spans="1:3" ht="21">
      <c r="A81" s="33">
        <v>39449</v>
      </c>
      <c r="B81" s="34">
        <v>-6.3113909602276946E-2</v>
      </c>
      <c r="C81" s="34">
        <v>-7.8273680561424253E-2</v>
      </c>
    </row>
    <row r="82" spans="1:3" ht="21">
      <c r="A82" s="33">
        <v>39419</v>
      </c>
      <c r="B82" s="34">
        <v>-8.6659298048018304E-3</v>
      </c>
      <c r="C82" s="34">
        <v>1.8883880881723769E-2</v>
      </c>
    </row>
    <row r="83" spans="1:3" ht="21">
      <c r="A83" s="33">
        <v>39387</v>
      </c>
      <c r="B83" s="34">
        <v>-4.5042789369416157E-2</v>
      </c>
      <c r="C83" s="34">
        <v>4.3286392113121623E-2</v>
      </c>
    </row>
    <row r="84" spans="1:3" ht="21">
      <c r="A84" s="33">
        <v>39356</v>
      </c>
      <c r="B84" s="34">
        <v>1.4713557788708606E-2</v>
      </c>
      <c r="C84" s="34">
        <v>2.5387127487359631E-2</v>
      </c>
    </row>
    <row r="85" spans="1:3" ht="21">
      <c r="A85" s="33">
        <v>39329</v>
      </c>
      <c r="B85" s="34">
        <v>3.5168283637491062E-2</v>
      </c>
      <c r="C85" s="34">
        <v>1.8830072903874388E-2</v>
      </c>
    </row>
    <row r="86" spans="1:3" ht="21">
      <c r="A86" s="33">
        <v>39295</v>
      </c>
      <c r="B86" s="34">
        <v>1.2781559065278813E-2</v>
      </c>
      <c r="C86" s="34">
        <v>8.6054405614066132E-2</v>
      </c>
    </row>
    <row r="87" spans="1:3" ht="21">
      <c r="A87" s="33">
        <v>39265</v>
      </c>
      <c r="B87" s="34">
        <v>-3.2504500841186675E-2</v>
      </c>
      <c r="C87" s="34">
        <v>-7.2086253004408143E-2</v>
      </c>
    </row>
    <row r="88" spans="1:3" ht="21">
      <c r="A88" s="33">
        <v>39234</v>
      </c>
      <c r="B88" s="34">
        <v>-1.7976930819991094E-2</v>
      </c>
      <c r="C88" s="34">
        <v>-6.5531125503539928E-2</v>
      </c>
    </row>
    <row r="89" spans="1:3" ht="21">
      <c r="A89" s="33">
        <v>39203</v>
      </c>
      <c r="B89" s="34">
        <v>3.2030723748061214E-2</v>
      </c>
      <c r="C89" s="34">
        <v>-3.8526118759078569E-2</v>
      </c>
    </row>
    <row r="90" spans="1:3" ht="21">
      <c r="A90" s="33">
        <v>39174</v>
      </c>
      <c r="B90" s="34">
        <v>4.2379836237605301E-2</v>
      </c>
      <c r="C90" s="34">
        <v>1.1094177284399598E-2</v>
      </c>
    </row>
    <row r="91" spans="1:3" ht="21">
      <c r="A91" s="33">
        <v>39142</v>
      </c>
      <c r="B91" s="34">
        <v>9.9304839152859412E-3</v>
      </c>
      <c r="C91" s="34">
        <v>3.0608486601449148E-2</v>
      </c>
    </row>
    <row r="92" spans="1:3" ht="21">
      <c r="A92" s="33">
        <v>39114</v>
      </c>
      <c r="B92" s="34">
        <v>-2.2088305664389823E-2</v>
      </c>
      <c r="C92" s="34">
        <v>9.8377576498766481E-3</v>
      </c>
    </row>
    <row r="93" spans="1:3" ht="21">
      <c r="A93" s="33">
        <v>39085</v>
      </c>
      <c r="B93" s="34">
        <v>1.3961172524527271E-2</v>
      </c>
      <c r="C93" s="34">
        <v>1.997070864794968E-2</v>
      </c>
    </row>
    <row r="94" spans="1:3" ht="21">
      <c r="A94" s="33">
        <v>39052</v>
      </c>
      <c r="B94" s="34">
        <v>1.2536835916847028E-2</v>
      </c>
      <c r="C94" s="34">
        <v>4.5919854773772271E-2</v>
      </c>
    </row>
    <row r="95" spans="1:3" ht="21">
      <c r="A95" s="33">
        <v>39022</v>
      </c>
      <c r="B95" s="34">
        <v>1.6332505122359679E-2</v>
      </c>
      <c r="C95" s="34">
        <v>1.275256389739134E-2</v>
      </c>
    </row>
    <row r="96" spans="1:3" ht="21">
      <c r="A96" s="33">
        <v>38992</v>
      </c>
      <c r="B96" s="34">
        <v>3.1021836917226073E-2</v>
      </c>
      <c r="C96" s="34">
        <v>4.6520015634892699E-2</v>
      </c>
    </row>
    <row r="97" spans="1:3" ht="21">
      <c r="A97" s="33">
        <v>38961</v>
      </c>
      <c r="B97" s="34">
        <v>2.4269376195304011E-2</v>
      </c>
      <c r="C97" s="34">
        <v>6.7453881395316551E-3</v>
      </c>
    </row>
    <row r="98" spans="1:3" ht="21">
      <c r="A98" s="33">
        <v>38930</v>
      </c>
      <c r="B98" s="34">
        <v>2.105112458799209E-2</v>
      </c>
      <c r="C98" s="34">
        <v>0</v>
      </c>
    </row>
    <row r="99" spans="1:3" ht="21">
      <c r="A99" s="33">
        <v>38901</v>
      </c>
      <c r="B99" s="34">
        <v>5.072924191958309E-3</v>
      </c>
      <c r="C99" s="34">
        <v>3.1803281977703365E-2</v>
      </c>
    </row>
    <row r="100" spans="1:3" ht="21">
      <c r="A100" s="33">
        <v>38869</v>
      </c>
      <c r="B100" s="34">
        <v>8.6604285391806066E-5</v>
      </c>
      <c r="C100" s="34">
        <v>3.9791472803256879E-2</v>
      </c>
    </row>
    <row r="101" spans="1:3" ht="21">
      <c r="A101" s="33">
        <v>38838</v>
      </c>
      <c r="B101" s="34">
        <v>-3.1404913585891703E-2</v>
      </c>
      <c r="C101" s="34">
        <v>-2.0390511553359813E-2</v>
      </c>
    </row>
    <row r="102" spans="1:3" ht="21">
      <c r="A102" s="33">
        <v>38810</v>
      </c>
      <c r="B102" s="34">
        <v>1.2082373675144375E-2</v>
      </c>
      <c r="C102" s="34">
        <v>-1.1865916550972979E-3</v>
      </c>
    </row>
    <row r="103" spans="1:3" ht="21">
      <c r="A103" s="33">
        <v>38777</v>
      </c>
      <c r="B103" s="34">
        <v>1.1034733969458945E-2</v>
      </c>
      <c r="C103" s="34">
        <v>2.6131536464436732E-2</v>
      </c>
    </row>
    <row r="104" spans="1:3" ht="21">
      <c r="A104" s="33">
        <v>38749</v>
      </c>
      <c r="B104" s="34">
        <v>4.529940641520396E-4</v>
      </c>
      <c r="C104" s="34">
        <v>1.2863883361909828E-2</v>
      </c>
    </row>
    <row r="105" spans="1:3" ht="21">
      <c r="A105" s="33">
        <v>38720</v>
      </c>
      <c r="B105" s="34">
        <v>2.5147961230518261E-2</v>
      </c>
      <c r="C105" s="34">
        <v>3.2265915696656836E-2</v>
      </c>
    </row>
    <row r="106" spans="1:3" ht="21">
      <c r="A106" s="33">
        <v>38687</v>
      </c>
      <c r="B106" s="34">
        <v>-9.528500142413687E-4</v>
      </c>
      <c r="C106" s="34">
        <v>2.1561575440105413E-2</v>
      </c>
    </row>
    <row r="107" spans="1:3" ht="21">
      <c r="A107" s="33">
        <v>38657</v>
      </c>
      <c r="B107" s="34">
        <v>3.4581237676988605E-2</v>
      </c>
      <c r="C107" s="34">
        <v>2.6369359118967459E-2</v>
      </c>
    </row>
    <row r="108" spans="1:3" ht="21">
      <c r="A108" s="33">
        <v>38628</v>
      </c>
      <c r="B108" s="34">
        <v>-1.7899994313773929E-2</v>
      </c>
      <c r="C108" s="34">
        <v>-9.7009106249007812E-2</v>
      </c>
    </row>
    <row r="109" spans="1:3" ht="21">
      <c r="A109" s="33">
        <v>38596</v>
      </c>
      <c r="B109" s="34">
        <v>6.9249074268589216E-3</v>
      </c>
      <c r="C109" s="34">
        <v>6.3859119248064243E-3</v>
      </c>
    </row>
    <row r="110" spans="1:3" ht="21">
      <c r="A110" s="33">
        <v>38565</v>
      </c>
      <c r="B110" s="34">
        <v>-1.1285467972359155E-2</v>
      </c>
      <c r="C110" s="34">
        <v>-1.8737326666971039E-2</v>
      </c>
    </row>
    <row r="111" spans="1:3" ht="21">
      <c r="A111" s="33">
        <v>38534</v>
      </c>
      <c r="B111" s="34">
        <v>3.5336451864729147E-2</v>
      </c>
      <c r="C111" s="34">
        <v>-6.5652279978147899E-3</v>
      </c>
    </row>
    <row r="112" spans="1:3" ht="21">
      <c r="A112" s="33">
        <v>38504</v>
      </c>
      <c r="B112" s="34">
        <v>-1.4268747689802155E-4</v>
      </c>
      <c r="C112" s="34">
        <v>7.8556602481022877E-2</v>
      </c>
    </row>
    <row r="113" spans="1:3" ht="21">
      <c r="A113" s="33">
        <v>38474</v>
      </c>
      <c r="B113" s="34">
        <v>2.9512223385105795E-2</v>
      </c>
      <c r="C113" s="34">
        <v>-5.0198744492355542E-2</v>
      </c>
    </row>
    <row r="114" spans="1:3" ht="21">
      <c r="A114" s="33">
        <v>38443</v>
      </c>
      <c r="B114" s="34">
        <v>-2.031351934767037E-2</v>
      </c>
      <c r="C114" s="34">
        <v>4.1230074509595011E-2</v>
      </c>
    </row>
    <row r="115" spans="1:3" ht="21">
      <c r="A115" s="33">
        <v>38412</v>
      </c>
      <c r="B115" s="34">
        <v>-1.930275225452871E-2</v>
      </c>
      <c r="C115" s="34">
        <v>3.7029238637613565E-2</v>
      </c>
    </row>
    <row r="116" spans="1:3" ht="21">
      <c r="A116" s="33">
        <v>38384</v>
      </c>
      <c r="B116" s="34">
        <v>1.8726934874337724E-2</v>
      </c>
      <c r="C116" s="34">
        <v>1.7693668068925011E-2</v>
      </c>
    </row>
    <row r="117" spans="1:3" ht="21">
      <c r="A117" s="33">
        <v>38355</v>
      </c>
      <c r="B117" s="34">
        <v>-2.5615747968515911E-2</v>
      </c>
      <c r="C117" s="34">
        <v>5.5752709618058151E-2</v>
      </c>
    </row>
    <row r="118" spans="1:3" ht="21">
      <c r="A118" s="33">
        <v>38322</v>
      </c>
      <c r="B118" s="34">
        <v>3.1942491193192112E-2</v>
      </c>
      <c r="C118" s="34">
        <v>2.1390382487494423E-3</v>
      </c>
    </row>
    <row r="119" spans="1:3" ht="21">
      <c r="A119" s="33">
        <v>38292</v>
      </c>
      <c r="B119" s="34">
        <v>3.7868779461133012E-2</v>
      </c>
      <c r="C119" s="34">
        <v>4.0792254301067567E-2</v>
      </c>
    </row>
    <row r="120" spans="1:3" ht="21">
      <c r="A120" s="33">
        <v>38261</v>
      </c>
      <c r="B120" s="34">
        <v>1.391695587821374E-2</v>
      </c>
      <c r="C120" s="34">
        <v>6.9258440470055166E-2</v>
      </c>
    </row>
    <row r="121" spans="1:3" ht="21">
      <c r="A121" s="33">
        <v>38231</v>
      </c>
      <c r="B121" s="34">
        <v>9.3203368022064838E-3</v>
      </c>
      <c r="C121" s="34">
        <v>3.3214879946440665E-2</v>
      </c>
    </row>
    <row r="122" spans="1:3" ht="21">
      <c r="A122" s="33">
        <v>38201</v>
      </c>
      <c r="B122" s="34">
        <v>2.284720571713859E-3</v>
      </c>
      <c r="C122" s="34">
        <v>4.2058343328060507E-2</v>
      </c>
    </row>
    <row r="123" spans="1:3" ht="21">
      <c r="A123" s="33">
        <v>38169</v>
      </c>
      <c r="B123" s="34">
        <v>-3.4892238215330364E-2</v>
      </c>
      <c r="C123" s="34">
        <v>5.7916736466718362E-2</v>
      </c>
    </row>
    <row r="124" spans="1:3" ht="21">
      <c r="A124" s="33">
        <v>38139</v>
      </c>
      <c r="B124" s="34">
        <v>1.7829189249312503E-2</v>
      </c>
      <c r="C124" s="34">
        <v>1.7447641869802771E-2</v>
      </c>
    </row>
    <row r="125" spans="1:3" ht="21">
      <c r="A125" s="33">
        <v>38110</v>
      </c>
      <c r="B125" s="34">
        <v>1.2011024205564368E-2</v>
      </c>
      <c r="C125" s="34">
        <v>-4.0840521444508213E-2</v>
      </c>
    </row>
    <row r="126" spans="1:3" ht="21">
      <c r="A126" s="33">
        <v>38078</v>
      </c>
      <c r="B126" s="34">
        <v>-1.6933393494544095E-2</v>
      </c>
      <c r="C126" s="34">
        <v>-7.0385113665716079E-2</v>
      </c>
    </row>
    <row r="127" spans="1:3" ht="21">
      <c r="A127" s="33">
        <v>38047</v>
      </c>
      <c r="B127" s="34">
        <v>-1.6494220669989047E-2</v>
      </c>
      <c r="C127" s="34">
        <v>2.8585384744651884E-2</v>
      </c>
    </row>
    <row r="128" spans="1:3" ht="21">
      <c r="A128" s="33">
        <v>38019</v>
      </c>
      <c r="B128" s="34">
        <v>1.2135100829125884E-2</v>
      </c>
      <c r="C128" s="34">
        <v>2.3296998426884177E-2</v>
      </c>
    </row>
    <row r="129" spans="1:3" ht="21">
      <c r="A129" s="33">
        <v>37988</v>
      </c>
      <c r="B129" s="34">
        <v>1.7128882262967212E-2</v>
      </c>
      <c r="C129" s="34">
        <v>6.0733750424607914E-2</v>
      </c>
    </row>
    <row r="130" spans="1:3" ht="21">
      <c r="A130" s="33">
        <v>37956</v>
      </c>
      <c r="B130" s="34">
        <v>4.9518899306471208E-2</v>
      </c>
      <c r="C130" s="34">
        <v>0.12534868892355222</v>
      </c>
    </row>
    <row r="131" spans="1:3" ht="21">
      <c r="A131" s="33">
        <v>37928</v>
      </c>
      <c r="B131" s="34">
        <v>7.1032253560451564E-3</v>
      </c>
      <c r="C131" s="34">
        <v>9.5087879690271358E-3</v>
      </c>
    </row>
    <row r="132" spans="1:3" ht="21">
      <c r="A132" s="33">
        <v>37895</v>
      </c>
      <c r="B132" s="34">
        <v>5.3504268464946513E-2</v>
      </c>
      <c r="C132" s="34">
        <v>1.8752223749183609E-2</v>
      </c>
    </row>
    <row r="133" spans="1:3" ht="21">
      <c r="A133" s="33">
        <v>37866</v>
      </c>
      <c r="B133" s="34">
        <v>-1.2016232567985653E-2</v>
      </c>
      <c r="C133" s="34">
        <v>4.1971925312916894E-2</v>
      </c>
    </row>
    <row r="134" spans="1:3" ht="21">
      <c r="A134" s="33">
        <v>37834</v>
      </c>
      <c r="B134" s="34">
        <v>1.7715343790636197E-2</v>
      </c>
      <c r="C134" s="34">
        <v>-1.1217167530924924E-2</v>
      </c>
    </row>
    <row r="135" spans="1:3" ht="21">
      <c r="A135" s="33">
        <v>37803</v>
      </c>
      <c r="B135" s="34">
        <v>1.6093506478773681E-2</v>
      </c>
      <c r="C135" s="34">
        <v>-0.12856929696932234</v>
      </c>
    </row>
    <row r="136" spans="1:3" ht="21">
      <c r="A136" s="33">
        <v>37774</v>
      </c>
      <c r="B136" s="34">
        <v>1.125862601085219E-2</v>
      </c>
      <c r="C136" s="34">
        <v>2.9362646885874172E-2</v>
      </c>
    </row>
    <row r="137" spans="1:3" ht="21">
      <c r="A137" s="33">
        <v>37742</v>
      </c>
      <c r="B137" s="34">
        <v>4.9645665489287727E-2</v>
      </c>
      <c r="C137" s="34">
        <v>0.11324788049099219</v>
      </c>
    </row>
    <row r="138" spans="1:3" ht="21">
      <c r="A138" s="33">
        <v>37712</v>
      </c>
      <c r="B138" s="34">
        <v>7.7927350029476733E-2</v>
      </c>
      <c r="C138" s="34">
        <v>0.19004360288786507</v>
      </c>
    </row>
    <row r="139" spans="1:3" ht="21">
      <c r="A139" s="33">
        <v>37683</v>
      </c>
      <c r="B139" s="34">
        <v>8.3228742528296627E-3</v>
      </c>
      <c r="C139" s="34">
        <v>7.3792332191082333E-2</v>
      </c>
    </row>
    <row r="140" spans="1:3" ht="21">
      <c r="A140" s="33">
        <v>37655</v>
      </c>
      <c r="B140" s="34">
        <v>-1.7149844258839787E-2</v>
      </c>
      <c r="C140" s="34">
        <v>-0.21337582528997409</v>
      </c>
    </row>
    <row r="141" spans="1:3" ht="21">
      <c r="A141" s="33">
        <v>37623</v>
      </c>
      <c r="B141" s="34">
        <v>-2.7797493671422965E-2</v>
      </c>
      <c r="C141" s="34">
        <v>-0.13761287949711348</v>
      </c>
    </row>
    <row r="142" spans="1:3" ht="21">
      <c r="A142" s="33">
        <v>37592</v>
      </c>
      <c r="B142" s="34">
        <v>-6.2229277129875436E-2</v>
      </c>
      <c r="C142" s="34">
        <v>-1.031468660183168E-2</v>
      </c>
    </row>
    <row r="143" spans="1:3" ht="21">
      <c r="A143" s="33">
        <v>37561</v>
      </c>
      <c r="B143" s="34">
        <v>5.550058467611222E-2</v>
      </c>
      <c r="C143" s="34">
        <v>-2.2324620705233986E-2</v>
      </c>
    </row>
    <row r="144" spans="1:3" ht="21">
      <c r="A144" s="33">
        <v>37530</v>
      </c>
      <c r="B144" s="34">
        <v>8.2914421028757151E-2</v>
      </c>
      <c r="C144" s="34">
        <v>4.6735077107459035E-2</v>
      </c>
    </row>
    <row r="145" spans="1:3" ht="21">
      <c r="A145" s="33">
        <v>37502</v>
      </c>
      <c r="B145" s="34">
        <v>-0.11656116844786664</v>
      </c>
      <c r="C145" s="34">
        <v>-0.31644425721140351</v>
      </c>
    </row>
    <row r="146" spans="1:3" ht="21">
      <c r="A146" s="33">
        <v>37469</v>
      </c>
      <c r="B146" s="34">
        <v>4.8695443903156652E-3</v>
      </c>
      <c r="C146" s="34">
        <v>6.1630875045882522E-2</v>
      </c>
    </row>
    <row r="147" spans="1:3" ht="21">
      <c r="A147" s="33">
        <v>37438</v>
      </c>
      <c r="B147" s="34">
        <v>-8.2299871837899052E-2</v>
      </c>
      <c r="C147" s="34">
        <v>-0.19889093970871699</v>
      </c>
    </row>
    <row r="148" spans="1:3" ht="21">
      <c r="A148" s="33">
        <v>37410</v>
      </c>
      <c r="B148" s="34">
        <v>-7.5214343275906148E-2</v>
      </c>
      <c r="C148" s="34">
        <v>-2.896845090048732E-2</v>
      </c>
    </row>
    <row r="149" spans="1:3" ht="21">
      <c r="A149" s="33">
        <v>37377</v>
      </c>
      <c r="B149" s="34">
        <v>-9.122942297125956E-3</v>
      </c>
      <c r="C149" s="34">
        <v>-0.17270374689875331</v>
      </c>
    </row>
    <row r="150" spans="1:3" ht="21">
      <c r="A150" s="33">
        <v>37347</v>
      </c>
      <c r="B150" s="34">
        <v>-6.3384682784413518E-2</v>
      </c>
      <c r="C150" s="34">
        <v>1.4020848241938451E-2</v>
      </c>
    </row>
    <row r="151" spans="1:3" ht="21">
      <c r="A151" s="33">
        <v>37316</v>
      </c>
      <c r="B151" s="34">
        <v>3.6080076252758407E-2</v>
      </c>
      <c r="C151" s="34">
        <v>6.8459079475225809E-2</v>
      </c>
    </row>
    <row r="152" spans="1:3" ht="21">
      <c r="A152" s="33">
        <v>37288</v>
      </c>
      <c r="B152" s="34">
        <v>-2.0984886675167722E-2</v>
      </c>
      <c r="C152" s="34">
        <v>2.0063556680680661E-2</v>
      </c>
    </row>
    <row r="153" spans="1:3" ht="21">
      <c r="A153" s="33">
        <v>37258</v>
      </c>
      <c r="B153" s="34">
        <v>-1.5696373666933345E-2</v>
      </c>
      <c r="C153" s="34">
        <v>-0.11852215882122645</v>
      </c>
    </row>
    <row r="154" spans="1:3" ht="21">
      <c r="A154" s="33">
        <v>37228</v>
      </c>
      <c r="B154" s="34">
        <v>7.545292033896033E-3</v>
      </c>
      <c r="C154" s="34">
        <v>8.2575915327587068E-2</v>
      </c>
    </row>
    <row r="155" spans="1:3" ht="21">
      <c r="A155" s="33">
        <v>37196</v>
      </c>
      <c r="B155" s="34">
        <v>7.2484350433373146E-2</v>
      </c>
      <c r="C155" s="34">
        <v>-5.3683199637458053E-2</v>
      </c>
    </row>
    <row r="156" spans="1:3" ht="21">
      <c r="A156" s="33">
        <v>37165</v>
      </c>
      <c r="B156" s="34">
        <v>1.7937188329115412E-2</v>
      </c>
      <c r="C156" s="34">
        <v>1.4484932921367013E-2</v>
      </c>
    </row>
    <row r="157" spans="1:3" ht="21">
      <c r="A157" s="33">
        <v>37138</v>
      </c>
      <c r="B157" s="34">
        <v>-8.5256615246989922E-2</v>
      </c>
      <c r="C157" s="34">
        <v>-3.7719543795455966E-2</v>
      </c>
    </row>
    <row r="158" spans="1:3" ht="21">
      <c r="A158" s="33">
        <v>37104</v>
      </c>
      <c r="B158" s="34">
        <v>-6.6255605887467039E-2</v>
      </c>
      <c r="C158" s="34">
        <v>2.5172327743367279E-2</v>
      </c>
    </row>
    <row r="159" spans="1:3" ht="21">
      <c r="A159" s="33">
        <v>37074</v>
      </c>
      <c r="B159" s="34">
        <v>-1.0798221205900169E-2</v>
      </c>
      <c r="C159" s="34">
        <v>-1.0199950595819745E-2</v>
      </c>
    </row>
    <row r="160" spans="1:3" ht="21">
      <c r="A160" s="33">
        <v>37043</v>
      </c>
      <c r="B160" s="34">
        <v>-2.5354152249423972E-2</v>
      </c>
      <c r="C160" s="34">
        <v>-0.15868548040541647</v>
      </c>
    </row>
    <row r="161" spans="1:3" ht="21">
      <c r="A161" s="33">
        <v>37012</v>
      </c>
      <c r="B161" s="34">
        <v>5.0772876986084174E-3</v>
      </c>
      <c r="C161" s="34">
        <v>-1.6249196890796999E-2</v>
      </c>
    </row>
    <row r="162" spans="1:3" ht="21">
      <c r="A162" s="33">
        <v>36983</v>
      </c>
      <c r="B162" s="34">
        <v>7.4007010555980454E-2</v>
      </c>
      <c r="C162" s="34">
        <v>8.9799258853585764E-2</v>
      </c>
    </row>
    <row r="163" spans="1:3" ht="21">
      <c r="A163" s="33">
        <v>36951</v>
      </c>
      <c r="B163" s="34">
        <v>-6.635854393013127E-2</v>
      </c>
      <c r="C163" s="34">
        <v>4.7720207809686985E-2</v>
      </c>
    </row>
    <row r="164" spans="1:3" ht="21">
      <c r="A164" s="33">
        <v>36923</v>
      </c>
      <c r="B164" s="34">
        <v>-9.6831090416541171E-2</v>
      </c>
      <c r="C164" s="34">
        <v>0.11494690276563554</v>
      </c>
    </row>
    <row r="165" spans="1:3" ht="21">
      <c r="A165" s="33">
        <v>36893</v>
      </c>
      <c r="B165" s="34">
        <v>3.4050246450141819E-2</v>
      </c>
      <c r="C165" s="34">
        <v>-0.15330350932589581</v>
      </c>
    </row>
    <row r="166" spans="1:3" ht="21">
      <c r="A166" s="33">
        <v>36861</v>
      </c>
      <c r="B166" s="34">
        <v>4.0451932227232121E-3</v>
      </c>
      <c r="C166" s="34">
        <v>-5.3464847901058446E-2</v>
      </c>
    </row>
    <row r="167" spans="1:3" ht="21">
      <c r="A167" s="33">
        <v>36831</v>
      </c>
      <c r="B167" s="34">
        <v>-8.3456133710587313E-2</v>
      </c>
      <c r="C167" s="34">
        <v>4.6118393074371829E-2</v>
      </c>
    </row>
    <row r="168" spans="1:3" ht="21">
      <c r="A168" s="33">
        <v>36801</v>
      </c>
      <c r="B168" s="34">
        <v>-4.9617849736629414E-3</v>
      </c>
      <c r="C168" s="34">
        <v>7.8551018366358472E-3</v>
      </c>
    </row>
    <row r="169" spans="1:3" ht="21">
      <c r="A169" s="33">
        <v>36770</v>
      </c>
      <c r="B169" s="34">
        <v>-5.4966292284748544E-2</v>
      </c>
      <c r="C169" s="34">
        <v>0.13662517295894011</v>
      </c>
    </row>
    <row r="170" spans="1:3" ht="21">
      <c r="A170" s="33">
        <v>36739</v>
      </c>
      <c r="B170" s="34">
        <v>5.8928157588211842E-2</v>
      </c>
      <c r="C170" s="34">
        <v>0.20086513450612362</v>
      </c>
    </row>
    <row r="171" spans="1:3" ht="21">
      <c r="A171" s="33">
        <v>36710</v>
      </c>
      <c r="B171" s="34">
        <v>-1.647625326436223E-2</v>
      </c>
      <c r="C171" s="34">
        <v>9.0225091592725695E-2</v>
      </c>
    </row>
    <row r="172" spans="1:3" ht="21">
      <c r="A172" s="33">
        <v>36678</v>
      </c>
      <c r="B172" s="34">
        <v>2.3651631156730649E-2</v>
      </c>
      <c r="C172" s="34">
        <v>-3.3003762907998543E-2</v>
      </c>
    </row>
    <row r="173" spans="1:3" ht="21">
      <c r="A173" s="33">
        <v>36647</v>
      </c>
      <c r="B173" s="34">
        <v>-2.2158698229963615E-2</v>
      </c>
      <c r="C173" s="34">
        <v>2.2524334578486294E-2</v>
      </c>
    </row>
    <row r="174" spans="1:3" ht="21">
      <c r="A174" s="33">
        <v>36619</v>
      </c>
      <c r="B174" s="34">
        <v>-3.1279977258077872E-2</v>
      </c>
      <c r="C174" s="34">
        <v>9.0879853767550062E-2</v>
      </c>
    </row>
    <row r="175" spans="1:3" ht="21">
      <c r="A175" s="33">
        <v>36586</v>
      </c>
      <c r="B175" s="34">
        <v>9.2323812122223556E-2</v>
      </c>
      <c r="C175" s="34">
        <v>7.9162193396342784E-2</v>
      </c>
    </row>
    <row r="176" spans="1:3" ht="21">
      <c r="A176" s="33">
        <v>36557</v>
      </c>
      <c r="B176" s="34">
        <v>-2.03130626104484E-2</v>
      </c>
      <c r="C176" s="34">
        <v>-0.16423370556814601</v>
      </c>
    </row>
  </sheetData>
  <sortState ref="A2:C176">
    <sortCondition descending="1" ref="A2:A1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A7" workbookViewId="0">
      <selection activeCell="E26" sqref="E26"/>
    </sheetView>
  </sheetViews>
  <sheetFormatPr defaultColWidth="11" defaultRowHeight="15.75"/>
  <cols>
    <col min="1" max="1" width="11" bestFit="1" customWidth="1"/>
    <col min="2" max="2" width="13.5" bestFit="1" customWidth="1"/>
    <col min="3" max="3" width="11" bestFit="1" customWidth="1"/>
    <col min="4" max="4" width="22" customWidth="1"/>
    <col min="10" max="10" width="19.625" customWidth="1"/>
    <col min="11" max="11" width="17.375" customWidth="1"/>
  </cols>
  <sheetData>
    <row r="1" spans="1:11" ht="21">
      <c r="A1" s="48" t="s">
        <v>0</v>
      </c>
      <c r="B1" s="48"/>
      <c r="C1" s="48"/>
      <c r="D1" s="48"/>
      <c r="E1" s="48" t="s">
        <v>67</v>
      </c>
      <c r="F1" s="48"/>
      <c r="G1" s="48"/>
      <c r="H1" s="48"/>
      <c r="I1" s="48"/>
    </row>
    <row r="2" spans="1:11" ht="21">
      <c r="A2" s="36"/>
      <c r="B2" s="36"/>
      <c r="C2" s="36"/>
      <c r="D2" s="36"/>
      <c r="E2" s="36" t="s">
        <v>68</v>
      </c>
      <c r="F2" s="36"/>
      <c r="G2" s="36"/>
      <c r="H2" s="36"/>
      <c r="I2" s="36"/>
      <c r="J2" s="36"/>
    </row>
    <row r="3" spans="1:11" ht="21">
      <c r="A3" s="36"/>
      <c r="B3" s="36"/>
      <c r="C3" s="36" t="s">
        <v>1</v>
      </c>
      <c r="D3" s="36"/>
      <c r="E3" s="36" t="s">
        <v>69</v>
      </c>
      <c r="F3" s="36"/>
      <c r="G3" s="36"/>
      <c r="H3" s="36"/>
      <c r="I3" s="36"/>
      <c r="J3" s="36"/>
    </row>
    <row r="4" spans="1:11" ht="21">
      <c r="A4" s="36"/>
      <c r="B4" s="36"/>
      <c r="C4" s="37">
        <v>7.0000000000000007E-2</v>
      </c>
      <c r="D4" s="36"/>
      <c r="E4" s="36"/>
      <c r="F4" s="36"/>
      <c r="G4" s="36"/>
      <c r="H4" s="36"/>
      <c r="I4" s="36"/>
      <c r="J4" s="36"/>
    </row>
    <row r="5" spans="1:11" ht="21">
      <c r="A5" s="36"/>
      <c r="B5" s="36"/>
      <c r="C5" s="36"/>
      <c r="D5" s="36"/>
      <c r="E5" s="48" t="s">
        <v>70</v>
      </c>
      <c r="F5" s="48"/>
      <c r="G5" s="48"/>
      <c r="H5" s="48"/>
      <c r="I5" s="48"/>
      <c r="J5" s="36"/>
    </row>
    <row r="6" spans="1:11" ht="21">
      <c r="A6" s="36" t="s">
        <v>2</v>
      </c>
      <c r="B6" s="36" t="s">
        <v>3</v>
      </c>
      <c r="C6" s="36"/>
      <c r="D6" s="36"/>
      <c r="E6" s="48" t="s">
        <v>71</v>
      </c>
      <c r="F6" s="48"/>
      <c r="G6" s="48"/>
      <c r="H6" s="48"/>
      <c r="I6" s="48"/>
      <c r="J6" s="36" t="s">
        <v>83</v>
      </c>
      <c r="K6">
        <v>23.78761545912079</v>
      </c>
    </row>
    <row r="7" spans="1:11" ht="21">
      <c r="A7" s="36">
        <v>0</v>
      </c>
      <c r="B7" s="38">
        <v>1000</v>
      </c>
      <c r="C7" s="36"/>
      <c r="D7" s="36"/>
      <c r="E7" s="48" t="s">
        <v>72</v>
      </c>
      <c r="F7" s="48"/>
      <c r="G7" s="48"/>
      <c r="H7" s="48"/>
      <c r="I7" s="36"/>
      <c r="J7" s="36" t="s">
        <v>84</v>
      </c>
      <c r="K7" t="s">
        <v>85</v>
      </c>
    </row>
    <row r="8" spans="1:11" ht="21">
      <c r="A8" s="36">
        <v>1</v>
      </c>
      <c r="B8" s="39">
        <f>(1+$C$4)*B7</f>
        <v>1070</v>
      </c>
      <c r="C8" s="36"/>
      <c r="D8" s="36"/>
      <c r="E8" s="36"/>
      <c r="F8" s="36"/>
      <c r="G8" s="36"/>
      <c r="H8" s="36"/>
      <c r="I8" s="36"/>
      <c r="J8" s="39">
        <f>B7*(1+C4)^K6</f>
        <v>4999.9999997241866</v>
      </c>
    </row>
    <row r="9" spans="1:11" ht="21">
      <c r="A9" s="36">
        <v>2</v>
      </c>
      <c r="B9" s="39">
        <f>(1+$C$4)*B8</f>
        <v>1144.9000000000001</v>
      </c>
      <c r="C9" s="36"/>
      <c r="D9" s="36"/>
      <c r="E9" s="48" t="s">
        <v>73</v>
      </c>
      <c r="F9" s="48"/>
      <c r="G9" s="48"/>
      <c r="H9" s="36"/>
      <c r="I9" s="36"/>
      <c r="J9" s="36"/>
      <c r="K9" s="36"/>
    </row>
    <row r="10" spans="1:11" ht="21">
      <c r="A10" s="36">
        <v>3</v>
      </c>
      <c r="B10" s="39">
        <f t="shared" ref="B10:B16" si="0">(1+$C$4)*B9</f>
        <v>1225.0430000000001</v>
      </c>
      <c r="C10" s="36"/>
      <c r="D10" s="36"/>
      <c r="E10" s="36"/>
      <c r="F10" s="36"/>
      <c r="G10" s="36"/>
      <c r="H10" s="36"/>
      <c r="I10" s="36"/>
      <c r="J10" s="36"/>
      <c r="K10" s="36"/>
    </row>
    <row r="11" spans="1:11" ht="21">
      <c r="A11" s="36">
        <v>4</v>
      </c>
      <c r="B11" s="39">
        <f t="shared" si="0"/>
        <v>1310.7960100000003</v>
      </c>
      <c r="C11" s="36"/>
      <c r="D11" s="36"/>
      <c r="E11" s="48" t="s">
        <v>74</v>
      </c>
      <c r="F11" s="48"/>
      <c r="G11" s="48"/>
      <c r="H11" s="48"/>
      <c r="I11" s="48"/>
      <c r="J11" s="48"/>
      <c r="K11" s="48"/>
    </row>
    <row r="12" spans="1:11" ht="21">
      <c r="A12" s="36">
        <v>5</v>
      </c>
      <c r="B12" s="39">
        <f t="shared" si="0"/>
        <v>1402.5517307000005</v>
      </c>
      <c r="C12" s="36"/>
      <c r="D12" s="36"/>
      <c r="E12" s="48" t="s">
        <v>75</v>
      </c>
      <c r="F12" s="48"/>
      <c r="G12" s="48"/>
      <c r="H12" s="48"/>
      <c r="I12" s="36"/>
      <c r="J12" s="40">
        <v>0.17460000000000001</v>
      </c>
      <c r="K12" s="36"/>
    </row>
    <row r="13" spans="1:11" ht="21">
      <c r="A13" s="36">
        <v>6</v>
      </c>
      <c r="B13" s="39">
        <f t="shared" si="0"/>
        <v>1500.7303518490005</v>
      </c>
      <c r="C13" s="36"/>
      <c r="D13" s="36"/>
      <c r="E13" s="48" t="s">
        <v>76</v>
      </c>
      <c r="F13" s="48"/>
      <c r="G13" s="48"/>
      <c r="H13" s="48"/>
      <c r="I13" s="48"/>
      <c r="J13" s="36"/>
      <c r="K13" s="36"/>
    </row>
    <row r="14" spans="1:11" ht="21">
      <c r="A14" s="36">
        <v>7</v>
      </c>
      <c r="B14" s="39">
        <f t="shared" si="0"/>
        <v>1605.7814764784307</v>
      </c>
      <c r="C14" s="36"/>
      <c r="D14" s="36"/>
      <c r="E14" s="48" t="s">
        <v>77</v>
      </c>
      <c r="F14" s="48"/>
      <c r="G14" s="48"/>
      <c r="H14" s="48"/>
      <c r="I14" s="36"/>
      <c r="J14" s="41">
        <v>1927.72</v>
      </c>
      <c r="K14" s="36"/>
    </row>
    <row r="15" spans="1:11" ht="21">
      <c r="A15" s="36">
        <v>8</v>
      </c>
      <c r="B15" s="39">
        <f t="shared" si="0"/>
        <v>1718.186179831921</v>
      </c>
      <c r="C15" s="36"/>
      <c r="D15" s="36"/>
      <c r="E15" s="48" t="s">
        <v>78</v>
      </c>
      <c r="F15" s="48"/>
      <c r="G15" s="48"/>
      <c r="H15" s="36"/>
      <c r="I15" s="36"/>
      <c r="J15" s="36"/>
      <c r="K15" s="36"/>
    </row>
    <row r="16" spans="1:11" ht="21">
      <c r="A16" s="36">
        <v>9</v>
      </c>
      <c r="B16" s="39">
        <f t="shared" si="0"/>
        <v>1838.4592124201556</v>
      </c>
      <c r="C16" s="36"/>
      <c r="D16" s="36"/>
      <c r="E16" s="48" t="s">
        <v>79</v>
      </c>
      <c r="F16" s="48"/>
      <c r="G16" s="48"/>
      <c r="H16" s="48"/>
      <c r="I16" s="48"/>
      <c r="J16" s="48"/>
      <c r="K16" s="36"/>
    </row>
    <row r="17" spans="1:11" ht="21">
      <c r="A17" s="36">
        <v>10</v>
      </c>
      <c r="B17" s="38">
        <f>(1+$C$4)*B16</f>
        <v>1967.1513572895667</v>
      </c>
      <c r="C17" s="36"/>
      <c r="D17" s="36"/>
      <c r="E17" s="48" t="s">
        <v>80</v>
      </c>
      <c r="F17" s="48"/>
      <c r="G17" s="48"/>
      <c r="H17" s="48"/>
      <c r="I17" s="48"/>
      <c r="J17" s="36"/>
      <c r="K17" s="36"/>
    </row>
    <row r="18" spans="1:11" ht="21">
      <c r="A18" s="36"/>
      <c r="B18" s="36"/>
      <c r="C18" s="36"/>
      <c r="D18" s="36"/>
      <c r="E18" s="48" t="s">
        <v>81</v>
      </c>
      <c r="F18" s="48"/>
      <c r="G18" s="48"/>
      <c r="H18" s="48"/>
      <c r="I18" s="48"/>
      <c r="J18" s="36"/>
      <c r="K18" s="36"/>
    </row>
    <row r="19" spans="1:11" ht="21">
      <c r="E19" s="49" t="s">
        <v>82</v>
      </c>
      <c r="F19" s="49"/>
      <c r="G19" s="49"/>
      <c r="H19" s="49"/>
      <c r="I19" s="49"/>
      <c r="J19" s="49"/>
      <c r="K19" s="49"/>
    </row>
    <row r="20" spans="1:11" ht="21">
      <c r="F20">
        <v>23.78761545912079</v>
      </c>
      <c r="G20" s="42"/>
      <c r="H20" s="36"/>
      <c r="I20" s="36"/>
      <c r="J20" s="36"/>
    </row>
    <row r="21" spans="1:11" ht="21">
      <c r="H21" s="36"/>
      <c r="I21" s="36"/>
      <c r="J21" s="36"/>
    </row>
    <row r="22" spans="1:11" ht="21" customHeight="1">
      <c r="B22" t="s">
        <v>86</v>
      </c>
      <c r="D22" s="43" t="s">
        <v>87</v>
      </c>
      <c r="E22" s="44" t="s">
        <v>88</v>
      </c>
      <c r="F22" s="44"/>
      <c r="G22" s="44"/>
      <c r="H22" s="44"/>
      <c r="I22" s="44"/>
      <c r="J22" s="44"/>
    </row>
    <row r="23" spans="1:11" ht="21">
      <c r="H23" s="36"/>
      <c r="I23" s="36"/>
      <c r="J23" s="36"/>
    </row>
    <row r="24" spans="1:11" ht="21">
      <c r="H24" s="36"/>
      <c r="I24" s="36"/>
      <c r="J24" s="36"/>
    </row>
    <row r="25" spans="1:11" ht="21">
      <c r="H25" s="36"/>
      <c r="I25" s="36"/>
      <c r="J25" s="36"/>
    </row>
    <row r="26" spans="1:11" ht="21">
      <c r="H26" s="36"/>
      <c r="I26" s="36"/>
      <c r="J26" s="36"/>
    </row>
    <row r="27" spans="1:11" ht="21">
      <c r="H27" s="36"/>
      <c r="I27" s="36"/>
      <c r="J27" s="36"/>
    </row>
    <row r="28" spans="1:11" ht="21">
      <c r="H28" s="36"/>
      <c r="I28" s="36"/>
      <c r="J28" s="36"/>
    </row>
    <row r="29" spans="1:11" ht="21">
      <c r="H29" s="36"/>
      <c r="I29" s="36"/>
      <c r="J29" s="36"/>
    </row>
  </sheetData>
  <mergeCells count="16">
    <mergeCell ref="E9:G9"/>
    <mergeCell ref="A1:D1"/>
    <mergeCell ref="E1:I1"/>
    <mergeCell ref="E5:I5"/>
    <mergeCell ref="E6:I6"/>
    <mergeCell ref="E7:H7"/>
    <mergeCell ref="E17:I17"/>
    <mergeCell ref="E18:I18"/>
    <mergeCell ref="E19:K19"/>
    <mergeCell ref="E22:J22"/>
    <mergeCell ref="E11:K11"/>
    <mergeCell ref="E12:H12"/>
    <mergeCell ref="E13:I13"/>
    <mergeCell ref="E14:H14"/>
    <mergeCell ref="E15:G15"/>
    <mergeCell ref="E16:J16"/>
  </mergeCells>
  <hyperlinks>
    <hyperlink ref="D2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charting - template</vt:lpstr>
      <vt:lpstr>RELATIVE REFERENCE</vt:lpstr>
      <vt:lpstr>ABSOLUTE REFERENCE</vt:lpstr>
      <vt:lpstr>Intro to charting - Solution</vt:lpstr>
      <vt:lpstr>ARITHMETIC OPERATIONS</vt:lpstr>
      <vt:lpstr>FUNCTIONS</vt:lpstr>
      <vt:lpstr>FUNCTIONS-ARRAY&amp;ORDERED</vt:lpstr>
      <vt:lpstr>SORTING DATA</vt:lpstr>
      <vt:lpstr>SOLVER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draksha</cp:lastModifiedBy>
  <dcterms:created xsi:type="dcterms:W3CDTF">2016-05-25T18:56:43Z</dcterms:created>
  <dcterms:modified xsi:type="dcterms:W3CDTF">2020-05-17T14:04:41Z</dcterms:modified>
</cp:coreProperties>
</file>