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ashti\TOPS\Statistics\"/>
    </mc:Choice>
  </mc:AlternateContent>
  <xr:revisionPtr revIDLastSave="0" documentId="13_ncr:1_{DD35828C-88AE-420C-8067-F795A7FAEB87}" xr6:coauthVersionLast="47" xr6:coauthVersionMax="47" xr10:uidLastSave="{00000000-0000-0000-0000-000000000000}"/>
  <bookViews>
    <workbookView xWindow="-108" yWindow="-108" windowWidth="23256" windowHeight="12456" activeTab="3" xr2:uid="{E50698E5-8DD6-4870-8A1F-FB07A9F4B79A}"/>
  </bookViews>
  <sheets>
    <sheet name="Data" sheetId="6" r:id="rId1"/>
    <sheet name="Box Plot" sheetId="2" r:id="rId2"/>
    <sheet name="Pivot Chart" sheetId="7" r:id="rId3"/>
    <sheet name="Applied Formulas" sheetId="5" r:id="rId4"/>
  </sheets>
  <definedNames>
    <definedName name="_xlchart.v1.0" hidden="1">'Box Plot'!$A$1</definedName>
    <definedName name="_xlchart.v1.1" hidden="1">'Box Plot'!$A$2:$A$101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7" i="5" l="1"/>
  <c r="K17" i="5"/>
  <c r="J17" i="5"/>
  <c r="I17" i="5"/>
  <c r="H17" i="5"/>
  <c r="G3" i="5"/>
  <c r="J3" i="5"/>
  <c r="G6" i="5"/>
  <c r="J6" i="5"/>
  <c r="J9" i="5" s="1"/>
  <c r="G9" i="5"/>
  <c r="M3" i="5" l="1"/>
  <c r="M6" i="5"/>
</calcChain>
</file>

<file path=xl/sharedStrings.xml><?xml version="1.0" encoding="utf-8"?>
<sst xmlns="http://schemas.openxmlformats.org/spreadsheetml/2006/main" count="844" uniqueCount="259">
  <si>
    <t>Transaction ID</t>
  </si>
  <si>
    <t>Brand</t>
  </si>
  <si>
    <t>Unit Sold</t>
  </si>
  <si>
    <t>Price Per Unit</t>
  </si>
  <si>
    <t>Customer Name</t>
  </si>
  <si>
    <t>Customer Age</t>
  </si>
  <si>
    <t>City</t>
  </si>
  <si>
    <t>Payment Method</t>
  </si>
  <si>
    <t>Customer Rating</t>
  </si>
  <si>
    <t>Mobile Model</t>
  </si>
  <si>
    <t>Date</t>
  </si>
  <si>
    <t>TXN1000</t>
  </si>
  <si>
    <t>OnePlus</t>
  </si>
  <si>
    <t>Christopher Johnson</t>
  </si>
  <si>
    <t>New York</t>
  </si>
  <si>
    <t>UPI</t>
  </si>
  <si>
    <t>OnePlus 9</t>
  </si>
  <si>
    <t>TXN1001</t>
  </si>
  <si>
    <t>Vivo</t>
  </si>
  <si>
    <t>Richard Maddox</t>
  </si>
  <si>
    <t>Houston</t>
  </si>
  <si>
    <t>Cash</t>
  </si>
  <si>
    <t>V21</t>
  </si>
  <si>
    <t>TXN1002</t>
  </si>
  <si>
    <t>Kathleen Alvarez</t>
  </si>
  <si>
    <t>San Antonio</t>
  </si>
  <si>
    <t>TXN1003</t>
  </si>
  <si>
    <t>Xiaomi</t>
  </si>
  <si>
    <t>Nicholas West</t>
  </si>
  <si>
    <t>Debit Card</t>
  </si>
  <si>
    <t>Redmi Note 10</t>
  </si>
  <si>
    <t>TXN1004</t>
  </si>
  <si>
    <t>Apple</t>
  </si>
  <si>
    <t>Debra Gardner</t>
  </si>
  <si>
    <t>Phoenix</t>
  </si>
  <si>
    <t>iPhone 14</t>
  </si>
  <si>
    <t>TXN1005</t>
  </si>
  <si>
    <t>Samsung</t>
  </si>
  <si>
    <t>Amy Bush</t>
  </si>
  <si>
    <t>Chicago</t>
  </si>
  <si>
    <t>Galaxy S21</t>
  </si>
  <si>
    <t>TXN1006</t>
  </si>
  <si>
    <t>Oppo</t>
  </si>
  <si>
    <t>Felicia Smith</t>
  </si>
  <si>
    <t>Los Angeles</t>
  </si>
  <si>
    <t>Net Banking</t>
  </si>
  <si>
    <t>Reno 7</t>
  </si>
  <si>
    <t>TXN1007</t>
  </si>
  <si>
    <t>Juan Roberts</t>
  </si>
  <si>
    <t>Credit Card</t>
  </si>
  <si>
    <t>TXN1008</t>
  </si>
  <si>
    <t>Brittany Gordon</t>
  </si>
  <si>
    <t>Y33s</t>
  </si>
  <si>
    <t>TXN1009</t>
  </si>
  <si>
    <t>Jake Hudson</t>
  </si>
  <si>
    <t>OnePlus 11</t>
  </si>
  <si>
    <t>TXN1010</t>
  </si>
  <si>
    <t>Jack Scott</t>
  </si>
  <si>
    <t>Redmi Note 11</t>
  </si>
  <si>
    <t>TXN1011</t>
  </si>
  <si>
    <t>David Santiago</t>
  </si>
  <si>
    <t>A74</t>
  </si>
  <si>
    <t>TXN1012</t>
  </si>
  <si>
    <t>Jordan Brewer</t>
  </si>
  <si>
    <t>V23</t>
  </si>
  <si>
    <t>TXN1013</t>
  </si>
  <si>
    <t>Andrew Hill</t>
  </si>
  <si>
    <t>TXN1014</t>
  </si>
  <si>
    <t>Brenda Peters</t>
  </si>
  <si>
    <t>Galaxy S23</t>
  </si>
  <si>
    <t>TXN1015</t>
  </si>
  <si>
    <t>Terri Brown</t>
  </si>
  <si>
    <t>TXN1016</t>
  </si>
  <si>
    <t>Paul Jimenez</t>
  </si>
  <si>
    <t>TXN1017</t>
  </si>
  <si>
    <t>Frank Johnston</t>
  </si>
  <si>
    <t>TXN1018</t>
  </si>
  <si>
    <t>Melissa Elliott</t>
  </si>
  <si>
    <t>TXN1019</t>
  </si>
  <si>
    <t>Adam Russell</t>
  </si>
  <si>
    <t>TXN1020</t>
  </si>
  <si>
    <t>Nichole Odonnell</t>
  </si>
  <si>
    <t>TXN1021</t>
  </si>
  <si>
    <t>Derrick Pena</t>
  </si>
  <si>
    <t>TXN1022</t>
  </si>
  <si>
    <t>Christopher Bell</t>
  </si>
  <si>
    <t>OnePlus 10</t>
  </si>
  <si>
    <t>TXN1023</t>
  </si>
  <si>
    <t>Thomas Greer</t>
  </si>
  <si>
    <t>TXN1024</t>
  </si>
  <si>
    <t>Brian Ramirez</t>
  </si>
  <si>
    <t>iPhone 15</t>
  </si>
  <si>
    <t>TXN1025</t>
  </si>
  <si>
    <t>Cynthia Vasquez</t>
  </si>
  <si>
    <t>TXN1026</t>
  </si>
  <si>
    <t>Rebecca Lewis</t>
  </si>
  <si>
    <t>TXN1027</t>
  </si>
  <si>
    <t>James Hunt</t>
  </si>
  <si>
    <t>Galaxy S22</t>
  </si>
  <si>
    <t>TXN1028</t>
  </si>
  <si>
    <t>Joshua Smith</t>
  </si>
  <si>
    <t>TXN1029</t>
  </si>
  <si>
    <t>Brenda Maldonado</t>
  </si>
  <si>
    <t>iPhone 13</t>
  </si>
  <si>
    <t>TXN1030</t>
  </si>
  <si>
    <t>Tracey Garcia</t>
  </si>
  <si>
    <t>TXN1031</t>
  </si>
  <si>
    <t>Todd Potts</t>
  </si>
  <si>
    <t>TXN1032</t>
  </si>
  <si>
    <t>Joseph Medina</t>
  </si>
  <si>
    <t>TXN1033</t>
  </si>
  <si>
    <t>Michael Yates</t>
  </si>
  <si>
    <t>Reno 6</t>
  </si>
  <si>
    <t>TXN1034</t>
  </si>
  <si>
    <t>Margaret Green</t>
  </si>
  <si>
    <t>TXN1035</t>
  </si>
  <si>
    <t>Patrick Douglas</t>
  </si>
  <si>
    <t>TXN1036</t>
  </si>
  <si>
    <t>Terrance Duarte</t>
  </si>
  <si>
    <t>TXN1037</t>
  </si>
  <si>
    <t>Michael Ryan</t>
  </si>
  <si>
    <t>TXN1038</t>
  </si>
  <si>
    <t>Curtis Nichols</t>
  </si>
  <si>
    <t>TXN1039</t>
  </si>
  <si>
    <t>Jessica Rivers</t>
  </si>
  <si>
    <t>TXN1040</t>
  </si>
  <si>
    <t>Amy Kane</t>
  </si>
  <si>
    <t>TXN1041</t>
  </si>
  <si>
    <t>Maria Welch</t>
  </si>
  <si>
    <t>TXN1042</t>
  </si>
  <si>
    <t>David Wilson</t>
  </si>
  <si>
    <t>Mi 11</t>
  </si>
  <si>
    <t>TXN1043</t>
  </si>
  <si>
    <t>Matthew Mckenzie</t>
  </si>
  <si>
    <t>TXN1044</t>
  </si>
  <si>
    <t>Emily Montoya</t>
  </si>
  <si>
    <t>TXN1045</t>
  </si>
  <si>
    <t>Ernest Weaver</t>
  </si>
  <si>
    <t>TXN1046</t>
  </si>
  <si>
    <t>Mary Hawkins</t>
  </si>
  <si>
    <t>TXN1047</t>
  </si>
  <si>
    <t>Robert Meyer</t>
  </si>
  <si>
    <t>TXN1048</t>
  </si>
  <si>
    <t>Michelle Jones</t>
  </si>
  <si>
    <t>TXN1049</t>
  </si>
  <si>
    <t>Jennifer Hodges</t>
  </si>
  <si>
    <t>TXN1050</t>
  </si>
  <si>
    <t>Jennifer Perez</t>
  </si>
  <si>
    <t>TXN1051</t>
  </si>
  <si>
    <t>Nicholas Reed</t>
  </si>
  <si>
    <t>TXN1052</t>
  </si>
  <si>
    <t>Mckenzie Fowler</t>
  </si>
  <si>
    <t>TXN1053</t>
  </si>
  <si>
    <t>Ruth Wright</t>
  </si>
  <si>
    <t>TXN1054</t>
  </si>
  <si>
    <t>Cathy Alvarado</t>
  </si>
  <si>
    <t>TXN1055</t>
  </si>
  <si>
    <t>Jill Payne</t>
  </si>
  <si>
    <t>TXN1056</t>
  </si>
  <si>
    <t>Jason Edwards</t>
  </si>
  <si>
    <t>TXN1057</t>
  </si>
  <si>
    <t>Stanley Shelton</t>
  </si>
  <si>
    <t>TXN1058</t>
  </si>
  <si>
    <t>James Alexander</t>
  </si>
  <si>
    <t>TXN1059</t>
  </si>
  <si>
    <t>John Mueller</t>
  </si>
  <si>
    <t>TXN1060</t>
  </si>
  <si>
    <t>Mrs. Kelly Johnson</t>
  </si>
  <si>
    <t>TXN1061</t>
  </si>
  <si>
    <t>William Hunter</t>
  </si>
  <si>
    <t>TXN1062</t>
  </si>
  <si>
    <t>Megan Perez</t>
  </si>
  <si>
    <t>TXN1063</t>
  </si>
  <si>
    <t>Sandra Roman</t>
  </si>
  <si>
    <t>TXN1064</t>
  </si>
  <si>
    <t>Bryan Wilson</t>
  </si>
  <si>
    <t>TXN1065</t>
  </si>
  <si>
    <t>Stephanie Patterson</t>
  </si>
  <si>
    <t>TXN1066</t>
  </si>
  <si>
    <t>Michelle Jordan</t>
  </si>
  <si>
    <t>TXN1067</t>
  </si>
  <si>
    <t>Stacy Castro</t>
  </si>
  <si>
    <t>TXN1068</t>
  </si>
  <si>
    <t>Billy Daniels</t>
  </si>
  <si>
    <t>TXN1069</t>
  </si>
  <si>
    <t>Stacy Taylor</t>
  </si>
  <si>
    <t>TXN1070</t>
  </si>
  <si>
    <t>Melissa Solomon</t>
  </si>
  <si>
    <t>TXN1071</t>
  </si>
  <si>
    <t>Anna Bradley</t>
  </si>
  <si>
    <t>TXN1072</t>
  </si>
  <si>
    <t>Andrew Cunningham</t>
  </si>
  <si>
    <t>TXN1073</t>
  </si>
  <si>
    <t>Monica Johnson</t>
  </si>
  <si>
    <t>TXN1074</t>
  </si>
  <si>
    <t>Sarah Hughes</t>
  </si>
  <si>
    <t>TXN1075</t>
  </si>
  <si>
    <t>Kevin Martinez</t>
  </si>
  <si>
    <t>TXN1076</t>
  </si>
  <si>
    <t>Kevin Walker</t>
  </si>
  <si>
    <t>TXN1077</t>
  </si>
  <si>
    <t>Benjamin Anderson</t>
  </si>
  <si>
    <t>TXN1078</t>
  </si>
  <si>
    <t>David Arnold</t>
  </si>
  <si>
    <t>TXN1079</t>
  </si>
  <si>
    <t>Timothy Sloan</t>
  </si>
  <si>
    <t>TXN1080</t>
  </si>
  <si>
    <t>Sarah Mccarthy</t>
  </si>
  <si>
    <t>TXN1081</t>
  </si>
  <si>
    <t>Amanda Fisher</t>
  </si>
  <si>
    <t>TXN1082</t>
  </si>
  <si>
    <t>Kathleen Ferguson</t>
  </si>
  <si>
    <t>TXN1083</t>
  </si>
  <si>
    <t>Brian Armstrong</t>
  </si>
  <si>
    <t>TXN1084</t>
  </si>
  <si>
    <t>Erica Howard</t>
  </si>
  <si>
    <t>TXN1085</t>
  </si>
  <si>
    <t>Mr. Edward Campos MD</t>
  </si>
  <si>
    <t>TXN1086</t>
  </si>
  <si>
    <t>Bradley Jones</t>
  </si>
  <si>
    <t>TXN1087</t>
  </si>
  <si>
    <t>Angela Crawford</t>
  </si>
  <si>
    <t>TXN1088</t>
  </si>
  <si>
    <t>Antonio Allison</t>
  </si>
  <si>
    <t>TXN1089</t>
  </si>
  <si>
    <t>Kevin Lawson</t>
  </si>
  <si>
    <t>TXN1090</t>
  </si>
  <si>
    <t>Kellie Matthews</t>
  </si>
  <si>
    <t>TXN1091</t>
  </si>
  <si>
    <t>Jeffrey Wong MD</t>
  </si>
  <si>
    <t>TXN1092</t>
  </si>
  <si>
    <t>Ricky Powers</t>
  </si>
  <si>
    <t>TXN1093</t>
  </si>
  <si>
    <t>Amy Smith</t>
  </si>
  <si>
    <t>TXN1094</t>
  </si>
  <si>
    <t>Paige Mckenzie</t>
  </si>
  <si>
    <t>TXN1095</t>
  </si>
  <si>
    <t>Veronica Jordan</t>
  </si>
  <si>
    <t>TXN1096</t>
  </si>
  <si>
    <t>James Martinez</t>
  </si>
  <si>
    <t>TXN1097</t>
  </si>
  <si>
    <t>Spencer Foster</t>
  </si>
  <si>
    <t>TXN1098</t>
  </si>
  <si>
    <t>John Thomas</t>
  </si>
  <si>
    <t>TXN1099</t>
  </si>
  <si>
    <t>Lisa Wood</t>
  </si>
  <si>
    <t>Vlookup</t>
  </si>
  <si>
    <t>IQR</t>
  </si>
  <si>
    <t>Standard Deviation Of Customer Rating</t>
  </si>
  <si>
    <t>Lower Bound O fCustomer Rating</t>
  </si>
  <si>
    <t>Q3 Of Customer Rating</t>
  </si>
  <si>
    <t>Median Of Price Per Unit</t>
  </si>
  <si>
    <t>Uppar Bound Of Customer Rating</t>
  </si>
  <si>
    <t>Q1 Of Customer Rating</t>
  </si>
  <si>
    <t>Mean Of Customer Rating</t>
  </si>
  <si>
    <t>Payment Mode</t>
  </si>
  <si>
    <t>Count of Unit Sold</t>
  </si>
  <si>
    <t>Grand Total</t>
  </si>
  <si>
    <t>Sum of Unit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</si>
</sst>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0"/>
      </left>
      <right/>
      <top style="thin">
        <color auto="1"/>
      </top>
      <bottom/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3" borderId="3" xfId="0" applyNumberFormat="1" applyFill="1" applyBorder="1"/>
    <xf numFmtId="0" fontId="2" fillId="2" borderId="4" xfId="0" applyFont="1" applyFill="1" applyBorder="1" applyAlignment="1">
      <alignment horizontal="center" vertical="top"/>
    </xf>
    <xf numFmtId="164" fontId="2" fillId="2" borderId="5" xfId="0" applyNumberFormat="1" applyFont="1" applyFill="1" applyBorder="1" applyAlignment="1">
      <alignment horizontal="center" vertical="top"/>
    </xf>
    <xf numFmtId="0" fontId="0" fillId="3" borderId="2" xfId="0" applyFill="1" applyBorder="1"/>
    <xf numFmtId="0" fontId="0" fillId="3" borderId="6" xfId="0" applyFill="1" applyBorder="1"/>
    <xf numFmtId="164" fontId="0" fillId="3" borderId="6" xfId="0" applyNumberFormat="1" applyFill="1" applyBorder="1"/>
    <xf numFmtId="0" fontId="0" fillId="3" borderId="7" xfId="0" applyFill="1" applyBorder="1"/>
    <xf numFmtId="0" fontId="0" fillId="3" borderId="3" xfId="0" applyFill="1" applyBorder="1"/>
    <xf numFmtId="0" fontId="3" fillId="4" borderId="0" xfId="0" applyFont="1" applyFill="1"/>
    <xf numFmtId="0" fontId="3" fillId="0" borderId="0" xfId="0" applyFont="1"/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4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860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[Project with Excel and Statistics.xlsx]Pivot Chart!PivotTable5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cap="all" baseline="0">
                  <a:solidFill>
                    <a:schemeClr val="bg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Chart'!$B$2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cap="all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Chart'!$A$3:$A$9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</c:strCache>
            </c:strRef>
          </c:cat>
          <c:val>
            <c:numRef>
              <c:f>'Pivot Chart'!$B$3:$B$9</c:f>
              <c:numCache>
                <c:formatCode>General</c:formatCode>
                <c:ptCount val="6"/>
                <c:pt idx="0">
                  <c:v>23</c:v>
                </c:pt>
                <c:pt idx="1">
                  <c:v>16</c:v>
                </c:pt>
                <c:pt idx="2">
                  <c:v>21</c:v>
                </c:pt>
                <c:pt idx="3">
                  <c:v>19</c:v>
                </c:pt>
                <c:pt idx="4">
                  <c:v>20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7F-44CC-ABA3-0879C6125C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730813744"/>
        <c:axId val="1730815664"/>
      </c:barChart>
      <c:catAx>
        <c:axId val="17308137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9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1" i="0" u="none" strike="noStrike" kern="1200" cap="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815664"/>
        <c:crosses val="autoZero"/>
        <c:auto val="1"/>
        <c:lblAlgn val="ctr"/>
        <c:lblOffset val="100"/>
        <c:noMultiLvlLbl val="0"/>
      </c:catAx>
      <c:valAx>
        <c:axId val="173081566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Unit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73081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900" b="1" i="0" u="none" strike="noStrike" kern="1200" cap="all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with Excel and Statistics.xlsx]Pivot Chart!PivotTable1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-2.500000000000005E-2"/>
              <c:y val="-8.333333333333335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A860A3"/>
          </a:solidFill>
          <a:ln w="19050">
            <a:noFill/>
          </a:ln>
          <a:effectLst/>
        </c:spPr>
        <c:dLbl>
          <c:idx val="0"/>
          <c:layout>
            <c:manualLayout>
              <c:x val="3.6111111111111108E-2"/>
              <c:y val="-7.407407407407409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5.5555555555555552E-2"/>
              <c:y val="4.166666666666658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-5.2777777777777826E-2"/>
              <c:y val="8.333333333333332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-5.2777777777777826E-2"/>
              <c:y val="4.166666666666649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-5.8333333333333362E-2"/>
              <c:y val="-8.4875562720133283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'Pivot Chart'!$B$16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A860A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C34-4A4F-8286-A4547EC9FA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C34-4A4F-8286-A4547EC9FA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C34-4A4F-8286-A4547EC9FA5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8C34-4A4F-8286-A4547EC9FA5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C34-4A4F-8286-A4547EC9FA5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C34-4A4F-8286-A4547EC9FA56}"/>
              </c:ext>
            </c:extLst>
          </c:dPt>
          <c:dLbls>
            <c:dLbl>
              <c:idx val="0"/>
              <c:layout>
                <c:manualLayout>
                  <c:x val="3.6111111111111108E-2"/>
                  <c:y val="-7.40740740740740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C34-4A4F-8286-A4547EC9FA56}"/>
                </c:ext>
              </c:extLst>
            </c:dLbl>
            <c:dLbl>
              <c:idx val="1"/>
              <c:layout>
                <c:manualLayout>
                  <c:x val="5.5555555555555552E-2"/>
                  <c:y val="4.16666666666665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C34-4A4F-8286-A4547EC9FA56}"/>
                </c:ext>
              </c:extLst>
            </c:dLbl>
            <c:dLbl>
              <c:idx val="2"/>
              <c:layout>
                <c:manualLayout>
                  <c:x val="-5.2777777777777826E-2"/>
                  <c:y val="8.33333333333333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C34-4A4F-8286-A4547EC9FA56}"/>
                </c:ext>
              </c:extLst>
            </c:dLbl>
            <c:dLbl>
              <c:idx val="3"/>
              <c:layout>
                <c:manualLayout>
                  <c:x val="-5.2777777777777826E-2"/>
                  <c:y val="4.16666666666664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C34-4A4F-8286-A4547EC9FA56}"/>
                </c:ext>
              </c:extLst>
            </c:dLbl>
            <c:dLbl>
              <c:idx val="4"/>
              <c:layout>
                <c:manualLayout>
                  <c:x val="-5.8333333333333362E-2"/>
                  <c:y val="-8.487556272013328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C34-4A4F-8286-A4547EC9FA56}"/>
                </c:ext>
              </c:extLst>
            </c:dLbl>
            <c:dLbl>
              <c:idx val="5"/>
              <c:layout>
                <c:manualLayout>
                  <c:x val="-2.500000000000005E-2"/>
                  <c:y val="-8.33333333333333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C34-4A4F-8286-A4547EC9FA5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Chart'!$A$17:$A$23</c:f>
              <c:strCache>
                <c:ptCount val="6"/>
                <c:pt idx="0">
                  <c:v>Apple</c:v>
                </c:pt>
                <c:pt idx="1">
                  <c:v>OnePlus</c:v>
                </c:pt>
                <c:pt idx="2">
                  <c:v>Oppo</c:v>
                </c:pt>
                <c:pt idx="3">
                  <c:v>Samsung</c:v>
                </c:pt>
                <c:pt idx="4">
                  <c:v>Vivo</c:v>
                </c:pt>
                <c:pt idx="5">
                  <c:v>Xiaomi</c:v>
                </c:pt>
              </c:strCache>
            </c:strRef>
          </c:cat>
          <c:val>
            <c:numRef>
              <c:f>'Pivot Chart'!$B$17:$B$23</c:f>
              <c:numCache>
                <c:formatCode>General</c:formatCode>
                <c:ptCount val="6"/>
                <c:pt idx="0">
                  <c:v>58</c:v>
                </c:pt>
                <c:pt idx="1">
                  <c:v>68</c:v>
                </c:pt>
                <c:pt idx="2">
                  <c:v>52</c:v>
                </c:pt>
                <c:pt idx="3">
                  <c:v>27</c:v>
                </c:pt>
                <c:pt idx="4">
                  <c:v>69</c:v>
                </c:pt>
                <c:pt idx="5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34-4A4F-8286-A4547EC9FA5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1" i="0" u="none" strike="noStrike" kern="1200" cap="all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900" b="1" i="0" u="none" strike="noStrike" kern="1200" cap="all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Unit Sold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Unit Sold</a:t>
          </a:r>
        </a:p>
      </cx:txPr>
    </cx:title>
    <cx:plotArea>
      <cx:plotAreaRegion>
        <cx:series layoutId="boxWhisker" uniqueId="{2787AF06-85F7-489B-9F85-CCE7FA64AA3B}">
          <cx:tx>
            <cx:txData>
              <cx:f>_xlchart.v1.0</cx:f>
              <cx:v>Unit Sold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 b="1">
                    <a:solidFill>
                      <a:schemeClr val="accent2"/>
                    </a:solidFill>
                  </a:defRPr>
                </a:pPr>
                <a:endParaRPr lang="en-US" sz="1000" b="1" i="0" u="none" strike="noStrike" baseline="0">
                  <a:solidFill>
                    <a:schemeClr val="accent2"/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spPr>
          <a:ln w="11430">
            <a:solidFill>
              <a:schemeClr val="tx1"/>
            </a:solidFill>
          </a:ln>
        </cx:spPr>
      </cx:axis>
      <cx:axis id="1">
        <cx:valScaling/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900" b="1"/>
            </a:pPr>
            <a:endParaRPr lang="en-US" sz="9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  <cx:spPr>
    <a:solidFill>
      <a:schemeClr val="accent1">
        <a:lumMod val="20000"/>
        <a:lumOff val="80000"/>
      </a:schemeClr>
    </a:solidFill>
    <a:ln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388620</xdr:colOff>
      <xdr:row>3</xdr:row>
      <xdr:rowOff>102870</xdr:rowOff>
    </xdr:from>
    <xdr:to>
      <xdr:col>12</xdr:col>
      <xdr:colOff>83820</xdr:colOff>
      <xdr:row>18</xdr:row>
      <xdr:rowOff>102870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3C9EAA6-ECF1-FB45-F89F-E05EA5C936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16580" y="65151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10</xdr:col>
      <xdr:colOff>289560</xdr:colOff>
      <xdr:row>12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AAF570-4E20-F37A-D321-8A5756DF52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15</xdr:row>
      <xdr:rowOff>0</xdr:rowOff>
    </xdr:from>
    <xdr:to>
      <xdr:col>10</xdr:col>
      <xdr:colOff>335280</xdr:colOff>
      <xdr:row>28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9CEA7A-40ED-C96C-002C-2E597C5905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rashti Nandanvar" refreshedDate="45872.564484259259" createdVersion="8" refreshedVersion="8" minRefreshableVersion="3" recordCount="100" xr:uid="{05481063-A4ED-434C-AA44-0DC7B7AA9D36}">
  <cacheSource type="worksheet">
    <worksheetSource ref="A1:K101" sheet="Data"/>
  </cacheSource>
  <cacheFields count="11">
    <cacheField name="Transaction ID" numFmtId="0">
      <sharedItems/>
    </cacheField>
    <cacheField name="Brand" numFmtId="0">
      <sharedItems count="6">
        <s v="OnePlus"/>
        <s v="Vivo"/>
        <s v="Xiaomi"/>
        <s v="Apple"/>
        <s v="Samsung"/>
        <s v="Oppo"/>
      </sharedItems>
    </cacheField>
    <cacheField name="Unit Sold" numFmtId="0">
      <sharedItems containsSemiMixedTypes="0" containsString="0" containsNumber="1" containsInteger="1" minValue="1" maxValue="8" count="6">
        <n v="5"/>
        <n v="3"/>
        <n v="1"/>
        <n v="4"/>
        <n v="2"/>
        <n v="8"/>
      </sharedItems>
    </cacheField>
    <cacheField name="Price Per Unit" numFmtId="0">
      <sharedItems containsSemiMixedTypes="0" containsString="0" containsNumber="1" minValue="201.17" maxValue="1188.6400000000001"/>
    </cacheField>
    <cacheField name="Customer Name" numFmtId="0">
      <sharedItems/>
    </cacheField>
    <cacheField name="Customer Age" numFmtId="0">
      <sharedItems containsSemiMixedTypes="0" containsString="0" containsNumber="1" containsInteger="1" minValue="19" maxValue="65"/>
    </cacheField>
    <cacheField name="City" numFmtId="0">
      <sharedItems/>
    </cacheField>
    <cacheField name="Payment Method" numFmtId="0">
      <sharedItems/>
    </cacheField>
    <cacheField name="Customer Rating" numFmtId="0">
      <sharedItems containsSemiMixedTypes="0" containsString="0" containsNumber="1" minValue="1" maxValue="5"/>
    </cacheField>
    <cacheField name="Mobile Model" numFmtId="0">
      <sharedItems/>
    </cacheField>
    <cacheField name="Date" numFmtId="164">
      <sharedItems containsSemiMixedTypes="0" containsNonDate="0" containsDate="1" containsString="0" minDate="2024-01-14T00:00:00" maxDate="2025-12-26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TXN1000"/>
    <x v="0"/>
    <x v="0"/>
    <n v="685.2"/>
    <s v="Christopher Johnson"/>
    <n v="26"/>
    <s v="New York"/>
    <s v="UPI"/>
    <n v="4.9000000000000004"/>
    <s v="OnePlus 9"/>
    <d v="2025-05-16T00:00:00"/>
  </r>
  <r>
    <s v="TXN1001"/>
    <x v="1"/>
    <x v="1"/>
    <n v="849.09"/>
    <s v="Richard Maddox"/>
    <n v="61"/>
    <s v="Houston"/>
    <s v="Cash"/>
    <n v="1.8"/>
    <s v="V21"/>
    <d v="2025-07-14T00:00:00"/>
  </r>
  <r>
    <s v="TXN1002"/>
    <x v="1"/>
    <x v="1"/>
    <n v="370.75"/>
    <s v="Kathleen Alvarez"/>
    <n v="44"/>
    <s v="San Antonio"/>
    <s v="UPI"/>
    <n v="3.2"/>
    <s v="V21"/>
    <d v="2025-03-27T00:00:00"/>
  </r>
  <r>
    <s v="TXN1003"/>
    <x v="2"/>
    <x v="2"/>
    <n v="877.64"/>
    <s v="Nicholas West"/>
    <n v="23"/>
    <s v="New York"/>
    <s v="Debit Card"/>
    <n v="4.2"/>
    <s v="Redmi Note 10"/>
    <d v="2024-10-22T00:00:00"/>
  </r>
  <r>
    <s v="TXN1004"/>
    <x v="3"/>
    <x v="0"/>
    <n v="215.31"/>
    <s v="Debra Gardner"/>
    <n v="40"/>
    <s v="Phoenix"/>
    <s v="Debit Card"/>
    <n v="3.8"/>
    <s v="iPhone 14"/>
    <d v="2025-04-12T00:00:00"/>
  </r>
  <r>
    <s v="TXN1005"/>
    <x v="4"/>
    <x v="0"/>
    <n v="918.01"/>
    <s v="Amy Bush"/>
    <n v="45"/>
    <s v="Chicago"/>
    <s v="Cash"/>
    <n v="2.5"/>
    <s v="Galaxy S21"/>
    <d v="2024-07-17T00:00:00"/>
  </r>
  <r>
    <s v="TXN1006"/>
    <x v="5"/>
    <x v="2"/>
    <n v="811.23"/>
    <s v="Felicia Smith"/>
    <n v="21"/>
    <s v="Los Angeles"/>
    <s v="Net Banking"/>
    <n v="2.4"/>
    <s v="Reno 7"/>
    <d v="2024-12-06T00:00:00"/>
  </r>
  <r>
    <s v="TXN1007"/>
    <x v="1"/>
    <x v="0"/>
    <n v="881.74"/>
    <s v="Juan Roberts"/>
    <n v="52"/>
    <s v="Houston"/>
    <s v="Credit Card"/>
    <n v="4"/>
    <s v="V21"/>
    <d v="2025-05-12T00:00:00"/>
  </r>
  <r>
    <s v="TXN1008"/>
    <x v="1"/>
    <x v="0"/>
    <n v="776.08"/>
    <s v="Brittany Gordon"/>
    <n v="32"/>
    <s v="Phoenix"/>
    <s v="Net Banking"/>
    <n v="4.4000000000000004"/>
    <s v="Y33s"/>
    <d v="2025-06-21T00:00:00"/>
  </r>
  <r>
    <s v="TXN1009"/>
    <x v="0"/>
    <x v="3"/>
    <n v="356.33"/>
    <s v="Jake Hudson"/>
    <n v="45"/>
    <s v="Chicago"/>
    <s v="Debit Card"/>
    <n v="1.4"/>
    <s v="OnePlus 11"/>
    <d v="2025-06-24T00:00:00"/>
  </r>
  <r>
    <s v="TXN1010"/>
    <x v="2"/>
    <x v="1"/>
    <n v="685.04"/>
    <s v="Jack Scott"/>
    <n v="43"/>
    <s v="New York"/>
    <s v="Cash"/>
    <n v="4.5"/>
    <s v="Redmi Note 11"/>
    <d v="2025-08-18T00:00:00"/>
  </r>
  <r>
    <s v="TXN1011"/>
    <x v="5"/>
    <x v="1"/>
    <n v="1176.82"/>
    <s v="David Santiago"/>
    <n v="49"/>
    <s v="Houston"/>
    <s v="Cash"/>
    <n v="4.9000000000000004"/>
    <s v="A74"/>
    <d v="2024-06-30T00:00:00"/>
  </r>
  <r>
    <s v="TXN1012"/>
    <x v="1"/>
    <x v="1"/>
    <n v="411.31"/>
    <s v="Jordan Brewer"/>
    <n v="33"/>
    <s v="Los Angeles"/>
    <s v="UPI"/>
    <n v="2.6"/>
    <s v="V23"/>
    <d v="2025-06-23T00:00:00"/>
  </r>
  <r>
    <s v="TXN1013"/>
    <x v="0"/>
    <x v="0"/>
    <n v="1094.4100000000001"/>
    <s v="Andrew Hill"/>
    <n v="54"/>
    <s v="Chicago"/>
    <s v="UPI"/>
    <n v="3.9"/>
    <s v="OnePlus 11"/>
    <d v="2024-09-13T00:00:00"/>
  </r>
  <r>
    <s v="TXN1014"/>
    <x v="4"/>
    <x v="4"/>
    <n v="220.85"/>
    <s v="Brenda Peters"/>
    <n v="47"/>
    <s v="Chicago"/>
    <s v="Cash"/>
    <n v="4"/>
    <s v="Galaxy S23"/>
    <d v="2025-04-30T00:00:00"/>
  </r>
  <r>
    <s v="TXN1015"/>
    <x v="5"/>
    <x v="0"/>
    <n v="541.24"/>
    <s v="Terri Brown"/>
    <n v="54"/>
    <s v="New York"/>
    <s v="Cash"/>
    <n v="4.8"/>
    <s v="A74"/>
    <d v="2024-05-03T00:00:00"/>
  </r>
  <r>
    <s v="TXN1016"/>
    <x v="1"/>
    <x v="3"/>
    <n v="943.45"/>
    <s v="Paul Jimenez"/>
    <n v="56"/>
    <s v="Houston"/>
    <s v="Debit Card"/>
    <n v="3.4"/>
    <s v="V23"/>
    <d v="2025-03-28T00:00:00"/>
  </r>
  <r>
    <s v="TXN1017"/>
    <x v="5"/>
    <x v="1"/>
    <n v="1045.1600000000001"/>
    <s v="Frank Johnston"/>
    <n v="64"/>
    <s v="Los Angeles"/>
    <s v="UPI"/>
    <n v="3"/>
    <s v="Reno 7"/>
    <d v="2025-04-28T00:00:00"/>
  </r>
  <r>
    <s v="TXN1018"/>
    <x v="1"/>
    <x v="0"/>
    <n v="1146.48"/>
    <s v="Melissa Elliott"/>
    <n v="50"/>
    <s v="Phoenix"/>
    <s v="Debit Card"/>
    <n v="2.5"/>
    <s v="V23"/>
    <d v="2025-01-03T00:00:00"/>
  </r>
  <r>
    <s v="TXN1019"/>
    <x v="0"/>
    <x v="1"/>
    <n v="969.56"/>
    <s v="Adam Russell"/>
    <n v="49"/>
    <s v="New York"/>
    <s v="Cash"/>
    <n v="2.7"/>
    <s v="OnePlus 11"/>
    <d v="2024-01-15T00:00:00"/>
  </r>
  <r>
    <s v="TXN1020"/>
    <x v="5"/>
    <x v="5"/>
    <n v="242.08"/>
    <s v="Nichole Odonnell"/>
    <n v="50"/>
    <s v="Los Angeles"/>
    <s v="Cash"/>
    <n v="2.4"/>
    <s v="Reno 7"/>
    <d v="2025-12-18T00:00:00"/>
  </r>
  <r>
    <s v="TXN1021"/>
    <x v="5"/>
    <x v="1"/>
    <n v="481.44"/>
    <s v="Derrick Pena"/>
    <n v="24"/>
    <s v="New York"/>
    <s v="Cash"/>
    <n v="4.3"/>
    <s v="Reno 7"/>
    <d v="2025-10-24T00:00:00"/>
  </r>
  <r>
    <s v="TXN1022"/>
    <x v="0"/>
    <x v="2"/>
    <n v="596.6"/>
    <s v="Christopher Bell"/>
    <n v="24"/>
    <s v="San Antonio"/>
    <s v="Credit Card"/>
    <n v="1.9"/>
    <s v="OnePlus 10"/>
    <d v="2024-04-22T00:00:00"/>
  </r>
  <r>
    <s v="TXN1023"/>
    <x v="5"/>
    <x v="4"/>
    <n v="924.67"/>
    <s v="Thomas Greer"/>
    <n v="60"/>
    <s v="Chicago"/>
    <s v="Debit Card"/>
    <n v="1.4"/>
    <s v="Reno 7"/>
    <d v="2024-02-21T00:00:00"/>
  </r>
  <r>
    <s v="TXN1024"/>
    <x v="3"/>
    <x v="4"/>
    <n v="994.74"/>
    <s v="Brian Ramirez"/>
    <n v="21"/>
    <s v="Houston"/>
    <s v="Debit Card"/>
    <n v="4.8"/>
    <s v="iPhone 15"/>
    <d v="2025-05-20T00:00:00"/>
  </r>
  <r>
    <s v="TXN1025"/>
    <x v="0"/>
    <x v="2"/>
    <n v="994.53"/>
    <s v="Cynthia Vasquez"/>
    <n v="23"/>
    <s v="Chicago"/>
    <s v="UPI"/>
    <n v="2.6"/>
    <s v="OnePlus 10"/>
    <d v="2025-06-20T00:00:00"/>
  </r>
  <r>
    <s v="TXN1026"/>
    <x v="0"/>
    <x v="1"/>
    <n v="572.09"/>
    <s v="Rebecca Lewis"/>
    <n v="20"/>
    <s v="Phoenix"/>
    <s v="Debit Card"/>
    <n v="2"/>
    <s v="OnePlus 10"/>
    <d v="2025-07-19T00:00:00"/>
  </r>
  <r>
    <s v="TXN1027"/>
    <x v="4"/>
    <x v="2"/>
    <n v="288.97000000000003"/>
    <s v="James Hunt"/>
    <n v="57"/>
    <s v="Phoenix"/>
    <s v="UPI"/>
    <n v="4.3"/>
    <s v="Galaxy S22"/>
    <d v="2024-01-26T00:00:00"/>
  </r>
  <r>
    <s v="TXN1028"/>
    <x v="5"/>
    <x v="0"/>
    <n v="459.3"/>
    <s v="Joshua Smith"/>
    <n v="34"/>
    <s v="Phoenix"/>
    <s v="Debit Card"/>
    <n v="1.1000000000000001"/>
    <s v="A74"/>
    <d v="2024-01-22T00:00:00"/>
  </r>
  <r>
    <s v="TXN1029"/>
    <x v="3"/>
    <x v="0"/>
    <n v="1162.27"/>
    <s v="Brenda Maldonado"/>
    <n v="29"/>
    <s v="Los Angeles"/>
    <s v="Cash"/>
    <n v="3.1"/>
    <s v="iPhone 13"/>
    <d v="2024-06-28T00:00:00"/>
  </r>
  <r>
    <s v="TXN1030"/>
    <x v="2"/>
    <x v="4"/>
    <n v="315.75"/>
    <s v="Tracey Garcia"/>
    <n v="44"/>
    <s v="Phoenix"/>
    <s v="Credit Card"/>
    <n v="3.3"/>
    <s v="Redmi Note 11"/>
    <d v="2025-06-30T00:00:00"/>
  </r>
  <r>
    <s v="TXN1031"/>
    <x v="5"/>
    <x v="4"/>
    <n v="1182.52"/>
    <s v="Todd Potts"/>
    <n v="31"/>
    <s v="Houston"/>
    <s v="Debit Card"/>
    <n v="1.3"/>
    <s v="A74"/>
    <d v="2024-09-14T00:00:00"/>
  </r>
  <r>
    <s v="TXN1032"/>
    <x v="3"/>
    <x v="3"/>
    <n v="516.36"/>
    <s v="Joseph Medina"/>
    <n v="48"/>
    <s v="San Antonio"/>
    <s v="UPI"/>
    <n v="3"/>
    <s v="iPhone 14"/>
    <d v="2024-05-16T00:00:00"/>
  </r>
  <r>
    <s v="TXN1033"/>
    <x v="5"/>
    <x v="3"/>
    <n v="849.55"/>
    <s v="Michael Yates"/>
    <n v="51"/>
    <s v="Phoenix"/>
    <s v="Credit Card"/>
    <n v="1.9"/>
    <s v="Reno 6"/>
    <d v="2024-04-29T00:00:00"/>
  </r>
  <r>
    <s v="TXN1034"/>
    <x v="3"/>
    <x v="3"/>
    <n v="1188.6400000000001"/>
    <s v="Margaret Green"/>
    <n v="19"/>
    <s v="Houston"/>
    <s v="Net Banking"/>
    <n v="2.7"/>
    <s v="iPhone 14"/>
    <d v="2025-12-25T00:00:00"/>
  </r>
  <r>
    <s v="TXN1035"/>
    <x v="2"/>
    <x v="4"/>
    <n v="452.33"/>
    <s v="Patrick Douglas"/>
    <n v="24"/>
    <s v="San Antonio"/>
    <s v="Cash"/>
    <n v="4.5"/>
    <s v="Redmi Note 10"/>
    <d v="2025-04-03T00:00:00"/>
  </r>
  <r>
    <s v="TXN1036"/>
    <x v="5"/>
    <x v="2"/>
    <n v="632.52"/>
    <s v="Terrance Duarte"/>
    <n v="45"/>
    <s v="Houston"/>
    <s v="Cash"/>
    <n v="1.4"/>
    <s v="A74"/>
    <d v="2024-10-10T00:00:00"/>
  </r>
  <r>
    <s v="TXN1037"/>
    <x v="0"/>
    <x v="0"/>
    <n v="696.63"/>
    <s v="Michael Ryan"/>
    <n v="22"/>
    <s v="Los Angeles"/>
    <s v="Net Banking"/>
    <n v="2.9"/>
    <s v="OnePlus 10"/>
    <d v="2024-04-04T00:00:00"/>
  </r>
  <r>
    <s v="TXN1038"/>
    <x v="3"/>
    <x v="1"/>
    <n v="929.02"/>
    <s v="Curtis Nichols"/>
    <n v="62"/>
    <s v="Phoenix"/>
    <s v="UPI"/>
    <n v="1.2"/>
    <s v="iPhone 15"/>
    <d v="2024-12-21T00:00:00"/>
  </r>
  <r>
    <s v="TXN1039"/>
    <x v="3"/>
    <x v="1"/>
    <n v="483.14"/>
    <s v="Jessica Rivers"/>
    <n v="21"/>
    <s v="Chicago"/>
    <s v="Credit Card"/>
    <n v="1.2"/>
    <s v="iPhone 15"/>
    <d v="2024-09-19T00:00:00"/>
  </r>
  <r>
    <s v="TXN1040"/>
    <x v="3"/>
    <x v="2"/>
    <n v="549.54999999999995"/>
    <s v="Amy Kane"/>
    <n v="22"/>
    <s v="Los Angeles"/>
    <s v="Net Banking"/>
    <n v="4.5"/>
    <s v="iPhone 15"/>
    <d v="2024-02-05T00:00:00"/>
  </r>
  <r>
    <s v="TXN1041"/>
    <x v="3"/>
    <x v="0"/>
    <n v="948.36"/>
    <s v="Maria Welch"/>
    <n v="44"/>
    <s v="Los Angeles"/>
    <s v="Cash"/>
    <n v="4.5999999999999996"/>
    <s v="iPhone 13"/>
    <d v="2024-03-03T00:00:00"/>
  </r>
  <r>
    <s v="TXN1042"/>
    <x v="2"/>
    <x v="2"/>
    <n v="605.61"/>
    <s v="David Wilson"/>
    <n v="37"/>
    <s v="San Antonio"/>
    <s v="Net Banking"/>
    <n v="1.1000000000000001"/>
    <s v="Mi 11"/>
    <d v="2025-09-02T00:00:00"/>
  </r>
  <r>
    <s v="TXN1043"/>
    <x v="0"/>
    <x v="4"/>
    <n v="242.85"/>
    <s v="Matthew Mckenzie"/>
    <n v="47"/>
    <s v="Los Angeles"/>
    <s v="Net Banking"/>
    <n v="1.8"/>
    <s v="OnePlus 10"/>
    <d v="2024-09-27T00:00:00"/>
  </r>
  <r>
    <s v="TXN1044"/>
    <x v="1"/>
    <x v="3"/>
    <n v="625.75"/>
    <s v="Emily Montoya"/>
    <n v="59"/>
    <s v="San Antonio"/>
    <s v="Debit Card"/>
    <n v="3.1"/>
    <s v="V23"/>
    <d v="2025-08-29T00:00:00"/>
  </r>
  <r>
    <s v="TXN1045"/>
    <x v="0"/>
    <x v="2"/>
    <n v="959.56"/>
    <s v="Ernest Weaver"/>
    <n v="37"/>
    <s v="Chicago"/>
    <s v="Debit Card"/>
    <n v="3.8"/>
    <s v="OnePlus 10"/>
    <d v="2024-04-18T00:00:00"/>
  </r>
  <r>
    <s v="TXN1046"/>
    <x v="5"/>
    <x v="2"/>
    <n v="729.61"/>
    <s v="Mary Hawkins"/>
    <n v="54"/>
    <s v="Houston"/>
    <s v="Debit Card"/>
    <n v="2.2999999999999998"/>
    <s v="Reno 7"/>
    <d v="2024-02-12T00:00:00"/>
  </r>
  <r>
    <s v="TXN1047"/>
    <x v="1"/>
    <x v="0"/>
    <n v="823.22"/>
    <s v="Robert Meyer"/>
    <n v="19"/>
    <s v="Los Angeles"/>
    <s v="Net Banking"/>
    <n v="3.1"/>
    <s v="V23"/>
    <d v="2024-12-26T00:00:00"/>
  </r>
  <r>
    <s v="TXN1048"/>
    <x v="3"/>
    <x v="2"/>
    <n v="1147.05"/>
    <s v="Michelle Jones"/>
    <n v="59"/>
    <s v="Houston"/>
    <s v="Credit Card"/>
    <n v="1.2"/>
    <s v="iPhone 15"/>
    <d v="2024-11-14T00:00:00"/>
  </r>
  <r>
    <s v="TXN1049"/>
    <x v="4"/>
    <x v="3"/>
    <n v="925.85"/>
    <s v="Jennifer Hodges"/>
    <n v="47"/>
    <s v="New York"/>
    <s v="Debit Card"/>
    <n v="1.3"/>
    <s v="Galaxy S21"/>
    <d v="2025-12-06T00:00:00"/>
  </r>
  <r>
    <s v="TXN1050"/>
    <x v="2"/>
    <x v="2"/>
    <n v="838.81"/>
    <s v="Jennifer Perez"/>
    <n v="47"/>
    <s v="Los Angeles"/>
    <s v="Net Banking"/>
    <n v="1.9"/>
    <s v="Mi 11"/>
    <d v="2024-01-14T00:00:00"/>
  </r>
  <r>
    <s v="TXN1051"/>
    <x v="5"/>
    <x v="3"/>
    <n v="1158.79"/>
    <s v="Nicholas Reed"/>
    <n v="44"/>
    <s v="Los Angeles"/>
    <s v="UPI"/>
    <n v="1.9"/>
    <s v="Reno 6"/>
    <d v="2025-10-02T00:00:00"/>
  </r>
  <r>
    <s v="TXN1052"/>
    <x v="2"/>
    <x v="3"/>
    <n v="1170.33"/>
    <s v="Mckenzie Fowler"/>
    <n v="37"/>
    <s v="New York"/>
    <s v="Credit Card"/>
    <n v="2.8"/>
    <s v="Mi 11"/>
    <d v="2025-10-05T00:00:00"/>
  </r>
  <r>
    <s v="TXN1053"/>
    <x v="1"/>
    <x v="1"/>
    <n v="996.23"/>
    <s v="Ruth Wright"/>
    <n v="44"/>
    <s v="Los Angeles"/>
    <s v="Debit Card"/>
    <n v="2.5"/>
    <s v="V21"/>
    <d v="2024-10-05T00:00:00"/>
  </r>
  <r>
    <s v="TXN1054"/>
    <x v="2"/>
    <x v="4"/>
    <n v="410.07"/>
    <s v="Cathy Alvarado"/>
    <n v="47"/>
    <s v="San Antonio"/>
    <s v="Debit Card"/>
    <n v="1"/>
    <s v="Redmi Note 11"/>
    <d v="2025-05-20T00:00:00"/>
  </r>
  <r>
    <s v="TXN1055"/>
    <x v="4"/>
    <x v="4"/>
    <n v="635.74"/>
    <s v="Jill Payne"/>
    <n v="20"/>
    <s v="Houston"/>
    <s v="Debit Card"/>
    <n v="3"/>
    <s v="Galaxy S22"/>
    <d v="2025-07-05T00:00:00"/>
  </r>
  <r>
    <s v="TXN1056"/>
    <x v="4"/>
    <x v="3"/>
    <n v="642.17999999999995"/>
    <s v="Jason Edwards"/>
    <n v="62"/>
    <s v="Phoenix"/>
    <s v="Cash"/>
    <n v="1.3"/>
    <s v="Galaxy S21"/>
    <d v="2024-12-19T00:00:00"/>
  </r>
  <r>
    <s v="TXN1057"/>
    <x v="3"/>
    <x v="4"/>
    <n v="425.08"/>
    <s v="Stanley Shelton"/>
    <n v="37"/>
    <s v="Chicago"/>
    <s v="Net Banking"/>
    <n v="3.1"/>
    <s v="iPhone 15"/>
    <d v="2024-10-22T00:00:00"/>
  </r>
  <r>
    <s v="TXN1058"/>
    <x v="1"/>
    <x v="3"/>
    <n v="879.06"/>
    <s v="James Alexander"/>
    <n v="24"/>
    <s v="Phoenix"/>
    <s v="UPI"/>
    <n v="2.7"/>
    <s v="Y33s"/>
    <d v="2025-05-29T00:00:00"/>
  </r>
  <r>
    <s v="TXN1059"/>
    <x v="1"/>
    <x v="1"/>
    <n v="339.31"/>
    <s v="John Mueller"/>
    <n v="55"/>
    <s v="San Antonio"/>
    <s v="Debit Card"/>
    <n v="4.7"/>
    <s v="V21"/>
    <d v="2024-08-23T00:00:00"/>
  </r>
  <r>
    <s v="TXN1060"/>
    <x v="0"/>
    <x v="4"/>
    <n v="675.35"/>
    <s v="Mrs. Kelly Johnson"/>
    <n v="44"/>
    <s v="San Antonio"/>
    <s v="Debit Card"/>
    <n v="1.8"/>
    <s v="OnePlus 9"/>
    <d v="2024-11-16T00:00:00"/>
  </r>
  <r>
    <s v="TXN1061"/>
    <x v="5"/>
    <x v="4"/>
    <n v="531.5"/>
    <s v="William Hunter"/>
    <n v="49"/>
    <s v="Chicago"/>
    <s v="Net Banking"/>
    <n v="3.9"/>
    <s v="Reno 7"/>
    <d v="2025-01-03T00:00:00"/>
  </r>
  <r>
    <s v="TXN1062"/>
    <x v="3"/>
    <x v="0"/>
    <n v="544.97"/>
    <s v="Megan Perez"/>
    <n v="60"/>
    <s v="Houston"/>
    <s v="UPI"/>
    <n v="3.9"/>
    <s v="iPhone 15"/>
    <d v="2025-01-18T00:00:00"/>
  </r>
  <r>
    <s v="TXN1063"/>
    <x v="1"/>
    <x v="2"/>
    <n v="325.41000000000003"/>
    <s v="Sandra Roman"/>
    <n v="48"/>
    <s v="Phoenix"/>
    <s v="UPI"/>
    <n v="2.8"/>
    <s v="Y33s"/>
    <d v="2024-02-16T00:00:00"/>
  </r>
  <r>
    <s v="TXN1064"/>
    <x v="1"/>
    <x v="1"/>
    <n v="947.56"/>
    <s v="Bryan Wilson"/>
    <n v="20"/>
    <s v="Chicago"/>
    <s v="Debit Card"/>
    <n v="2.1"/>
    <s v="V23"/>
    <d v="2024-03-05T00:00:00"/>
  </r>
  <r>
    <s v="TXN1065"/>
    <x v="1"/>
    <x v="2"/>
    <n v="751.43"/>
    <s v="Stephanie Patterson"/>
    <n v="27"/>
    <s v="New York"/>
    <s v="Cash"/>
    <n v="4.7"/>
    <s v="Y33s"/>
    <d v="2024-05-27T00:00:00"/>
  </r>
  <r>
    <s v="TXN1066"/>
    <x v="3"/>
    <x v="2"/>
    <n v="271.12"/>
    <s v="Michelle Jordan"/>
    <n v="40"/>
    <s v="San Antonio"/>
    <s v="Net Banking"/>
    <n v="2.9"/>
    <s v="iPhone 13"/>
    <d v="2024-07-28T00:00:00"/>
  </r>
  <r>
    <s v="TXN1067"/>
    <x v="1"/>
    <x v="1"/>
    <n v="351.71"/>
    <s v="Stacy Castro"/>
    <n v="26"/>
    <s v="San Antonio"/>
    <s v="Net Banking"/>
    <n v="2"/>
    <s v="V21"/>
    <d v="2025-09-19T00:00:00"/>
  </r>
  <r>
    <s v="TXN1068"/>
    <x v="2"/>
    <x v="2"/>
    <n v="1167.08"/>
    <s v="Billy Daniels"/>
    <n v="25"/>
    <s v="Chicago"/>
    <s v="Debit Card"/>
    <n v="4.5999999999999996"/>
    <s v="Mi 11"/>
    <d v="2025-12-09T00:00:00"/>
  </r>
  <r>
    <s v="TXN1069"/>
    <x v="4"/>
    <x v="0"/>
    <n v="820.22"/>
    <s v="Stacy Taylor"/>
    <n v="33"/>
    <s v="Chicago"/>
    <s v="Debit Card"/>
    <n v="2"/>
    <s v="Galaxy S22"/>
    <d v="2024-03-17T00:00:00"/>
  </r>
  <r>
    <s v="TXN1070"/>
    <x v="5"/>
    <x v="1"/>
    <n v="375.38"/>
    <s v="Melissa Solomon"/>
    <n v="47"/>
    <s v="Houston"/>
    <s v="Debit Card"/>
    <n v="1.9"/>
    <s v="Reno 7"/>
    <d v="2025-02-26T00:00:00"/>
  </r>
  <r>
    <s v="TXN1071"/>
    <x v="0"/>
    <x v="4"/>
    <n v="719.14"/>
    <s v="Anna Bradley"/>
    <n v="24"/>
    <s v="Houston"/>
    <s v="UPI"/>
    <n v="2.2999999999999998"/>
    <s v="OnePlus 9"/>
    <d v="2025-03-30T00:00:00"/>
  </r>
  <r>
    <s v="TXN1072"/>
    <x v="1"/>
    <x v="3"/>
    <n v="806.18"/>
    <s v="Andrew Cunningham"/>
    <n v="62"/>
    <s v="Phoenix"/>
    <s v="Debit Card"/>
    <n v="1.7"/>
    <s v="V21"/>
    <d v="2024-07-30T00:00:00"/>
  </r>
  <r>
    <s v="TXN1073"/>
    <x v="1"/>
    <x v="1"/>
    <n v="1038.54"/>
    <s v="Monica Johnson"/>
    <n v="57"/>
    <s v="New York"/>
    <s v="UPI"/>
    <n v="2"/>
    <s v="V21"/>
    <d v="2024-09-16T00:00:00"/>
  </r>
  <r>
    <s v="TXN1074"/>
    <x v="2"/>
    <x v="2"/>
    <n v="705.81"/>
    <s v="Sarah Hughes"/>
    <n v="26"/>
    <s v="Los Angeles"/>
    <s v="Credit Card"/>
    <n v="3.5"/>
    <s v="Mi 11"/>
    <d v="2024-05-17T00:00:00"/>
  </r>
  <r>
    <s v="TXN1075"/>
    <x v="4"/>
    <x v="3"/>
    <n v="201.17"/>
    <s v="Kevin Martinez"/>
    <n v="37"/>
    <s v="Los Angeles"/>
    <s v="Net Banking"/>
    <n v="4.4000000000000004"/>
    <s v="Galaxy S23"/>
    <d v="2025-06-09T00:00:00"/>
  </r>
  <r>
    <s v="TXN1076"/>
    <x v="0"/>
    <x v="4"/>
    <n v="554.98"/>
    <s v="Kevin Walker"/>
    <n v="32"/>
    <s v="Houston"/>
    <s v="Net Banking"/>
    <n v="1.2"/>
    <s v="OnePlus 11"/>
    <d v="2024-09-01T00:00:00"/>
  </r>
  <r>
    <s v="TXN1077"/>
    <x v="3"/>
    <x v="1"/>
    <n v="1131.06"/>
    <s v="Benjamin Anderson"/>
    <n v="37"/>
    <s v="Phoenix"/>
    <s v="Credit Card"/>
    <n v="4.4000000000000004"/>
    <s v="iPhone 13"/>
    <d v="2024-09-27T00:00:00"/>
  </r>
  <r>
    <s v="TXN1078"/>
    <x v="0"/>
    <x v="2"/>
    <n v="1187.8399999999999"/>
    <s v="David Arnold"/>
    <n v="47"/>
    <s v="Chicago"/>
    <s v="Net Banking"/>
    <n v="1.4"/>
    <s v="OnePlus 9"/>
    <d v="2025-07-13T00:00:00"/>
  </r>
  <r>
    <s v="TXN1079"/>
    <x v="5"/>
    <x v="3"/>
    <n v="245.95"/>
    <s v="Timothy Sloan"/>
    <n v="41"/>
    <s v="San Antonio"/>
    <s v="Net Banking"/>
    <n v="3.2"/>
    <s v="Reno 7"/>
    <d v="2025-12-17T00:00:00"/>
  </r>
  <r>
    <s v="TXN1080"/>
    <x v="0"/>
    <x v="3"/>
    <n v="451.06"/>
    <s v="Sarah Mccarthy"/>
    <n v="58"/>
    <s v="Chicago"/>
    <s v="Net Banking"/>
    <n v="2.1"/>
    <s v="OnePlus 10"/>
    <d v="2024-04-13T00:00:00"/>
  </r>
  <r>
    <s v="TXN1081"/>
    <x v="3"/>
    <x v="3"/>
    <n v="948.58"/>
    <s v="Amanda Fisher"/>
    <n v="35"/>
    <s v="Chicago"/>
    <s v="Credit Card"/>
    <n v="4.5999999999999996"/>
    <s v="iPhone 15"/>
    <d v="2024-06-25T00:00:00"/>
  </r>
  <r>
    <s v="TXN1082"/>
    <x v="1"/>
    <x v="2"/>
    <n v="461.81"/>
    <s v="Kathleen Ferguson"/>
    <n v="54"/>
    <s v="New York"/>
    <s v="Debit Card"/>
    <n v="3.3"/>
    <s v="V23"/>
    <d v="2024-10-23T00:00:00"/>
  </r>
  <r>
    <s v="TXN1083"/>
    <x v="1"/>
    <x v="0"/>
    <n v="256.55"/>
    <s v="Brian Armstrong"/>
    <n v="42"/>
    <s v="Phoenix"/>
    <s v="UPI"/>
    <n v="4.2"/>
    <s v="V23"/>
    <d v="2024-10-14T00:00:00"/>
  </r>
  <r>
    <s v="TXN1084"/>
    <x v="0"/>
    <x v="0"/>
    <n v="689.76"/>
    <s v="Erica Howard"/>
    <n v="53"/>
    <s v="Phoenix"/>
    <s v="Net Banking"/>
    <n v="2.2000000000000002"/>
    <s v="OnePlus 9"/>
    <d v="2025-04-15T00:00:00"/>
  </r>
  <r>
    <s v="TXN1085"/>
    <x v="2"/>
    <x v="3"/>
    <n v="237.06"/>
    <s v="Mr. Edward Campos MD"/>
    <n v="60"/>
    <s v="New York"/>
    <s v="Net Banking"/>
    <n v="1.9"/>
    <s v="Redmi Note 11"/>
    <d v="2024-10-18T00:00:00"/>
  </r>
  <r>
    <s v="TXN1086"/>
    <x v="2"/>
    <x v="4"/>
    <n v="420.89"/>
    <s v="Bradley Jones"/>
    <n v="40"/>
    <s v="Chicago"/>
    <s v="Net Banking"/>
    <n v="1.9"/>
    <s v="Redmi Note 10"/>
    <d v="2025-07-22T00:00:00"/>
  </r>
  <r>
    <s v="TXN1087"/>
    <x v="1"/>
    <x v="2"/>
    <n v="202.62"/>
    <s v="Angela Crawford"/>
    <n v="24"/>
    <s v="Chicago"/>
    <s v="UPI"/>
    <n v="1.4"/>
    <s v="V21"/>
    <d v="2024-06-09T00:00:00"/>
  </r>
  <r>
    <s v="TXN1088"/>
    <x v="0"/>
    <x v="1"/>
    <n v="686.78"/>
    <s v="Antonio Allison"/>
    <n v="31"/>
    <s v="Phoenix"/>
    <s v="UPI"/>
    <n v="4.0999999999999996"/>
    <s v="OnePlus 10"/>
    <d v="2025-03-30T00:00:00"/>
  </r>
  <r>
    <s v="TXN1089"/>
    <x v="0"/>
    <x v="0"/>
    <n v="254.24"/>
    <s v="Kevin Lawson"/>
    <n v="48"/>
    <s v="San Antonio"/>
    <s v="Cash"/>
    <n v="4.5"/>
    <s v="OnePlus 10"/>
    <d v="2025-04-20T00:00:00"/>
  </r>
  <r>
    <s v="TXN1090"/>
    <x v="3"/>
    <x v="0"/>
    <n v="1107.81"/>
    <s v="Kellie Matthews"/>
    <n v="65"/>
    <s v="Phoenix"/>
    <s v="Credit Card"/>
    <n v="1.5"/>
    <s v="iPhone 15"/>
    <d v="2024-05-12T00:00:00"/>
  </r>
  <r>
    <s v="TXN1091"/>
    <x v="3"/>
    <x v="1"/>
    <n v="1137.52"/>
    <s v="Jeffrey Wong MD"/>
    <n v="40"/>
    <s v="San Antonio"/>
    <s v="Cash"/>
    <n v="4.5999999999999996"/>
    <s v="iPhone 15"/>
    <d v="2024-12-26T00:00:00"/>
  </r>
  <r>
    <s v="TXN1092"/>
    <x v="5"/>
    <x v="2"/>
    <n v="845.62"/>
    <s v="Ricky Powers"/>
    <n v="42"/>
    <s v="Phoenix"/>
    <s v="Debit Card"/>
    <n v="1.7"/>
    <s v="A74"/>
    <d v="2024-05-27T00:00:00"/>
  </r>
  <r>
    <s v="TXN1093"/>
    <x v="0"/>
    <x v="2"/>
    <n v="1174.6600000000001"/>
    <s v="Amy Smith"/>
    <n v="56"/>
    <s v="Houston"/>
    <s v="Debit Card"/>
    <n v="3.6"/>
    <s v="OnePlus 9"/>
    <d v="2024-07-20T00:00:00"/>
  </r>
  <r>
    <s v="TXN1094"/>
    <x v="2"/>
    <x v="2"/>
    <n v="1047.18"/>
    <s v="Paige Mckenzie"/>
    <n v="30"/>
    <s v="Phoenix"/>
    <s v="Cash"/>
    <n v="2.7"/>
    <s v="Redmi Note 10"/>
    <d v="2025-10-16T00:00:00"/>
  </r>
  <r>
    <s v="TXN1095"/>
    <x v="3"/>
    <x v="4"/>
    <n v="1117.3699999999999"/>
    <s v="Veronica Jordan"/>
    <n v="51"/>
    <s v="New York"/>
    <s v="Cash"/>
    <n v="4"/>
    <s v="iPhone 14"/>
    <d v="2024-06-14T00:00:00"/>
  </r>
  <r>
    <s v="TXN1096"/>
    <x v="0"/>
    <x v="0"/>
    <n v="330.88"/>
    <s v="James Martinez"/>
    <n v="63"/>
    <s v="Phoenix"/>
    <s v="Credit Card"/>
    <n v="4.3"/>
    <s v="OnePlus 11"/>
    <d v="2025-09-27T00:00:00"/>
  </r>
  <r>
    <s v="TXN1097"/>
    <x v="2"/>
    <x v="1"/>
    <n v="257.14"/>
    <s v="Spencer Foster"/>
    <n v="30"/>
    <s v="Chicago"/>
    <s v="Net Banking"/>
    <n v="1.6"/>
    <s v="Mi 11"/>
    <d v="2025-03-08T00:00:00"/>
  </r>
  <r>
    <s v="TXN1098"/>
    <x v="0"/>
    <x v="3"/>
    <n v="605.96"/>
    <s v="John Thomas"/>
    <n v="57"/>
    <s v="Chicago"/>
    <s v="Net Banking"/>
    <n v="5"/>
    <s v="OnePlus 11"/>
    <d v="2025-07-17T00:00:00"/>
  </r>
  <r>
    <s v="TXN1099"/>
    <x v="0"/>
    <x v="3"/>
    <n v="220.2"/>
    <s v="Lisa Wood"/>
    <n v="29"/>
    <s v="Phoenix"/>
    <s v="UPI"/>
    <n v="3.8"/>
    <s v="OnePlus 11"/>
    <d v="2024-02-05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B2A3CE-0414-4BFF-AE41-298C023CB259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rowHeaderCaption="Unit Sold">
  <location ref="A2:B9" firstHeaderRow="1" firstDataRow="1" firstDataCol="1"/>
  <pivotFields count="11">
    <pivotField showAll="0"/>
    <pivotField showAll="0"/>
    <pivotField axis="axisRow" dataField="1" showAll="0">
      <items count="7">
        <item x="2"/>
        <item x="4"/>
        <item x="1"/>
        <item x="3"/>
        <item x="0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64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Unit Sold" fld="2" subtotal="count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B1E1A4-417D-4313-A4D7-8D4552617FF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 rowHeaderCaption="Brand">
  <location ref="A16:B23" firstHeaderRow="1" firstDataRow="1" firstDataCol="1"/>
  <pivotFields count="11">
    <pivotField showAll="0"/>
    <pivotField axis="axisRow" showAll="0">
      <items count="7">
        <item x="3"/>
        <item x="0"/>
        <item x="5"/>
        <item x="4"/>
        <item x="1"/>
        <item x="2"/>
        <item t="default"/>
      </items>
    </pivotField>
    <pivotField dataField="1" showAll="0">
      <items count="7">
        <item x="2"/>
        <item x="4"/>
        <item x="1"/>
        <item x="3"/>
        <item x="0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64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Unit Sold" fld="2" baseField="0" baseItem="0"/>
  </dataFields>
  <chartFormats count="7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7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7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54519-9E1E-41C5-8D76-4ECD3177A4C7}">
  <dimension ref="A1:K101"/>
  <sheetViews>
    <sheetView zoomScaleNormal="100" workbookViewId="0">
      <selection activeCell="E12" sqref="E12"/>
    </sheetView>
  </sheetViews>
  <sheetFormatPr defaultRowHeight="14.4" x14ac:dyDescent="0.3"/>
  <cols>
    <col min="1" max="1" width="13.109375" bestFit="1" customWidth="1"/>
    <col min="2" max="2" width="8.109375" bestFit="1" customWidth="1"/>
    <col min="3" max="3" width="8.6640625" bestFit="1" customWidth="1"/>
    <col min="4" max="4" width="12.33203125" bestFit="1" customWidth="1"/>
    <col min="5" max="5" width="21" bestFit="1" customWidth="1"/>
    <col min="6" max="6" width="12.77734375" bestFit="1" customWidth="1"/>
    <col min="7" max="7" width="10.77734375" bestFit="1" customWidth="1"/>
    <col min="8" max="8" width="15.88671875" bestFit="1" customWidth="1"/>
    <col min="9" max="9" width="15" bestFit="1" customWidth="1"/>
    <col min="10" max="10" width="13.21875" bestFit="1" customWidth="1"/>
    <col min="11" max="11" width="10.33203125" bestFit="1" customWidth="1"/>
  </cols>
  <sheetData>
    <row r="1" spans="1:1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</row>
    <row r="2" spans="1:11" x14ac:dyDescent="0.3">
      <c r="A2" s="5" t="s">
        <v>11</v>
      </c>
      <c r="B2" s="6" t="s">
        <v>12</v>
      </c>
      <c r="C2" s="6">
        <v>5</v>
      </c>
      <c r="D2" s="6">
        <v>685.2</v>
      </c>
      <c r="E2" s="6" t="s">
        <v>13</v>
      </c>
      <c r="F2" s="6">
        <v>26</v>
      </c>
      <c r="G2" s="6" t="s">
        <v>14</v>
      </c>
      <c r="H2" s="6" t="s">
        <v>15</v>
      </c>
      <c r="I2" s="6">
        <v>4.9000000000000004</v>
      </c>
      <c r="J2" s="6" t="s">
        <v>16</v>
      </c>
      <c r="K2" s="7">
        <v>45793</v>
      </c>
    </row>
    <row r="3" spans="1:11" x14ac:dyDescent="0.3">
      <c r="A3" s="8" t="s">
        <v>17</v>
      </c>
      <c r="B3" s="9" t="s">
        <v>18</v>
      </c>
      <c r="C3" s="9">
        <v>3</v>
      </c>
      <c r="D3" s="9">
        <v>849.09</v>
      </c>
      <c r="E3" s="9" t="s">
        <v>19</v>
      </c>
      <c r="F3" s="9">
        <v>61</v>
      </c>
      <c r="G3" s="9" t="s">
        <v>20</v>
      </c>
      <c r="H3" s="9" t="s">
        <v>21</v>
      </c>
      <c r="I3" s="9">
        <v>1.8</v>
      </c>
      <c r="J3" s="9" t="s">
        <v>22</v>
      </c>
      <c r="K3" s="2">
        <v>45852</v>
      </c>
    </row>
    <row r="4" spans="1:11" x14ac:dyDescent="0.3">
      <c r="A4" s="8" t="s">
        <v>23</v>
      </c>
      <c r="B4" s="9" t="s">
        <v>18</v>
      </c>
      <c r="C4" s="9">
        <v>3</v>
      </c>
      <c r="D4" s="9">
        <v>370.75</v>
      </c>
      <c r="E4" s="9" t="s">
        <v>24</v>
      </c>
      <c r="F4" s="9">
        <v>44</v>
      </c>
      <c r="G4" s="9" t="s">
        <v>25</v>
      </c>
      <c r="H4" s="9" t="s">
        <v>15</v>
      </c>
      <c r="I4" s="9">
        <v>3.2</v>
      </c>
      <c r="J4" s="9" t="s">
        <v>22</v>
      </c>
      <c r="K4" s="2">
        <v>45743</v>
      </c>
    </row>
    <row r="5" spans="1:11" x14ac:dyDescent="0.3">
      <c r="A5" s="8" t="s">
        <v>26</v>
      </c>
      <c r="B5" s="9" t="s">
        <v>27</v>
      </c>
      <c r="C5" s="9">
        <v>1</v>
      </c>
      <c r="D5" s="9">
        <v>877.64</v>
      </c>
      <c r="E5" s="9" t="s">
        <v>28</v>
      </c>
      <c r="F5" s="9">
        <v>23</v>
      </c>
      <c r="G5" s="9" t="s">
        <v>14</v>
      </c>
      <c r="H5" s="9" t="s">
        <v>29</v>
      </c>
      <c r="I5" s="9">
        <v>4.2</v>
      </c>
      <c r="J5" s="9" t="s">
        <v>30</v>
      </c>
      <c r="K5" s="2">
        <v>45587</v>
      </c>
    </row>
    <row r="6" spans="1:11" x14ac:dyDescent="0.3">
      <c r="A6" s="8" t="s">
        <v>31</v>
      </c>
      <c r="B6" s="9" t="s">
        <v>32</v>
      </c>
      <c r="C6" s="9">
        <v>5</v>
      </c>
      <c r="D6" s="9">
        <v>215.31</v>
      </c>
      <c r="E6" s="9" t="s">
        <v>33</v>
      </c>
      <c r="F6" s="9">
        <v>40</v>
      </c>
      <c r="G6" s="9" t="s">
        <v>34</v>
      </c>
      <c r="H6" s="9" t="s">
        <v>29</v>
      </c>
      <c r="I6" s="9">
        <v>3.8</v>
      </c>
      <c r="J6" s="9" t="s">
        <v>35</v>
      </c>
      <c r="K6" s="2">
        <v>45759</v>
      </c>
    </row>
    <row r="7" spans="1:11" x14ac:dyDescent="0.3">
      <c r="A7" s="8" t="s">
        <v>36</v>
      </c>
      <c r="B7" s="9" t="s">
        <v>37</v>
      </c>
      <c r="C7" s="9">
        <v>5</v>
      </c>
      <c r="D7" s="9">
        <v>918.01</v>
      </c>
      <c r="E7" s="9" t="s">
        <v>38</v>
      </c>
      <c r="F7" s="9">
        <v>45</v>
      </c>
      <c r="G7" s="9" t="s">
        <v>39</v>
      </c>
      <c r="H7" s="9" t="s">
        <v>21</v>
      </c>
      <c r="I7" s="9">
        <v>2.5</v>
      </c>
      <c r="J7" s="9" t="s">
        <v>40</v>
      </c>
      <c r="K7" s="2">
        <v>45490</v>
      </c>
    </row>
    <row r="8" spans="1:11" x14ac:dyDescent="0.3">
      <c r="A8" s="8" t="s">
        <v>41</v>
      </c>
      <c r="B8" s="9" t="s">
        <v>42</v>
      </c>
      <c r="C8" s="9">
        <v>1</v>
      </c>
      <c r="D8" s="9">
        <v>811.23</v>
      </c>
      <c r="E8" s="9" t="s">
        <v>43</v>
      </c>
      <c r="F8" s="9">
        <v>21</v>
      </c>
      <c r="G8" s="9" t="s">
        <v>44</v>
      </c>
      <c r="H8" s="9" t="s">
        <v>45</v>
      </c>
      <c r="I8" s="9">
        <v>2.4</v>
      </c>
      <c r="J8" s="9" t="s">
        <v>46</v>
      </c>
      <c r="K8" s="2">
        <v>45632</v>
      </c>
    </row>
    <row r="9" spans="1:11" x14ac:dyDescent="0.3">
      <c r="A9" s="8" t="s">
        <v>47</v>
      </c>
      <c r="B9" s="9" t="s">
        <v>18</v>
      </c>
      <c r="C9" s="9">
        <v>5</v>
      </c>
      <c r="D9" s="9">
        <v>881.74</v>
      </c>
      <c r="E9" s="9" t="s">
        <v>48</v>
      </c>
      <c r="F9" s="9">
        <v>52</v>
      </c>
      <c r="G9" s="9" t="s">
        <v>20</v>
      </c>
      <c r="H9" s="9" t="s">
        <v>49</v>
      </c>
      <c r="I9" s="9">
        <v>4</v>
      </c>
      <c r="J9" s="9" t="s">
        <v>22</v>
      </c>
      <c r="K9" s="2">
        <v>45789</v>
      </c>
    </row>
    <row r="10" spans="1:11" x14ac:dyDescent="0.3">
      <c r="A10" s="8" t="s">
        <v>50</v>
      </c>
      <c r="B10" s="9" t="s">
        <v>18</v>
      </c>
      <c r="C10" s="9">
        <v>5</v>
      </c>
      <c r="D10" s="9">
        <v>776.08</v>
      </c>
      <c r="E10" s="9" t="s">
        <v>51</v>
      </c>
      <c r="F10" s="9">
        <v>32</v>
      </c>
      <c r="G10" s="9" t="s">
        <v>34</v>
      </c>
      <c r="H10" s="9" t="s">
        <v>45</v>
      </c>
      <c r="I10" s="9">
        <v>4.4000000000000004</v>
      </c>
      <c r="J10" s="9" t="s">
        <v>52</v>
      </c>
      <c r="K10" s="2">
        <v>45829</v>
      </c>
    </row>
    <row r="11" spans="1:11" x14ac:dyDescent="0.3">
      <c r="A11" s="8" t="s">
        <v>53</v>
      </c>
      <c r="B11" s="9" t="s">
        <v>12</v>
      </c>
      <c r="C11" s="9">
        <v>4</v>
      </c>
      <c r="D11" s="9">
        <v>356.33</v>
      </c>
      <c r="E11" s="9" t="s">
        <v>54</v>
      </c>
      <c r="F11" s="9">
        <v>45</v>
      </c>
      <c r="G11" s="9" t="s">
        <v>39</v>
      </c>
      <c r="H11" s="9" t="s">
        <v>29</v>
      </c>
      <c r="I11" s="9">
        <v>1.4</v>
      </c>
      <c r="J11" s="9" t="s">
        <v>55</v>
      </c>
      <c r="K11" s="2">
        <v>45832</v>
      </c>
    </row>
    <row r="12" spans="1:11" x14ac:dyDescent="0.3">
      <c r="A12" s="8" t="s">
        <v>56</v>
      </c>
      <c r="B12" s="9" t="s">
        <v>27</v>
      </c>
      <c r="C12" s="9">
        <v>3</v>
      </c>
      <c r="D12" s="9">
        <v>685.04</v>
      </c>
      <c r="E12" s="9" t="s">
        <v>57</v>
      </c>
      <c r="F12" s="9">
        <v>43</v>
      </c>
      <c r="G12" s="9" t="s">
        <v>14</v>
      </c>
      <c r="H12" s="9" t="s">
        <v>21</v>
      </c>
      <c r="I12" s="9">
        <v>4.5</v>
      </c>
      <c r="J12" s="9" t="s">
        <v>58</v>
      </c>
      <c r="K12" s="2">
        <v>45887</v>
      </c>
    </row>
    <row r="13" spans="1:11" x14ac:dyDescent="0.3">
      <c r="A13" s="8" t="s">
        <v>59</v>
      </c>
      <c r="B13" s="9" t="s">
        <v>42</v>
      </c>
      <c r="C13" s="9">
        <v>3</v>
      </c>
      <c r="D13" s="9">
        <v>1176.82</v>
      </c>
      <c r="E13" s="9" t="s">
        <v>60</v>
      </c>
      <c r="F13" s="9">
        <v>49</v>
      </c>
      <c r="G13" s="9" t="s">
        <v>20</v>
      </c>
      <c r="H13" s="9" t="s">
        <v>21</v>
      </c>
      <c r="I13" s="9">
        <v>4.9000000000000004</v>
      </c>
      <c r="J13" s="9" t="s">
        <v>61</v>
      </c>
      <c r="K13" s="2">
        <v>45473</v>
      </c>
    </row>
    <row r="14" spans="1:11" x14ac:dyDescent="0.3">
      <c r="A14" s="8" t="s">
        <v>62</v>
      </c>
      <c r="B14" s="9" t="s">
        <v>18</v>
      </c>
      <c r="C14" s="9">
        <v>3</v>
      </c>
      <c r="D14" s="9">
        <v>411.31</v>
      </c>
      <c r="E14" s="9" t="s">
        <v>63</v>
      </c>
      <c r="F14" s="9">
        <v>33</v>
      </c>
      <c r="G14" s="9" t="s">
        <v>44</v>
      </c>
      <c r="H14" s="9" t="s">
        <v>15</v>
      </c>
      <c r="I14" s="9">
        <v>2.6</v>
      </c>
      <c r="J14" s="9" t="s">
        <v>64</v>
      </c>
      <c r="K14" s="2">
        <v>45831</v>
      </c>
    </row>
    <row r="15" spans="1:11" x14ac:dyDescent="0.3">
      <c r="A15" s="8" t="s">
        <v>65</v>
      </c>
      <c r="B15" s="9" t="s">
        <v>12</v>
      </c>
      <c r="C15" s="9">
        <v>5</v>
      </c>
      <c r="D15" s="9">
        <v>1094.4100000000001</v>
      </c>
      <c r="E15" s="9" t="s">
        <v>66</v>
      </c>
      <c r="F15" s="9">
        <v>54</v>
      </c>
      <c r="G15" s="9" t="s">
        <v>39</v>
      </c>
      <c r="H15" s="9" t="s">
        <v>15</v>
      </c>
      <c r="I15" s="9">
        <v>3.9</v>
      </c>
      <c r="J15" s="9" t="s">
        <v>55</v>
      </c>
      <c r="K15" s="2">
        <v>45548</v>
      </c>
    </row>
    <row r="16" spans="1:11" x14ac:dyDescent="0.3">
      <c r="A16" s="8" t="s">
        <v>67</v>
      </c>
      <c r="B16" s="9" t="s">
        <v>37</v>
      </c>
      <c r="C16" s="9">
        <v>2</v>
      </c>
      <c r="D16" s="9">
        <v>220.85</v>
      </c>
      <c r="E16" s="9" t="s">
        <v>68</v>
      </c>
      <c r="F16" s="9">
        <v>47</v>
      </c>
      <c r="G16" s="9" t="s">
        <v>39</v>
      </c>
      <c r="H16" s="9" t="s">
        <v>21</v>
      </c>
      <c r="I16" s="9">
        <v>4</v>
      </c>
      <c r="J16" s="9" t="s">
        <v>69</v>
      </c>
      <c r="K16" s="2">
        <v>45777</v>
      </c>
    </row>
    <row r="17" spans="1:11" x14ac:dyDescent="0.3">
      <c r="A17" s="8" t="s">
        <v>70</v>
      </c>
      <c r="B17" s="9" t="s">
        <v>42</v>
      </c>
      <c r="C17" s="9">
        <v>5</v>
      </c>
      <c r="D17" s="9">
        <v>541.24</v>
      </c>
      <c r="E17" s="9" t="s">
        <v>71</v>
      </c>
      <c r="F17" s="9">
        <v>54</v>
      </c>
      <c r="G17" s="9" t="s">
        <v>14</v>
      </c>
      <c r="H17" s="9" t="s">
        <v>21</v>
      </c>
      <c r="I17" s="9">
        <v>4.8</v>
      </c>
      <c r="J17" s="9" t="s">
        <v>61</v>
      </c>
      <c r="K17" s="2">
        <v>45415</v>
      </c>
    </row>
    <row r="18" spans="1:11" x14ac:dyDescent="0.3">
      <c r="A18" s="8" t="s">
        <v>72</v>
      </c>
      <c r="B18" s="9" t="s">
        <v>18</v>
      </c>
      <c r="C18" s="9">
        <v>4</v>
      </c>
      <c r="D18" s="9">
        <v>943.45</v>
      </c>
      <c r="E18" s="9" t="s">
        <v>73</v>
      </c>
      <c r="F18" s="9">
        <v>56</v>
      </c>
      <c r="G18" s="9" t="s">
        <v>20</v>
      </c>
      <c r="H18" s="9" t="s">
        <v>29</v>
      </c>
      <c r="I18" s="9">
        <v>3.4</v>
      </c>
      <c r="J18" s="9" t="s">
        <v>64</v>
      </c>
      <c r="K18" s="2">
        <v>45744</v>
      </c>
    </row>
    <row r="19" spans="1:11" x14ac:dyDescent="0.3">
      <c r="A19" s="8" t="s">
        <v>74</v>
      </c>
      <c r="B19" s="9" t="s">
        <v>42</v>
      </c>
      <c r="C19" s="9">
        <v>3</v>
      </c>
      <c r="D19" s="9">
        <v>1045.1600000000001</v>
      </c>
      <c r="E19" s="9" t="s">
        <v>75</v>
      </c>
      <c r="F19" s="9">
        <v>64</v>
      </c>
      <c r="G19" s="9" t="s">
        <v>44</v>
      </c>
      <c r="H19" s="9" t="s">
        <v>15</v>
      </c>
      <c r="I19" s="9">
        <v>3</v>
      </c>
      <c r="J19" s="9" t="s">
        <v>46</v>
      </c>
      <c r="K19" s="2">
        <v>45775</v>
      </c>
    </row>
    <row r="20" spans="1:11" x14ac:dyDescent="0.3">
      <c r="A20" s="8" t="s">
        <v>76</v>
      </c>
      <c r="B20" s="9" t="s">
        <v>18</v>
      </c>
      <c r="C20" s="9">
        <v>5</v>
      </c>
      <c r="D20" s="9">
        <v>1146.48</v>
      </c>
      <c r="E20" s="9" t="s">
        <v>77</v>
      </c>
      <c r="F20" s="9">
        <v>50</v>
      </c>
      <c r="G20" s="9" t="s">
        <v>34</v>
      </c>
      <c r="H20" s="9" t="s">
        <v>29</v>
      </c>
      <c r="I20" s="9">
        <v>2.5</v>
      </c>
      <c r="J20" s="9" t="s">
        <v>64</v>
      </c>
      <c r="K20" s="2">
        <v>45660</v>
      </c>
    </row>
    <row r="21" spans="1:11" x14ac:dyDescent="0.3">
      <c r="A21" s="8" t="s">
        <v>78</v>
      </c>
      <c r="B21" s="9" t="s">
        <v>12</v>
      </c>
      <c r="C21" s="9">
        <v>3</v>
      </c>
      <c r="D21" s="9">
        <v>969.56</v>
      </c>
      <c r="E21" s="9" t="s">
        <v>79</v>
      </c>
      <c r="F21" s="9">
        <v>49</v>
      </c>
      <c r="G21" s="9" t="s">
        <v>14</v>
      </c>
      <c r="H21" s="9" t="s">
        <v>21</v>
      </c>
      <c r="I21" s="9">
        <v>2.7</v>
      </c>
      <c r="J21" s="9" t="s">
        <v>55</v>
      </c>
      <c r="K21" s="2">
        <v>45306</v>
      </c>
    </row>
    <row r="22" spans="1:11" x14ac:dyDescent="0.3">
      <c r="A22" s="8" t="s">
        <v>80</v>
      </c>
      <c r="B22" s="9" t="s">
        <v>42</v>
      </c>
      <c r="C22" s="9">
        <v>8</v>
      </c>
      <c r="D22" s="9">
        <v>242.08</v>
      </c>
      <c r="E22" s="9" t="s">
        <v>81</v>
      </c>
      <c r="F22" s="9">
        <v>50</v>
      </c>
      <c r="G22" s="9" t="s">
        <v>44</v>
      </c>
      <c r="H22" s="9" t="s">
        <v>21</v>
      </c>
      <c r="I22" s="9">
        <v>2.4</v>
      </c>
      <c r="J22" s="9" t="s">
        <v>46</v>
      </c>
      <c r="K22" s="2">
        <v>46009</v>
      </c>
    </row>
    <row r="23" spans="1:11" x14ac:dyDescent="0.3">
      <c r="A23" s="8" t="s">
        <v>82</v>
      </c>
      <c r="B23" s="9" t="s">
        <v>42</v>
      </c>
      <c r="C23" s="9">
        <v>3</v>
      </c>
      <c r="D23" s="9">
        <v>481.44</v>
      </c>
      <c r="E23" s="9" t="s">
        <v>83</v>
      </c>
      <c r="F23" s="9">
        <v>24</v>
      </c>
      <c r="G23" s="9" t="s">
        <v>14</v>
      </c>
      <c r="H23" s="9" t="s">
        <v>21</v>
      </c>
      <c r="I23" s="9">
        <v>4.3</v>
      </c>
      <c r="J23" s="9" t="s">
        <v>46</v>
      </c>
      <c r="K23" s="2">
        <v>45954</v>
      </c>
    </row>
    <row r="24" spans="1:11" x14ac:dyDescent="0.3">
      <c r="A24" s="8" t="s">
        <v>84</v>
      </c>
      <c r="B24" s="9" t="s">
        <v>12</v>
      </c>
      <c r="C24" s="9">
        <v>1</v>
      </c>
      <c r="D24" s="9">
        <v>596.6</v>
      </c>
      <c r="E24" s="9" t="s">
        <v>85</v>
      </c>
      <c r="F24" s="9">
        <v>24</v>
      </c>
      <c r="G24" s="9" t="s">
        <v>25</v>
      </c>
      <c r="H24" s="9" t="s">
        <v>49</v>
      </c>
      <c r="I24" s="9">
        <v>1.9</v>
      </c>
      <c r="J24" s="9" t="s">
        <v>86</v>
      </c>
      <c r="K24" s="2">
        <v>45404</v>
      </c>
    </row>
    <row r="25" spans="1:11" x14ac:dyDescent="0.3">
      <c r="A25" s="8" t="s">
        <v>87</v>
      </c>
      <c r="B25" s="9" t="s">
        <v>42</v>
      </c>
      <c r="C25" s="9">
        <v>2</v>
      </c>
      <c r="D25" s="9">
        <v>924.67</v>
      </c>
      <c r="E25" s="9" t="s">
        <v>88</v>
      </c>
      <c r="F25" s="9">
        <v>60</v>
      </c>
      <c r="G25" s="9" t="s">
        <v>39</v>
      </c>
      <c r="H25" s="9" t="s">
        <v>29</v>
      </c>
      <c r="I25" s="9">
        <v>1.4</v>
      </c>
      <c r="J25" s="9" t="s">
        <v>46</v>
      </c>
      <c r="K25" s="2">
        <v>45343</v>
      </c>
    </row>
    <row r="26" spans="1:11" x14ac:dyDescent="0.3">
      <c r="A26" s="8" t="s">
        <v>89</v>
      </c>
      <c r="B26" s="9" t="s">
        <v>32</v>
      </c>
      <c r="C26" s="9">
        <v>2</v>
      </c>
      <c r="D26" s="9">
        <v>994.74</v>
      </c>
      <c r="E26" s="9" t="s">
        <v>90</v>
      </c>
      <c r="F26" s="9">
        <v>21</v>
      </c>
      <c r="G26" s="9" t="s">
        <v>20</v>
      </c>
      <c r="H26" s="9" t="s">
        <v>29</v>
      </c>
      <c r="I26" s="9">
        <v>4.8</v>
      </c>
      <c r="J26" s="9" t="s">
        <v>91</v>
      </c>
      <c r="K26" s="2">
        <v>45797</v>
      </c>
    </row>
    <row r="27" spans="1:11" x14ac:dyDescent="0.3">
      <c r="A27" s="8" t="s">
        <v>92</v>
      </c>
      <c r="B27" s="9" t="s">
        <v>12</v>
      </c>
      <c r="C27" s="9">
        <v>1</v>
      </c>
      <c r="D27" s="9">
        <v>994.53</v>
      </c>
      <c r="E27" s="9" t="s">
        <v>93</v>
      </c>
      <c r="F27" s="9">
        <v>23</v>
      </c>
      <c r="G27" s="9" t="s">
        <v>39</v>
      </c>
      <c r="H27" s="9" t="s">
        <v>15</v>
      </c>
      <c r="I27" s="9">
        <v>2.6</v>
      </c>
      <c r="J27" s="9" t="s">
        <v>86</v>
      </c>
      <c r="K27" s="2">
        <v>45828</v>
      </c>
    </row>
    <row r="28" spans="1:11" x14ac:dyDescent="0.3">
      <c r="A28" s="8" t="s">
        <v>94</v>
      </c>
      <c r="B28" s="9" t="s">
        <v>12</v>
      </c>
      <c r="C28" s="9">
        <v>3</v>
      </c>
      <c r="D28" s="9">
        <v>572.09</v>
      </c>
      <c r="E28" s="9" t="s">
        <v>95</v>
      </c>
      <c r="F28" s="9">
        <v>20</v>
      </c>
      <c r="G28" s="9" t="s">
        <v>34</v>
      </c>
      <c r="H28" s="9" t="s">
        <v>29</v>
      </c>
      <c r="I28" s="9">
        <v>2</v>
      </c>
      <c r="J28" s="9" t="s">
        <v>86</v>
      </c>
      <c r="K28" s="2">
        <v>45857</v>
      </c>
    </row>
    <row r="29" spans="1:11" x14ac:dyDescent="0.3">
      <c r="A29" s="8" t="s">
        <v>96</v>
      </c>
      <c r="B29" s="9" t="s">
        <v>37</v>
      </c>
      <c r="C29" s="9">
        <v>1</v>
      </c>
      <c r="D29" s="9">
        <v>288.97000000000003</v>
      </c>
      <c r="E29" s="9" t="s">
        <v>97</v>
      </c>
      <c r="F29" s="9">
        <v>57</v>
      </c>
      <c r="G29" s="9" t="s">
        <v>34</v>
      </c>
      <c r="H29" s="9" t="s">
        <v>15</v>
      </c>
      <c r="I29" s="9">
        <v>4.3</v>
      </c>
      <c r="J29" s="9" t="s">
        <v>98</v>
      </c>
      <c r="K29" s="2">
        <v>45317</v>
      </c>
    </row>
    <row r="30" spans="1:11" x14ac:dyDescent="0.3">
      <c r="A30" s="8" t="s">
        <v>99</v>
      </c>
      <c r="B30" s="9" t="s">
        <v>42</v>
      </c>
      <c r="C30" s="9">
        <v>5</v>
      </c>
      <c r="D30" s="9">
        <v>459.3</v>
      </c>
      <c r="E30" s="9" t="s">
        <v>100</v>
      </c>
      <c r="F30" s="9">
        <v>34</v>
      </c>
      <c r="G30" s="9" t="s">
        <v>34</v>
      </c>
      <c r="H30" s="9" t="s">
        <v>29</v>
      </c>
      <c r="I30" s="9">
        <v>1.1000000000000001</v>
      </c>
      <c r="J30" s="9" t="s">
        <v>61</v>
      </c>
      <c r="K30" s="2">
        <v>45313</v>
      </c>
    </row>
    <row r="31" spans="1:11" x14ac:dyDescent="0.3">
      <c r="A31" s="8" t="s">
        <v>101</v>
      </c>
      <c r="B31" s="9" t="s">
        <v>32</v>
      </c>
      <c r="C31" s="9">
        <v>5</v>
      </c>
      <c r="D31" s="9">
        <v>1162.27</v>
      </c>
      <c r="E31" s="9" t="s">
        <v>102</v>
      </c>
      <c r="F31" s="9">
        <v>29</v>
      </c>
      <c r="G31" s="9" t="s">
        <v>44</v>
      </c>
      <c r="H31" s="9" t="s">
        <v>21</v>
      </c>
      <c r="I31" s="9">
        <v>3.1</v>
      </c>
      <c r="J31" s="9" t="s">
        <v>103</v>
      </c>
      <c r="K31" s="2">
        <v>45471</v>
      </c>
    </row>
    <row r="32" spans="1:11" x14ac:dyDescent="0.3">
      <c r="A32" s="8" t="s">
        <v>104</v>
      </c>
      <c r="B32" s="9" t="s">
        <v>27</v>
      </c>
      <c r="C32" s="9">
        <v>2</v>
      </c>
      <c r="D32" s="9">
        <v>315.75</v>
      </c>
      <c r="E32" s="9" t="s">
        <v>105</v>
      </c>
      <c r="F32" s="9">
        <v>44</v>
      </c>
      <c r="G32" s="9" t="s">
        <v>34</v>
      </c>
      <c r="H32" s="9" t="s">
        <v>49</v>
      </c>
      <c r="I32" s="9">
        <v>3.3</v>
      </c>
      <c r="J32" s="9" t="s">
        <v>58</v>
      </c>
      <c r="K32" s="2">
        <v>45838</v>
      </c>
    </row>
    <row r="33" spans="1:11" x14ac:dyDescent="0.3">
      <c r="A33" s="8" t="s">
        <v>106</v>
      </c>
      <c r="B33" s="9" t="s">
        <v>42</v>
      </c>
      <c r="C33" s="9">
        <v>2</v>
      </c>
      <c r="D33" s="9">
        <v>1182.52</v>
      </c>
      <c r="E33" s="9" t="s">
        <v>107</v>
      </c>
      <c r="F33" s="9">
        <v>31</v>
      </c>
      <c r="G33" s="9" t="s">
        <v>20</v>
      </c>
      <c r="H33" s="9" t="s">
        <v>29</v>
      </c>
      <c r="I33" s="9">
        <v>1.3</v>
      </c>
      <c r="J33" s="9" t="s">
        <v>61</v>
      </c>
      <c r="K33" s="2">
        <v>45549</v>
      </c>
    </row>
    <row r="34" spans="1:11" x14ac:dyDescent="0.3">
      <c r="A34" s="8" t="s">
        <v>108</v>
      </c>
      <c r="B34" s="9" t="s">
        <v>32</v>
      </c>
      <c r="C34" s="9">
        <v>4</v>
      </c>
      <c r="D34" s="9">
        <v>516.36</v>
      </c>
      <c r="E34" s="9" t="s">
        <v>109</v>
      </c>
      <c r="F34" s="9">
        <v>48</v>
      </c>
      <c r="G34" s="9" t="s">
        <v>25</v>
      </c>
      <c r="H34" s="9" t="s">
        <v>15</v>
      </c>
      <c r="I34" s="9">
        <v>3</v>
      </c>
      <c r="J34" s="9" t="s">
        <v>35</v>
      </c>
      <c r="K34" s="2">
        <v>45428</v>
      </c>
    </row>
    <row r="35" spans="1:11" x14ac:dyDescent="0.3">
      <c r="A35" s="8" t="s">
        <v>110</v>
      </c>
      <c r="B35" s="9" t="s">
        <v>42</v>
      </c>
      <c r="C35" s="9">
        <v>4</v>
      </c>
      <c r="D35" s="9">
        <v>849.55</v>
      </c>
      <c r="E35" s="9" t="s">
        <v>111</v>
      </c>
      <c r="F35" s="9">
        <v>51</v>
      </c>
      <c r="G35" s="9" t="s">
        <v>34</v>
      </c>
      <c r="H35" s="9" t="s">
        <v>49</v>
      </c>
      <c r="I35" s="9">
        <v>1.9</v>
      </c>
      <c r="J35" s="9" t="s">
        <v>112</v>
      </c>
      <c r="K35" s="2">
        <v>45411</v>
      </c>
    </row>
    <row r="36" spans="1:11" x14ac:dyDescent="0.3">
      <c r="A36" s="8" t="s">
        <v>113</v>
      </c>
      <c r="B36" s="9" t="s">
        <v>32</v>
      </c>
      <c r="C36" s="9">
        <v>4</v>
      </c>
      <c r="D36" s="9">
        <v>1188.6400000000001</v>
      </c>
      <c r="E36" s="9" t="s">
        <v>114</v>
      </c>
      <c r="F36" s="9">
        <v>19</v>
      </c>
      <c r="G36" s="9" t="s">
        <v>20</v>
      </c>
      <c r="H36" s="9" t="s">
        <v>45</v>
      </c>
      <c r="I36" s="9">
        <v>2.7</v>
      </c>
      <c r="J36" s="9" t="s">
        <v>35</v>
      </c>
      <c r="K36" s="2">
        <v>46016</v>
      </c>
    </row>
    <row r="37" spans="1:11" x14ac:dyDescent="0.3">
      <c r="A37" s="8" t="s">
        <v>115</v>
      </c>
      <c r="B37" s="9" t="s">
        <v>27</v>
      </c>
      <c r="C37" s="9">
        <v>2</v>
      </c>
      <c r="D37" s="9">
        <v>452.33</v>
      </c>
      <c r="E37" s="9" t="s">
        <v>116</v>
      </c>
      <c r="F37" s="9">
        <v>24</v>
      </c>
      <c r="G37" s="9" t="s">
        <v>25</v>
      </c>
      <c r="H37" s="9" t="s">
        <v>21</v>
      </c>
      <c r="I37" s="9">
        <v>4.5</v>
      </c>
      <c r="J37" s="9" t="s">
        <v>30</v>
      </c>
      <c r="K37" s="2">
        <v>45750</v>
      </c>
    </row>
    <row r="38" spans="1:11" x14ac:dyDescent="0.3">
      <c r="A38" s="8" t="s">
        <v>117</v>
      </c>
      <c r="B38" s="9" t="s">
        <v>42</v>
      </c>
      <c r="C38" s="9">
        <v>1</v>
      </c>
      <c r="D38" s="9">
        <v>632.52</v>
      </c>
      <c r="E38" s="9" t="s">
        <v>118</v>
      </c>
      <c r="F38" s="9">
        <v>45</v>
      </c>
      <c r="G38" s="9" t="s">
        <v>20</v>
      </c>
      <c r="H38" s="9" t="s">
        <v>21</v>
      </c>
      <c r="I38" s="9">
        <v>1.4</v>
      </c>
      <c r="J38" s="9" t="s">
        <v>61</v>
      </c>
      <c r="K38" s="2">
        <v>45575</v>
      </c>
    </row>
    <row r="39" spans="1:11" x14ac:dyDescent="0.3">
      <c r="A39" s="8" t="s">
        <v>119</v>
      </c>
      <c r="B39" s="9" t="s">
        <v>12</v>
      </c>
      <c r="C39" s="9">
        <v>5</v>
      </c>
      <c r="D39" s="9">
        <v>696.63</v>
      </c>
      <c r="E39" s="9" t="s">
        <v>120</v>
      </c>
      <c r="F39" s="9">
        <v>22</v>
      </c>
      <c r="G39" s="9" t="s">
        <v>44</v>
      </c>
      <c r="H39" s="9" t="s">
        <v>45</v>
      </c>
      <c r="I39" s="9">
        <v>2.9</v>
      </c>
      <c r="J39" s="9" t="s">
        <v>86</v>
      </c>
      <c r="K39" s="2">
        <v>45386</v>
      </c>
    </row>
    <row r="40" spans="1:11" x14ac:dyDescent="0.3">
      <c r="A40" s="8" t="s">
        <v>121</v>
      </c>
      <c r="B40" s="9" t="s">
        <v>32</v>
      </c>
      <c r="C40" s="9">
        <v>3</v>
      </c>
      <c r="D40" s="9">
        <v>929.02</v>
      </c>
      <c r="E40" s="9" t="s">
        <v>122</v>
      </c>
      <c r="F40" s="9">
        <v>62</v>
      </c>
      <c r="G40" s="9" t="s">
        <v>34</v>
      </c>
      <c r="H40" s="9" t="s">
        <v>15</v>
      </c>
      <c r="I40" s="9">
        <v>1.2</v>
      </c>
      <c r="J40" s="9" t="s">
        <v>91</v>
      </c>
      <c r="K40" s="2">
        <v>45647</v>
      </c>
    </row>
    <row r="41" spans="1:11" x14ac:dyDescent="0.3">
      <c r="A41" s="8" t="s">
        <v>123</v>
      </c>
      <c r="B41" s="9" t="s">
        <v>32</v>
      </c>
      <c r="C41" s="9">
        <v>3</v>
      </c>
      <c r="D41" s="9">
        <v>483.14</v>
      </c>
      <c r="E41" s="9" t="s">
        <v>124</v>
      </c>
      <c r="F41" s="9">
        <v>21</v>
      </c>
      <c r="G41" s="9" t="s">
        <v>39</v>
      </c>
      <c r="H41" s="9" t="s">
        <v>49</v>
      </c>
      <c r="I41" s="9">
        <v>1.2</v>
      </c>
      <c r="J41" s="9" t="s">
        <v>91</v>
      </c>
      <c r="K41" s="2">
        <v>45554</v>
      </c>
    </row>
    <row r="42" spans="1:11" x14ac:dyDescent="0.3">
      <c r="A42" s="8" t="s">
        <v>125</v>
      </c>
      <c r="B42" s="9" t="s">
        <v>32</v>
      </c>
      <c r="C42" s="9">
        <v>1</v>
      </c>
      <c r="D42" s="9">
        <v>549.54999999999995</v>
      </c>
      <c r="E42" s="9" t="s">
        <v>126</v>
      </c>
      <c r="F42" s="9">
        <v>22</v>
      </c>
      <c r="G42" s="9" t="s">
        <v>44</v>
      </c>
      <c r="H42" s="9" t="s">
        <v>45</v>
      </c>
      <c r="I42" s="9">
        <v>4.5</v>
      </c>
      <c r="J42" s="9" t="s">
        <v>91</v>
      </c>
      <c r="K42" s="2">
        <v>45327</v>
      </c>
    </row>
    <row r="43" spans="1:11" x14ac:dyDescent="0.3">
      <c r="A43" s="8" t="s">
        <v>127</v>
      </c>
      <c r="B43" s="9" t="s">
        <v>32</v>
      </c>
      <c r="C43" s="9">
        <v>5</v>
      </c>
      <c r="D43" s="9">
        <v>948.36</v>
      </c>
      <c r="E43" s="9" t="s">
        <v>128</v>
      </c>
      <c r="F43" s="9">
        <v>44</v>
      </c>
      <c r="G43" s="9" t="s">
        <v>44</v>
      </c>
      <c r="H43" s="9" t="s">
        <v>21</v>
      </c>
      <c r="I43" s="9">
        <v>4.5999999999999996</v>
      </c>
      <c r="J43" s="9" t="s">
        <v>103</v>
      </c>
      <c r="K43" s="2">
        <v>45354</v>
      </c>
    </row>
    <row r="44" spans="1:11" x14ac:dyDescent="0.3">
      <c r="A44" s="8" t="s">
        <v>129</v>
      </c>
      <c r="B44" s="9" t="s">
        <v>27</v>
      </c>
      <c r="C44" s="9">
        <v>1</v>
      </c>
      <c r="D44" s="9">
        <v>605.61</v>
      </c>
      <c r="E44" s="9" t="s">
        <v>130</v>
      </c>
      <c r="F44" s="9">
        <v>37</v>
      </c>
      <c r="G44" s="9" t="s">
        <v>25</v>
      </c>
      <c r="H44" s="9" t="s">
        <v>45</v>
      </c>
      <c r="I44" s="9">
        <v>1.1000000000000001</v>
      </c>
      <c r="J44" s="9" t="s">
        <v>131</v>
      </c>
      <c r="K44" s="2">
        <v>45902</v>
      </c>
    </row>
    <row r="45" spans="1:11" x14ac:dyDescent="0.3">
      <c r="A45" s="8" t="s">
        <v>132</v>
      </c>
      <c r="B45" s="9" t="s">
        <v>12</v>
      </c>
      <c r="C45" s="9">
        <v>2</v>
      </c>
      <c r="D45" s="9">
        <v>242.85</v>
      </c>
      <c r="E45" s="9" t="s">
        <v>133</v>
      </c>
      <c r="F45" s="9">
        <v>47</v>
      </c>
      <c r="G45" s="9" t="s">
        <v>44</v>
      </c>
      <c r="H45" s="9" t="s">
        <v>45</v>
      </c>
      <c r="I45" s="9">
        <v>1.8</v>
      </c>
      <c r="J45" s="9" t="s">
        <v>86</v>
      </c>
      <c r="K45" s="2">
        <v>45562</v>
      </c>
    </row>
    <row r="46" spans="1:11" x14ac:dyDescent="0.3">
      <c r="A46" s="8" t="s">
        <v>134</v>
      </c>
      <c r="B46" s="9" t="s">
        <v>18</v>
      </c>
      <c r="C46" s="9">
        <v>4</v>
      </c>
      <c r="D46" s="9">
        <v>625.75</v>
      </c>
      <c r="E46" s="9" t="s">
        <v>135</v>
      </c>
      <c r="F46" s="9">
        <v>59</v>
      </c>
      <c r="G46" s="9" t="s">
        <v>25</v>
      </c>
      <c r="H46" s="9" t="s">
        <v>29</v>
      </c>
      <c r="I46" s="9">
        <v>3.1</v>
      </c>
      <c r="J46" s="9" t="s">
        <v>64</v>
      </c>
      <c r="K46" s="2">
        <v>45898</v>
      </c>
    </row>
    <row r="47" spans="1:11" x14ac:dyDescent="0.3">
      <c r="A47" s="8" t="s">
        <v>136</v>
      </c>
      <c r="B47" s="9" t="s">
        <v>12</v>
      </c>
      <c r="C47" s="9">
        <v>1</v>
      </c>
      <c r="D47" s="9">
        <v>959.56</v>
      </c>
      <c r="E47" s="9" t="s">
        <v>137</v>
      </c>
      <c r="F47" s="9">
        <v>37</v>
      </c>
      <c r="G47" s="9" t="s">
        <v>39</v>
      </c>
      <c r="H47" s="9" t="s">
        <v>29</v>
      </c>
      <c r="I47" s="9">
        <v>3.8</v>
      </c>
      <c r="J47" s="9" t="s">
        <v>86</v>
      </c>
      <c r="K47" s="2">
        <v>45400</v>
      </c>
    </row>
    <row r="48" spans="1:11" x14ac:dyDescent="0.3">
      <c r="A48" s="8" t="s">
        <v>138</v>
      </c>
      <c r="B48" s="9" t="s">
        <v>42</v>
      </c>
      <c r="C48" s="9">
        <v>1</v>
      </c>
      <c r="D48" s="9">
        <v>729.61</v>
      </c>
      <c r="E48" s="9" t="s">
        <v>139</v>
      </c>
      <c r="F48" s="9">
        <v>54</v>
      </c>
      <c r="G48" s="9" t="s">
        <v>20</v>
      </c>
      <c r="H48" s="9" t="s">
        <v>29</v>
      </c>
      <c r="I48" s="9">
        <v>2.2999999999999998</v>
      </c>
      <c r="J48" s="9" t="s">
        <v>46</v>
      </c>
      <c r="K48" s="2">
        <v>45334</v>
      </c>
    </row>
    <row r="49" spans="1:11" x14ac:dyDescent="0.3">
      <c r="A49" s="8" t="s">
        <v>140</v>
      </c>
      <c r="B49" s="9" t="s">
        <v>18</v>
      </c>
      <c r="C49" s="9">
        <v>5</v>
      </c>
      <c r="D49" s="9">
        <v>823.22</v>
      </c>
      <c r="E49" s="9" t="s">
        <v>141</v>
      </c>
      <c r="F49" s="9">
        <v>19</v>
      </c>
      <c r="G49" s="9" t="s">
        <v>44</v>
      </c>
      <c r="H49" s="9" t="s">
        <v>45</v>
      </c>
      <c r="I49" s="9">
        <v>3.1</v>
      </c>
      <c r="J49" s="9" t="s">
        <v>64</v>
      </c>
      <c r="K49" s="2">
        <v>45652</v>
      </c>
    </row>
    <row r="50" spans="1:11" x14ac:dyDescent="0.3">
      <c r="A50" s="8" t="s">
        <v>142</v>
      </c>
      <c r="B50" s="9" t="s">
        <v>32</v>
      </c>
      <c r="C50" s="9">
        <v>1</v>
      </c>
      <c r="D50" s="9">
        <v>1147.05</v>
      </c>
      <c r="E50" s="9" t="s">
        <v>143</v>
      </c>
      <c r="F50" s="9">
        <v>59</v>
      </c>
      <c r="G50" s="9" t="s">
        <v>20</v>
      </c>
      <c r="H50" s="9" t="s">
        <v>49</v>
      </c>
      <c r="I50" s="9">
        <v>1.2</v>
      </c>
      <c r="J50" s="9" t="s">
        <v>91</v>
      </c>
      <c r="K50" s="2">
        <v>45610</v>
      </c>
    </row>
    <row r="51" spans="1:11" x14ac:dyDescent="0.3">
      <c r="A51" s="8" t="s">
        <v>144</v>
      </c>
      <c r="B51" s="9" t="s">
        <v>37</v>
      </c>
      <c r="C51" s="9">
        <v>4</v>
      </c>
      <c r="D51" s="9">
        <v>925.85</v>
      </c>
      <c r="E51" s="9" t="s">
        <v>145</v>
      </c>
      <c r="F51" s="9">
        <v>47</v>
      </c>
      <c r="G51" s="9" t="s">
        <v>14</v>
      </c>
      <c r="H51" s="9" t="s">
        <v>29</v>
      </c>
      <c r="I51" s="9">
        <v>1.3</v>
      </c>
      <c r="J51" s="9" t="s">
        <v>40</v>
      </c>
      <c r="K51" s="2">
        <v>45997</v>
      </c>
    </row>
    <row r="52" spans="1:11" x14ac:dyDescent="0.3">
      <c r="A52" s="8" t="s">
        <v>146</v>
      </c>
      <c r="B52" s="9" t="s">
        <v>27</v>
      </c>
      <c r="C52" s="9">
        <v>1</v>
      </c>
      <c r="D52" s="9">
        <v>838.81</v>
      </c>
      <c r="E52" s="9" t="s">
        <v>147</v>
      </c>
      <c r="F52" s="9">
        <v>47</v>
      </c>
      <c r="G52" s="9" t="s">
        <v>44</v>
      </c>
      <c r="H52" s="9" t="s">
        <v>45</v>
      </c>
      <c r="I52" s="9">
        <v>1.9</v>
      </c>
      <c r="J52" s="9" t="s">
        <v>131</v>
      </c>
      <c r="K52" s="2">
        <v>45305</v>
      </c>
    </row>
    <row r="53" spans="1:11" x14ac:dyDescent="0.3">
      <c r="A53" s="8" t="s">
        <v>148</v>
      </c>
      <c r="B53" s="9" t="s">
        <v>42</v>
      </c>
      <c r="C53" s="9">
        <v>4</v>
      </c>
      <c r="D53" s="9">
        <v>1158.79</v>
      </c>
      <c r="E53" s="9" t="s">
        <v>149</v>
      </c>
      <c r="F53" s="9">
        <v>44</v>
      </c>
      <c r="G53" s="9" t="s">
        <v>44</v>
      </c>
      <c r="H53" s="9" t="s">
        <v>15</v>
      </c>
      <c r="I53" s="9">
        <v>1.9</v>
      </c>
      <c r="J53" s="9" t="s">
        <v>112</v>
      </c>
      <c r="K53" s="2">
        <v>45932</v>
      </c>
    </row>
    <row r="54" spans="1:11" x14ac:dyDescent="0.3">
      <c r="A54" s="8" t="s">
        <v>150</v>
      </c>
      <c r="B54" s="9" t="s">
        <v>27</v>
      </c>
      <c r="C54" s="9">
        <v>4</v>
      </c>
      <c r="D54" s="9">
        <v>1170.33</v>
      </c>
      <c r="E54" s="9" t="s">
        <v>151</v>
      </c>
      <c r="F54" s="9">
        <v>37</v>
      </c>
      <c r="G54" s="9" t="s">
        <v>14</v>
      </c>
      <c r="H54" s="9" t="s">
        <v>49</v>
      </c>
      <c r="I54" s="9">
        <v>2.8</v>
      </c>
      <c r="J54" s="9" t="s">
        <v>131</v>
      </c>
      <c r="K54" s="2">
        <v>45935</v>
      </c>
    </row>
    <row r="55" spans="1:11" x14ac:dyDescent="0.3">
      <c r="A55" s="8" t="s">
        <v>152</v>
      </c>
      <c r="B55" s="9" t="s">
        <v>18</v>
      </c>
      <c r="C55" s="9">
        <v>3</v>
      </c>
      <c r="D55" s="9">
        <v>996.23</v>
      </c>
      <c r="E55" s="9" t="s">
        <v>153</v>
      </c>
      <c r="F55" s="9">
        <v>44</v>
      </c>
      <c r="G55" s="9" t="s">
        <v>44</v>
      </c>
      <c r="H55" s="9" t="s">
        <v>29</v>
      </c>
      <c r="I55" s="9">
        <v>2.5</v>
      </c>
      <c r="J55" s="9" t="s">
        <v>22</v>
      </c>
      <c r="K55" s="2">
        <v>45570</v>
      </c>
    </row>
    <row r="56" spans="1:11" x14ac:dyDescent="0.3">
      <c r="A56" s="8" t="s">
        <v>154</v>
      </c>
      <c r="B56" s="9" t="s">
        <v>27</v>
      </c>
      <c r="C56" s="9">
        <v>2</v>
      </c>
      <c r="D56" s="9">
        <v>410.07</v>
      </c>
      <c r="E56" s="9" t="s">
        <v>155</v>
      </c>
      <c r="F56" s="9">
        <v>47</v>
      </c>
      <c r="G56" s="9" t="s">
        <v>25</v>
      </c>
      <c r="H56" s="9" t="s">
        <v>29</v>
      </c>
      <c r="I56" s="9">
        <v>1</v>
      </c>
      <c r="J56" s="9" t="s">
        <v>58</v>
      </c>
      <c r="K56" s="2">
        <v>45797</v>
      </c>
    </row>
    <row r="57" spans="1:11" x14ac:dyDescent="0.3">
      <c r="A57" s="8" t="s">
        <v>156</v>
      </c>
      <c r="B57" s="9" t="s">
        <v>37</v>
      </c>
      <c r="C57" s="9">
        <v>2</v>
      </c>
      <c r="D57" s="9">
        <v>635.74</v>
      </c>
      <c r="E57" s="9" t="s">
        <v>157</v>
      </c>
      <c r="F57" s="9">
        <v>20</v>
      </c>
      <c r="G57" s="9" t="s">
        <v>20</v>
      </c>
      <c r="H57" s="9" t="s">
        <v>29</v>
      </c>
      <c r="I57" s="9">
        <v>3</v>
      </c>
      <c r="J57" s="9" t="s">
        <v>98</v>
      </c>
      <c r="K57" s="2">
        <v>45843</v>
      </c>
    </row>
    <row r="58" spans="1:11" x14ac:dyDescent="0.3">
      <c r="A58" s="8" t="s">
        <v>158</v>
      </c>
      <c r="B58" s="9" t="s">
        <v>37</v>
      </c>
      <c r="C58" s="9">
        <v>4</v>
      </c>
      <c r="D58" s="9">
        <v>642.17999999999995</v>
      </c>
      <c r="E58" s="9" t="s">
        <v>159</v>
      </c>
      <c r="F58" s="9">
        <v>62</v>
      </c>
      <c r="G58" s="9" t="s">
        <v>34</v>
      </c>
      <c r="H58" s="9" t="s">
        <v>21</v>
      </c>
      <c r="I58" s="9">
        <v>1.3</v>
      </c>
      <c r="J58" s="9" t="s">
        <v>40</v>
      </c>
      <c r="K58" s="2">
        <v>45645</v>
      </c>
    </row>
    <row r="59" spans="1:11" x14ac:dyDescent="0.3">
      <c r="A59" s="8" t="s">
        <v>160</v>
      </c>
      <c r="B59" s="9" t="s">
        <v>32</v>
      </c>
      <c r="C59" s="9">
        <v>2</v>
      </c>
      <c r="D59" s="9">
        <v>425.08</v>
      </c>
      <c r="E59" s="9" t="s">
        <v>161</v>
      </c>
      <c r="F59" s="9">
        <v>37</v>
      </c>
      <c r="G59" s="9" t="s">
        <v>39</v>
      </c>
      <c r="H59" s="9" t="s">
        <v>45</v>
      </c>
      <c r="I59" s="9">
        <v>3.1</v>
      </c>
      <c r="J59" s="9" t="s">
        <v>91</v>
      </c>
      <c r="K59" s="2">
        <v>45587</v>
      </c>
    </row>
    <row r="60" spans="1:11" x14ac:dyDescent="0.3">
      <c r="A60" s="8" t="s">
        <v>162</v>
      </c>
      <c r="B60" s="9" t="s">
        <v>18</v>
      </c>
      <c r="C60" s="9">
        <v>4</v>
      </c>
      <c r="D60" s="9">
        <v>879.06</v>
      </c>
      <c r="E60" s="9" t="s">
        <v>163</v>
      </c>
      <c r="F60" s="9">
        <v>24</v>
      </c>
      <c r="G60" s="9" t="s">
        <v>34</v>
      </c>
      <c r="H60" s="9" t="s">
        <v>15</v>
      </c>
      <c r="I60" s="9">
        <v>2.7</v>
      </c>
      <c r="J60" s="9" t="s">
        <v>52</v>
      </c>
      <c r="K60" s="2">
        <v>45806</v>
      </c>
    </row>
    <row r="61" spans="1:11" x14ac:dyDescent="0.3">
      <c r="A61" s="8" t="s">
        <v>164</v>
      </c>
      <c r="B61" s="9" t="s">
        <v>18</v>
      </c>
      <c r="C61" s="9">
        <v>3</v>
      </c>
      <c r="D61" s="9">
        <v>339.31</v>
      </c>
      <c r="E61" s="9" t="s">
        <v>165</v>
      </c>
      <c r="F61" s="9">
        <v>55</v>
      </c>
      <c r="G61" s="9" t="s">
        <v>25</v>
      </c>
      <c r="H61" s="9" t="s">
        <v>29</v>
      </c>
      <c r="I61" s="9">
        <v>4.7</v>
      </c>
      <c r="J61" s="9" t="s">
        <v>22</v>
      </c>
      <c r="K61" s="2">
        <v>45527</v>
      </c>
    </row>
    <row r="62" spans="1:11" x14ac:dyDescent="0.3">
      <c r="A62" s="8" t="s">
        <v>166</v>
      </c>
      <c r="B62" s="9" t="s">
        <v>12</v>
      </c>
      <c r="C62" s="9">
        <v>2</v>
      </c>
      <c r="D62" s="9">
        <v>675.35</v>
      </c>
      <c r="E62" s="9" t="s">
        <v>167</v>
      </c>
      <c r="F62" s="9">
        <v>44</v>
      </c>
      <c r="G62" s="9" t="s">
        <v>25</v>
      </c>
      <c r="H62" s="9" t="s">
        <v>29</v>
      </c>
      <c r="I62" s="9">
        <v>1.8</v>
      </c>
      <c r="J62" s="9" t="s">
        <v>16</v>
      </c>
      <c r="K62" s="2">
        <v>45612</v>
      </c>
    </row>
    <row r="63" spans="1:11" x14ac:dyDescent="0.3">
      <c r="A63" s="8" t="s">
        <v>168</v>
      </c>
      <c r="B63" s="9" t="s">
        <v>42</v>
      </c>
      <c r="C63" s="9">
        <v>2</v>
      </c>
      <c r="D63" s="9">
        <v>531.5</v>
      </c>
      <c r="E63" s="9" t="s">
        <v>169</v>
      </c>
      <c r="F63" s="9">
        <v>49</v>
      </c>
      <c r="G63" s="9" t="s">
        <v>39</v>
      </c>
      <c r="H63" s="9" t="s">
        <v>45</v>
      </c>
      <c r="I63" s="9">
        <v>3.9</v>
      </c>
      <c r="J63" s="9" t="s">
        <v>46</v>
      </c>
      <c r="K63" s="2">
        <v>45660</v>
      </c>
    </row>
    <row r="64" spans="1:11" x14ac:dyDescent="0.3">
      <c r="A64" s="8" t="s">
        <v>170</v>
      </c>
      <c r="B64" s="9" t="s">
        <v>32</v>
      </c>
      <c r="C64" s="9">
        <v>5</v>
      </c>
      <c r="D64" s="9">
        <v>544.97</v>
      </c>
      <c r="E64" s="9" t="s">
        <v>171</v>
      </c>
      <c r="F64" s="9">
        <v>60</v>
      </c>
      <c r="G64" s="9" t="s">
        <v>20</v>
      </c>
      <c r="H64" s="9" t="s">
        <v>15</v>
      </c>
      <c r="I64" s="9">
        <v>3.9</v>
      </c>
      <c r="J64" s="9" t="s">
        <v>91</v>
      </c>
      <c r="K64" s="2">
        <v>45675</v>
      </c>
    </row>
    <row r="65" spans="1:11" x14ac:dyDescent="0.3">
      <c r="A65" s="8" t="s">
        <v>172</v>
      </c>
      <c r="B65" s="9" t="s">
        <v>18</v>
      </c>
      <c r="C65" s="9">
        <v>1</v>
      </c>
      <c r="D65" s="9">
        <v>325.41000000000003</v>
      </c>
      <c r="E65" s="9" t="s">
        <v>173</v>
      </c>
      <c r="F65" s="9">
        <v>48</v>
      </c>
      <c r="G65" s="9" t="s">
        <v>34</v>
      </c>
      <c r="H65" s="9" t="s">
        <v>15</v>
      </c>
      <c r="I65" s="9">
        <v>2.8</v>
      </c>
      <c r="J65" s="9" t="s">
        <v>52</v>
      </c>
      <c r="K65" s="2">
        <v>45338</v>
      </c>
    </row>
    <row r="66" spans="1:11" x14ac:dyDescent="0.3">
      <c r="A66" s="8" t="s">
        <v>174</v>
      </c>
      <c r="B66" s="9" t="s">
        <v>18</v>
      </c>
      <c r="C66" s="9">
        <v>3</v>
      </c>
      <c r="D66" s="9">
        <v>947.56</v>
      </c>
      <c r="E66" s="9" t="s">
        <v>175</v>
      </c>
      <c r="F66" s="9">
        <v>20</v>
      </c>
      <c r="G66" s="9" t="s">
        <v>39</v>
      </c>
      <c r="H66" s="9" t="s">
        <v>29</v>
      </c>
      <c r="I66" s="9">
        <v>2.1</v>
      </c>
      <c r="J66" s="9" t="s">
        <v>64</v>
      </c>
      <c r="K66" s="2">
        <v>45356</v>
      </c>
    </row>
    <row r="67" spans="1:11" x14ac:dyDescent="0.3">
      <c r="A67" s="8" t="s">
        <v>176</v>
      </c>
      <c r="B67" s="9" t="s">
        <v>18</v>
      </c>
      <c r="C67" s="9">
        <v>1</v>
      </c>
      <c r="D67" s="9">
        <v>751.43</v>
      </c>
      <c r="E67" s="9" t="s">
        <v>177</v>
      </c>
      <c r="F67" s="9">
        <v>27</v>
      </c>
      <c r="G67" s="9" t="s">
        <v>14</v>
      </c>
      <c r="H67" s="9" t="s">
        <v>21</v>
      </c>
      <c r="I67" s="9">
        <v>4.7</v>
      </c>
      <c r="J67" s="9" t="s">
        <v>52</v>
      </c>
      <c r="K67" s="2">
        <v>45439</v>
      </c>
    </row>
    <row r="68" spans="1:11" x14ac:dyDescent="0.3">
      <c r="A68" s="8" t="s">
        <v>178</v>
      </c>
      <c r="B68" s="9" t="s">
        <v>32</v>
      </c>
      <c r="C68" s="9">
        <v>1</v>
      </c>
      <c r="D68" s="9">
        <v>271.12</v>
      </c>
      <c r="E68" s="9" t="s">
        <v>179</v>
      </c>
      <c r="F68" s="9">
        <v>40</v>
      </c>
      <c r="G68" s="9" t="s">
        <v>25</v>
      </c>
      <c r="H68" s="9" t="s">
        <v>45</v>
      </c>
      <c r="I68" s="9">
        <v>2.9</v>
      </c>
      <c r="J68" s="9" t="s">
        <v>103</v>
      </c>
      <c r="K68" s="2">
        <v>45501</v>
      </c>
    </row>
    <row r="69" spans="1:11" x14ac:dyDescent="0.3">
      <c r="A69" s="8" t="s">
        <v>180</v>
      </c>
      <c r="B69" s="9" t="s">
        <v>18</v>
      </c>
      <c r="C69" s="9">
        <v>3</v>
      </c>
      <c r="D69" s="9">
        <v>351.71</v>
      </c>
      <c r="E69" s="9" t="s">
        <v>181</v>
      </c>
      <c r="F69" s="9">
        <v>26</v>
      </c>
      <c r="G69" s="9" t="s">
        <v>25</v>
      </c>
      <c r="H69" s="9" t="s">
        <v>45</v>
      </c>
      <c r="I69" s="9">
        <v>2</v>
      </c>
      <c r="J69" s="9" t="s">
        <v>22</v>
      </c>
      <c r="K69" s="2">
        <v>45919</v>
      </c>
    </row>
    <row r="70" spans="1:11" x14ac:dyDescent="0.3">
      <c r="A70" s="8" t="s">
        <v>182</v>
      </c>
      <c r="B70" s="9" t="s">
        <v>27</v>
      </c>
      <c r="C70" s="9">
        <v>1</v>
      </c>
      <c r="D70" s="9">
        <v>1167.08</v>
      </c>
      <c r="E70" s="9" t="s">
        <v>183</v>
      </c>
      <c r="F70" s="9">
        <v>25</v>
      </c>
      <c r="G70" s="9" t="s">
        <v>39</v>
      </c>
      <c r="H70" s="9" t="s">
        <v>29</v>
      </c>
      <c r="I70" s="9">
        <v>4.5999999999999996</v>
      </c>
      <c r="J70" s="9" t="s">
        <v>131</v>
      </c>
      <c r="K70" s="2">
        <v>46000</v>
      </c>
    </row>
    <row r="71" spans="1:11" x14ac:dyDescent="0.3">
      <c r="A71" s="8" t="s">
        <v>184</v>
      </c>
      <c r="B71" s="9" t="s">
        <v>37</v>
      </c>
      <c r="C71" s="9">
        <v>5</v>
      </c>
      <c r="D71" s="9">
        <v>820.22</v>
      </c>
      <c r="E71" s="9" t="s">
        <v>185</v>
      </c>
      <c r="F71" s="9">
        <v>33</v>
      </c>
      <c r="G71" s="9" t="s">
        <v>39</v>
      </c>
      <c r="H71" s="9" t="s">
        <v>29</v>
      </c>
      <c r="I71" s="9">
        <v>2</v>
      </c>
      <c r="J71" s="9" t="s">
        <v>98</v>
      </c>
      <c r="K71" s="2">
        <v>45368</v>
      </c>
    </row>
    <row r="72" spans="1:11" x14ac:dyDescent="0.3">
      <c r="A72" s="8" t="s">
        <v>186</v>
      </c>
      <c r="B72" s="9" t="s">
        <v>42</v>
      </c>
      <c r="C72" s="9">
        <v>3</v>
      </c>
      <c r="D72" s="9">
        <v>375.38</v>
      </c>
      <c r="E72" s="9" t="s">
        <v>187</v>
      </c>
      <c r="F72" s="9">
        <v>47</v>
      </c>
      <c r="G72" s="9" t="s">
        <v>20</v>
      </c>
      <c r="H72" s="9" t="s">
        <v>29</v>
      </c>
      <c r="I72" s="9">
        <v>1.9</v>
      </c>
      <c r="J72" s="9" t="s">
        <v>46</v>
      </c>
      <c r="K72" s="2">
        <v>45714</v>
      </c>
    </row>
    <row r="73" spans="1:11" x14ac:dyDescent="0.3">
      <c r="A73" s="8" t="s">
        <v>188</v>
      </c>
      <c r="B73" s="9" t="s">
        <v>12</v>
      </c>
      <c r="C73" s="9">
        <v>2</v>
      </c>
      <c r="D73" s="9">
        <v>719.14</v>
      </c>
      <c r="E73" s="9" t="s">
        <v>189</v>
      </c>
      <c r="F73" s="9">
        <v>24</v>
      </c>
      <c r="G73" s="9" t="s">
        <v>20</v>
      </c>
      <c r="H73" s="9" t="s">
        <v>15</v>
      </c>
      <c r="I73" s="9">
        <v>2.2999999999999998</v>
      </c>
      <c r="J73" s="9" t="s">
        <v>16</v>
      </c>
      <c r="K73" s="2">
        <v>45746</v>
      </c>
    </row>
    <row r="74" spans="1:11" x14ac:dyDescent="0.3">
      <c r="A74" s="8" t="s">
        <v>190</v>
      </c>
      <c r="B74" s="9" t="s">
        <v>18</v>
      </c>
      <c r="C74" s="9">
        <v>4</v>
      </c>
      <c r="D74" s="9">
        <v>806.18</v>
      </c>
      <c r="E74" s="9" t="s">
        <v>191</v>
      </c>
      <c r="F74" s="9">
        <v>62</v>
      </c>
      <c r="G74" s="9" t="s">
        <v>34</v>
      </c>
      <c r="H74" s="9" t="s">
        <v>29</v>
      </c>
      <c r="I74" s="9">
        <v>1.7</v>
      </c>
      <c r="J74" s="9" t="s">
        <v>22</v>
      </c>
      <c r="K74" s="2">
        <v>45503</v>
      </c>
    </row>
    <row r="75" spans="1:11" x14ac:dyDescent="0.3">
      <c r="A75" s="8" t="s">
        <v>192</v>
      </c>
      <c r="B75" s="9" t="s">
        <v>18</v>
      </c>
      <c r="C75" s="9">
        <v>3</v>
      </c>
      <c r="D75" s="9">
        <v>1038.54</v>
      </c>
      <c r="E75" s="9" t="s">
        <v>193</v>
      </c>
      <c r="F75" s="9">
        <v>57</v>
      </c>
      <c r="G75" s="9" t="s">
        <v>14</v>
      </c>
      <c r="H75" s="9" t="s">
        <v>15</v>
      </c>
      <c r="I75" s="9">
        <v>2</v>
      </c>
      <c r="J75" s="9" t="s">
        <v>22</v>
      </c>
      <c r="K75" s="2">
        <v>45551</v>
      </c>
    </row>
    <row r="76" spans="1:11" x14ac:dyDescent="0.3">
      <c r="A76" s="8" t="s">
        <v>194</v>
      </c>
      <c r="B76" s="9" t="s">
        <v>27</v>
      </c>
      <c r="C76" s="9">
        <v>1</v>
      </c>
      <c r="D76" s="9">
        <v>705.81</v>
      </c>
      <c r="E76" s="9" t="s">
        <v>195</v>
      </c>
      <c r="F76" s="9">
        <v>26</v>
      </c>
      <c r="G76" s="9" t="s">
        <v>44</v>
      </c>
      <c r="H76" s="9" t="s">
        <v>49</v>
      </c>
      <c r="I76" s="9">
        <v>3.5</v>
      </c>
      <c r="J76" s="9" t="s">
        <v>131</v>
      </c>
      <c r="K76" s="2">
        <v>45429</v>
      </c>
    </row>
    <row r="77" spans="1:11" x14ac:dyDescent="0.3">
      <c r="A77" s="8" t="s">
        <v>196</v>
      </c>
      <c r="B77" s="9" t="s">
        <v>37</v>
      </c>
      <c r="C77" s="9">
        <v>4</v>
      </c>
      <c r="D77" s="9">
        <v>201.17</v>
      </c>
      <c r="E77" s="9" t="s">
        <v>197</v>
      </c>
      <c r="F77" s="9">
        <v>37</v>
      </c>
      <c r="G77" s="9" t="s">
        <v>44</v>
      </c>
      <c r="H77" s="9" t="s">
        <v>45</v>
      </c>
      <c r="I77" s="9">
        <v>4.4000000000000004</v>
      </c>
      <c r="J77" s="9" t="s">
        <v>69</v>
      </c>
      <c r="K77" s="2">
        <v>45817</v>
      </c>
    </row>
    <row r="78" spans="1:11" x14ac:dyDescent="0.3">
      <c r="A78" s="8" t="s">
        <v>198</v>
      </c>
      <c r="B78" s="9" t="s">
        <v>12</v>
      </c>
      <c r="C78" s="9">
        <v>2</v>
      </c>
      <c r="D78" s="9">
        <v>554.98</v>
      </c>
      <c r="E78" s="9" t="s">
        <v>199</v>
      </c>
      <c r="F78" s="9">
        <v>32</v>
      </c>
      <c r="G78" s="9" t="s">
        <v>20</v>
      </c>
      <c r="H78" s="9" t="s">
        <v>45</v>
      </c>
      <c r="I78" s="9">
        <v>1.2</v>
      </c>
      <c r="J78" s="9" t="s">
        <v>55</v>
      </c>
      <c r="K78" s="2">
        <v>45536</v>
      </c>
    </row>
    <row r="79" spans="1:11" x14ac:dyDescent="0.3">
      <c r="A79" s="8" t="s">
        <v>200</v>
      </c>
      <c r="B79" s="9" t="s">
        <v>32</v>
      </c>
      <c r="C79" s="9">
        <v>3</v>
      </c>
      <c r="D79" s="9">
        <v>1131.06</v>
      </c>
      <c r="E79" s="9" t="s">
        <v>201</v>
      </c>
      <c r="F79" s="9">
        <v>37</v>
      </c>
      <c r="G79" s="9" t="s">
        <v>34</v>
      </c>
      <c r="H79" s="9" t="s">
        <v>49</v>
      </c>
      <c r="I79" s="9">
        <v>4.4000000000000004</v>
      </c>
      <c r="J79" s="9" t="s">
        <v>103</v>
      </c>
      <c r="K79" s="2">
        <v>45562</v>
      </c>
    </row>
    <row r="80" spans="1:11" x14ac:dyDescent="0.3">
      <c r="A80" s="8" t="s">
        <v>202</v>
      </c>
      <c r="B80" s="9" t="s">
        <v>12</v>
      </c>
      <c r="C80" s="9">
        <v>1</v>
      </c>
      <c r="D80" s="9">
        <v>1187.8399999999999</v>
      </c>
      <c r="E80" s="9" t="s">
        <v>203</v>
      </c>
      <c r="F80" s="9">
        <v>47</v>
      </c>
      <c r="G80" s="9" t="s">
        <v>39</v>
      </c>
      <c r="H80" s="9" t="s">
        <v>45</v>
      </c>
      <c r="I80" s="9">
        <v>1.4</v>
      </c>
      <c r="J80" s="9" t="s">
        <v>16</v>
      </c>
      <c r="K80" s="2">
        <v>45851</v>
      </c>
    </row>
    <row r="81" spans="1:11" x14ac:dyDescent="0.3">
      <c r="A81" s="8" t="s">
        <v>204</v>
      </c>
      <c r="B81" s="9" t="s">
        <v>42</v>
      </c>
      <c r="C81" s="9">
        <v>4</v>
      </c>
      <c r="D81" s="9">
        <v>245.95</v>
      </c>
      <c r="E81" s="9" t="s">
        <v>205</v>
      </c>
      <c r="F81" s="9">
        <v>41</v>
      </c>
      <c r="G81" s="9" t="s">
        <v>25</v>
      </c>
      <c r="H81" s="9" t="s">
        <v>45</v>
      </c>
      <c r="I81" s="9">
        <v>3.2</v>
      </c>
      <c r="J81" s="9" t="s">
        <v>46</v>
      </c>
      <c r="K81" s="2">
        <v>46008</v>
      </c>
    </row>
    <row r="82" spans="1:11" x14ac:dyDescent="0.3">
      <c r="A82" s="8" t="s">
        <v>206</v>
      </c>
      <c r="B82" s="9" t="s">
        <v>12</v>
      </c>
      <c r="C82" s="9">
        <v>4</v>
      </c>
      <c r="D82" s="9">
        <v>451.06</v>
      </c>
      <c r="E82" s="9" t="s">
        <v>207</v>
      </c>
      <c r="F82" s="9">
        <v>58</v>
      </c>
      <c r="G82" s="9" t="s">
        <v>39</v>
      </c>
      <c r="H82" s="9" t="s">
        <v>45</v>
      </c>
      <c r="I82" s="9">
        <v>2.1</v>
      </c>
      <c r="J82" s="9" t="s">
        <v>86</v>
      </c>
      <c r="K82" s="2">
        <v>45395</v>
      </c>
    </row>
    <row r="83" spans="1:11" x14ac:dyDescent="0.3">
      <c r="A83" s="8" t="s">
        <v>208</v>
      </c>
      <c r="B83" s="9" t="s">
        <v>32</v>
      </c>
      <c r="C83" s="9">
        <v>4</v>
      </c>
      <c r="D83" s="9">
        <v>948.58</v>
      </c>
      <c r="E83" s="9" t="s">
        <v>209</v>
      </c>
      <c r="F83" s="9">
        <v>35</v>
      </c>
      <c r="G83" s="9" t="s">
        <v>39</v>
      </c>
      <c r="H83" s="9" t="s">
        <v>49</v>
      </c>
      <c r="I83" s="9">
        <v>4.5999999999999996</v>
      </c>
      <c r="J83" s="9" t="s">
        <v>91</v>
      </c>
      <c r="K83" s="2">
        <v>45468</v>
      </c>
    </row>
    <row r="84" spans="1:11" x14ac:dyDescent="0.3">
      <c r="A84" s="8" t="s">
        <v>210</v>
      </c>
      <c r="B84" s="9" t="s">
        <v>18</v>
      </c>
      <c r="C84" s="9">
        <v>1</v>
      </c>
      <c r="D84" s="9">
        <v>461.81</v>
      </c>
      <c r="E84" s="9" t="s">
        <v>211</v>
      </c>
      <c r="F84" s="9">
        <v>54</v>
      </c>
      <c r="G84" s="9" t="s">
        <v>14</v>
      </c>
      <c r="H84" s="9" t="s">
        <v>29</v>
      </c>
      <c r="I84" s="9">
        <v>3.3</v>
      </c>
      <c r="J84" s="9" t="s">
        <v>64</v>
      </c>
      <c r="K84" s="2">
        <v>45588</v>
      </c>
    </row>
    <row r="85" spans="1:11" x14ac:dyDescent="0.3">
      <c r="A85" s="8" t="s">
        <v>212</v>
      </c>
      <c r="B85" s="9" t="s">
        <v>18</v>
      </c>
      <c r="C85" s="9">
        <v>5</v>
      </c>
      <c r="D85" s="9">
        <v>256.55</v>
      </c>
      <c r="E85" s="9" t="s">
        <v>213</v>
      </c>
      <c r="F85" s="9">
        <v>42</v>
      </c>
      <c r="G85" s="9" t="s">
        <v>34</v>
      </c>
      <c r="H85" s="9" t="s">
        <v>15</v>
      </c>
      <c r="I85" s="9">
        <v>4.2</v>
      </c>
      <c r="J85" s="9" t="s">
        <v>64</v>
      </c>
      <c r="K85" s="2">
        <v>45579</v>
      </c>
    </row>
    <row r="86" spans="1:11" x14ac:dyDescent="0.3">
      <c r="A86" s="8" t="s">
        <v>214</v>
      </c>
      <c r="B86" s="9" t="s">
        <v>12</v>
      </c>
      <c r="C86" s="9">
        <v>5</v>
      </c>
      <c r="D86" s="9">
        <v>689.76</v>
      </c>
      <c r="E86" s="9" t="s">
        <v>215</v>
      </c>
      <c r="F86" s="9">
        <v>53</v>
      </c>
      <c r="G86" s="9" t="s">
        <v>34</v>
      </c>
      <c r="H86" s="9" t="s">
        <v>45</v>
      </c>
      <c r="I86" s="9">
        <v>2.2000000000000002</v>
      </c>
      <c r="J86" s="9" t="s">
        <v>16</v>
      </c>
      <c r="K86" s="2">
        <v>45762</v>
      </c>
    </row>
    <row r="87" spans="1:11" x14ac:dyDescent="0.3">
      <c r="A87" s="8" t="s">
        <v>216</v>
      </c>
      <c r="B87" s="9" t="s">
        <v>27</v>
      </c>
      <c r="C87" s="9">
        <v>4</v>
      </c>
      <c r="D87" s="9">
        <v>237.06</v>
      </c>
      <c r="E87" s="9" t="s">
        <v>217</v>
      </c>
      <c r="F87" s="9">
        <v>60</v>
      </c>
      <c r="G87" s="9" t="s">
        <v>14</v>
      </c>
      <c r="H87" s="9" t="s">
        <v>45</v>
      </c>
      <c r="I87" s="9">
        <v>1.9</v>
      </c>
      <c r="J87" s="9" t="s">
        <v>58</v>
      </c>
      <c r="K87" s="2">
        <v>45583</v>
      </c>
    </row>
    <row r="88" spans="1:11" x14ac:dyDescent="0.3">
      <c r="A88" s="8" t="s">
        <v>218</v>
      </c>
      <c r="B88" s="9" t="s">
        <v>27</v>
      </c>
      <c r="C88" s="9">
        <v>2</v>
      </c>
      <c r="D88" s="9">
        <v>420.89</v>
      </c>
      <c r="E88" s="9" t="s">
        <v>219</v>
      </c>
      <c r="F88" s="9">
        <v>40</v>
      </c>
      <c r="G88" s="9" t="s">
        <v>39</v>
      </c>
      <c r="H88" s="9" t="s">
        <v>45</v>
      </c>
      <c r="I88" s="9">
        <v>1.9</v>
      </c>
      <c r="J88" s="9" t="s">
        <v>30</v>
      </c>
      <c r="K88" s="2">
        <v>45860</v>
      </c>
    </row>
    <row r="89" spans="1:11" x14ac:dyDescent="0.3">
      <c r="A89" s="8" t="s">
        <v>220</v>
      </c>
      <c r="B89" s="9" t="s">
        <v>18</v>
      </c>
      <c r="C89" s="9">
        <v>1</v>
      </c>
      <c r="D89" s="9">
        <v>202.62</v>
      </c>
      <c r="E89" s="9" t="s">
        <v>221</v>
      </c>
      <c r="F89" s="9">
        <v>24</v>
      </c>
      <c r="G89" s="9" t="s">
        <v>39</v>
      </c>
      <c r="H89" s="9" t="s">
        <v>15</v>
      </c>
      <c r="I89" s="9">
        <v>1.4</v>
      </c>
      <c r="J89" s="9" t="s">
        <v>22</v>
      </c>
      <c r="K89" s="2">
        <v>45452</v>
      </c>
    </row>
    <row r="90" spans="1:11" x14ac:dyDescent="0.3">
      <c r="A90" s="8" t="s">
        <v>222</v>
      </c>
      <c r="B90" s="9" t="s">
        <v>12</v>
      </c>
      <c r="C90" s="9">
        <v>3</v>
      </c>
      <c r="D90" s="9">
        <v>686.78</v>
      </c>
      <c r="E90" s="9" t="s">
        <v>223</v>
      </c>
      <c r="F90" s="9">
        <v>31</v>
      </c>
      <c r="G90" s="9" t="s">
        <v>34</v>
      </c>
      <c r="H90" s="9" t="s">
        <v>15</v>
      </c>
      <c r="I90" s="9">
        <v>4.0999999999999996</v>
      </c>
      <c r="J90" s="9" t="s">
        <v>86</v>
      </c>
      <c r="K90" s="2">
        <v>45746</v>
      </c>
    </row>
    <row r="91" spans="1:11" x14ac:dyDescent="0.3">
      <c r="A91" s="8" t="s">
        <v>224</v>
      </c>
      <c r="B91" s="9" t="s">
        <v>12</v>
      </c>
      <c r="C91" s="9">
        <v>5</v>
      </c>
      <c r="D91" s="9">
        <v>254.24</v>
      </c>
      <c r="E91" s="9" t="s">
        <v>225</v>
      </c>
      <c r="F91" s="9">
        <v>48</v>
      </c>
      <c r="G91" s="9" t="s">
        <v>25</v>
      </c>
      <c r="H91" s="9" t="s">
        <v>21</v>
      </c>
      <c r="I91" s="9">
        <v>4.5</v>
      </c>
      <c r="J91" s="9" t="s">
        <v>86</v>
      </c>
      <c r="K91" s="2">
        <v>45767</v>
      </c>
    </row>
    <row r="92" spans="1:11" x14ac:dyDescent="0.3">
      <c r="A92" s="8" t="s">
        <v>226</v>
      </c>
      <c r="B92" s="9" t="s">
        <v>32</v>
      </c>
      <c r="C92" s="9">
        <v>5</v>
      </c>
      <c r="D92" s="9">
        <v>1107.81</v>
      </c>
      <c r="E92" s="9" t="s">
        <v>227</v>
      </c>
      <c r="F92" s="9">
        <v>65</v>
      </c>
      <c r="G92" s="9" t="s">
        <v>34</v>
      </c>
      <c r="H92" s="9" t="s">
        <v>49</v>
      </c>
      <c r="I92" s="9">
        <v>1.5</v>
      </c>
      <c r="J92" s="9" t="s">
        <v>91</v>
      </c>
      <c r="K92" s="2">
        <v>45424</v>
      </c>
    </row>
    <row r="93" spans="1:11" x14ac:dyDescent="0.3">
      <c r="A93" s="8" t="s">
        <v>228</v>
      </c>
      <c r="B93" s="9" t="s">
        <v>32</v>
      </c>
      <c r="C93" s="9">
        <v>3</v>
      </c>
      <c r="D93" s="9">
        <v>1137.52</v>
      </c>
      <c r="E93" s="9" t="s">
        <v>229</v>
      </c>
      <c r="F93" s="9">
        <v>40</v>
      </c>
      <c r="G93" s="9" t="s">
        <v>25</v>
      </c>
      <c r="H93" s="9" t="s">
        <v>21</v>
      </c>
      <c r="I93" s="9">
        <v>4.5999999999999996</v>
      </c>
      <c r="J93" s="9" t="s">
        <v>91</v>
      </c>
      <c r="K93" s="2">
        <v>45652</v>
      </c>
    </row>
    <row r="94" spans="1:11" x14ac:dyDescent="0.3">
      <c r="A94" s="8" t="s">
        <v>230</v>
      </c>
      <c r="B94" s="9" t="s">
        <v>42</v>
      </c>
      <c r="C94" s="9">
        <v>1</v>
      </c>
      <c r="D94" s="9">
        <v>845.62</v>
      </c>
      <c r="E94" s="9" t="s">
        <v>231</v>
      </c>
      <c r="F94" s="9">
        <v>42</v>
      </c>
      <c r="G94" s="9" t="s">
        <v>34</v>
      </c>
      <c r="H94" s="9" t="s">
        <v>29</v>
      </c>
      <c r="I94" s="9">
        <v>1.7</v>
      </c>
      <c r="J94" s="9" t="s">
        <v>61</v>
      </c>
      <c r="K94" s="2">
        <v>45439</v>
      </c>
    </row>
    <row r="95" spans="1:11" x14ac:dyDescent="0.3">
      <c r="A95" s="8" t="s">
        <v>232</v>
      </c>
      <c r="B95" s="9" t="s">
        <v>12</v>
      </c>
      <c r="C95" s="9">
        <v>1</v>
      </c>
      <c r="D95" s="9">
        <v>1174.6600000000001</v>
      </c>
      <c r="E95" s="9" t="s">
        <v>233</v>
      </c>
      <c r="F95" s="9">
        <v>56</v>
      </c>
      <c r="G95" s="9" t="s">
        <v>20</v>
      </c>
      <c r="H95" s="9" t="s">
        <v>29</v>
      </c>
      <c r="I95" s="9">
        <v>3.6</v>
      </c>
      <c r="J95" s="9" t="s">
        <v>16</v>
      </c>
      <c r="K95" s="2">
        <v>45493</v>
      </c>
    </row>
    <row r="96" spans="1:11" x14ac:dyDescent="0.3">
      <c r="A96" s="8" t="s">
        <v>234</v>
      </c>
      <c r="B96" s="9" t="s">
        <v>27</v>
      </c>
      <c r="C96" s="9">
        <v>1</v>
      </c>
      <c r="D96" s="9">
        <v>1047.18</v>
      </c>
      <c r="E96" s="9" t="s">
        <v>235</v>
      </c>
      <c r="F96" s="9">
        <v>30</v>
      </c>
      <c r="G96" s="9" t="s">
        <v>34</v>
      </c>
      <c r="H96" s="9" t="s">
        <v>21</v>
      </c>
      <c r="I96" s="9">
        <v>2.7</v>
      </c>
      <c r="J96" s="9" t="s">
        <v>30</v>
      </c>
      <c r="K96" s="2">
        <v>45946</v>
      </c>
    </row>
    <row r="97" spans="1:11" x14ac:dyDescent="0.3">
      <c r="A97" s="8" t="s">
        <v>236</v>
      </c>
      <c r="B97" s="9" t="s">
        <v>32</v>
      </c>
      <c r="C97" s="9">
        <v>2</v>
      </c>
      <c r="D97" s="9">
        <v>1117.3699999999999</v>
      </c>
      <c r="E97" s="9" t="s">
        <v>237</v>
      </c>
      <c r="F97" s="9">
        <v>51</v>
      </c>
      <c r="G97" s="9" t="s">
        <v>14</v>
      </c>
      <c r="H97" s="9" t="s">
        <v>21</v>
      </c>
      <c r="I97" s="9">
        <v>4</v>
      </c>
      <c r="J97" s="9" t="s">
        <v>35</v>
      </c>
      <c r="K97" s="2">
        <v>45457</v>
      </c>
    </row>
    <row r="98" spans="1:11" x14ac:dyDescent="0.3">
      <c r="A98" s="8" t="s">
        <v>238</v>
      </c>
      <c r="B98" s="9" t="s">
        <v>12</v>
      </c>
      <c r="C98" s="9">
        <v>5</v>
      </c>
      <c r="D98" s="9">
        <v>330.88</v>
      </c>
      <c r="E98" s="9" t="s">
        <v>239</v>
      </c>
      <c r="F98" s="9">
        <v>63</v>
      </c>
      <c r="G98" s="9" t="s">
        <v>34</v>
      </c>
      <c r="H98" s="9" t="s">
        <v>49</v>
      </c>
      <c r="I98" s="9">
        <v>4.3</v>
      </c>
      <c r="J98" s="9" t="s">
        <v>55</v>
      </c>
      <c r="K98" s="2">
        <v>45927</v>
      </c>
    </row>
    <row r="99" spans="1:11" x14ac:dyDescent="0.3">
      <c r="A99" s="8" t="s">
        <v>240</v>
      </c>
      <c r="B99" s="9" t="s">
        <v>27</v>
      </c>
      <c r="C99" s="9">
        <v>3</v>
      </c>
      <c r="D99" s="9">
        <v>257.14</v>
      </c>
      <c r="E99" s="9" t="s">
        <v>241</v>
      </c>
      <c r="F99" s="9">
        <v>30</v>
      </c>
      <c r="G99" s="9" t="s">
        <v>39</v>
      </c>
      <c r="H99" s="9" t="s">
        <v>45</v>
      </c>
      <c r="I99" s="9">
        <v>1.6</v>
      </c>
      <c r="J99" s="9" t="s">
        <v>131</v>
      </c>
      <c r="K99" s="2">
        <v>45724</v>
      </c>
    </row>
    <row r="100" spans="1:11" x14ac:dyDescent="0.3">
      <c r="A100" s="8" t="s">
        <v>242</v>
      </c>
      <c r="B100" s="9" t="s">
        <v>12</v>
      </c>
      <c r="C100" s="9">
        <v>4</v>
      </c>
      <c r="D100" s="9">
        <v>605.96</v>
      </c>
      <c r="E100" s="9" t="s">
        <v>243</v>
      </c>
      <c r="F100" s="9">
        <v>57</v>
      </c>
      <c r="G100" s="9" t="s">
        <v>39</v>
      </c>
      <c r="H100" s="9" t="s">
        <v>45</v>
      </c>
      <c r="I100" s="9">
        <v>5</v>
      </c>
      <c r="J100" s="9" t="s">
        <v>55</v>
      </c>
      <c r="K100" s="2">
        <v>45855</v>
      </c>
    </row>
    <row r="101" spans="1:11" x14ac:dyDescent="0.3">
      <c r="A101" s="8" t="s">
        <v>244</v>
      </c>
      <c r="B101" s="9" t="s">
        <v>12</v>
      </c>
      <c r="C101" s="9">
        <v>4</v>
      </c>
      <c r="D101" s="9">
        <v>220.2</v>
      </c>
      <c r="E101" s="9" t="s">
        <v>245</v>
      </c>
      <c r="F101" s="9">
        <v>29</v>
      </c>
      <c r="G101" s="9" t="s">
        <v>34</v>
      </c>
      <c r="H101" s="9" t="s">
        <v>15</v>
      </c>
      <c r="I101" s="9">
        <v>3.8</v>
      </c>
      <c r="J101" s="9" t="s">
        <v>55</v>
      </c>
      <c r="K101" s="2">
        <v>45327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39E27-7F82-4AD2-9348-CD862FBA415E}">
  <dimension ref="A1:A101"/>
  <sheetViews>
    <sheetView workbookViewId="0">
      <selection activeCell="D13" sqref="D13"/>
    </sheetView>
  </sheetViews>
  <sheetFormatPr defaultRowHeight="14.4" x14ac:dyDescent="0.3"/>
  <cols>
    <col min="1" max="1" width="13.109375" bestFit="1" customWidth="1"/>
  </cols>
  <sheetData>
    <row r="1" spans="1:1" x14ac:dyDescent="0.3">
      <c r="A1" s="1" t="s">
        <v>2</v>
      </c>
    </row>
    <row r="2" spans="1:1" x14ac:dyDescent="0.3">
      <c r="A2">
        <v>5</v>
      </c>
    </row>
    <row r="3" spans="1:1" x14ac:dyDescent="0.3">
      <c r="A3">
        <v>3</v>
      </c>
    </row>
    <row r="4" spans="1:1" x14ac:dyDescent="0.3">
      <c r="A4">
        <v>3</v>
      </c>
    </row>
    <row r="5" spans="1:1" x14ac:dyDescent="0.3">
      <c r="A5">
        <v>1</v>
      </c>
    </row>
    <row r="6" spans="1:1" x14ac:dyDescent="0.3">
      <c r="A6">
        <v>5</v>
      </c>
    </row>
    <row r="7" spans="1:1" x14ac:dyDescent="0.3">
      <c r="A7">
        <v>5</v>
      </c>
    </row>
    <row r="8" spans="1:1" x14ac:dyDescent="0.3">
      <c r="A8">
        <v>1</v>
      </c>
    </row>
    <row r="9" spans="1:1" x14ac:dyDescent="0.3">
      <c r="A9">
        <v>5</v>
      </c>
    </row>
    <row r="10" spans="1:1" x14ac:dyDescent="0.3">
      <c r="A10">
        <v>5</v>
      </c>
    </row>
    <row r="11" spans="1:1" x14ac:dyDescent="0.3">
      <c r="A11">
        <v>4</v>
      </c>
    </row>
    <row r="12" spans="1:1" x14ac:dyDescent="0.3">
      <c r="A12">
        <v>3</v>
      </c>
    </row>
    <row r="13" spans="1:1" x14ac:dyDescent="0.3">
      <c r="A13">
        <v>3</v>
      </c>
    </row>
    <row r="14" spans="1:1" x14ac:dyDescent="0.3">
      <c r="A14">
        <v>3</v>
      </c>
    </row>
    <row r="15" spans="1:1" x14ac:dyDescent="0.3">
      <c r="A15">
        <v>5</v>
      </c>
    </row>
    <row r="16" spans="1:1" x14ac:dyDescent="0.3">
      <c r="A16">
        <v>2</v>
      </c>
    </row>
    <row r="17" spans="1:1" x14ac:dyDescent="0.3">
      <c r="A17">
        <v>5</v>
      </c>
    </row>
    <row r="18" spans="1:1" x14ac:dyDescent="0.3">
      <c r="A18">
        <v>4</v>
      </c>
    </row>
    <row r="19" spans="1:1" x14ac:dyDescent="0.3">
      <c r="A19">
        <v>3</v>
      </c>
    </row>
    <row r="20" spans="1:1" x14ac:dyDescent="0.3">
      <c r="A20">
        <v>5</v>
      </c>
    </row>
    <row r="21" spans="1:1" x14ac:dyDescent="0.3">
      <c r="A21">
        <v>3</v>
      </c>
    </row>
    <row r="22" spans="1:1" x14ac:dyDescent="0.3">
      <c r="A22">
        <v>8</v>
      </c>
    </row>
    <row r="23" spans="1:1" x14ac:dyDescent="0.3">
      <c r="A23">
        <v>3</v>
      </c>
    </row>
    <row r="24" spans="1:1" x14ac:dyDescent="0.3">
      <c r="A24">
        <v>1</v>
      </c>
    </row>
    <row r="25" spans="1:1" x14ac:dyDescent="0.3">
      <c r="A25">
        <v>2</v>
      </c>
    </row>
    <row r="26" spans="1:1" x14ac:dyDescent="0.3">
      <c r="A26">
        <v>2</v>
      </c>
    </row>
    <row r="27" spans="1:1" x14ac:dyDescent="0.3">
      <c r="A27">
        <v>1</v>
      </c>
    </row>
    <row r="28" spans="1:1" x14ac:dyDescent="0.3">
      <c r="A28">
        <v>3</v>
      </c>
    </row>
    <row r="29" spans="1:1" x14ac:dyDescent="0.3">
      <c r="A29">
        <v>1</v>
      </c>
    </row>
    <row r="30" spans="1:1" x14ac:dyDescent="0.3">
      <c r="A30">
        <v>5</v>
      </c>
    </row>
    <row r="31" spans="1:1" x14ac:dyDescent="0.3">
      <c r="A31">
        <v>5</v>
      </c>
    </row>
    <row r="32" spans="1:1" x14ac:dyDescent="0.3">
      <c r="A32">
        <v>2</v>
      </c>
    </row>
    <row r="33" spans="1:1" x14ac:dyDescent="0.3">
      <c r="A33">
        <v>2</v>
      </c>
    </row>
    <row r="34" spans="1:1" x14ac:dyDescent="0.3">
      <c r="A34">
        <v>4</v>
      </c>
    </row>
    <row r="35" spans="1:1" x14ac:dyDescent="0.3">
      <c r="A35">
        <v>4</v>
      </c>
    </row>
    <row r="36" spans="1:1" x14ac:dyDescent="0.3">
      <c r="A36">
        <v>4</v>
      </c>
    </row>
    <row r="37" spans="1:1" x14ac:dyDescent="0.3">
      <c r="A37">
        <v>2</v>
      </c>
    </row>
    <row r="38" spans="1:1" x14ac:dyDescent="0.3">
      <c r="A38">
        <v>1</v>
      </c>
    </row>
    <row r="39" spans="1:1" x14ac:dyDescent="0.3">
      <c r="A39">
        <v>5</v>
      </c>
    </row>
    <row r="40" spans="1:1" x14ac:dyDescent="0.3">
      <c r="A40">
        <v>3</v>
      </c>
    </row>
    <row r="41" spans="1:1" x14ac:dyDescent="0.3">
      <c r="A41">
        <v>3</v>
      </c>
    </row>
    <row r="42" spans="1:1" x14ac:dyDescent="0.3">
      <c r="A42">
        <v>1</v>
      </c>
    </row>
    <row r="43" spans="1:1" x14ac:dyDescent="0.3">
      <c r="A43">
        <v>5</v>
      </c>
    </row>
    <row r="44" spans="1:1" x14ac:dyDescent="0.3">
      <c r="A44">
        <v>1</v>
      </c>
    </row>
    <row r="45" spans="1:1" x14ac:dyDescent="0.3">
      <c r="A45">
        <v>2</v>
      </c>
    </row>
    <row r="46" spans="1:1" x14ac:dyDescent="0.3">
      <c r="A46">
        <v>4</v>
      </c>
    </row>
    <row r="47" spans="1:1" x14ac:dyDescent="0.3">
      <c r="A47">
        <v>1</v>
      </c>
    </row>
    <row r="48" spans="1:1" x14ac:dyDescent="0.3">
      <c r="A48">
        <v>1</v>
      </c>
    </row>
    <row r="49" spans="1:1" x14ac:dyDescent="0.3">
      <c r="A49">
        <v>5</v>
      </c>
    </row>
    <row r="50" spans="1:1" x14ac:dyDescent="0.3">
      <c r="A50">
        <v>1</v>
      </c>
    </row>
    <row r="51" spans="1:1" x14ac:dyDescent="0.3">
      <c r="A51">
        <v>4</v>
      </c>
    </row>
    <row r="52" spans="1:1" x14ac:dyDescent="0.3">
      <c r="A52">
        <v>1</v>
      </c>
    </row>
    <row r="53" spans="1:1" x14ac:dyDescent="0.3">
      <c r="A53">
        <v>4</v>
      </c>
    </row>
    <row r="54" spans="1:1" x14ac:dyDescent="0.3">
      <c r="A54">
        <v>4</v>
      </c>
    </row>
    <row r="55" spans="1:1" x14ac:dyDescent="0.3">
      <c r="A55">
        <v>3</v>
      </c>
    </row>
    <row r="56" spans="1:1" x14ac:dyDescent="0.3">
      <c r="A56">
        <v>2</v>
      </c>
    </row>
    <row r="57" spans="1:1" x14ac:dyDescent="0.3">
      <c r="A57">
        <v>2</v>
      </c>
    </row>
    <row r="58" spans="1:1" x14ac:dyDescent="0.3">
      <c r="A58">
        <v>4</v>
      </c>
    </row>
    <row r="59" spans="1:1" x14ac:dyDescent="0.3">
      <c r="A59">
        <v>2</v>
      </c>
    </row>
    <row r="60" spans="1:1" x14ac:dyDescent="0.3">
      <c r="A60">
        <v>4</v>
      </c>
    </row>
    <row r="61" spans="1:1" x14ac:dyDescent="0.3">
      <c r="A61">
        <v>3</v>
      </c>
    </row>
    <row r="62" spans="1:1" x14ac:dyDescent="0.3">
      <c r="A62">
        <v>2</v>
      </c>
    </row>
    <row r="63" spans="1:1" x14ac:dyDescent="0.3">
      <c r="A63">
        <v>2</v>
      </c>
    </row>
    <row r="64" spans="1:1" x14ac:dyDescent="0.3">
      <c r="A64">
        <v>5</v>
      </c>
    </row>
    <row r="65" spans="1:1" x14ac:dyDescent="0.3">
      <c r="A65">
        <v>1</v>
      </c>
    </row>
    <row r="66" spans="1:1" x14ac:dyDescent="0.3">
      <c r="A66">
        <v>3</v>
      </c>
    </row>
    <row r="67" spans="1:1" x14ac:dyDescent="0.3">
      <c r="A67">
        <v>1</v>
      </c>
    </row>
    <row r="68" spans="1:1" x14ac:dyDescent="0.3">
      <c r="A68">
        <v>1</v>
      </c>
    </row>
    <row r="69" spans="1:1" x14ac:dyDescent="0.3">
      <c r="A69">
        <v>3</v>
      </c>
    </row>
    <row r="70" spans="1:1" x14ac:dyDescent="0.3">
      <c r="A70">
        <v>1</v>
      </c>
    </row>
    <row r="71" spans="1:1" x14ac:dyDescent="0.3">
      <c r="A71">
        <v>5</v>
      </c>
    </row>
    <row r="72" spans="1:1" x14ac:dyDescent="0.3">
      <c r="A72">
        <v>3</v>
      </c>
    </row>
    <row r="73" spans="1:1" x14ac:dyDescent="0.3">
      <c r="A73">
        <v>2</v>
      </c>
    </row>
    <row r="74" spans="1:1" x14ac:dyDescent="0.3">
      <c r="A74">
        <v>4</v>
      </c>
    </row>
    <row r="75" spans="1:1" x14ac:dyDescent="0.3">
      <c r="A75">
        <v>3</v>
      </c>
    </row>
    <row r="76" spans="1:1" x14ac:dyDescent="0.3">
      <c r="A76">
        <v>1</v>
      </c>
    </row>
    <row r="77" spans="1:1" x14ac:dyDescent="0.3">
      <c r="A77">
        <v>4</v>
      </c>
    </row>
    <row r="78" spans="1:1" x14ac:dyDescent="0.3">
      <c r="A78">
        <v>2</v>
      </c>
    </row>
    <row r="79" spans="1:1" x14ac:dyDescent="0.3">
      <c r="A79">
        <v>3</v>
      </c>
    </row>
    <row r="80" spans="1:1" x14ac:dyDescent="0.3">
      <c r="A80">
        <v>1</v>
      </c>
    </row>
    <row r="81" spans="1:1" x14ac:dyDescent="0.3">
      <c r="A81">
        <v>4</v>
      </c>
    </row>
    <row r="82" spans="1:1" x14ac:dyDescent="0.3">
      <c r="A82">
        <v>4</v>
      </c>
    </row>
    <row r="83" spans="1:1" x14ac:dyDescent="0.3">
      <c r="A83">
        <v>4</v>
      </c>
    </row>
    <row r="84" spans="1:1" x14ac:dyDescent="0.3">
      <c r="A84">
        <v>1</v>
      </c>
    </row>
    <row r="85" spans="1:1" x14ac:dyDescent="0.3">
      <c r="A85">
        <v>5</v>
      </c>
    </row>
    <row r="86" spans="1:1" x14ac:dyDescent="0.3">
      <c r="A86">
        <v>5</v>
      </c>
    </row>
    <row r="87" spans="1:1" x14ac:dyDescent="0.3">
      <c r="A87">
        <v>4</v>
      </c>
    </row>
    <row r="88" spans="1:1" x14ac:dyDescent="0.3">
      <c r="A88">
        <v>2</v>
      </c>
    </row>
    <row r="89" spans="1:1" x14ac:dyDescent="0.3">
      <c r="A89">
        <v>1</v>
      </c>
    </row>
    <row r="90" spans="1:1" x14ac:dyDescent="0.3">
      <c r="A90">
        <v>3</v>
      </c>
    </row>
    <row r="91" spans="1:1" x14ac:dyDescent="0.3">
      <c r="A91">
        <v>5</v>
      </c>
    </row>
    <row r="92" spans="1:1" x14ac:dyDescent="0.3">
      <c r="A92">
        <v>5</v>
      </c>
    </row>
    <row r="93" spans="1:1" x14ac:dyDescent="0.3">
      <c r="A93">
        <v>3</v>
      </c>
    </row>
    <row r="94" spans="1:1" x14ac:dyDescent="0.3">
      <c r="A94">
        <v>1</v>
      </c>
    </row>
    <row r="95" spans="1:1" x14ac:dyDescent="0.3">
      <c r="A95">
        <v>1</v>
      </c>
    </row>
    <row r="96" spans="1:1" x14ac:dyDescent="0.3">
      <c r="A96">
        <v>1</v>
      </c>
    </row>
    <row r="97" spans="1:1" x14ac:dyDescent="0.3">
      <c r="A97">
        <v>2</v>
      </c>
    </row>
    <row r="98" spans="1:1" x14ac:dyDescent="0.3">
      <c r="A98">
        <v>5</v>
      </c>
    </row>
    <row r="99" spans="1:1" x14ac:dyDescent="0.3">
      <c r="A99">
        <v>3</v>
      </c>
    </row>
    <row r="100" spans="1:1" x14ac:dyDescent="0.3">
      <c r="A100">
        <v>4</v>
      </c>
    </row>
    <row r="101" spans="1:1" x14ac:dyDescent="0.3">
      <c r="A101">
        <v>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5E99E-FD5A-49C9-B0E2-568584ECA44C}">
  <dimension ref="A2:B23"/>
  <sheetViews>
    <sheetView workbookViewId="0">
      <selection activeCell="M12" sqref="M12"/>
    </sheetView>
  </sheetViews>
  <sheetFormatPr defaultRowHeight="14.4" x14ac:dyDescent="0.3"/>
  <cols>
    <col min="1" max="1" width="10.88671875" bestFit="1" customWidth="1"/>
    <col min="2" max="2" width="16.5546875" bestFit="1" customWidth="1"/>
  </cols>
  <sheetData>
    <row r="2" spans="1:2" x14ac:dyDescent="0.3">
      <c r="A2" s="13" t="s">
        <v>2</v>
      </c>
      <c r="B2" t="s">
        <v>256</v>
      </c>
    </row>
    <row r="3" spans="1:2" x14ac:dyDescent="0.3">
      <c r="A3" s="14">
        <v>1</v>
      </c>
      <c r="B3">
        <v>23</v>
      </c>
    </row>
    <row r="4" spans="1:2" x14ac:dyDescent="0.3">
      <c r="A4" s="14">
        <v>2</v>
      </c>
      <c r="B4">
        <v>16</v>
      </c>
    </row>
    <row r="5" spans="1:2" x14ac:dyDescent="0.3">
      <c r="A5" s="14">
        <v>3</v>
      </c>
      <c r="B5">
        <v>21</v>
      </c>
    </row>
    <row r="6" spans="1:2" x14ac:dyDescent="0.3">
      <c r="A6" s="14">
        <v>4</v>
      </c>
      <c r="B6">
        <v>19</v>
      </c>
    </row>
    <row r="7" spans="1:2" x14ac:dyDescent="0.3">
      <c r="A7" s="14">
        <v>5</v>
      </c>
      <c r="B7">
        <v>20</v>
      </c>
    </row>
    <row r="8" spans="1:2" x14ac:dyDescent="0.3">
      <c r="A8" s="14">
        <v>8</v>
      </c>
      <c r="B8">
        <v>1</v>
      </c>
    </row>
    <row r="9" spans="1:2" x14ac:dyDescent="0.3">
      <c r="A9" s="14" t="s">
        <v>257</v>
      </c>
      <c r="B9">
        <v>100</v>
      </c>
    </row>
    <row r="16" spans="1:2" x14ac:dyDescent="0.3">
      <c r="A16" s="13" t="s">
        <v>1</v>
      </c>
      <c r="B16" t="s">
        <v>258</v>
      </c>
    </row>
    <row r="17" spans="1:2" x14ac:dyDescent="0.3">
      <c r="A17" s="14" t="s">
        <v>32</v>
      </c>
      <c r="B17">
        <v>58</v>
      </c>
    </row>
    <row r="18" spans="1:2" x14ac:dyDescent="0.3">
      <c r="A18" s="14" t="s">
        <v>12</v>
      </c>
      <c r="B18">
        <v>68</v>
      </c>
    </row>
    <row r="19" spans="1:2" x14ac:dyDescent="0.3">
      <c r="A19" s="14" t="s">
        <v>42</v>
      </c>
      <c r="B19">
        <v>52</v>
      </c>
    </row>
    <row r="20" spans="1:2" x14ac:dyDescent="0.3">
      <c r="A20" s="14" t="s">
        <v>37</v>
      </c>
      <c r="B20">
        <v>27</v>
      </c>
    </row>
    <row r="21" spans="1:2" x14ac:dyDescent="0.3">
      <c r="A21" s="14" t="s">
        <v>18</v>
      </c>
      <c r="B21">
        <v>69</v>
      </c>
    </row>
    <row r="22" spans="1:2" x14ac:dyDescent="0.3">
      <c r="A22" s="14" t="s">
        <v>27</v>
      </c>
      <c r="B22">
        <v>28</v>
      </c>
    </row>
    <row r="23" spans="1:2" x14ac:dyDescent="0.3">
      <c r="A23" s="14" t="s">
        <v>257</v>
      </c>
      <c r="B23">
        <v>302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3D72-B314-4AE5-A977-3B08E18486AA}">
  <dimension ref="A1:M101"/>
  <sheetViews>
    <sheetView tabSelected="1" workbookViewId="0">
      <selection activeCell="I13" sqref="I13"/>
    </sheetView>
  </sheetViews>
  <sheetFormatPr defaultRowHeight="14.4" x14ac:dyDescent="0.3"/>
  <cols>
    <col min="1" max="1" width="10.44140625" bestFit="1" customWidth="1"/>
    <col min="2" max="2" width="16.77734375" bestFit="1" customWidth="1"/>
    <col min="3" max="3" width="19.44140625" bestFit="1" customWidth="1"/>
    <col min="4" max="4" width="10.77734375" bestFit="1" customWidth="1"/>
    <col min="7" max="7" width="42.33203125" bestFit="1" customWidth="1"/>
    <col min="8" max="8" width="10.77734375" bestFit="1" customWidth="1"/>
    <col min="9" max="9" width="18.33203125" bestFit="1" customWidth="1"/>
    <col min="10" max="10" width="25" bestFit="1" customWidth="1"/>
    <col min="11" max="11" width="17.88671875" bestFit="1" customWidth="1"/>
    <col min="12" max="12" width="16.88671875" bestFit="1" customWidth="1"/>
    <col min="13" max="13" width="36.109375" bestFit="1" customWidth="1"/>
  </cols>
  <sheetData>
    <row r="1" spans="1:13" x14ac:dyDescent="0.3">
      <c r="A1" s="1" t="s">
        <v>1</v>
      </c>
      <c r="B1" s="1" t="s">
        <v>3</v>
      </c>
      <c r="C1" s="1" t="s">
        <v>8</v>
      </c>
      <c r="D1" s="1" t="s">
        <v>6</v>
      </c>
    </row>
    <row r="2" spans="1:13" ht="18" x14ac:dyDescent="0.35">
      <c r="A2" t="s">
        <v>12</v>
      </c>
      <c r="B2">
        <v>685.2</v>
      </c>
      <c r="C2">
        <v>4.9000000000000004</v>
      </c>
      <c r="D2" t="s">
        <v>14</v>
      </c>
      <c r="G2" s="10" t="s">
        <v>254</v>
      </c>
      <c r="J2" s="10" t="s">
        <v>253</v>
      </c>
      <c r="M2" s="10" t="s">
        <v>252</v>
      </c>
    </row>
    <row r="3" spans="1:13" x14ac:dyDescent="0.3">
      <c r="A3" t="s">
        <v>18</v>
      </c>
      <c r="B3">
        <v>849.09</v>
      </c>
      <c r="C3">
        <v>1.8</v>
      </c>
      <c r="D3" t="s">
        <v>20</v>
      </c>
      <c r="G3">
        <f>AVERAGE(C2:C101)</f>
        <v>2.9160000000000013</v>
      </c>
      <c r="J3">
        <f>_xlfn.QUARTILE.INC(C2:C101,1)</f>
        <v>1.9</v>
      </c>
      <c r="M3">
        <f>1+(1.5*J9)</f>
        <v>4.1500000000000004</v>
      </c>
    </row>
    <row r="4" spans="1:13" x14ac:dyDescent="0.3">
      <c r="A4" t="s">
        <v>18</v>
      </c>
      <c r="B4">
        <v>370.75</v>
      </c>
      <c r="C4">
        <v>3.2</v>
      </c>
      <c r="D4" t="s">
        <v>25</v>
      </c>
    </row>
    <row r="5" spans="1:13" ht="18" x14ac:dyDescent="0.35">
      <c r="A5" t="s">
        <v>27</v>
      </c>
      <c r="B5">
        <v>877.64</v>
      </c>
      <c r="C5">
        <v>4.2</v>
      </c>
      <c r="D5" t="s">
        <v>14</v>
      </c>
      <c r="G5" s="10" t="s">
        <v>251</v>
      </c>
      <c r="J5" s="10" t="s">
        <v>250</v>
      </c>
      <c r="M5" s="10" t="s">
        <v>249</v>
      </c>
    </row>
    <row r="6" spans="1:13" x14ac:dyDescent="0.3">
      <c r="A6" t="s">
        <v>32</v>
      </c>
      <c r="B6">
        <v>215.31</v>
      </c>
      <c r="C6">
        <v>3.8</v>
      </c>
      <c r="D6" t="s">
        <v>34</v>
      </c>
      <c r="G6">
        <f>MEDIAN(B2:B101)</f>
        <v>688.27</v>
      </c>
      <c r="J6">
        <f>_xlfn.QUARTILE.INC(C2:C101,3)</f>
        <v>4</v>
      </c>
      <c r="M6">
        <f>1-(1.5*J9)</f>
        <v>-2.1500000000000004</v>
      </c>
    </row>
    <row r="7" spans="1:13" x14ac:dyDescent="0.3">
      <c r="A7" t="s">
        <v>37</v>
      </c>
      <c r="B7">
        <v>918.01</v>
      </c>
      <c r="C7">
        <v>2.5</v>
      </c>
      <c r="D7" t="s">
        <v>39</v>
      </c>
    </row>
    <row r="8" spans="1:13" ht="18" x14ac:dyDescent="0.35">
      <c r="A8" t="s">
        <v>42</v>
      </c>
      <c r="B8">
        <v>811.23</v>
      </c>
      <c r="C8">
        <v>2.4</v>
      </c>
      <c r="D8" t="s">
        <v>44</v>
      </c>
      <c r="G8" s="10" t="s">
        <v>248</v>
      </c>
      <c r="J8" s="10" t="s">
        <v>247</v>
      </c>
    </row>
    <row r="9" spans="1:13" x14ac:dyDescent="0.3">
      <c r="A9" t="s">
        <v>18</v>
      </c>
      <c r="B9">
        <v>881.74</v>
      </c>
      <c r="C9">
        <v>4</v>
      </c>
      <c r="D9" t="s">
        <v>20</v>
      </c>
      <c r="G9">
        <f>_xlfn.STDEV.P(C2:C101)</f>
        <v>1.1874106282158641</v>
      </c>
      <c r="J9">
        <f>J6-J3</f>
        <v>2.1</v>
      </c>
    </row>
    <row r="10" spans="1:13" x14ac:dyDescent="0.3">
      <c r="A10" t="s">
        <v>18</v>
      </c>
      <c r="B10">
        <v>776.08</v>
      </c>
      <c r="C10">
        <v>4.4000000000000004</v>
      </c>
      <c r="D10" t="s">
        <v>34</v>
      </c>
    </row>
    <row r="11" spans="1:13" ht="18" x14ac:dyDescent="0.35">
      <c r="A11" t="s">
        <v>12</v>
      </c>
      <c r="B11">
        <v>356.33</v>
      </c>
      <c r="C11">
        <v>1.4</v>
      </c>
      <c r="D11" t="s">
        <v>39</v>
      </c>
      <c r="G11" s="11"/>
    </row>
    <row r="12" spans="1:13" x14ac:dyDescent="0.3">
      <c r="A12" t="s">
        <v>27</v>
      </c>
      <c r="B12">
        <v>685.04</v>
      </c>
      <c r="C12">
        <v>4.5</v>
      </c>
      <c r="D12" t="s">
        <v>14</v>
      </c>
    </row>
    <row r="13" spans="1:13" x14ac:dyDescent="0.3">
      <c r="A13" t="s">
        <v>42</v>
      </c>
      <c r="B13">
        <v>1176.82</v>
      </c>
      <c r="C13">
        <v>4.9000000000000004</v>
      </c>
      <c r="D13" t="s">
        <v>20</v>
      </c>
    </row>
    <row r="14" spans="1:13" x14ac:dyDescent="0.3">
      <c r="A14" t="s">
        <v>18</v>
      </c>
      <c r="B14">
        <v>411.31</v>
      </c>
      <c r="C14">
        <v>2.6</v>
      </c>
      <c r="D14" t="s">
        <v>44</v>
      </c>
    </row>
    <row r="15" spans="1:13" ht="21" x14ac:dyDescent="0.4">
      <c r="A15" t="s">
        <v>12</v>
      </c>
      <c r="B15">
        <v>1094.4100000000001</v>
      </c>
      <c r="C15">
        <v>3.9</v>
      </c>
      <c r="D15" t="s">
        <v>39</v>
      </c>
      <c r="G15" s="15" t="s">
        <v>246</v>
      </c>
      <c r="H15" s="15"/>
      <c r="I15" s="15"/>
      <c r="J15" s="15"/>
      <c r="K15" s="15"/>
      <c r="L15" s="15"/>
    </row>
    <row r="16" spans="1:13" ht="18" x14ac:dyDescent="0.35">
      <c r="A16" t="s">
        <v>37</v>
      </c>
      <c r="B16">
        <v>220.85</v>
      </c>
      <c r="C16">
        <v>4</v>
      </c>
      <c r="D16" t="s">
        <v>39</v>
      </c>
      <c r="G16" s="10" t="s">
        <v>0</v>
      </c>
      <c r="H16" s="10" t="s">
        <v>6</v>
      </c>
      <c r="I16" s="10" t="s">
        <v>8</v>
      </c>
      <c r="J16" s="10" t="s">
        <v>1</v>
      </c>
      <c r="K16" s="10" t="s">
        <v>4</v>
      </c>
      <c r="L16" s="10" t="s">
        <v>255</v>
      </c>
    </row>
    <row r="17" spans="1:12" x14ac:dyDescent="0.3">
      <c r="A17" t="s">
        <v>42</v>
      </c>
      <c r="B17">
        <v>541.24</v>
      </c>
      <c r="C17">
        <v>4.8</v>
      </c>
      <c r="D17" t="s">
        <v>14</v>
      </c>
      <c r="G17" t="s">
        <v>92</v>
      </c>
      <c r="H17" t="str">
        <f>VLOOKUP(G17,Data!A1:K101,7)</f>
        <v>Chicago</v>
      </c>
      <c r="I17">
        <f>VLOOKUP(G17,Data!A1:K101,9)</f>
        <v>2.6</v>
      </c>
      <c r="J17" t="str">
        <f>VLOOKUP(G17,Data!A1:K101,2)</f>
        <v>OnePlus</v>
      </c>
      <c r="K17" t="str">
        <f>VLOOKUP(G17,Data!A1:K101,5)</f>
        <v>Cynthia Vasquez</v>
      </c>
      <c r="L17" t="str">
        <f>VLOOKUP(G17,Data!A1:K101,8)</f>
        <v>UPI</v>
      </c>
    </row>
    <row r="18" spans="1:12" x14ac:dyDescent="0.3">
      <c r="A18" t="s">
        <v>18</v>
      </c>
      <c r="B18">
        <v>943.45</v>
      </c>
      <c r="C18">
        <v>3.4</v>
      </c>
      <c r="D18" t="s">
        <v>20</v>
      </c>
    </row>
    <row r="19" spans="1:12" ht="21" x14ac:dyDescent="0.4">
      <c r="A19" t="s">
        <v>42</v>
      </c>
      <c r="B19">
        <v>1045.1600000000001</v>
      </c>
      <c r="C19">
        <v>3</v>
      </c>
      <c r="D19" t="s">
        <v>44</v>
      </c>
      <c r="G19" s="12"/>
    </row>
    <row r="20" spans="1:12" x14ac:dyDescent="0.3">
      <c r="A20" t="s">
        <v>18</v>
      </c>
      <c r="B20">
        <v>1146.48</v>
      </c>
      <c r="C20">
        <v>2.5</v>
      </c>
      <c r="D20" t="s">
        <v>34</v>
      </c>
    </row>
    <row r="21" spans="1:12" x14ac:dyDescent="0.3">
      <c r="A21" t="s">
        <v>12</v>
      </c>
      <c r="B21">
        <v>969.56</v>
      </c>
      <c r="C21">
        <v>2.7</v>
      </c>
      <c r="D21" t="s">
        <v>14</v>
      </c>
    </row>
    <row r="22" spans="1:12" x14ac:dyDescent="0.3">
      <c r="A22" t="s">
        <v>42</v>
      </c>
      <c r="B22">
        <v>242.08</v>
      </c>
      <c r="C22">
        <v>2.4</v>
      </c>
      <c r="D22" t="s">
        <v>44</v>
      </c>
    </row>
    <row r="23" spans="1:12" x14ac:dyDescent="0.3">
      <c r="A23" t="s">
        <v>42</v>
      </c>
      <c r="B23">
        <v>481.44</v>
      </c>
      <c r="C23">
        <v>4.3</v>
      </c>
      <c r="D23" t="s">
        <v>14</v>
      </c>
    </row>
    <row r="24" spans="1:12" x14ac:dyDescent="0.3">
      <c r="A24" t="s">
        <v>12</v>
      </c>
      <c r="B24">
        <v>596.6</v>
      </c>
      <c r="C24">
        <v>1.9</v>
      </c>
      <c r="D24" t="s">
        <v>25</v>
      </c>
    </row>
    <row r="25" spans="1:12" x14ac:dyDescent="0.3">
      <c r="A25" t="s">
        <v>42</v>
      </c>
      <c r="B25">
        <v>924.67</v>
      </c>
      <c r="C25">
        <v>1.4</v>
      </c>
      <c r="D25" t="s">
        <v>39</v>
      </c>
    </row>
    <row r="26" spans="1:12" x14ac:dyDescent="0.3">
      <c r="A26" t="s">
        <v>32</v>
      </c>
      <c r="B26">
        <v>994.74</v>
      </c>
      <c r="C26">
        <v>4.8</v>
      </c>
      <c r="D26" t="s">
        <v>20</v>
      </c>
    </row>
    <row r="27" spans="1:12" x14ac:dyDescent="0.3">
      <c r="A27" t="s">
        <v>12</v>
      </c>
      <c r="B27">
        <v>994.53</v>
      </c>
      <c r="C27">
        <v>2.6</v>
      </c>
      <c r="D27" t="s">
        <v>39</v>
      </c>
    </row>
    <row r="28" spans="1:12" x14ac:dyDescent="0.3">
      <c r="A28" t="s">
        <v>12</v>
      </c>
      <c r="B28">
        <v>572.09</v>
      </c>
      <c r="C28">
        <v>2</v>
      </c>
      <c r="D28" t="s">
        <v>34</v>
      </c>
    </row>
    <row r="29" spans="1:12" x14ac:dyDescent="0.3">
      <c r="A29" t="s">
        <v>37</v>
      </c>
      <c r="B29">
        <v>288.97000000000003</v>
      </c>
      <c r="C29">
        <v>4.3</v>
      </c>
      <c r="D29" t="s">
        <v>34</v>
      </c>
    </row>
    <row r="30" spans="1:12" x14ac:dyDescent="0.3">
      <c r="A30" t="s">
        <v>42</v>
      </c>
      <c r="B30">
        <v>459.3</v>
      </c>
      <c r="C30">
        <v>1.1000000000000001</v>
      </c>
      <c r="D30" t="s">
        <v>34</v>
      </c>
    </row>
    <row r="31" spans="1:12" x14ac:dyDescent="0.3">
      <c r="A31" t="s">
        <v>32</v>
      </c>
      <c r="B31">
        <v>1162.27</v>
      </c>
      <c r="C31">
        <v>3.1</v>
      </c>
      <c r="D31" t="s">
        <v>44</v>
      </c>
    </row>
    <row r="32" spans="1:12" x14ac:dyDescent="0.3">
      <c r="A32" t="s">
        <v>27</v>
      </c>
      <c r="B32">
        <v>315.75</v>
      </c>
      <c r="C32">
        <v>3.3</v>
      </c>
      <c r="D32" t="s">
        <v>34</v>
      </c>
    </row>
    <row r="33" spans="1:4" x14ac:dyDescent="0.3">
      <c r="A33" t="s">
        <v>42</v>
      </c>
      <c r="B33">
        <v>1182.52</v>
      </c>
      <c r="C33">
        <v>1.3</v>
      </c>
      <c r="D33" t="s">
        <v>20</v>
      </c>
    </row>
    <row r="34" spans="1:4" x14ac:dyDescent="0.3">
      <c r="A34" t="s">
        <v>32</v>
      </c>
      <c r="B34">
        <v>516.36</v>
      </c>
      <c r="C34">
        <v>3</v>
      </c>
      <c r="D34" t="s">
        <v>25</v>
      </c>
    </row>
    <row r="35" spans="1:4" x14ac:dyDescent="0.3">
      <c r="A35" t="s">
        <v>42</v>
      </c>
      <c r="B35">
        <v>849.55</v>
      </c>
      <c r="C35">
        <v>1.9</v>
      </c>
      <c r="D35" t="s">
        <v>34</v>
      </c>
    </row>
    <row r="36" spans="1:4" x14ac:dyDescent="0.3">
      <c r="A36" t="s">
        <v>32</v>
      </c>
      <c r="B36">
        <v>1188.6400000000001</v>
      </c>
      <c r="C36">
        <v>2.7</v>
      </c>
      <c r="D36" t="s">
        <v>20</v>
      </c>
    </row>
    <row r="37" spans="1:4" x14ac:dyDescent="0.3">
      <c r="A37" t="s">
        <v>27</v>
      </c>
      <c r="B37">
        <v>452.33</v>
      </c>
      <c r="C37">
        <v>4.5</v>
      </c>
      <c r="D37" t="s">
        <v>25</v>
      </c>
    </row>
    <row r="38" spans="1:4" x14ac:dyDescent="0.3">
      <c r="A38" t="s">
        <v>42</v>
      </c>
      <c r="B38">
        <v>632.52</v>
      </c>
      <c r="C38">
        <v>1.4</v>
      </c>
      <c r="D38" t="s">
        <v>20</v>
      </c>
    </row>
    <row r="39" spans="1:4" x14ac:dyDescent="0.3">
      <c r="A39" t="s">
        <v>12</v>
      </c>
      <c r="B39">
        <v>696.63</v>
      </c>
      <c r="C39">
        <v>2.9</v>
      </c>
      <c r="D39" t="s">
        <v>44</v>
      </c>
    </row>
    <row r="40" spans="1:4" x14ac:dyDescent="0.3">
      <c r="A40" t="s">
        <v>32</v>
      </c>
      <c r="B40">
        <v>929.02</v>
      </c>
      <c r="C40">
        <v>1.2</v>
      </c>
      <c r="D40" t="s">
        <v>34</v>
      </c>
    </row>
    <row r="41" spans="1:4" x14ac:dyDescent="0.3">
      <c r="A41" t="s">
        <v>32</v>
      </c>
      <c r="B41">
        <v>483.14</v>
      </c>
      <c r="C41">
        <v>1.2</v>
      </c>
      <c r="D41" t="s">
        <v>39</v>
      </c>
    </row>
    <row r="42" spans="1:4" x14ac:dyDescent="0.3">
      <c r="A42" t="s">
        <v>32</v>
      </c>
      <c r="B42">
        <v>549.54999999999995</v>
      </c>
      <c r="C42">
        <v>4.5</v>
      </c>
      <c r="D42" t="s">
        <v>44</v>
      </c>
    </row>
    <row r="43" spans="1:4" x14ac:dyDescent="0.3">
      <c r="A43" t="s">
        <v>32</v>
      </c>
      <c r="B43">
        <v>948.36</v>
      </c>
      <c r="C43">
        <v>4.5999999999999996</v>
      </c>
      <c r="D43" t="s">
        <v>44</v>
      </c>
    </row>
    <row r="44" spans="1:4" x14ac:dyDescent="0.3">
      <c r="A44" t="s">
        <v>27</v>
      </c>
      <c r="B44">
        <v>605.61</v>
      </c>
      <c r="C44">
        <v>1.1000000000000001</v>
      </c>
      <c r="D44" t="s">
        <v>25</v>
      </c>
    </row>
    <row r="45" spans="1:4" x14ac:dyDescent="0.3">
      <c r="A45" t="s">
        <v>12</v>
      </c>
      <c r="B45">
        <v>242.85</v>
      </c>
      <c r="C45">
        <v>1.8</v>
      </c>
      <c r="D45" t="s">
        <v>44</v>
      </c>
    </row>
    <row r="46" spans="1:4" x14ac:dyDescent="0.3">
      <c r="A46" t="s">
        <v>18</v>
      </c>
      <c r="B46">
        <v>625.75</v>
      </c>
      <c r="C46">
        <v>3.1</v>
      </c>
      <c r="D46" t="s">
        <v>25</v>
      </c>
    </row>
    <row r="47" spans="1:4" x14ac:dyDescent="0.3">
      <c r="A47" t="s">
        <v>12</v>
      </c>
      <c r="B47">
        <v>959.56</v>
      </c>
      <c r="C47">
        <v>3.8</v>
      </c>
      <c r="D47" t="s">
        <v>39</v>
      </c>
    </row>
    <row r="48" spans="1:4" x14ac:dyDescent="0.3">
      <c r="A48" t="s">
        <v>42</v>
      </c>
      <c r="B48">
        <v>729.61</v>
      </c>
      <c r="C48">
        <v>2.2999999999999998</v>
      </c>
      <c r="D48" t="s">
        <v>20</v>
      </c>
    </row>
    <row r="49" spans="1:4" x14ac:dyDescent="0.3">
      <c r="A49" t="s">
        <v>18</v>
      </c>
      <c r="B49">
        <v>823.22</v>
      </c>
      <c r="C49">
        <v>3.1</v>
      </c>
      <c r="D49" t="s">
        <v>44</v>
      </c>
    </row>
    <row r="50" spans="1:4" x14ac:dyDescent="0.3">
      <c r="A50" t="s">
        <v>32</v>
      </c>
      <c r="B50">
        <v>1147.05</v>
      </c>
      <c r="C50">
        <v>1.2</v>
      </c>
      <c r="D50" t="s">
        <v>20</v>
      </c>
    </row>
    <row r="51" spans="1:4" x14ac:dyDescent="0.3">
      <c r="A51" t="s">
        <v>37</v>
      </c>
      <c r="B51">
        <v>925.85</v>
      </c>
      <c r="C51">
        <v>1.3</v>
      </c>
      <c r="D51" t="s">
        <v>14</v>
      </c>
    </row>
    <row r="52" spans="1:4" x14ac:dyDescent="0.3">
      <c r="A52" t="s">
        <v>27</v>
      </c>
      <c r="B52">
        <v>838.81</v>
      </c>
      <c r="C52">
        <v>1.9</v>
      </c>
      <c r="D52" t="s">
        <v>44</v>
      </c>
    </row>
    <row r="53" spans="1:4" x14ac:dyDescent="0.3">
      <c r="A53" t="s">
        <v>42</v>
      </c>
      <c r="B53">
        <v>1158.79</v>
      </c>
      <c r="C53">
        <v>1.9</v>
      </c>
      <c r="D53" t="s">
        <v>44</v>
      </c>
    </row>
    <row r="54" spans="1:4" x14ac:dyDescent="0.3">
      <c r="A54" t="s">
        <v>27</v>
      </c>
      <c r="B54">
        <v>1170.33</v>
      </c>
      <c r="C54">
        <v>2.8</v>
      </c>
      <c r="D54" t="s">
        <v>14</v>
      </c>
    </row>
    <row r="55" spans="1:4" x14ac:dyDescent="0.3">
      <c r="A55" t="s">
        <v>18</v>
      </c>
      <c r="B55">
        <v>996.23</v>
      </c>
      <c r="C55">
        <v>2.5</v>
      </c>
      <c r="D55" t="s">
        <v>44</v>
      </c>
    </row>
    <row r="56" spans="1:4" x14ac:dyDescent="0.3">
      <c r="A56" t="s">
        <v>27</v>
      </c>
      <c r="B56">
        <v>410.07</v>
      </c>
      <c r="C56">
        <v>1</v>
      </c>
      <c r="D56" t="s">
        <v>25</v>
      </c>
    </row>
    <row r="57" spans="1:4" x14ac:dyDescent="0.3">
      <c r="A57" t="s">
        <v>37</v>
      </c>
      <c r="B57">
        <v>635.74</v>
      </c>
      <c r="C57">
        <v>3</v>
      </c>
      <c r="D57" t="s">
        <v>20</v>
      </c>
    </row>
    <row r="58" spans="1:4" x14ac:dyDescent="0.3">
      <c r="A58" t="s">
        <v>37</v>
      </c>
      <c r="B58">
        <v>642.17999999999995</v>
      </c>
      <c r="C58">
        <v>1.3</v>
      </c>
      <c r="D58" t="s">
        <v>34</v>
      </c>
    </row>
    <row r="59" spans="1:4" x14ac:dyDescent="0.3">
      <c r="A59" t="s">
        <v>32</v>
      </c>
      <c r="B59">
        <v>425.08</v>
      </c>
      <c r="C59">
        <v>3.1</v>
      </c>
      <c r="D59" t="s">
        <v>39</v>
      </c>
    </row>
    <row r="60" spans="1:4" x14ac:dyDescent="0.3">
      <c r="A60" t="s">
        <v>18</v>
      </c>
      <c r="B60">
        <v>879.06</v>
      </c>
      <c r="C60">
        <v>2.7</v>
      </c>
      <c r="D60" t="s">
        <v>34</v>
      </c>
    </row>
    <row r="61" spans="1:4" x14ac:dyDescent="0.3">
      <c r="A61" t="s">
        <v>18</v>
      </c>
      <c r="B61">
        <v>339.31</v>
      </c>
      <c r="C61">
        <v>4.7</v>
      </c>
      <c r="D61" t="s">
        <v>25</v>
      </c>
    </row>
    <row r="62" spans="1:4" x14ac:dyDescent="0.3">
      <c r="A62" t="s">
        <v>12</v>
      </c>
      <c r="B62">
        <v>675.35</v>
      </c>
      <c r="C62">
        <v>1.8</v>
      </c>
      <c r="D62" t="s">
        <v>25</v>
      </c>
    </row>
    <row r="63" spans="1:4" x14ac:dyDescent="0.3">
      <c r="A63" t="s">
        <v>42</v>
      </c>
      <c r="B63">
        <v>531.5</v>
      </c>
      <c r="C63">
        <v>3.9</v>
      </c>
      <c r="D63" t="s">
        <v>39</v>
      </c>
    </row>
    <row r="64" spans="1:4" x14ac:dyDescent="0.3">
      <c r="A64" t="s">
        <v>32</v>
      </c>
      <c r="B64">
        <v>544.97</v>
      </c>
      <c r="C64">
        <v>3.9</v>
      </c>
      <c r="D64" t="s">
        <v>20</v>
      </c>
    </row>
    <row r="65" spans="1:4" x14ac:dyDescent="0.3">
      <c r="A65" t="s">
        <v>18</v>
      </c>
      <c r="B65">
        <v>325.41000000000003</v>
      </c>
      <c r="C65">
        <v>2.8</v>
      </c>
      <c r="D65" t="s">
        <v>34</v>
      </c>
    </row>
    <row r="66" spans="1:4" x14ac:dyDescent="0.3">
      <c r="A66" t="s">
        <v>18</v>
      </c>
      <c r="B66">
        <v>947.56</v>
      </c>
      <c r="C66">
        <v>2.1</v>
      </c>
      <c r="D66" t="s">
        <v>39</v>
      </c>
    </row>
    <row r="67" spans="1:4" x14ac:dyDescent="0.3">
      <c r="A67" t="s">
        <v>18</v>
      </c>
      <c r="B67">
        <v>751.43</v>
      </c>
      <c r="C67">
        <v>4.7</v>
      </c>
      <c r="D67" t="s">
        <v>14</v>
      </c>
    </row>
    <row r="68" spans="1:4" x14ac:dyDescent="0.3">
      <c r="A68" t="s">
        <v>32</v>
      </c>
      <c r="B68">
        <v>271.12</v>
      </c>
      <c r="C68">
        <v>2.9</v>
      </c>
      <c r="D68" t="s">
        <v>25</v>
      </c>
    </row>
    <row r="69" spans="1:4" x14ac:dyDescent="0.3">
      <c r="A69" t="s">
        <v>18</v>
      </c>
      <c r="B69">
        <v>351.71</v>
      </c>
      <c r="C69">
        <v>2</v>
      </c>
      <c r="D69" t="s">
        <v>25</v>
      </c>
    </row>
    <row r="70" spans="1:4" x14ac:dyDescent="0.3">
      <c r="A70" t="s">
        <v>27</v>
      </c>
      <c r="B70">
        <v>1167.08</v>
      </c>
      <c r="C70">
        <v>4.5999999999999996</v>
      </c>
      <c r="D70" t="s">
        <v>39</v>
      </c>
    </row>
    <row r="71" spans="1:4" x14ac:dyDescent="0.3">
      <c r="A71" t="s">
        <v>37</v>
      </c>
      <c r="B71">
        <v>820.22</v>
      </c>
      <c r="C71">
        <v>2</v>
      </c>
      <c r="D71" t="s">
        <v>39</v>
      </c>
    </row>
    <row r="72" spans="1:4" x14ac:dyDescent="0.3">
      <c r="A72" t="s">
        <v>42</v>
      </c>
      <c r="B72">
        <v>375.38</v>
      </c>
      <c r="C72">
        <v>1.9</v>
      </c>
      <c r="D72" t="s">
        <v>20</v>
      </c>
    </row>
    <row r="73" spans="1:4" x14ac:dyDescent="0.3">
      <c r="A73" t="s">
        <v>12</v>
      </c>
      <c r="B73">
        <v>719.14</v>
      </c>
      <c r="C73">
        <v>2.2999999999999998</v>
      </c>
      <c r="D73" t="s">
        <v>20</v>
      </c>
    </row>
    <row r="74" spans="1:4" x14ac:dyDescent="0.3">
      <c r="A74" t="s">
        <v>18</v>
      </c>
      <c r="B74">
        <v>806.18</v>
      </c>
      <c r="C74">
        <v>1.7</v>
      </c>
      <c r="D74" t="s">
        <v>34</v>
      </c>
    </row>
    <row r="75" spans="1:4" x14ac:dyDescent="0.3">
      <c r="A75" t="s">
        <v>18</v>
      </c>
      <c r="B75">
        <v>1038.54</v>
      </c>
      <c r="C75">
        <v>2</v>
      </c>
      <c r="D75" t="s">
        <v>14</v>
      </c>
    </row>
    <row r="76" spans="1:4" x14ac:dyDescent="0.3">
      <c r="A76" t="s">
        <v>27</v>
      </c>
      <c r="B76">
        <v>705.81</v>
      </c>
      <c r="C76">
        <v>3.5</v>
      </c>
      <c r="D76" t="s">
        <v>44</v>
      </c>
    </row>
    <row r="77" spans="1:4" x14ac:dyDescent="0.3">
      <c r="A77" t="s">
        <v>37</v>
      </c>
      <c r="B77">
        <v>201.17</v>
      </c>
      <c r="C77">
        <v>4.4000000000000004</v>
      </c>
      <c r="D77" t="s">
        <v>44</v>
      </c>
    </row>
    <row r="78" spans="1:4" x14ac:dyDescent="0.3">
      <c r="A78" t="s">
        <v>12</v>
      </c>
      <c r="B78">
        <v>554.98</v>
      </c>
      <c r="C78">
        <v>1.2</v>
      </c>
      <c r="D78" t="s">
        <v>20</v>
      </c>
    </row>
    <row r="79" spans="1:4" x14ac:dyDescent="0.3">
      <c r="A79" t="s">
        <v>32</v>
      </c>
      <c r="B79">
        <v>1131.06</v>
      </c>
      <c r="C79">
        <v>4.4000000000000004</v>
      </c>
      <c r="D79" t="s">
        <v>34</v>
      </c>
    </row>
    <row r="80" spans="1:4" x14ac:dyDescent="0.3">
      <c r="A80" t="s">
        <v>12</v>
      </c>
      <c r="B80">
        <v>1187.8399999999999</v>
      </c>
      <c r="C80">
        <v>1.4</v>
      </c>
      <c r="D80" t="s">
        <v>39</v>
      </c>
    </row>
    <row r="81" spans="1:4" x14ac:dyDescent="0.3">
      <c r="A81" t="s">
        <v>42</v>
      </c>
      <c r="B81">
        <v>245.95</v>
      </c>
      <c r="C81">
        <v>3.2</v>
      </c>
      <c r="D81" t="s">
        <v>25</v>
      </c>
    </row>
    <row r="82" spans="1:4" x14ac:dyDescent="0.3">
      <c r="A82" t="s">
        <v>12</v>
      </c>
      <c r="B82">
        <v>451.06</v>
      </c>
      <c r="C82">
        <v>2.1</v>
      </c>
      <c r="D82" t="s">
        <v>39</v>
      </c>
    </row>
    <row r="83" spans="1:4" x14ac:dyDescent="0.3">
      <c r="A83" t="s">
        <v>32</v>
      </c>
      <c r="B83">
        <v>948.58</v>
      </c>
      <c r="C83">
        <v>4.5999999999999996</v>
      </c>
      <c r="D83" t="s">
        <v>39</v>
      </c>
    </row>
    <row r="84" spans="1:4" x14ac:dyDescent="0.3">
      <c r="A84" t="s">
        <v>18</v>
      </c>
      <c r="B84">
        <v>461.81</v>
      </c>
      <c r="C84">
        <v>3.3</v>
      </c>
      <c r="D84" t="s">
        <v>14</v>
      </c>
    </row>
    <row r="85" spans="1:4" x14ac:dyDescent="0.3">
      <c r="A85" t="s">
        <v>18</v>
      </c>
      <c r="B85">
        <v>256.55</v>
      </c>
      <c r="C85">
        <v>4.2</v>
      </c>
      <c r="D85" t="s">
        <v>34</v>
      </c>
    </row>
    <row r="86" spans="1:4" x14ac:dyDescent="0.3">
      <c r="A86" t="s">
        <v>12</v>
      </c>
      <c r="B86">
        <v>689.76</v>
      </c>
      <c r="C86">
        <v>2.2000000000000002</v>
      </c>
      <c r="D86" t="s">
        <v>34</v>
      </c>
    </row>
    <row r="87" spans="1:4" x14ac:dyDescent="0.3">
      <c r="A87" t="s">
        <v>27</v>
      </c>
      <c r="B87">
        <v>237.06</v>
      </c>
      <c r="C87">
        <v>1.9</v>
      </c>
      <c r="D87" t="s">
        <v>14</v>
      </c>
    </row>
    <row r="88" spans="1:4" x14ac:dyDescent="0.3">
      <c r="A88" t="s">
        <v>27</v>
      </c>
      <c r="B88">
        <v>420.89</v>
      </c>
      <c r="C88">
        <v>1.9</v>
      </c>
      <c r="D88" t="s">
        <v>39</v>
      </c>
    </row>
    <row r="89" spans="1:4" x14ac:dyDescent="0.3">
      <c r="A89" t="s">
        <v>18</v>
      </c>
      <c r="B89">
        <v>202.62</v>
      </c>
      <c r="C89">
        <v>1.4</v>
      </c>
      <c r="D89" t="s">
        <v>39</v>
      </c>
    </row>
    <row r="90" spans="1:4" x14ac:dyDescent="0.3">
      <c r="A90" t="s">
        <v>12</v>
      </c>
      <c r="B90">
        <v>686.78</v>
      </c>
      <c r="C90">
        <v>4.0999999999999996</v>
      </c>
      <c r="D90" t="s">
        <v>34</v>
      </c>
    </row>
    <row r="91" spans="1:4" x14ac:dyDescent="0.3">
      <c r="A91" t="s">
        <v>12</v>
      </c>
      <c r="B91">
        <v>254.24</v>
      </c>
      <c r="C91">
        <v>4.5</v>
      </c>
      <c r="D91" t="s">
        <v>25</v>
      </c>
    </row>
    <row r="92" spans="1:4" x14ac:dyDescent="0.3">
      <c r="A92" t="s">
        <v>32</v>
      </c>
      <c r="B92">
        <v>1107.81</v>
      </c>
      <c r="C92">
        <v>1.5</v>
      </c>
      <c r="D92" t="s">
        <v>34</v>
      </c>
    </row>
    <row r="93" spans="1:4" x14ac:dyDescent="0.3">
      <c r="A93" t="s">
        <v>32</v>
      </c>
      <c r="B93">
        <v>1137.52</v>
      </c>
      <c r="C93">
        <v>4.5999999999999996</v>
      </c>
      <c r="D93" t="s">
        <v>25</v>
      </c>
    </row>
    <row r="94" spans="1:4" x14ac:dyDescent="0.3">
      <c r="A94" t="s">
        <v>42</v>
      </c>
      <c r="B94">
        <v>845.62</v>
      </c>
      <c r="C94">
        <v>1.7</v>
      </c>
      <c r="D94" t="s">
        <v>34</v>
      </c>
    </row>
    <row r="95" spans="1:4" x14ac:dyDescent="0.3">
      <c r="A95" t="s">
        <v>12</v>
      </c>
      <c r="B95">
        <v>1174.6600000000001</v>
      </c>
      <c r="C95">
        <v>3.6</v>
      </c>
      <c r="D95" t="s">
        <v>20</v>
      </c>
    </row>
    <row r="96" spans="1:4" x14ac:dyDescent="0.3">
      <c r="A96" t="s">
        <v>27</v>
      </c>
      <c r="B96">
        <v>1047.18</v>
      </c>
      <c r="C96">
        <v>2.7</v>
      </c>
      <c r="D96" t="s">
        <v>34</v>
      </c>
    </row>
    <row r="97" spans="1:4" x14ac:dyDescent="0.3">
      <c r="A97" t="s">
        <v>32</v>
      </c>
      <c r="B97">
        <v>1117.3699999999999</v>
      </c>
      <c r="C97">
        <v>4</v>
      </c>
      <c r="D97" t="s">
        <v>14</v>
      </c>
    </row>
    <row r="98" spans="1:4" x14ac:dyDescent="0.3">
      <c r="A98" t="s">
        <v>12</v>
      </c>
      <c r="B98">
        <v>330.88</v>
      </c>
      <c r="C98">
        <v>4.3</v>
      </c>
      <c r="D98" t="s">
        <v>34</v>
      </c>
    </row>
    <row r="99" spans="1:4" x14ac:dyDescent="0.3">
      <c r="A99" t="s">
        <v>27</v>
      </c>
      <c r="B99">
        <v>257.14</v>
      </c>
      <c r="C99">
        <v>1.6</v>
      </c>
      <c r="D99" t="s">
        <v>39</v>
      </c>
    </row>
    <row r="100" spans="1:4" x14ac:dyDescent="0.3">
      <c r="A100" t="s">
        <v>12</v>
      </c>
      <c r="B100">
        <v>605.96</v>
      </c>
      <c r="C100">
        <v>5</v>
      </c>
      <c r="D100" t="s">
        <v>39</v>
      </c>
    </row>
    <row r="101" spans="1:4" x14ac:dyDescent="0.3">
      <c r="A101" t="s">
        <v>12</v>
      </c>
      <c r="B101">
        <v>220.2</v>
      </c>
      <c r="C101">
        <v>3.8</v>
      </c>
      <c r="D101" t="s">
        <v>34</v>
      </c>
    </row>
  </sheetData>
  <mergeCells count="1">
    <mergeCell ref="G15:L1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4BE00B1-F732-4B05-9D9A-5A99A47A03D5}">
          <x14:formula1>
            <xm:f>Data!$A$2:$A$101</xm:f>
          </x14:formula1>
          <xm:sqref>G17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Box Plot</vt:lpstr>
      <vt:lpstr>Pivot Chart</vt:lpstr>
      <vt:lpstr>Applied 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919724775104</dc:creator>
  <cp:lastModifiedBy>Drashti Nandanvar</cp:lastModifiedBy>
  <dcterms:created xsi:type="dcterms:W3CDTF">2025-08-02T07:21:36Z</dcterms:created>
  <dcterms:modified xsi:type="dcterms:W3CDTF">2025-08-03T09:51:38Z</dcterms:modified>
</cp:coreProperties>
</file>