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hudG\Google Drive\MBA\חשבונאות\תרגילים\"/>
    </mc:Choice>
  </mc:AlternateContent>
  <bookViews>
    <workbookView xWindow="0" yWindow="0" windowWidth="23040" windowHeight="9096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9" i="1" l="1"/>
  <c r="C56" i="1"/>
  <c r="D50" i="1"/>
  <c r="C51" i="1"/>
  <c r="C49" i="1"/>
  <c r="D51" i="1"/>
  <c r="C20" i="1"/>
  <c r="D59" i="1"/>
  <c r="D57" i="1"/>
  <c r="D58" i="1" l="1"/>
  <c r="C58" i="1"/>
  <c r="D52" i="1" l="1"/>
  <c r="C52" i="1"/>
  <c r="D48" i="1"/>
  <c r="C48" i="1"/>
  <c r="C44" i="1"/>
  <c r="C45" i="1" s="1"/>
  <c r="C17" i="1"/>
  <c r="C53" i="1" l="1"/>
  <c r="D53" i="1"/>
  <c r="D34" i="1"/>
  <c r="C34" i="1"/>
  <c r="D32" i="1"/>
  <c r="C32" i="1"/>
  <c r="D31" i="1"/>
  <c r="C31" i="1"/>
  <c r="C21" i="1"/>
  <c r="D33" i="1" l="1"/>
  <c r="D35" i="1" s="1"/>
  <c r="D37" i="1" s="1"/>
  <c r="D55" i="1"/>
  <c r="C55" i="1"/>
  <c r="C61" i="1" s="1"/>
  <c r="C33" i="1"/>
  <c r="C35" i="1" s="1"/>
  <c r="C22" i="1"/>
  <c r="C27" i="1" l="1"/>
  <c r="C23" i="1"/>
  <c r="D61" i="1"/>
  <c r="D36" i="1"/>
  <c r="C36" i="1"/>
  <c r="C37" i="1"/>
</calcChain>
</file>

<file path=xl/sharedStrings.xml><?xml version="1.0" encoding="utf-8"?>
<sst xmlns="http://schemas.openxmlformats.org/spreadsheetml/2006/main" count="59" uniqueCount="47">
  <si>
    <t>מגישים</t>
  </si>
  <si>
    <t>אהוד גבאי 28620755</t>
  </si>
  <si>
    <t>איציק אובזילר 36414936</t>
  </si>
  <si>
    <t>פרי יעקובוביץ' 27110436</t>
  </si>
  <si>
    <t>סך נכסים</t>
  </si>
  <si>
    <t>התחייבויות שותפות</t>
  </si>
  <si>
    <t>אג"ח ט"א</t>
  </si>
  <si>
    <t>הון עצמי</t>
  </si>
  <si>
    <t>ההתחייבויות השוטפות אינו נושאות ריבית</t>
  </si>
  <si>
    <t>נתונים</t>
  </si>
  <si>
    <t>דו"ח רו"ה</t>
  </si>
  <si>
    <t>מכירות</t>
  </si>
  <si>
    <t>עלות המכר</t>
  </si>
  <si>
    <t>הוצאות שיווק ומכירה</t>
  </si>
  <si>
    <t>הוצאות הנהלה וכלליות</t>
  </si>
  <si>
    <t>הוצאות מימון</t>
  </si>
  <si>
    <t>שווי השוק של האג"ח</t>
  </si>
  <si>
    <t>ריבית של האג"ח</t>
  </si>
  <si>
    <t>שווי השוק של ההון העצמי</t>
  </si>
  <si>
    <t>סך הוצאות</t>
  </si>
  <si>
    <t>סך רווח תפעולי</t>
  </si>
  <si>
    <t>ROA</t>
  </si>
  <si>
    <t>מחיר ההון</t>
  </si>
  <si>
    <t>RI</t>
  </si>
  <si>
    <t>רווח גולמי</t>
  </si>
  <si>
    <t>חטיבה א'</t>
  </si>
  <si>
    <t>חטיבה ב'</t>
  </si>
  <si>
    <t>נכסים</t>
  </si>
  <si>
    <t>רווח תפעולי</t>
  </si>
  <si>
    <t>תשואה נדרשת</t>
  </si>
  <si>
    <t>שיעור המס</t>
  </si>
  <si>
    <t>מלאי מת (חטיבה א')</t>
  </si>
  <si>
    <t>הדרכת עובדים (חטיבה ב')</t>
  </si>
  <si>
    <t>מחיר החוב לאחר מס</t>
  </si>
  <si>
    <t>WACC</t>
  </si>
  <si>
    <t>נכסים מתואמים</t>
  </si>
  <si>
    <t>נכסים מתואמים נטו</t>
  </si>
  <si>
    <t>רווח תפעולי מתואם</t>
  </si>
  <si>
    <t>EVA</t>
  </si>
  <si>
    <t>חשבונאות תרגיל 8</t>
  </si>
  <si>
    <t>הוצאות מימון = ריבית על האג"ח לפי שווי הנפקת האג"ח (15K) כיוון שזהו הערך שהובטח לציבור</t>
  </si>
  <si>
    <t>תיאום</t>
  </si>
  <si>
    <t>מדד EVA משקף טוב יותר את ביצועי החטיבות כיוון שהוא מבוסס על ערכים מתואמים.
לפי המדדים ROA ו- RI ביצועי שתי החטיבות זהים. לעומתם מדד EVA משקף את הבדלי הביצועים בין החטיבות</t>
  </si>
  <si>
    <t>מחיקת "מלאי מת" מסך הנכסים של החברה (הדו"ח הוא פנימי ואינו תלוי בכללי הדיווח החיצוניים)</t>
  </si>
  <si>
    <t>הגדלת הנכסים כיוון שמדובר בנכס כלכלי לא מוחשי</t>
  </si>
  <si>
    <t>הכרה בהפסד כלומר קיטון ברווח התפעולי שמשמעותו ירידת ערך לבעלי המניות</t>
  </si>
  <si>
    <t>ביטול ההוצאה הרשומה כלומר גידול הרווח התפעולי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</si>
</sst>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₪-40D]\ #,##0"/>
    <numFmt numFmtId="165" formatCode="0.0%"/>
    <numFmt numFmtId="166" formatCode="[$₪-40D]\ #,##0;[$₪-40D]\ \-#,##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" tint="0.34998626667073579"/>
      <name val="Arial"/>
      <family val="2"/>
    </font>
    <font>
      <sz val="11"/>
      <color theme="1" tint="0.34998626667073579"/>
      <name val="Arial"/>
      <family val="2"/>
    </font>
    <font>
      <b/>
      <sz val="12"/>
      <color theme="1"/>
      <name val="Calibri"/>
      <family val="2"/>
      <scheme val="minor"/>
    </font>
    <font>
      <sz val="10"/>
      <color rgb="FF21212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2" borderId="0" xfId="0" applyFont="1" applyFill="1"/>
    <xf numFmtId="0" fontId="7" fillId="2" borderId="0" xfId="0" applyFont="1" applyFill="1" applyAlignment="1">
      <alignment horizontal="right" vertical="center" readingOrder="2"/>
    </xf>
    <xf numFmtId="0" fontId="2" fillId="0" borderId="0" xfId="0" applyFont="1"/>
    <xf numFmtId="9" fontId="0" fillId="0" borderId="0" xfId="1" applyFont="1"/>
    <xf numFmtId="164" fontId="0" fillId="0" borderId="0" xfId="0" applyNumberFormat="1"/>
    <xf numFmtId="0" fontId="8" fillId="0" borderId="0" xfId="0" applyFont="1"/>
    <xf numFmtId="0" fontId="0" fillId="0" borderId="1" xfId="0" applyBorder="1"/>
    <xf numFmtId="164" fontId="0" fillId="0" borderId="1" xfId="0" applyNumberFormat="1" applyBorder="1"/>
    <xf numFmtId="0" fontId="2" fillId="2" borderId="0" xfId="0" applyFont="1" applyFill="1" applyAlignment="1">
      <alignment horizontal="right"/>
    </xf>
    <xf numFmtId="165" fontId="2" fillId="2" borderId="0" xfId="1" applyNumberFormat="1" applyFont="1" applyFill="1"/>
    <xf numFmtId="9" fontId="0" fillId="0" borderId="1" xfId="1" applyFont="1" applyBorder="1"/>
    <xf numFmtId="3" fontId="2" fillId="2" borderId="0" xfId="0" applyNumberFormat="1" applyFont="1" applyFill="1"/>
    <xf numFmtId="0" fontId="0" fillId="0" borderId="2" xfId="0" applyBorder="1"/>
    <xf numFmtId="164" fontId="0" fillId="0" borderId="2" xfId="0" applyNumberFormat="1" applyBorder="1"/>
    <xf numFmtId="0" fontId="0" fillId="0" borderId="3" xfId="0" applyFill="1" applyBorder="1"/>
    <xf numFmtId="164" fontId="0" fillId="0" borderId="3" xfId="0" applyNumberFormat="1" applyBorder="1"/>
    <xf numFmtId="0" fontId="2" fillId="2" borderId="0" xfId="0" applyFont="1" applyFill="1" applyBorder="1" applyAlignment="1">
      <alignment horizontal="right"/>
    </xf>
    <xf numFmtId="0" fontId="0" fillId="0" borderId="0" xfId="0" applyFill="1" applyBorder="1"/>
    <xf numFmtId="165" fontId="0" fillId="0" borderId="0" xfId="1" applyNumberFormat="1" applyFont="1"/>
    <xf numFmtId="0" fontId="0" fillId="0" borderId="0" xfId="0" applyFill="1" applyBorder="1" applyAlignment="1">
      <alignment horizontal="right"/>
    </xf>
    <xf numFmtId="0" fontId="0" fillId="0" borderId="0" xfId="0" applyAlignment="1">
      <alignment horizontal="right"/>
    </xf>
    <xf numFmtId="0" fontId="9" fillId="0" borderId="0" xfId="0" applyFont="1"/>
    <xf numFmtId="166" fontId="0" fillId="0" borderId="0" xfId="0" applyNumberFormat="1"/>
    <xf numFmtId="0" fontId="0" fillId="0" borderId="0" xfId="0" applyAlignment="1">
      <alignment horizontal="right" wrapText="1"/>
    </xf>
    <xf numFmtId="0" fontId="10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4"/>
  <sheetViews>
    <sheetView rightToLeft="1" tabSelected="1" topLeftCell="A40" zoomScale="130" zoomScaleNormal="130" workbookViewId="0">
      <selection activeCell="E18" sqref="E18"/>
    </sheetView>
  </sheetViews>
  <sheetFormatPr defaultRowHeight="14.4" x14ac:dyDescent="0.3"/>
  <cols>
    <col min="1" max="1" width="8.88671875" style="6"/>
    <col min="2" max="2" width="19.77734375" bestFit="1" customWidth="1"/>
    <col min="8" max="8" width="21.33203125" bestFit="1" customWidth="1"/>
  </cols>
  <sheetData>
    <row r="1" spans="1:8" s="3" customFormat="1" ht="15.6" x14ac:dyDescent="0.3">
      <c r="A1" s="9"/>
      <c r="B1" s="1" t="s">
        <v>39</v>
      </c>
      <c r="H1" s="4" t="s">
        <v>0</v>
      </c>
    </row>
    <row r="2" spans="1:8" x14ac:dyDescent="0.3">
      <c r="H2" s="5" t="s">
        <v>1</v>
      </c>
    </row>
    <row r="3" spans="1:8" x14ac:dyDescent="0.3">
      <c r="H3" s="5" t="s">
        <v>2</v>
      </c>
    </row>
    <row r="4" spans="1:8" x14ac:dyDescent="0.3">
      <c r="B4" s="2" t="s">
        <v>9</v>
      </c>
      <c r="H4" s="5" t="s">
        <v>3</v>
      </c>
    </row>
    <row r="5" spans="1:8" x14ac:dyDescent="0.3">
      <c r="B5" t="s">
        <v>4</v>
      </c>
      <c r="C5" s="8">
        <v>64000</v>
      </c>
    </row>
    <row r="6" spans="1:8" x14ac:dyDescent="0.3">
      <c r="B6" t="s">
        <v>5</v>
      </c>
      <c r="C6" s="8">
        <v>16000</v>
      </c>
      <c r="D6" t="s">
        <v>8</v>
      </c>
    </row>
    <row r="7" spans="1:8" x14ac:dyDescent="0.3">
      <c r="B7" t="s">
        <v>6</v>
      </c>
      <c r="C7" s="8">
        <v>15000</v>
      </c>
      <c r="D7" t="s">
        <v>17</v>
      </c>
      <c r="G7" s="7">
        <v>0.04</v>
      </c>
    </row>
    <row r="8" spans="1:8" x14ac:dyDescent="0.3">
      <c r="C8" s="8"/>
      <c r="D8" t="s">
        <v>16</v>
      </c>
      <c r="G8" s="8">
        <v>14000</v>
      </c>
    </row>
    <row r="9" spans="1:8" x14ac:dyDescent="0.3">
      <c r="B9" t="s">
        <v>7</v>
      </c>
      <c r="C9" s="8">
        <v>35000</v>
      </c>
      <c r="D9" t="s">
        <v>18</v>
      </c>
      <c r="G9" s="8">
        <v>42000</v>
      </c>
    </row>
    <row r="10" spans="1:8" x14ac:dyDescent="0.3">
      <c r="G10" s="8"/>
    </row>
    <row r="11" spans="1:8" x14ac:dyDescent="0.3">
      <c r="C11" s="8"/>
    </row>
    <row r="12" spans="1:8" x14ac:dyDescent="0.3">
      <c r="B12" s="2" t="s">
        <v>10</v>
      </c>
      <c r="C12" s="8"/>
    </row>
    <row r="13" spans="1:8" x14ac:dyDescent="0.3">
      <c r="B13" t="s">
        <v>11</v>
      </c>
      <c r="C13" s="8">
        <v>50000</v>
      </c>
      <c r="D13" s="8"/>
    </row>
    <row r="14" spans="1:8" x14ac:dyDescent="0.3">
      <c r="B14" t="s">
        <v>12</v>
      </c>
      <c r="C14" s="8">
        <v>20000</v>
      </c>
    </row>
    <row r="15" spans="1:8" x14ac:dyDescent="0.3">
      <c r="B15" t="s">
        <v>13</v>
      </c>
      <c r="C15" s="8">
        <v>8000</v>
      </c>
    </row>
    <row r="16" spans="1:8" x14ac:dyDescent="0.3">
      <c r="B16" t="s">
        <v>14</v>
      </c>
      <c r="C16" s="8">
        <v>2000</v>
      </c>
    </row>
    <row r="17" spans="1:5" x14ac:dyDescent="0.3">
      <c r="B17" t="s">
        <v>15</v>
      </c>
      <c r="C17" s="8">
        <f>C7*G7</f>
        <v>600</v>
      </c>
      <c r="E17" s="25" t="s">
        <v>40</v>
      </c>
    </row>
    <row r="20" spans="1:5" x14ac:dyDescent="0.3">
      <c r="A20" s="6">
        <v>1</v>
      </c>
      <c r="B20" t="s">
        <v>19</v>
      </c>
      <c r="C20" s="8">
        <f>SUM(C14:C17)</f>
        <v>30600</v>
      </c>
    </row>
    <row r="21" spans="1:5" x14ac:dyDescent="0.3">
      <c r="B21" t="s">
        <v>24</v>
      </c>
      <c r="C21" s="8">
        <f>C13-C14</f>
        <v>30000</v>
      </c>
    </row>
    <row r="22" spans="1:5" ht="15" thickBot="1" x14ac:dyDescent="0.35">
      <c r="B22" s="10" t="s">
        <v>20</v>
      </c>
      <c r="C22" s="11">
        <f>C13-C20</f>
        <v>19400</v>
      </c>
    </row>
    <row r="23" spans="1:5" x14ac:dyDescent="0.3">
      <c r="B23" s="12" t="s">
        <v>21</v>
      </c>
      <c r="C23" s="13">
        <f>C22/C5</f>
        <v>0.30312499999999998</v>
      </c>
    </row>
    <row r="26" spans="1:5" ht="15" thickBot="1" x14ac:dyDescent="0.35">
      <c r="A26" s="6">
        <v>2</v>
      </c>
      <c r="B26" s="10" t="s">
        <v>22</v>
      </c>
      <c r="C26" s="14">
        <v>0.08</v>
      </c>
    </row>
    <row r="27" spans="1:5" x14ac:dyDescent="0.3">
      <c r="B27" s="12" t="s">
        <v>23</v>
      </c>
      <c r="C27" s="15">
        <f>C22-C26*C5</f>
        <v>14280</v>
      </c>
    </row>
    <row r="30" spans="1:5" x14ac:dyDescent="0.3">
      <c r="A30" s="6">
        <v>3</v>
      </c>
      <c r="C30" s="6" t="s">
        <v>25</v>
      </c>
      <c r="D30" s="6" t="s">
        <v>26</v>
      </c>
    </row>
    <row r="31" spans="1:5" x14ac:dyDescent="0.3">
      <c r="B31" t="s">
        <v>27</v>
      </c>
      <c r="C31" s="8">
        <f>C5/2</f>
        <v>32000</v>
      </c>
      <c r="D31" s="8">
        <f>C5/2</f>
        <v>32000</v>
      </c>
    </row>
    <row r="32" spans="1:5" x14ac:dyDescent="0.3">
      <c r="B32" t="s">
        <v>5</v>
      </c>
      <c r="C32" s="8">
        <f>C6/2</f>
        <v>8000</v>
      </c>
      <c r="D32" s="8">
        <f>C6/2</f>
        <v>8000</v>
      </c>
    </row>
    <row r="33" spans="1:4" x14ac:dyDescent="0.3">
      <c r="B33" t="s">
        <v>24</v>
      </c>
      <c r="C33" s="8">
        <f>C21/2</f>
        <v>15000</v>
      </c>
      <c r="D33" s="8">
        <f>C21/2</f>
        <v>15000</v>
      </c>
    </row>
    <row r="34" spans="1:4" x14ac:dyDescent="0.3">
      <c r="B34" s="16" t="s">
        <v>13</v>
      </c>
      <c r="C34" s="17">
        <f>C15/2</f>
        <v>4000</v>
      </c>
      <c r="D34" s="17">
        <f>C15/2</f>
        <v>4000</v>
      </c>
    </row>
    <row r="35" spans="1:4" ht="15" thickBot="1" x14ac:dyDescent="0.35">
      <c r="B35" s="18" t="s">
        <v>28</v>
      </c>
      <c r="C35" s="19">
        <f>C33-C34</f>
        <v>11000</v>
      </c>
      <c r="D35" s="19">
        <f>D33-D34</f>
        <v>11000</v>
      </c>
    </row>
    <row r="36" spans="1:4" x14ac:dyDescent="0.3">
      <c r="B36" s="20" t="s">
        <v>21</v>
      </c>
      <c r="C36" s="13">
        <f>C35/C31</f>
        <v>0.34375</v>
      </c>
      <c r="D36" s="13">
        <f>D35/D31</f>
        <v>0.34375</v>
      </c>
    </row>
    <row r="37" spans="1:4" x14ac:dyDescent="0.3">
      <c r="B37" s="20" t="s">
        <v>23</v>
      </c>
      <c r="C37" s="15">
        <f>C35-$C$26*C31</f>
        <v>8440</v>
      </c>
      <c r="D37" s="15">
        <f>D35-$C$26*D31</f>
        <v>8440</v>
      </c>
    </row>
    <row r="40" spans="1:4" x14ac:dyDescent="0.3">
      <c r="A40" s="6">
        <v>4</v>
      </c>
      <c r="B40" t="s">
        <v>29</v>
      </c>
      <c r="C40" s="7">
        <v>0.1</v>
      </c>
    </row>
    <row r="41" spans="1:4" x14ac:dyDescent="0.3">
      <c r="B41" t="s">
        <v>30</v>
      </c>
      <c r="C41" s="7">
        <v>0.3</v>
      </c>
    </row>
    <row r="42" spans="1:4" x14ac:dyDescent="0.3">
      <c r="B42" t="s">
        <v>31</v>
      </c>
      <c r="C42" s="8">
        <v>2000</v>
      </c>
    </row>
    <row r="43" spans="1:4" x14ac:dyDescent="0.3">
      <c r="B43" s="16" t="s">
        <v>32</v>
      </c>
      <c r="C43" s="17">
        <v>2000</v>
      </c>
    </row>
    <row r="44" spans="1:4" x14ac:dyDescent="0.3">
      <c r="B44" s="21" t="s">
        <v>33</v>
      </c>
      <c r="C44" s="22">
        <f>G7*(1-C41)</f>
        <v>2.7999999999999997E-2</v>
      </c>
    </row>
    <row r="45" spans="1:4" x14ac:dyDescent="0.3">
      <c r="B45" s="23" t="s">
        <v>34</v>
      </c>
      <c r="C45" s="22">
        <f>C44*0.5+C40*0.5</f>
        <v>6.4000000000000001E-2</v>
      </c>
    </row>
    <row r="47" spans="1:4" x14ac:dyDescent="0.3">
      <c r="C47" s="6" t="s">
        <v>25</v>
      </c>
      <c r="D47" s="6" t="s">
        <v>26</v>
      </c>
    </row>
    <row r="48" spans="1:4" x14ac:dyDescent="0.3">
      <c r="B48" t="s">
        <v>27</v>
      </c>
      <c r="C48" s="8">
        <f>C5/2</f>
        <v>32000</v>
      </c>
      <c r="D48" s="8">
        <f>C5/2</f>
        <v>32000</v>
      </c>
    </row>
    <row r="49" spans="1:7" x14ac:dyDescent="0.3">
      <c r="B49" t="s">
        <v>41</v>
      </c>
      <c r="C49" s="26">
        <f>-C42</f>
        <v>-2000</v>
      </c>
      <c r="E49" s="28" t="s">
        <v>43</v>
      </c>
    </row>
    <row r="50" spans="1:7" x14ac:dyDescent="0.3">
      <c r="C50" s="26"/>
      <c r="D50" s="8">
        <f>C43</f>
        <v>2000</v>
      </c>
      <c r="E50" s="28" t="s">
        <v>44</v>
      </c>
    </row>
    <row r="51" spans="1:7" x14ac:dyDescent="0.3">
      <c r="B51" t="s">
        <v>35</v>
      </c>
      <c r="C51" s="8">
        <f>C48+C49</f>
        <v>30000</v>
      </c>
      <c r="D51" s="8">
        <f>D48+D50</f>
        <v>34000</v>
      </c>
    </row>
    <row r="52" spans="1:7" x14ac:dyDescent="0.3">
      <c r="B52" s="16" t="s">
        <v>5</v>
      </c>
      <c r="C52" s="17">
        <f>C6/2</f>
        <v>8000</v>
      </c>
      <c r="D52" s="17">
        <f>C6/2</f>
        <v>8000</v>
      </c>
    </row>
    <row r="53" spans="1:7" x14ac:dyDescent="0.3">
      <c r="B53" t="s">
        <v>36</v>
      </c>
      <c r="C53" s="8">
        <f>C51-C52</f>
        <v>22000</v>
      </c>
      <c r="D53" s="8">
        <f>D51-D52</f>
        <v>26000</v>
      </c>
    </row>
    <row r="54" spans="1:7" x14ac:dyDescent="0.3">
      <c r="C54" s="8"/>
      <c r="D54" s="8"/>
    </row>
    <row r="55" spans="1:7" x14ac:dyDescent="0.3">
      <c r="B55" t="s">
        <v>24</v>
      </c>
      <c r="C55" s="8">
        <f>C21/2</f>
        <v>15000</v>
      </c>
      <c r="D55" s="8">
        <f>C21/2</f>
        <v>15000</v>
      </c>
    </row>
    <row r="56" spans="1:7" x14ac:dyDescent="0.3">
      <c r="B56" t="s">
        <v>41</v>
      </c>
      <c r="C56" s="26">
        <f>-C43</f>
        <v>-2000</v>
      </c>
      <c r="E56" s="28" t="s">
        <v>45</v>
      </c>
    </row>
    <row r="57" spans="1:7" x14ac:dyDescent="0.3">
      <c r="C57" s="26"/>
      <c r="D57" s="8">
        <f>C42</f>
        <v>2000</v>
      </c>
      <c r="E57" s="28" t="s">
        <v>46</v>
      </c>
    </row>
    <row r="58" spans="1:7" x14ac:dyDescent="0.3">
      <c r="B58" s="16" t="s">
        <v>13</v>
      </c>
      <c r="C58" s="17">
        <f>C15/2</f>
        <v>4000</v>
      </c>
      <c r="D58" s="17">
        <f>C15/2</f>
        <v>4000</v>
      </c>
    </row>
    <row r="59" spans="1:7" x14ac:dyDescent="0.3">
      <c r="B59" s="21" t="s">
        <v>37</v>
      </c>
      <c r="C59" s="8">
        <f>C55-C58+C56</f>
        <v>9000</v>
      </c>
      <c r="D59" s="8">
        <f>D55-D58+D57</f>
        <v>13000</v>
      </c>
    </row>
    <row r="60" spans="1:7" ht="15" thickBot="1" x14ac:dyDescent="0.35">
      <c r="B60" s="10"/>
      <c r="C60" s="10"/>
      <c r="D60" s="10"/>
    </row>
    <row r="61" spans="1:7" x14ac:dyDescent="0.3">
      <c r="B61" s="24" t="s">
        <v>38</v>
      </c>
      <c r="C61" s="15">
        <f>C59*(1-$C$41)-$C$45*C53</f>
        <v>4892</v>
      </c>
      <c r="D61" s="15">
        <f>D59*(1-$C$41)-$C$45*D53</f>
        <v>7436</v>
      </c>
    </row>
    <row r="64" spans="1:7" ht="43.2" customHeight="1" x14ac:dyDescent="0.3">
      <c r="A64" s="6">
        <v>5</v>
      </c>
      <c r="B64" s="27" t="s">
        <v>42</v>
      </c>
      <c r="C64" s="27"/>
      <c r="D64" s="27"/>
      <c r="E64" s="27"/>
      <c r="F64" s="27"/>
      <c r="G64" s="27"/>
    </row>
  </sheetData>
  <mergeCells count="1">
    <mergeCell ref="B64:G64"/>
  </mergeCells>
  <pageMargins left="0.7" right="0.7" top="0.75" bottom="0.75" header="0.3" footer="0.3"/>
  <pageSetup orientation="portrait" r:id="rId1"/>
  <ignoredErrors>
    <ignoredError sqref="C52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Ehud Gabai</dc:creator>
  <cp:lastModifiedBy>Ehud Gabai</cp:lastModifiedBy>
  <dcterms:created xsi:type="dcterms:W3CDTF">2017-05-20T07:48:37Z</dcterms:created>
  <dcterms:modified xsi:type="dcterms:W3CDTF">2017-05-21T19:39:44Z</dcterms:modified>
</cp:coreProperties>
</file>