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\MATRIZ PARTES INTERESADAS\"/>
    </mc:Choice>
  </mc:AlternateContent>
  <xr:revisionPtr revIDLastSave="0" documentId="13_ncr:1_{9337904E-F5B0-4CAB-BCC8-998D5D70FCF0}" xr6:coauthVersionLast="45" xr6:coauthVersionMax="45" xr10:uidLastSave="{00000000-0000-0000-0000-000000000000}"/>
  <bookViews>
    <workbookView xWindow="-120" yWindow="-120" windowWidth="20730" windowHeight="11310" tabRatio="525" xr2:uid="{00000000-000D-0000-FFFF-FFFF00000000}"/>
  </bookViews>
  <sheets>
    <sheet name="SK" sheetId="15" r:id="rId1"/>
    <sheet name="VAL RIESGO" sheetId="18" r:id="rId2"/>
    <sheet name="VAL  OPORTUNIDAD" sheetId="17" r:id="rId3"/>
    <sheet name="VALORAC DE RIESGO U OPORTUNIDAD" sheetId="13" state="hidden" r:id="rId4"/>
    <sheet name="CRITERIOS DE ANALISIS DE RIESGO" sheetId="5" state="hidden" r:id="rId5"/>
    <sheet name="CRITERIOS DE ANALISIS OPORTUN" sheetId="6" state="hidden" r:id="rId6"/>
    <sheet name="Hoja2" sheetId="7" state="hidden" r:id="rId7"/>
  </sheets>
  <definedNames>
    <definedName name="_xlnm._FilterDatabase" localSheetId="0" hidden="1">SK!$A$5:$W$29</definedName>
    <definedName name="_xlnm.Print_Area" localSheetId="0">SK!$A$1:$W$29</definedName>
    <definedName name="_xlnm.Print_Area" localSheetId="2">'VAL  OPORTUNIDAD'!$B$1:$J$24</definedName>
    <definedName name="_xlnm.Print_Area" localSheetId="1">'VAL RIESGO'!$B$1:$J$24</definedName>
    <definedName name="_xlnm.Print_Area" localSheetId="3">'VALORAC DE RIESGO U OPORTUNIDAD'!$A$1:$J$18</definedName>
    <definedName name="_xlnm.Print_Titles" localSheetId="0">SK!$1:$6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15" l="1"/>
  <c r="W9" i="15"/>
  <c r="K18" i="15"/>
  <c r="L18" i="15" s="1"/>
  <c r="K19" i="15"/>
  <c r="L19" i="15"/>
  <c r="K20" i="15"/>
  <c r="L20" i="15" s="1"/>
  <c r="K21" i="15"/>
  <c r="L21" i="15"/>
  <c r="K27" i="15"/>
  <c r="L27" i="15" s="1"/>
  <c r="K29" i="15"/>
  <c r="L29" i="15"/>
  <c r="O27" i="15"/>
  <c r="P27" i="15" s="1"/>
  <c r="K26" i="15"/>
  <c r="L26" i="15"/>
  <c r="O26" i="15"/>
  <c r="P26" i="15" s="1"/>
  <c r="V26" i="15"/>
  <c r="W26" i="15"/>
  <c r="O24" i="15"/>
  <c r="P24" i="15" s="1"/>
  <c r="K22" i="15"/>
  <c r="L22" i="15"/>
  <c r="K17" i="15"/>
  <c r="L17" i="15" s="1"/>
  <c r="K16" i="15"/>
  <c r="K15" i="15"/>
  <c r="L15" i="15"/>
  <c r="K14" i="15"/>
  <c r="L14" i="15"/>
  <c r="K13" i="15"/>
  <c r="L13" i="15"/>
  <c r="K12" i="15"/>
  <c r="L12" i="15"/>
  <c r="K11" i="15"/>
  <c r="L11" i="15"/>
  <c r="K10" i="15"/>
  <c r="L10" i="15"/>
  <c r="K8" i="15"/>
  <c r="L8" i="15"/>
  <c r="O17" i="15"/>
  <c r="P17" i="15"/>
  <c r="V17" i="15"/>
  <c r="W17" i="15"/>
  <c r="O18" i="15"/>
  <c r="P18" i="15"/>
  <c r="V18" i="15"/>
  <c r="W18" i="15"/>
  <c r="O19" i="15"/>
  <c r="P19" i="15"/>
  <c r="V19" i="15"/>
  <c r="W19" i="15"/>
  <c r="O20" i="15"/>
  <c r="P20" i="15"/>
  <c r="V20" i="15"/>
  <c r="W20" i="15"/>
  <c r="O21" i="15"/>
  <c r="P21" i="15"/>
  <c r="V21" i="15"/>
  <c r="W21" i="15"/>
  <c r="O22" i="15"/>
  <c r="P22" i="15"/>
  <c r="V22" i="15"/>
  <c r="W22" i="15"/>
  <c r="K23" i="15"/>
  <c r="L23" i="15"/>
  <c r="O23" i="15"/>
  <c r="P23" i="15"/>
  <c r="V23" i="15"/>
  <c r="W23" i="15"/>
  <c r="V27" i="15"/>
  <c r="W27" i="15"/>
  <c r="O29" i="15"/>
  <c r="P29" i="15"/>
  <c r="V29" i="15"/>
  <c r="W29" i="15"/>
  <c r="K25" i="15"/>
  <c r="L25" i="15"/>
  <c r="L16" i="15"/>
  <c r="K24" i="15"/>
  <c r="L24" i="15" s="1"/>
  <c r="V25" i="15"/>
  <c r="W25" i="15"/>
  <c r="V24" i="15"/>
  <c r="W24" i="15" s="1"/>
  <c r="V16" i="15"/>
  <c r="W16" i="15"/>
  <c r="V15" i="15"/>
  <c r="W15" i="15" s="1"/>
  <c r="O12" i="15"/>
  <c r="P12" i="15"/>
  <c r="O16" i="15"/>
  <c r="P16" i="15" s="1"/>
  <c r="O10" i="15"/>
  <c r="P10" i="15"/>
  <c r="V10" i="15"/>
  <c r="W10" i="15" s="1"/>
  <c r="K9" i="15"/>
  <c r="L9" i="15"/>
  <c r="O9" i="15"/>
  <c r="P9" i="15" s="1"/>
  <c r="O11" i="15"/>
  <c r="P11" i="15"/>
  <c r="V11" i="15"/>
  <c r="W11" i="15" s="1"/>
  <c r="O8" i="15"/>
  <c r="P8" i="15"/>
  <c r="V8" i="15"/>
  <c r="W8" i="15" s="1"/>
  <c r="V14" i="15"/>
  <c r="W14" i="15"/>
  <c r="V13" i="15"/>
  <c r="W13" i="15" s="1"/>
  <c r="V12" i="15"/>
  <c r="W12" i="15"/>
  <c r="V7" i="15"/>
  <c r="W7" i="15" s="1"/>
  <c r="K7" i="15"/>
  <c r="L7" i="15"/>
  <c r="O7" i="15"/>
  <c r="P7" i="15" s="1"/>
  <c r="O13" i="15"/>
  <c r="P13" i="15"/>
  <c r="O14" i="15"/>
  <c r="P14" i="15" s="1"/>
  <c r="O15" i="15"/>
  <c r="P15" i="15"/>
  <c r="O25" i="15"/>
  <c r="P25" i="15" s="1"/>
  <c r="K51" i="7"/>
  <c r="F51" i="7"/>
  <c r="K50" i="7"/>
  <c r="F50" i="7"/>
  <c r="K49" i="7"/>
  <c r="F49" i="7"/>
  <c r="K48" i="7"/>
  <c r="F48" i="7"/>
  <c r="K47" i="7"/>
  <c r="F47" i="7"/>
  <c r="K46" i="7"/>
  <c r="F46" i="7"/>
  <c r="K45" i="7"/>
  <c r="F45" i="7"/>
  <c r="K44" i="7"/>
  <c r="F44" i="7"/>
  <c r="K43" i="7"/>
  <c r="F43" i="7"/>
  <c r="K42" i="7"/>
  <c r="F42" i="7"/>
  <c r="K41" i="7"/>
  <c r="F41" i="7"/>
  <c r="K40" i="7"/>
  <c r="F40" i="7"/>
  <c r="K39" i="7"/>
  <c r="F39" i="7"/>
  <c r="K38" i="7"/>
  <c r="F38" i="7"/>
  <c r="K37" i="7"/>
  <c r="F37" i="7"/>
  <c r="K36" i="7"/>
  <c r="F36" i="7"/>
  <c r="K35" i="7"/>
  <c r="F35" i="7"/>
</calcChain>
</file>

<file path=xl/sharedStrings.xml><?xml version="1.0" encoding="utf-8"?>
<sst xmlns="http://schemas.openxmlformats.org/spreadsheetml/2006/main" count="565" uniqueCount="329">
  <si>
    <t>Valor de
 Riesgo</t>
  </si>
  <si>
    <t>Improbable</t>
  </si>
  <si>
    <t>Poco Probable</t>
  </si>
  <si>
    <t>Inminente</t>
  </si>
  <si>
    <t>Altamente probable</t>
  </si>
  <si>
    <t>Pérdida de cliente
Pérdida de negocio
Pérdida de imagen de la organización</t>
  </si>
  <si>
    <t>La probabilidad de ocurrencia de un evento está en función a la eficacia de los controles que se apliquen para cada factor de riesgo:</t>
  </si>
  <si>
    <t>Improbable:</t>
  </si>
  <si>
    <t>No existen controles</t>
  </si>
  <si>
    <t>PROBABILIDAD</t>
  </si>
  <si>
    <t>SEVERIDAD</t>
  </si>
  <si>
    <t>Efectos adversos mínimos internos, se percibe solamente en la actividad
Costos mínimos</t>
  </si>
  <si>
    <t>CRITERIOS PARA ANALISIS DE RIESGOS - CASO EJEMPLO</t>
  </si>
  <si>
    <t>Situación adversa percibible por algunos procesos
Costos que requieren aprobación a nivel del responsable de proceso</t>
  </si>
  <si>
    <t>Valor oportunidad</t>
  </si>
  <si>
    <t>P</t>
  </si>
  <si>
    <t>I</t>
  </si>
  <si>
    <t>Situación adversa percibible en toda la organización
Costos requieren aprobación de la Gerencia
Se genera queja de cliente, reclamo</t>
  </si>
  <si>
    <t>CRITERIOS PARA ANALISIS DE OPORTUNIDADES - CASO EJEMPLO</t>
  </si>
  <si>
    <t>IMPACTO</t>
  </si>
  <si>
    <t>Efectos positivos mínimos internos, se percibe solamente en la actividad
Beneficios económicos mínimos</t>
  </si>
  <si>
    <t>Situación positiva percibible por algunos procesos
Beneficios económicos percibibles a nivel del responsable de proceso</t>
  </si>
  <si>
    <t>Nuevo cliente
Incremento de ingresos de forma sustancial
Relanzamiento positivo de imagen de la organización</t>
  </si>
  <si>
    <t>Inminente:</t>
  </si>
  <si>
    <t>Poco probable</t>
  </si>
  <si>
    <t>Los controles pueden ser no eficaces: Por ejemplo, no se cuenta con procedimientos documentados, se realiza las actividades por personal sin experiencia, no se verifica o mide el proceso.</t>
  </si>
  <si>
    <t>Rango</t>
  </si>
  <si>
    <t>Tipo de oportunidad</t>
  </si>
  <si>
    <t>Aceptable o 
no aceptable</t>
  </si>
  <si>
    <t>Decisión</t>
  </si>
  <si>
    <t>1 a 4</t>
  </si>
  <si>
    <t>Oportunidad de bajo impacto</t>
  </si>
  <si>
    <t>No Aceptable</t>
  </si>
  <si>
    <t>No tomar oportunidad, no relevante</t>
  </si>
  <si>
    <t>5 a 10</t>
  </si>
  <si>
    <t>Oportunidad de mediano impacto</t>
  </si>
  <si>
    <t>Aceptable con restricción</t>
  </si>
  <si>
    <t>11 a 16</t>
  </si>
  <si>
    <t>Oportunidad de alto impacto</t>
  </si>
  <si>
    <t>Aceptable</t>
  </si>
  <si>
    <t>Tomar acciones para abordar oportunidad</t>
  </si>
  <si>
    <t>S</t>
  </si>
  <si>
    <t>SGC/SGA</t>
  </si>
  <si>
    <t>SGC</t>
  </si>
  <si>
    <t>Los controles son eficaces. Por ejemplo, se cuenta con procedimientos detallados basados en normas internacionales aplicables a la actividad y se cumplen estrictamente, asimismo los niveles de revisión incluyen consultorias especializadas. Se cuenta con experiencia comprobada.</t>
  </si>
  <si>
    <t>Los controles son medianamente eficaces. Por ejemplo, se cuenta con procedimientos internos detallados pero se cumplen parcialmente o no evidencian un cumplimiento sistemático. Se cuenta con conocimiento o experiencia de mínimo un servicio realizado.</t>
  </si>
  <si>
    <t>Los controles pueden ser no eficaces: Por ejemplo, no se cuenta con procedimientos documentados o procedimientos no detallados que se cumplen parcialmente, se realiza las actividades por personal sin experiencia, no se verifica o mide el proceso.</t>
  </si>
  <si>
    <t>a. Criterios para decidir si el riesgo es aceptable o no
Una vez asignado los valores correspondientes a probabilidad y severidad, se combina ambos valores, obteniendo los grados de riesgo indicados en la siguiente tabla, posteriormente se completa las medidas de control respectivas:</t>
  </si>
  <si>
    <t>Riesgo</t>
  </si>
  <si>
    <t>Grado de aceptación</t>
  </si>
  <si>
    <t>Acciones a tomar</t>
  </si>
  <si>
    <t>1 a 5</t>
  </si>
  <si>
    <t>Es opcional mejorar los controles existentes, analizar y proponer nuevos. Aplicar criterios de mejora continua.</t>
  </si>
  <si>
    <t>6 a 10</t>
  </si>
  <si>
    <t>Es obligatorio proponer e implementar nuevos controles o mejorar los existentes; la prioridad de implementación de controles es en el corto o mediano plazo.</t>
  </si>
  <si>
    <t>No aceptable</t>
  </si>
  <si>
    <t>Es obligatorio proponer e implementar nuevos controles o mejorar los existentes; la prioridad de implementación de controles es en el corto plazo o evaluar implementación inmediata.</t>
  </si>
  <si>
    <t>Situación positiva percibible en toda la organización
Beneficios económicos reconocidos por la Gerencia
Se generan reconocimientos</t>
  </si>
  <si>
    <t>La probabilidad de éxito para la toma de la oportunidad, está en función a la eficacia de los controles con los que cuente ESASMAR:</t>
  </si>
  <si>
    <t>Los controles son eficaces. Por ejemplo, se cuenta con presupuestos, procedimientos detallados basados en normas internacionales aplicables a la actividad y se cumplen estrictamente, asimismo los niveles de revisión incluyen consultorias especializadas, conocimiento documentado del mercado, se tene experiencia para tomar la oportunidad.</t>
  </si>
  <si>
    <t>Los controles son medianamente eficaces. Por ejemplo, se cuenta con niveles medios de revisión como procedimientos internos detallados pero se cumplen parcialmente o no hay evidencia de su cumplimiento sistemático.</t>
  </si>
  <si>
    <t>Evaluar la implementación de acciones adicionales o implementar nuevas acciones para abordar oportunidad</t>
  </si>
  <si>
    <t>Externa</t>
  </si>
  <si>
    <t>Externa-Nac</t>
  </si>
  <si>
    <t>Positivo</t>
  </si>
  <si>
    <t>Tipo de
 cuestión</t>
  </si>
  <si>
    <t>CUESTIONES 
EXTERNAS</t>
  </si>
  <si>
    <t>E-Legal</t>
  </si>
  <si>
    <t>Capacidades a verse afectadas</t>
  </si>
  <si>
    <t>Operativa</t>
  </si>
  <si>
    <t>Externa-Int</t>
  </si>
  <si>
    <t>Negativo</t>
  </si>
  <si>
    <t>E-Tecnológico</t>
  </si>
  <si>
    <t xml:space="preserve">Económica </t>
  </si>
  <si>
    <t>Externa-Reg</t>
  </si>
  <si>
    <t>E-Competitivo</t>
  </si>
  <si>
    <t>Gestión</t>
  </si>
  <si>
    <t>Externa-loc</t>
  </si>
  <si>
    <t>RIESGO</t>
  </si>
  <si>
    <t>E-Mercado</t>
  </si>
  <si>
    <t>Ope/Eco/Ges</t>
  </si>
  <si>
    <t>Interna</t>
  </si>
  <si>
    <t>E-Cultural</t>
  </si>
  <si>
    <t>Ope/Eco</t>
  </si>
  <si>
    <t>E-Social</t>
  </si>
  <si>
    <t>Ope/Ges</t>
  </si>
  <si>
    <t>E-Económico</t>
  </si>
  <si>
    <t>Eco/Ges</t>
  </si>
  <si>
    <t>CUESTIONES 
INTERNAS</t>
  </si>
  <si>
    <t>I-Valores</t>
  </si>
  <si>
    <t>Relacionado con</t>
  </si>
  <si>
    <t>I-Cultura</t>
  </si>
  <si>
    <t>N.A.</t>
  </si>
  <si>
    <t>I-Conocimientos</t>
  </si>
  <si>
    <t>Oportunidad</t>
  </si>
  <si>
    <t>I-Desempeño</t>
  </si>
  <si>
    <t>OPORTUNIDAD</t>
  </si>
  <si>
    <t>Línea de negocio</t>
  </si>
  <si>
    <t>Balsas Salv.</t>
  </si>
  <si>
    <t>Sist. Cont. Inc.</t>
  </si>
  <si>
    <t>BSV y SCI</t>
  </si>
  <si>
    <t>MATRIZ DE EVALUACION DE RIESGO</t>
  </si>
  <si>
    <t>MATRIZ DE EVALUACION DE OPORTUNIDAD</t>
  </si>
  <si>
    <t xml:space="preserve"> CRITERIOS DE PROBABILIDAD</t>
  </si>
  <si>
    <t>CRITERIOS DE SEVERIDAD</t>
  </si>
  <si>
    <t>CRITERIOS DE IMPACTO</t>
  </si>
  <si>
    <t>LEVE</t>
  </si>
  <si>
    <t>MODERADA</t>
  </si>
  <si>
    <t>GRAVE</t>
  </si>
  <si>
    <t>MUY GRAVE</t>
  </si>
  <si>
    <t>(SL) (1)</t>
  </si>
  <si>
    <t>(LIT) (2)</t>
  </si>
  <si>
    <t>(LIP) (3)</t>
  </si>
  <si>
    <t>(LIG/FA) (4)</t>
  </si>
  <si>
    <t>BAJA</t>
  </si>
  <si>
    <t>IMPROBABLE</t>
  </si>
  <si>
    <t>(B) (1)</t>
  </si>
  <si>
    <t>MEDIA</t>
  </si>
  <si>
    <t>POCO PROBABLE</t>
  </si>
  <si>
    <t>(M) (2)</t>
  </si>
  <si>
    <t>ALTA</t>
  </si>
  <si>
    <t>ALTAMENTE PROB</t>
  </si>
  <si>
    <t>(A) (3)</t>
  </si>
  <si>
    <t>MUY ALTA</t>
  </si>
  <si>
    <t>INMINENTE</t>
  </si>
  <si>
    <t>(MA) (4)</t>
  </si>
  <si>
    <t>P-S</t>
  </si>
  <si>
    <t>VALOR</t>
  </si>
  <si>
    <t>No aplica, es oportunidad</t>
  </si>
  <si>
    <t>No aplica, es riesgo</t>
  </si>
  <si>
    <t>Necesidad</t>
  </si>
  <si>
    <t>Expectativa</t>
  </si>
  <si>
    <t>SGA</t>
  </si>
  <si>
    <t>NIVEL RIESGO U OPORTUNIDAD</t>
  </si>
  <si>
    <t>DESCRIPCIÓN DEL 
RIESGO/ OPORTUNIDAD ASOCIADA</t>
  </si>
  <si>
    <t>Legal</t>
  </si>
  <si>
    <t>Comercial</t>
  </si>
  <si>
    <t>TABLA N° 2: ESTRATEGIAS PARA ABORDAR LAS OPORTUNIDADES</t>
  </si>
  <si>
    <t>IMPACTO/BENEFICIO</t>
  </si>
  <si>
    <t>DETALLE</t>
  </si>
  <si>
    <t>No amerita ninguna acción, debido al muy bajo beneficio esperado.</t>
  </si>
  <si>
    <t>No amerita acción, debido al alto costo comparado al beneficio esperado.</t>
  </si>
  <si>
    <t>Amerita un plan de aprovechamiento de oportunidades debido a que el beneficio esperado es de nivel alto.</t>
  </si>
  <si>
    <t>Es recomendable un plan de aprovechamiento de oportunidades debido a que el beneficio esperado es de nivel medio.</t>
  </si>
  <si>
    <t>Es necesario un plan de aprovechamiento de oportunidades debido a que el beneficio esperado es de nivel muy alto.</t>
  </si>
  <si>
    <t>RANGO</t>
  </si>
  <si>
    <t>TIPO DE RIESGO</t>
  </si>
  <si>
    <t>ACEPTABLE O NO ACEPTABLE</t>
  </si>
  <si>
    <t>DECISIÓN</t>
  </si>
  <si>
    <t>1 a 9</t>
  </si>
  <si>
    <t>10 a 16</t>
  </si>
  <si>
    <t>20 a 25</t>
  </si>
  <si>
    <t>ACEPTABLE</t>
  </si>
  <si>
    <t>ACEPTABLE CON RESTRICCIÓN</t>
  </si>
  <si>
    <t>INACEPTABLE</t>
  </si>
  <si>
    <t>Riesgo no relevante</t>
  </si>
  <si>
    <t>Evaluar acciones adicionales para abordar el riesgo</t>
  </si>
  <si>
    <t>Tomar acciones para abordar el riesgo.</t>
  </si>
  <si>
    <t>Riesgo de bajo impacto</t>
  </si>
  <si>
    <t>Oportunidad de bajo beneficio</t>
  </si>
  <si>
    <t>Riesgo de mediano impacto</t>
  </si>
  <si>
    <t>Riesgo de alto impacto</t>
  </si>
  <si>
    <t>Oportunidad de mediano beneficio</t>
  </si>
  <si>
    <t>Oportunidad de alto beneficio</t>
  </si>
  <si>
    <t>Tabla N° 1: Valoración del riesgo u oportunidad</t>
  </si>
  <si>
    <t>TABLA N° 2: ESTRATEGIAS PARA ABORDAR LOS RIESGOS</t>
  </si>
  <si>
    <t>TABLA N° 3: ESTRATEGIAS PARA ABORDAR LAS OPORTUNIDADES</t>
  </si>
  <si>
    <t>No tomar oportunidad, no relevante.</t>
  </si>
  <si>
    <t>Evaluar acciones adicionales para abordar oportunidad.</t>
  </si>
  <si>
    <t>Tomar acciones para abordar oportunidad.</t>
  </si>
  <si>
    <t>TIPO DE IMPACTO</t>
  </si>
  <si>
    <t>Evaluación de oportunidades</t>
  </si>
  <si>
    <t xml:space="preserve">Evaluación de Riesgos 
</t>
  </si>
  <si>
    <t xml:space="preserve">Re-Evaluación de Riesgos 
</t>
  </si>
  <si>
    <t>Tipo de
 Riesgo</t>
  </si>
  <si>
    <t>RESPONSABLE</t>
  </si>
  <si>
    <t>VALORACIÓN DEL RIESGO</t>
  </si>
  <si>
    <t>VALORACIÓN DE LA OPORTUNIDAD</t>
  </si>
  <si>
    <t>BENEFICIO</t>
  </si>
  <si>
    <t>Tabla N° 1: Valoración de la oportunidad</t>
  </si>
  <si>
    <t>Tabla N° 1: Valoración del riesgo</t>
  </si>
  <si>
    <t>5 a 12</t>
  </si>
  <si>
    <t>15 a 25</t>
  </si>
  <si>
    <t>RRHH</t>
  </si>
  <si>
    <t>ACCIONES</t>
  </si>
  <si>
    <t>1. Actos de confusión                                   
2. Publicidad engañosa                               
3. Divulgación o explotación, sin autorización de secretos empresariales</t>
  </si>
  <si>
    <t>1. Mejorar la imagen de la empresa
2.Incrementar los niveles de competitividad</t>
  </si>
  <si>
    <t xml:space="preserve">1. Multas o Sanciones                                              
2. Paralización de las operaciones </t>
  </si>
  <si>
    <t>1. Poca aceptación de la empresa en el entorno   
2.  Malas relaciones con la comunidad               
3.  Poca interacción o credibilidad</t>
  </si>
  <si>
    <t>1. Huelgas o paralizaciones                                
2.Incumplimiento legal SST</t>
  </si>
  <si>
    <t>REQUISITO LEGAL</t>
  </si>
  <si>
    <t>SI</t>
  </si>
  <si>
    <t>NO</t>
  </si>
  <si>
    <t>PARTES INTERESADAS</t>
  </si>
  <si>
    <t>Ministerio de Trabajo</t>
  </si>
  <si>
    <t>Ministerio del Ambiente</t>
  </si>
  <si>
    <t>Ministerio de Salud</t>
  </si>
  <si>
    <t>Ministerio Transporte y Comunicaciones (MTC)</t>
  </si>
  <si>
    <t>OSCE</t>
  </si>
  <si>
    <t>SUNAT</t>
  </si>
  <si>
    <t>INDECI</t>
  </si>
  <si>
    <t>Municipalidad</t>
  </si>
  <si>
    <t>PROVEEDORES CONTRATISTAS Y SUBCONTRATAS</t>
  </si>
  <si>
    <t>SERVICIOS MEDICOS</t>
  </si>
  <si>
    <t>ALIADOS</t>
  </si>
  <si>
    <t>COMUNIDAD</t>
  </si>
  <si>
    <t>DIRECTORIO</t>
  </si>
  <si>
    <t>COLABORADORES</t>
  </si>
  <si>
    <t>SINDICATOS</t>
  </si>
  <si>
    <t>COMITÉ DE SST</t>
  </si>
  <si>
    <t>EXTERNOS</t>
  </si>
  <si>
    <t>INTERNOS</t>
  </si>
  <si>
    <t>REQUISITOS</t>
  </si>
  <si>
    <t>NECESIDAD
EXPECTATIVA</t>
  </si>
  <si>
    <t>Cumplimiento de norma de seguridad en locales</t>
  </si>
  <si>
    <t xml:space="preserve">1. Reuniones de Juntas de Accionistas
2.Reuniones de Directorio
</t>
  </si>
  <si>
    <t>1. Auditorias</t>
  </si>
  <si>
    <t xml:space="preserve">1.Revisión página SEACE                                          </t>
  </si>
  <si>
    <t>1. Calendario Tributario</t>
  </si>
  <si>
    <t>1. Auditoria por parte de la empresa realizadas por el médico ocupacional</t>
  </si>
  <si>
    <t>1. Reuniones periódicas</t>
  </si>
  <si>
    <t>1. Evaluación del Clima Laboral/ Actividades de integración/ Beneficios laborales
2. Inspecciones preventivas de Seguridad
3. Monitoreos de higiene ocupacional</t>
  </si>
  <si>
    <t>1. Reuniones mensuales bipartidario
2. Establecer actvidades del Comité de SST</t>
  </si>
  <si>
    <t>Comercial/Gestión</t>
  </si>
  <si>
    <t>Directorio</t>
  </si>
  <si>
    <t>Contabilidad</t>
  </si>
  <si>
    <t>Adquisiciones/ Contabilidad</t>
  </si>
  <si>
    <t>Médico Ocupacional</t>
  </si>
  <si>
    <t>Protección</t>
  </si>
  <si>
    <t>RRHH/Gestión</t>
  </si>
  <si>
    <t>Gerencia General</t>
  </si>
  <si>
    <t>Subgerencia QHSE</t>
  </si>
  <si>
    <t>1. Precios Justos
2. Competencia Justa                                                  
 3. Condiciones Favorables para competir
4. Formalidad</t>
  </si>
  <si>
    <t>1. Grato ambiente laboral
2. Condiciones de trabajo seguras
3. Trabajar en entornos saludables</t>
  </si>
  <si>
    <t>1. Cumplimiento de contratos/Coordinación constante durante el requerimiento de materiales, repuestos, servicios u otros.</t>
  </si>
  <si>
    <t xml:space="preserve">
1.Pago de facturas dentro del plazo</t>
  </si>
  <si>
    <t>B</t>
  </si>
  <si>
    <t>1. Consulta y participación en temas relacionados con la Seguridad y salud en el Trabajo</t>
  </si>
  <si>
    <t>1. Alianzas estrategicas que permitan el mejoramiento conjunta</t>
  </si>
  <si>
    <t>1. Cumplir requisitos de normas y lineamientos definidos.</t>
  </si>
  <si>
    <t>1. Cumplir obligaciones legales</t>
  </si>
  <si>
    <t>1. Asegurar revalidación de permisos INDECI</t>
  </si>
  <si>
    <t>1. Asegurar revalidación de permisos municipales</t>
  </si>
  <si>
    <t>1. Firma de contrato de responsabilidad en caso de subcontrataciones</t>
  </si>
  <si>
    <t>1. Prohibición para operar</t>
  </si>
  <si>
    <t>1. Multas o Sanciones</t>
  </si>
  <si>
    <t>1. Acceso a  participar a las licitaciones públicas</t>
  </si>
  <si>
    <t>1. Multas</t>
  </si>
  <si>
    <t>1. Multa o Cierre de local</t>
  </si>
  <si>
    <t>1. Clausura, cierre de oficinas</t>
  </si>
  <si>
    <t>1. Penalidades por servicios contratados o subcontratados sin  cumplimiento de la normativa en SST ni controles de seguridad y salud/Retraso en las operaciones por falta de materiales, repuestos u otros.</t>
  </si>
  <si>
    <t xml:space="preserve">
1. Pago de intereses y/o mora</t>
  </si>
  <si>
    <t>1. Entidad no autorizada por el MINSA para brindar los servicios medicos ocupacionales</t>
  </si>
  <si>
    <t>1. Restricción presupuestaria</t>
  </si>
  <si>
    <t>1. Reporte de resultados a Directorio</t>
  </si>
  <si>
    <t>1. Mayor vigilancia y soporte en Seguridad y Salud en el Trabajo</t>
  </si>
  <si>
    <t>1. Beneficio económico
2. Máximizar sostenidamente el valor de la empresa. 
3. Instalaciones seguras y saludables</t>
  </si>
  <si>
    <t xml:space="preserve">1. Condiciones laborales justas.        </t>
  </si>
  <si>
    <t xml:space="preserve">2. Ser informados sobre los  resultados de la gestión en la seguridad y salud en el trabajo                    
3. Medio Ambiente saludable.
</t>
  </si>
  <si>
    <t>1. Colaboración del  personal del cuerpo de bomberos y policia nacional.</t>
  </si>
  <si>
    <t xml:space="preserve">1. Quejas
2. Reclamos
3. Cambio de proveedor                                             
4.No cumplimiento de la normativa legal en SST y Medio ambiente.
5. Penalidades por incumplimiento legal Indemnizaciones </t>
  </si>
  <si>
    <t>1.Cumplimiento de la normativa medioambiental</t>
  </si>
  <si>
    <t>1. Cumplimiento de la normativa de salud ocupacional.</t>
  </si>
  <si>
    <t>1. Inscripción en el Reg. proveedores</t>
  </si>
  <si>
    <t>1. Registro de contribuyente
Declaración y pago a tiempo de tributos</t>
  </si>
  <si>
    <t>FRECUENCIA DE REVISIÓN</t>
  </si>
  <si>
    <t>Según programación</t>
  </si>
  <si>
    <t>1. Conforme programa de auditoria</t>
  </si>
  <si>
    <t xml:space="preserve">1. Conforme programa vigilancia de la salud </t>
  </si>
  <si>
    <t>En cada reunión de Directorio</t>
  </si>
  <si>
    <t>Mensual</t>
  </si>
  <si>
    <t>1. Al vencimiento</t>
  </si>
  <si>
    <t xml:space="preserve">1. A la firma de contrato </t>
  </si>
  <si>
    <t>1. Según programación</t>
  </si>
  <si>
    <t>1. Según la necesidad</t>
  </si>
  <si>
    <t>SIG</t>
  </si>
  <si>
    <t>MATRIZ DE RIESGOS Y OPORTUNIDADES PARA LAS PARTES INTERESADAS</t>
  </si>
  <si>
    <t>Positivo: Es Oportunidad</t>
  </si>
  <si>
    <t>Negativo: Es Riesgo</t>
  </si>
  <si>
    <t>Clientes/Visitantes</t>
  </si>
  <si>
    <t>Competidores</t>
  </si>
  <si>
    <t>Entes certificadores</t>
  </si>
  <si>
    <t>OSINERGMIN</t>
  </si>
  <si>
    <t xml:space="preserve">1. Cumplimiento de acciones en salud ocupacional      
2. Cumplimiento del registro legal del trabajador             
3. Relación contractual de los trabajadores
4. Pago oportuno de afectaciones laborales
</t>
  </si>
  <si>
    <t xml:space="preserve">1. Renuncias
2. Disminución en la productividad
3. Ausentismo
</t>
  </si>
  <si>
    <t>Tipo de beneficio</t>
  </si>
  <si>
    <t>Tipo de
 impacto</t>
  </si>
  <si>
    <t>TIPO DE BENEFICIO</t>
  </si>
  <si>
    <t xml:space="preserve">El riesgo ha ocurrido en el sector, puede ocurrir en circunstancias excepcionales. </t>
  </si>
  <si>
    <t>El riesgo ha ocurrido en los últimos 5 años o en forma inhabitual, poco probable que ocurra.</t>
  </si>
  <si>
    <t>El riesgo ha ocurrido en los ultimos 3 años o en forma esporádica, posiblemente ocurra.</t>
  </si>
  <si>
    <t xml:space="preserve">El riesgo ha ocurrido en el ultimo año o con cierta regularidad, probablemente ocurra. </t>
  </si>
  <si>
    <t>El riesgo ha ocurrido más de una vez en el último año o en forma reiterada, existe un  alto nivel de certeza que ocurrirá.</t>
  </si>
  <si>
    <t xml:space="preserve">NIVEL RIESGO </t>
  </si>
  <si>
    <t>La posibilidad de materializar la oportunidad es casi improbable.</t>
  </si>
  <si>
    <t xml:space="preserve"> La oportunidad es razonablemente esperable en la vida del sistema, aunque es poco probable que suceda o en circunstancias excepcionales.</t>
  </si>
  <si>
    <t>La oportunidad probablemente aparecerá algunas veces en la vida del componente/sistema, se estima que pueda ocurrir a largo plazo.</t>
  </si>
  <si>
    <t xml:space="preserve"> La oportunidad resulta probable de poder aceptarse, se estima que que pueda ocurrir a mediano plazo.</t>
  </si>
  <si>
    <t>La oportunidad resulta muy probable de poder explotarse, se estima que pueda ocurrir a corto plazo.</t>
  </si>
  <si>
    <t xml:space="preserve">
BENEFICIO</t>
  </si>
  <si>
    <t>1. Permiso de examenes médicos y vigilancia de la salud.
2. Laboratorio autorizado por el MINSA.</t>
  </si>
  <si>
    <t>El evento tendrà efectos considerables para la organizaciòn
( Puede generar pérdida grave del apoyo o credibilidad de los clientes, conocimiento por parte de los medios nacionales, 
afectación del nombre y marca a largo plazo, /Impacto econòmico Superior a S/. 25 Mil menor a S/. 50 Mil. /Accidente incapacitante permanente. /Afectación ambiental grave, impacto recuperable a largo plazo, quejas de la comunidad ante organismos fisacalizadores ambientales. /Incumplimiento de normativa legal que podrían determinar pagos de penalidades graves.</t>
  </si>
  <si>
    <t>El evento tendrá efectos poco significativos ( Puede generar Inquietudes por parte de colaboradores  y jefes de procesos. /Impacto económico menor a S/. 5 Mil / Incidentes laborales./Afectación ambiental leve, no genera contaminación, acciones de remediación inmediata /Incumplimiento legal detectado a nivel interno.</t>
  </si>
  <si>
    <t>El evento tendrá efectos de menor envergadura que pueden ser asumidos sin mayores problemas por las áreas ( Puede generar inquietudes por parte de los clientes y  de la alta gerencia. /Impacto económico Superior a S/. 5 Mil menor a S/. 10 Mil. /Accidente no incapacitante, /Afectación ambiental sin efectos duraderos, recuperable en el corto plazo. /Incumplimiento legal detectado a nivel interno.</t>
  </si>
  <si>
    <t>El evento tendrà efectos de menor envergadura que pueden ser asumidos sin mayores problemas por las unidades de negocio ( Puede generar disminución del apoyo o credibilidad de los clientes y conocimiento  de los accionistas. /Impacto económico Superior a S/. 10 Mil menor a S/. 25 Mil. /Accidente incapacitante temporal. /Afectación ambiental a predios vecinos, impacto recuperable a mediano plazo./Incumplimiento de normativa legal que podrían determinar pagos de penalidades leves.</t>
  </si>
  <si>
    <t>El evento tendrà un efecto catastròfico ( Puede generar pérdida total del apoyo o credibilidad de los clientes, conocimiento por parte de los medios internacionales, daño irreparable del nombre y marca de la empresa. / Impacto econòmico Superior a S/. 50 Mil, Accidente fatal . /Afectación ambiental irreparable o irrecuperable, requiere medidas de compensación. /Incumplimiento de normativa externa legal que generan pagos de penalidades elevadas y/o paralización de actividades.</t>
  </si>
  <si>
    <t>1. Matrices medio ambiental       
2. Póliza de seguros</t>
  </si>
  <si>
    <t>1. Médico Ocupacional en la instalación      
2.Vigilancia de la Salud    
3. Informes Anuales del servicio médico ocupacional</t>
  </si>
  <si>
    <t>1. Auditoria MINTRA
2. Auditoría Sistema Integrado de Gestión</t>
  </si>
  <si>
    <t>1. Asegurar revalidación de permisos. 
2. Seguimiento a la vigencia de documentos externos</t>
  </si>
  <si>
    <t>1. Asegurar revalidación de permisos.   
2. Seguimiento a la vigencia de documentos externos</t>
  </si>
  <si>
    <t>1. Periódico.
2. Según necesidad.</t>
  </si>
  <si>
    <t>1. Periódico</t>
  </si>
  <si>
    <t>1. Anualmente.
2. Al finalizar el servicio.
3. Mensualmente             
4. Periódico.
5. Según necesidad.
6. Según necesidad.</t>
  </si>
  <si>
    <t>1. Según necesidad.
2.Según fecha de pago.</t>
  </si>
  <si>
    <t>1. Solicitar cotización previa a la compra.
2. Seguimiento al pago de facturas de proveedores.</t>
  </si>
  <si>
    <t>1. Medir la satisfacción del cliente.
2. Hacer seguimiento a las observaciones de los clientes
3. Seguimiento al cumplimiento del Programa de Capacitaciones.
4. Verificación de cumplimiento norma en SST.
5. Seguro Complementario de Riesgo (SCTR).
6.  Controles de Acceso</t>
  </si>
  <si>
    <t>1. Satisfacción mediante servicios eficientes
2. Disponibilidad de naves
3. Personal capacitado                                                            
4. Condiciones y cumplimiento de requisitos de calidad, seguridad y medio ambiente .
5. Cumplimiento de contratos.
6. Protección y seguridad durante su estadia.</t>
  </si>
  <si>
    <t>1. Cumplimiento de compromisos del Instrumento de gestión Ambiental. 
2. Aseguramiento contra accidentes.</t>
  </si>
  <si>
    <t xml:space="preserve"> 1.Cumplir con obligaciones municipales aplicables            
2.Cumplimiento normativo para abrir oficinas 
3.Cumplimiento de obligaciones como contribuyente
4.Cumplimiento de normativa ambiental y seguimiento y control de la operaciones relacionadas a temas ambientales
</t>
  </si>
  <si>
    <t xml:space="preserve">1. Protección al medio ambiente
2. Generación de Empleos
3. Apoyo a la comunidad                                                  </t>
  </si>
  <si>
    <t xml:space="preserve">1.  Trabajadores de la comunidad contratados                                    2. Respeto Protección del Ambiente                                                      3. Iniciativas Sociales                                                               
</t>
  </si>
  <si>
    <t>1. Pliego de Reclamos.                                                                        
2. Negociación Colectiva                                                               
3. Participación en Reuniones de CSST</t>
  </si>
  <si>
    <t>AUTORIDADES MTC</t>
  </si>
  <si>
    <t>1. Cumplimiento de normas para Transporte a Nivel Nacional.</t>
  </si>
  <si>
    <t>1, Prohibición para Transportar</t>
  </si>
  <si>
    <t>1. Auditoria de re Homologación anual                                                       
2. Seguimiento y monitoreo de acciones de mejora continua</t>
  </si>
  <si>
    <t>FORMATO</t>
  </si>
  <si>
    <t>Código:      SGI-CAL-FRO
Revisión:    02
Fecha:        10-01-2023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</si>
</sst>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6"/>
      <color theme="1"/>
      <name val="Calibri"/>
      <family val="2"/>
      <scheme val="minor"/>
    </font>
    <font>
      <sz val="8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9"/>
      <color rgb="FF292526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b/>
      <sz val="10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bgColor rgb="FFE5E5E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A4AE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auto="1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2" xfId="0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0" fillId="3" borderId="15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8" borderId="0" xfId="0" applyFill="1"/>
    <xf numFmtId="0" fontId="0" fillId="0" borderId="0" xfId="0" applyAlignment="1">
      <alignment horizontal="left"/>
    </xf>
    <xf numFmtId="0" fontId="3" fillId="8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5" fillId="10" borderId="2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10" borderId="2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0" xfId="0" applyFont="1" applyFill="1" applyBorder="1"/>
    <xf numFmtId="0" fontId="16" fillId="0" borderId="0" xfId="0" applyFont="1" applyAlignment="1">
      <alignment horizontal="left" vertical="center" indent="4"/>
    </xf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7" fontId="16" fillId="0" borderId="1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  <xf numFmtId="0" fontId="0" fillId="2" borderId="0" xfId="0" applyFill="1"/>
    <xf numFmtId="0" fontId="0" fillId="11" borderId="0" xfId="0" applyFill="1"/>
    <xf numFmtId="0" fontId="9" fillId="13" borderId="29" xfId="0" applyFont="1" applyFill="1" applyBorder="1" applyAlignment="1">
      <alignment horizontal="center" vertical="center" wrapText="1"/>
    </xf>
    <xf numFmtId="0" fontId="11" fillId="17" borderId="15" xfId="0" applyFont="1" applyFill="1" applyBorder="1" applyAlignment="1">
      <alignment horizontal="center" vertical="center"/>
    </xf>
    <xf numFmtId="0" fontId="11" fillId="16" borderId="15" xfId="0" applyFont="1" applyFill="1" applyBorder="1" applyAlignment="1">
      <alignment horizontal="center" vertical="center"/>
    </xf>
    <xf numFmtId="0" fontId="11" fillId="15" borderId="18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vertical="center"/>
    </xf>
    <xf numFmtId="0" fontId="11" fillId="17" borderId="35" xfId="0" applyFont="1" applyFill="1" applyBorder="1" applyAlignment="1">
      <alignment horizontal="center" vertical="center"/>
    </xf>
    <xf numFmtId="0" fontId="11" fillId="15" borderId="21" xfId="0" applyFont="1" applyFill="1" applyBorder="1" applyAlignment="1">
      <alignment horizontal="center" vertical="center"/>
    </xf>
    <xf numFmtId="0" fontId="11" fillId="15" borderId="38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17" fontId="16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 wrapText="1"/>
    </xf>
    <xf numFmtId="0" fontId="11" fillId="8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 wrapText="1"/>
    </xf>
    <xf numFmtId="0" fontId="11" fillId="17" borderId="37" xfId="0" applyFont="1" applyFill="1" applyBorder="1" applyAlignment="1">
      <alignment horizontal="center" vertical="center"/>
    </xf>
    <xf numFmtId="0" fontId="11" fillId="15" borderId="18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center" vertical="center"/>
    </xf>
    <xf numFmtId="0" fontId="11" fillId="15" borderId="48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11" fillId="15" borderId="49" xfId="0" applyFont="1" applyFill="1" applyBorder="1" applyAlignment="1">
      <alignment horizontal="center" vertical="center"/>
    </xf>
    <xf numFmtId="0" fontId="0" fillId="0" borderId="0" xfId="0"/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center" vertical="center" wrapText="1"/>
    </xf>
    <xf numFmtId="0" fontId="28" fillId="19" borderId="56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left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justify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6" fillId="21" borderId="0" xfId="0" applyFont="1" applyFill="1" applyAlignment="1">
      <alignment vertical="center"/>
    </xf>
    <xf numFmtId="0" fontId="25" fillId="21" borderId="0" xfId="0" applyFont="1" applyFill="1"/>
    <xf numFmtId="0" fontId="25" fillId="21" borderId="0" xfId="0" applyFont="1" applyFill="1" applyAlignment="1">
      <alignment horizontal="left"/>
    </xf>
    <xf numFmtId="0" fontId="16" fillId="21" borderId="0" xfId="0" applyFont="1" applyFill="1"/>
    <xf numFmtId="0" fontId="17" fillId="21" borderId="0" xfId="0" applyFont="1" applyFill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 wrapText="1"/>
    </xf>
    <xf numFmtId="0" fontId="16" fillId="21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left"/>
    </xf>
    <xf numFmtId="0" fontId="24" fillId="0" borderId="35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left" vertical="center" wrapText="1"/>
    </xf>
    <xf numFmtId="0" fontId="28" fillId="19" borderId="54" xfId="0" applyFont="1" applyFill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left" vertical="center" wrapText="1"/>
    </xf>
    <xf numFmtId="0" fontId="28" fillId="19" borderId="72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 wrapText="1"/>
    </xf>
    <xf numFmtId="0" fontId="24" fillId="0" borderId="74" xfId="0" applyFont="1" applyFill="1" applyBorder="1" applyAlignment="1">
      <alignment horizontal="center" vertical="center" wrapText="1"/>
    </xf>
    <xf numFmtId="0" fontId="16" fillId="21" borderId="68" xfId="0" applyFont="1" applyFill="1" applyBorder="1" applyAlignment="1">
      <alignment horizontal="left" vertical="center" wrapText="1"/>
    </xf>
    <xf numFmtId="0" fontId="16" fillId="21" borderId="0" xfId="0" applyFont="1" applyFill="1" applyAlignment="1">
      <alignment horizontal="left" vertical="center"/>
    </xf>
    <xf numFmtId="0" fontId="16" fillId="21" borderId="68" xfId="0" applyFont="1" applyFill="1" applyBorder="1" applyAlignment="1">
      <alignment horizontal="left" vertical="center"/>
    </xf>
    <xf numFmtId="0" fontId="11" fillId="11" borderId="42" xfId="0" applyFont="1" applyFill="1" applyBorder="1" applyAlignment="1">
      <alignment horizontal="left" vertical="center" wrapText="1"/>
    </xf>
    <xf numFmtId="0" fontId="11" fillId="11" borderId="43" xfId="0" applyFont="1" applyFill="1" applyBorder="1" applyAlignment="1">
      <alignment horizontal="left" vertical="center"/>
    </xf>
    <xf numFmtId="0" fontId="11" fillId="11" borderId="68" xfId="0" applyFont="1" applyFill="1" applyBorder="1" applyAlignment="1">
      <alignment horizontal="left" vertical="center"/>
    </xf>
    <xf numFmtId="0" fontId="11" fillId="11" borderId="27" xfId="0" applyFont="1" applyFill="1" applyBorder="1" applyAlignment="1">
      <alignment horizontal="left" vertical="center"/>
    </xf>
    <xf numFmtId="0" fontId="11" fillId="11" borderId="44" xfId="0" applyFont="1" applyFill="1" applyBorder="1" applyAlignment="1">
      <alignment horizontal="left" vertical="center"/>
    </xf>
    <xf numFmtId="0" fontId="11" fillId="11" borderId="29" xfId="0" applyFont="1" applyFill="1" applyBorder="1" applyAlignment="1">
      <alignment horizontal="left" vertical="center"/>
    </xf>
    <xf numFmtId="0" fontId="27" fillId="22" borderId="68" xfId="0" applyFont="1" applyFill="1" applyBorder="1" applyAlignment="1">
      <alignment horizontal="center" vertical="center" wrapText="1"/>
    </xf>
    <xf numFmtId="0" fontId="27" fillId="22" borderId="0" xfId="0" applyFont="1" applyFill="1" applyBorder="1" applyAlignment="1">
      <alignment horizontal="center" vertical="center" wrapText="1"/>
    </xf>
    <xf numFmtId="0" fontId="27" fillId="22" borderId="27" xfId="0" applyFont="1" applyFill="1" applyBorder="1" applyAlignment="1">
      <alignment horizontal="center" vertical="center" wrapText="1"/>
    </xf>
    <xf numFmtId="0" fontId="27" fillId="22" borderId="44" xfId="0" applyFont="1" applyFill="1" applyBorder="1" applyAlignment="1">
      <alignment horizontal="center" vertical="center" wrapText="1"/>
    </xf>
    <xf numFmtId="0" fontId="27" fillId="22" borderId="31" xfId="0" applyFont="1" applyFill="1" applyBorder="1" applyAlignment="1">
      <alignment horizontal="center" vertical="center" wrapText="1"/>
    </xf>
    <xf numFmtId="0" fontId="27" fillId="22" borderId="29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7" fillId="11" borderId="23" xfId="0" applyFont="1" applyFill="1" applyBorder="1" applyAlignment="1">
      <alignment horizontal="center" vertical="center" wrapText="1"/>
    </xf>
    <xf numFmtId="0" fontId="27" fillId="11" borderId="24" xfId="0" applyFont="1" applyFill="1" applyBorder="1" applyAlignment="1">
      <alignment horizontal="center" vertical="center" wrapText="1"/>
    </xf>
    <xf numFmtId="0" fontId="26" fillId="18" borderId="25" xfId="0" applyFont="1" applyFill="1" applyBorder="1" applyAlignment="1">
      <alignment horizontal="center" vertical="center" textRotation="90"/>
    </xf>
    <xf numFmtId="0" fontId="26" fillId="18" borderId="26" xfId="0" applyFont="1" applyFill="1" applyBorder="1" applyAlignment="1">
      <alignment horizontal="center" vertical="center" textRotation="90"/>
    </xf>
    <xf numFmtId="0" fontId="26" fillId="18" borderId="28" xfId="0" applyFont="1" applyFill="1" applyBorder="1" applyAlignment="1">
      <alignment horizontal="center" vertical="center" textRotation="90"/>
    </xf>
    <xf numFmtId="0" fontId="26" fillId="18" borderId="30" xfId="0" applyFont="1" applyFill="1" applyBorder="1" applyAlignment="1">
      <alignment horizontal="center" vertical="center" textRotation="90"/>
    </xf>
    <xf numFmtId="0" fontId="26" fillId="18" borderId="2" xfId="0" applyFont="1" applyFill="1" applyBorder="1" applyAlignment="1">
      <alignment horizontal="center" vertical="center" textRotation="90"/>
    </xf>
    <xf numFmtId="0" fontId="11" fillId="20" borderId="65" xfId="0" applyFont="1" applyFill="1" applyBorder="1" applyAlignment="1">
      <alignment horizontal="center" vertical="center"/>
    </xf>
    <xf numFmtId="0" fontId="11" fillId="20" borderId="66" xfId="0" applyFont="1" applyFill="1" applyBorder="1" applyAlignment="1">
      <alignment horizontal="center" vertical="center"/>
    </xf>
    <xf numFmtId="0" fontId="11" fillId="20" borderId="71" xfId="0" applyFont="1" applyFill="1" applyBorder="1" applyAlignment="1">
      <alignment horizontal="center" vertical="center"/>
    </xf>
    <xf numFmtId="0" fontId="28" fillId="19" borderId="55" xfId="0" applyFont="1" applyFill="1" applyBorder="1" applyAlignment="1">
      <alignment horizontal="center" vertical="center" wrapText="1"/>
    </xf>
    <xf numFmtId="0" fontId="28" fillId="19" borderId="58" xfId="0" applyFont="1" applyFill="1" applyBorder="1" applyAlignment="1">
      <alignment horizontal="center" vertical="center" wrapText="1"/>
    </xf>
    <xf numFmtId="0" fontId="28" fillId="19" borderId="57" xfId="0" applyFont="1" applyFill="1" applyBorder="1" applyAlignment="1">
      <alignment horizontal="center" vertical="center" wrapText="1"/>
    </xf>
    <xf numFmtId="0" fontId="28" fillId="19" borderId="59" xfId="0" applyFont="1" applyFill="1" applyBorder="1" applyAlignment="1">
      <alignment horizontal="center" vertical="center" wrapText="1"/>
    </xf>
    <xf numFmtId="0" fontId="24" fillId="0" borderId="51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11" fillId="20" borderId="67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left" vertical="center" wrapText="1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28" fillId="19" borderId="62" xfId="0" applyFont="1" applyFill="1" applyBorder="1" applyAlignment="1">
      <alignment horizontal="center" vertical="center" wrapText="1"/>
    </xf>
    <xf numFmtId="0" fontId="28" fillId="19" borderId="61" xfId="0" applyFont="1" applyFill="1" applyBorder="1" applyAlignment="1">
      <alignment horizontal="center" vertical="center" wrapText="1"/>
    </xf>
    <xf numFmtId="0" fontId="28" fillId="19" borderId="63" xfId="0" applyFont="1" applyFill="1" applyBorder="1" applyAlignment="1">
      <alignment horizontal="center" vertical="center" wrapText="1"/>
    </xf>
    <xf numFmtId="0" fontId="28" fillId="19" borderId="64" xfId="0" applyFont="1" applyFill="1" applyBorder="1" applyAlignment="1">
      <alignment horizontal="center" vertical="center" wrapText="1"/>
    </xf>
    <xf numFmtId="0" fontId="28" fillId="19" borderId="54" xfId="0" applyFont="1" applyFill="1" applyBorder="1" applyAlignment="1">
      <alignment horizontal="center" vertical="center" wrapText="1"/>
    </xf>
    <xf numFmtId="0" fontId="28" fillId="19" borderId="60" xfId="0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8" fillId="12" borderId="23" xfId="0" applyFont="1" applyFill="1" applyBorder="1" applyAlignment="1">
      <alignment horizontal="center" vertical="center"/>
    </xf>
    <xf numFmtId="0" fontId="18" fillId="12" borderId="24" xfId="0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 wrapText="1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9" fillId="14" borderId="24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center" vertical="center" wrapText="1"/>
    </xf>
    <xf numFmtId="0" fontId="9" fillId="13" borderId="24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textRotation="90" wrapText="1"/>
    </xf>
    <xf numFmtId="0" fontId="20" fillId="2" borderId="46" xfId="0" applyFont="1" applyFill="1" applyBorder="1" applyAlignment="1">
      <alignment horizontal="center" vertical="center" textRotation="90" wrapText="1"/>
    </xf>
    <xf numFmtId="0" fontId="20" fillId="2" borderId="47" xfId="0" applyFont="1" applyFill="1" applyBorder="1" applyAlignment="1">
      <alignment horizontal="center" vertical="center" textRotation="90" wrapText="1"/>
    </xf>
    <xf numFmtId="0" fontId="21" fillId="0" borderId="0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 wrapText="1"/>
    </xf>
    <xf numFmtId="0" fontId="14" fillId="8" borderId="43" xfId="0" applyFont="1" applyFill="1" applyBorder="1" applyAlignment="1">
      <alignment horizontal="center" vertical="center" wrapText="1"/>
    </xf>
    <xf numFmtId="0" fontId="14" fillId="8" borderId="44" xfId="0" applyFont="1" applyFill="1" applyBorder="1" applyAlignment="1">
      <alignment horizontal="center" vertical="center" wrapText="1"/>
    </xf>
    <xf numFmtId="0" fontId="14" fillId="8" borderId="29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1" fillId="8" borderId="3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textRotation="90" wrapText="1"/>
    </xf>
    <xf numFmtId="0" fontId="11" fillId="0" borderId="36" xfId="0" applyFont="1" applyBorder="1" applyAlignment="1">
      <alignment vertical="center"/>
    </xf>
    <xf numFmtId="0" fontId="0" fillId="0" borderId="1" xfId="0" applyBorder="1" applyAlignment="1">
      <alignment horizontal="justify" vertical="center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8" borderId="4" xfId="0" applyFill="1" applyBorder="1" applyAlignment="1">
      <alignment horizontal="justify" vertical="center" wrapText="1"/>
    </xf>
    <xf numFmtId="0" fontId="0" fillId="8" borderId="20" xfId="0" applyFill="1" applyBorder="1" applyAlignment="1">
      <alignment horizontal="justify" vertical="center"/>
    </xf>
    <xf numFmtId="0" fontId="0" fillId="8" borderId="21" xfId="0" applyFill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justify" vertical="center"/>
    </xf>
    <xf numFmtId="0" fontId="0" fillId="3" borderId="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9" borderId="6" xfId="0" applyFont="1" applyFill="1" applyBorder="1" applyAlignment="1">
      <alignment horizontal="justify" vertical="center"/>
    </xf>
    <xf numFmtId="0" fontId="1" fillId="9" borderId="0" xfId="0" applyFont="1" applyFill="1" applyBorder="1" applyAlignment="1">
      <alignment horizontal="justify" vertical="center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68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6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</dxf>
    <dxf>
      <font>
        <color auto="1"/>
      </font>
      <fill>
        <patternFill>
          <bgColor rgb="FFFF6600"/>
        </patternFill>
      </fill>
    </dxf>
    <dxf>
      <font>
        <color auto="1"/>
      </font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A4AE"/>
      <color rgb="FF3366CC"/>
      <color rgb="FFFF1919"/>
      <color rgb="FFFFFF99"/>
      <color rgb="FFFF6600"/>
      <color rgb="FFC5D9F1"/>
      <color rgb="FFFF0000"/>
      <color rgb="FFFA5548"/>
      <color rgb="FFF93D2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1673926</xdr:colOff>
      <xdr:row>2</xdr:row>
      <xdr:rowOff>217514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7271" cy="683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0</xdr:rowOff>
    </xdr:from>
    <xdr:to>
      <xdr:col>3</xdr:col>
      <xdr:colOff>6350</xdr:colOff>
      <xdr:row>7</xdr:row>
      <xdr:rowOff>177800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E9EDDC2-9B76-4B48-88B2-4B9555A52975}"/>
            </a:ext>
          </a:extLst>
        </xdr:cNvPr>
        <xdr:cNvCxnSpPr/>
      </xdr:nvCxnSpPr>
      <xdr:spPr>
        <a:xfrm>
          <a:off x="768350" y="939800"/>
          <a:ext cx="1911350" cy="2108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0</xdr:rowOff>
    </xdr:from>
    <xdr:to>
      <xdr:col>3</xdr:col>
      <xdr:colOff>6350</xdr:colOff>
      <xdr:row>7</xdr:row>
      <xdr:rowOff>177800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0B68118-0FCE-4313-99AE-4EE42ABB8F53}"/>
            </a:ext>
          </a:extLst>
        </xdr:cNvPr>
        <xdr:cNvCxnSpPr/>
      </xdr:nvCxnSpPr>
      <xdr:spPr>
        <a:xfrm>
          <a:off x="768350" y="1111250"/>
          <a:ext cx="1765300" cy="1619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showGridLines="0" tabSelected="1" zoomScale="55" zoomScaleNormal="55" zoomScalePageLayoutView="60" workbookViewId="0">
      <pane xSplit="1" topLeftCell="B1" activePane="topRight" state="frozenSplit"/>
      <selection activeCell="A3" sqref="A3"/>
      <selection pane="topRight" activeCell="Z5" sqref="Z5"/>
    </sheetView>
  </sheetViews>
  <sheetFormatPr baseColWidth="10" defaultColWidth="11.42578125" defaultRowHeight="14.25" x14ac:dyDescent="0.2"/>
  <cols>
    <col min="1" max="1" width="6.42578125" style="142" customWidth="1"/>
    <col min="2" max="2" width="24.7109375" style="143" customWidth="1"/>
    <col min="3" max="3" width="74.140625" style="143" customWidth="1"/>
    <col min="4" max="4" width="18.28515625" style="144" customWidth="1"/>
    <col min="5" max="5" width="47.42578125" style="143" customWidth="1"/>
    <col min="6" max="6" width="17.28515625" style="143" customWidth="1"/>
    <col min="7" max="7" width="9.28515625" style="143" customWidth="1"/>
    <col min="8" max="8" width="9.28515625" style="142" customWidth="1"/>
    <col min="9" max="10" width="15.140625" style="145" customWidth="1"/>
    <col min="11" max="11" width="15.140625" style="146" customWidth="1"/>
    <col min="12" max="12" width="15.140625" style="145" customWidth="1"/>
    <col min="13" max="14" width="15.140625" style="147" customWidth="1"/>
    <col min="15" max="16" width="15.140625" style="142" customWidth="1"/>
    <col min="17" max="17" width="52.28515625" style="142" customWidth="1"/>
    <col min="18" max="18" width="27" style="148" customWidth="1"/>
    <col min="19" max="19" width="19.42578125" style="145" customWidth="1"/>
    <col min="20" max="21" width="15.140625" style="147" customWidth="1"/>
    <col min="22" max="22" width="15.140625" style="142" customWidth="1"/>
    <col min="23" max="23" width="18.85546875" style="142" customWidth="1"/>
    <col min="24" max="16384" width="11.42578125" style="142"/>
  </cols>
  <sheetData>
    <row r="1" spans="1:31" s="139" customFormat="1" ht="23.45" customHeight="1" thickBot="1" x14ac:dyDescent="0.3">
      <c r="A1" s="214"/>
      <c r="B1" s="215"/>
      <c r="C1" s="182" t="s">
        <v>327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4"/>
      <c r="V1" s="170" t="s">
        <v>328</v>
      </c>
      <c r="W1" s="171"/>
      <c r="X1" s="167"/>
      <c r="Y1" s="168"/>
    </row>
    <row r="2" spans="1:31" s="139" customFormat="1" ht="13.9" customHeight="1" x14ac:dyDescent="0.25">
      <c r="A2" s="216"/>
      <c r="B2" s="217"/>
      <c r="C2" s="176" t="s">
        <v>276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  <c r="V2" s="172"/>
      <c r="W2" s="173"/>
      <c r="X2" s="169"/>
      <c r="Y2" s="168"/>
    </row>
    <row r="3" spans="1:31" s="139" customFormat="1" ht="19.899999999999999" customHeight="1" thickBot="1" x14ac:dyDescent="0.3">
      <c r="A3" s="218"/>
      <c r="B3" s="219"/>
      <c r="C3" s="179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1"/>
      <c r="V3" s="174"/>
      <c r="W3" s="175"/>
      <c r="X3" s="169"/>
      <c r="Y3" s="168"/>
    </row>
    <row r="4" spans="1:31" s="139" customFormat="1" ht="11.25" customHeight="1" x14ac:dyDescent="0.25">
      <c r="A4" s="220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  <c r="Q4" s="222"/>
      <c r="R4" s="221"/>
      <c r="S4" s="221"/>
      <c r="T4" s="221"/>
      <c r="U4" s="221"/>
      <c r="V4" s="222"/>
      <c r="W4" s="223"/>
    </row>
    <row r="5" spans="1:31" s="140" customFormat="1" ht="38.25" customHeight="1" x14ac:dyDescent="0.2">
      <c r="A5" s="193"/>
      <c r="B5" s="195" t="s">
        <v>193</v>
      </c>
      <c r="C5" s="195" t="s">
        <v>212</v>
      </c>
      <c r="D5" s="228" t="s">
        <v>213</v>
      </c>
      <c r="E5" s="228" t="s">
        <v>134</v>
      </c>
      <c r="F5" s="224" t="s">
        <v>190</v>
      </c>
      <c r="G5" s="226" t="s">
        <v>170</v>
      </c>
      <c r="H5" s="227"/>
      <c r="I5" s="190" t="s">
        <v>171</v>
      </c>
      <c r="J5" s="191"/>
      <c r="K5" s="191"/>
      <c r="L5" s="207"/>
      <c r="M5" s="190" t="s">
        <v>172</v>
      </c>
      <c r="N5" s="191"/>
      <c r="O5" s="191"/>
      <c r="P5" s="207"/>
      <c r="Q5" s="124" t="s">
        <v>184</v>
      </c>
      <c r="R5" s="124" t="s">
        <v>265</v>
      </c>
      <c r="S5" s="124" t="s">
        <v>175</v>
      </c>
      <c r="T5" s="190" t="s">
        <v>173</v>
      </c>
      <c r="U5" s="191"/>
      <c r="V5" s="191"/>
      <c r="W5" s="192"/>
    </row>
    <row r="6" spans="1:31" s="140" customFormat="1" ht="61.5" customHeight="1" thickBot="1" x14ac:dyDescent="0.25">
      <c r="A6" s="194"/>
      <c r="B6" s="196"/>
      <c r="C6" s="196" t="s">
        <v>212</v>
      </c>
      <c r="D6" s="229"/>
      <c r="E6" s="229"/>
      <c r="F6" s="225"/>
      <c r="G6" s="158" t="s">
        <v>277</v>
      </c>
      <c r="H6" s="158" t="s">
        <v>278</v>
      </c>
      <c r="I6" s="124" t="s">
        <v>15</v>
      </c>
      <c r="J6" s="124" t="s">
        <v>236</v>
      </c>
      <c r="K6" s="124" t="s">
        <v>14</v>
      </c>
      <c r="L6" s="124" t="s">
        <v>285</v>
      </c>
      <c r="M6" s="124" t="s">
        <v>15</v>
      </c>
      <c r="N6" s="124" t="s">
        <v>16</v>
      </c>
      <c r="O6" s="124" t="s">
        <v>0</v>
      </c>
      <c r="P6" s="124" t="s">
        <v>286</v>
      </c>
      <c r="Q6" s="124"/>
      <c r="R6" s="124"/>
      <c r="S6" s="124"/>
      <c r="T6" s="124" t="s">
        <v>15</v>
      </c>
      <c r="U6" s="124" t="s">
        <v>16</v>
      </c>
      <c r="V6" s="124" t="s">
        <v>0</v>
      </c>
      <c r="W6" s="161" t="s">
        <v>174</v>
      </c>
      <c r="AE6" s="141"/>
    </row>
    <row r="7" spans="1:31" ht="99.75" customHeight="1" x14ac:dyDescent="0.2">
      <c r="A7" s="185" t="s">
        <v>210</v>
      </c>
      <c r="B7" s="137" t="s">
        <v>279</v>
      </c>
      <c r="C7" s="134" t="s">
        <v>317</v>
      </c>
      <c r="D7" s="154" t="s">
        <v>130</v>
      </c>
      <c r="E7" s="157" t="s">
        <v>260</v>
      </c>
      <c r="F7" s="154" t="s">
        <v>191</v>
      </c>
      <c r="G7" s="208" t="s">
        <v>71</v>
      </c>
      <c r="H7" s="208"/>
      <c r="I7" s="120" t="s">
        <v>92</v>
      </c>
      <c r="J7" s="127" t="s">
        <v>92</v>
      </c>
      <c r="K7" s="128" t="str">
        <f t="shared" ref="K7:L7" si="0">IF(OR(I7="N.A.",J7="N.A."),"No aplica, es riesgo",I7*J7)</f>
        <v>No aplica, es riesgo</v>
      </c>
      <c r="L7" s="128" t="str">
        <f t="shared" si="0"/>
        <v>No aplica, es riesgo</v>
      </c>
      <c r="M7" s="127">
        <v>2</v>
      </c>
      <c r="N7" s="127">
        <v>3</v>
      </c>
      <c r="O7" s="128">
        <f t="shared" ref="O7" si="1">IF(OR(M7="N.A.",N7="N.A."),"No aplica, es oportunidad",M7*N7)</f>
        <v>6</v>
      </c>
      <c r="P7" s="128" t="str">
        <f>IF(OR(O7=1,O7=2,O7=3,O7=4),"BAJO IMPACTO",IF(OR(O7=5,O7=6,O7=8,O7=9,O7=10),"MEDIANO IMPACTO",IF(OR(O7=12,O7=15,O7=16,O7=20,O7=25),"ALTO IMPACTO")))</f>
        <v>MEDIANO IMPACTO</v>
      </c>
      <c r="Q7" s="119" t="s">
        <v>316</v>
      </c>
      <c r="R7" s="119" t="s">
        <v>313</v>
      </c>
      <c r="S7" s="120" t="s">
        <v>223</v>
      </c>
      <c r="T7" s="120">
        <v>1</v>
      </c>
      <c r="U7" s="127">
        <v>4</v>
      </c>
      <c r="V7" s="128">
        <f t="shared" ref="V7:W16" si="2">IF(OR(T7="N.A.",U7="N.A."),"No aplica, es oportunidad",T7*U7)</f>
        <v>4</v>
      </c>
      <c r="W7" s="129" t="str">
        <f>IF(OR(V7=1,V7=2,V7=3,V7=4),"BAJO IMPACTO",IF(OR(V7=5,V7=6,V7=8,V7=9,V7=10),"MEDIANO IMPACTO",IF(OR(V7=12,V7=15,V7=16,V7=20,V7=25),"ALTO IMPACTO")))</f>
        <v>BAJO IMPACTO</v>
      </c>
    </row>
    <row r="8" spans="1:31" ht="51" x14ac:dyDescent="0.2">
      <c r="A8" s="186"/>
      <c r="B8" s="117" t="s">
        <v>280</v>
      </c>
      <c r="C8" s="135" t="s">
        <v>232</v>
      </c>
      <c r="D8" s="154" t="s">
        <v>131</v>
      </c>
      <c r="E8" s="157" t="s">
        <v>185</v>
      </c>
      <c r="F8" s="154" t="s">
        <v>192</v>
      </c>
      <c r="G8" s="208" t="s">
        <v>71</v>
      </c>
      <c r="H8" s="208"/>
      <c r="I8" s="151" t="s">
        <v>92</v>
      </c>
      <c r="J8" s="152" t="s">
        <v>92</v>
      </c>
      <c r="K8" s="153" t="str">
        <f t="shared" ref="K8:L15" si="3">IF(OR(I8="N.A.",J8="N.A."),"No aplica, es riesgo",I8*J8)</f>
        <v>No aplica, es riesgo</v>
      </c>
      <c r="L8" s="153" t="str">
        <f t="shared" si="3"/>
        <v>No aplica, es riesgo</v>
      </c>
      <c r="M8" s="116">
        <v>3</v>
      </c>
      <c r="N8" s="116">
        <v>4</v>
      </c>
      <c r="O8" s="153">
        <f t="shared" ref="O8" si="4">IF(OR(M8="N.A.",N8="N.A."),"No aplica, es oportunidad",M8*N8)</f>
        <v>12</v>
      </c>
      <c r="P8" s="153" t="str">
        <f t="shared" ref="P8" si="5">IF(OR(O8=1,O8=2,O8=3,O8=4),"BAJO IMPACTO",IF(OR(O8=5,O8=6,O8=8,O8=9,O8=10),"MEDIANO IMPACTO",IF(OR(O8=12,O8=15,O8=16,O8=20,O8=25),"ALTO IMPACTO")))</f>
        <v>ALTO IMPACTO</v>
      </c>
      <c r="Q8" s="115" t="s">
        <v>215</v>
      </c>
      <c r="R8" s="115" t="s">
        <v>266</v>
      </c>
      <c r="S8" s="118" t="s">
        <v>224</v>
      </c>
      <c r="T8" s="118">
        <v>3</v>
      </c>
      <c r="U8" s="116">
        <v>3</v>
      </c>
      <c r="V8" s="153">
        <f t="shared" ref="V8:V9" si="6">IF(OR(T8="N.A.",U8="N.A."),"No aplica, es oportunidad",T8*U8)</f>
        <v>9</v>
      </c>
      <c r="W8" s="149" t="str">
        <f>IF(OR(V8=1,V8=2,V8=3,V8=4),"BAJO IMPACTO",IF(OR(V8=5,V8=6,V8=8,V8=9,V8=10),"MEDIANO IMPACTO",IF(OR(V8=12,V8=15,V8=16,V8=20,V8=25),"ALTO IMPACTO","")))</f>
        <v>MEDIANO IMPACTO</v>
      </c>
    </row>
    <row r="9" spans="1:31" ht="50.25" customHeight="1" x14ac:dyDescent="0.2">
      <c r="A9" s="186"/>
      <c r="B9" s="117" t="s">
        <v>281</v>
      </c>
      <c r="C9" s="135" t="s">
        <v>239</v>
      </c>
      <c r="D9" s="154" t="s">
        <v>131</v>
      </c>
      <c r="E9" s="157" t="s">
        <v>186</v>
      </c>
      <c r="F9" s="154" t="s">
        <v>192</v>
      </c>
      <c r="G9" s="208" t="s">
        <v>64</v>
      </c>
      <c r="H9" s="208"/>
      <c r="I9" s="118">
        <v>4</v>
      </c>
      <c r="J9" s="116">
        <v>5</v>
      </c>
      <c r="K9" s="153">
        <f t="shared" ref="K9:L22" si="7">IF(OR(I9="N.A.",J9="N.A."),"No aplica, es riesgo",I9*J9)</f>
        <v>20</v>
      </c>
      <c r="L9" s="153" t="str">
        <f>IF(OR(K9=1,K9=2,K9=3,K9=4,K9=5,K9=6,K9=8,K9=9),"BAJO BENEFICIO",IF(OR(K9=10,K9=12,K9=15,K9=16),"MEDIANO BENEFICIO",IF(OR(K9=20,K9=25),"ALTO BENEFICIO",IF(OR(K9="No aplica, es riesgo"),""))))</f>
        <v>ALTO BENEFICIO</v>
      </c>
      <c r="M9" s="116" t="s">
        <v>92</v>
      </c>
      <c r="N9" s="116" t="s">
        <v>92</v>
      </c>
      <c r="O9" s="153" t="str">
        <f t="shared" ref="O9:P9" si="8">IF(OR(M9="N.A.",N9="N.A."),"No aplica, es oportunidad",M9*N9)</f>
        <v>No aplica, es oportunidad</v>
      </c>
      <c r="P9" s="153" t="str">
        <f t="shared" si="8"/>
        <v>No aplica, es oportunidad</v>
      </c>
      <c r="Q9" s="115" t="s">
        <v>326</v>
      </c>
      <c r="R9" s="115" t="s">
        <v>266</v>
      </c>
      <c r="S9" s="118" t="s">
        <v>76</v>
      </c>
      <c r="T9" s="118" t="s">
        <v>92</v>
      </c>
      <c r="U9" s="116" t="s">
        <v>92</v>
      </c>
      <c r="V9" s="153" t="str">
        <f t="shared" si="6"/>
        <v>No aplica, es oportunidad</v>
      </c>
      <c r="W9" s="149" t="str">
        <f t="shared" ref="W9" si="9">IF(OR(U9="N.A.",V9="N.A."),"No aplica, es oportunidad",U9*V9)</f>
        <v>No aplica, es oportunidad</v>
      </c>
    </row>
    <row r="10" spans="1:31" ht="43.5" customHeight="1" x14ac:dyDescent="0.2">
      <c r="A10" s="186"/>
      <c r="B10" s="117" t="s">
        <v>323</v>
      </c>
      <c r="C10" s="135" t="s">
        <v>324</v>
      </c>
      <c r="D10" s="154" t="s">
        <v>130</v>
      </c>
      <c r="E10" s="157" t="s">
        <v>325</v>
      </c>
      <c r="F10" s="154" t="s">
        <v>191</v>
      </c>
      <c r="G10" s="208" t="s">
        <v>71</v>
      </c>
      <c r="H10" s="208"/>
      <c r="I10" s="151" t="s">
        <v>92</v>
      </c>
      <c r="J10" s="152" t="s">
        <v>92</v>
      </c>
      <c r="K10" s="153" t="str">
        <f t="shared" si="7"/>
        <v>No aplica, es riesgo</v>
      </c>
      <c r="L10" s="153" t="str">
        <f t="shared" si="3"/>
        <v>No aplica, es riesgo</v>
      </c>
      <c r="M10" s="116">
        <v>3</v>
      </c>
      <c r="N10" s="116">
        <v>4</v>
      </c>
      <c r="O10" s="153">
        <f t="shared" ref="O10" si="10">IF(OR(M10="N.A.",N10="N.A."),"No aplica, es oportunidad",M10*N10)</f>
        <v>12</v>
      </c>
      <c r="P10" s="153" t="str">
        <f t="shared" ref="P10:P26" si="11">IF(OR(O10=1,O10=2,O10=3,O10=4),"BAJO IMPACTO",IF(OR(O10=5,O10=6,O10=8,O10=9,O10=10),"MEDIANO IMPACTO",IF(OR(O10=12,O10=15,O10=16,O10=20,O10=25),"ALTO IMPACTO", "")))</f>
        <v>ALTO IMPACTO</v>
      </c>
      <c r="Q10" s="115" t="s">
        <v>310</v>
      </c>
      <c r="R10" s="115" t="s">
        <v>271</v>
      </c>
      <c r="S10" s="118" t="s">
        <v>135</v>
      </c>
      <c r="T10" s="118">
        <v>3</v>
      </c>
      <c r="U10" s="116">
        <v>3</v>
      </c>
      <c r="V10" s="153">
        <f t="shared" ref="V10" si="12">IF(OR(T10="N.A.",U10="N.A."),"No aplica, es oportunidad",T10*U10)</f>
        <v>9</v>
      </c>
      <c r="W10" s="149" t="str">
        <f>IF(OR(V10=1,V10=2,V10=3,V10=4),"BAJO IMPACTO",IF(OR(V10=5,V10=6,V10=8,V10=9,V10=10),"MEDIANO IMPACTO",IF(OR(V10=12,V10=15,V10=16,V10=20,V10=25),"ALTO IMPACTO","")))</f>
        <v>MEDIANO IMPACTO</v>
      </c>
    </row>
    <row r="11" spans="1:31" ht="58.5" customHeight="1" x14ac:dyDescent="0.2">
      <c r="A11" s="186"/>
      <c r="B11" s="117" t="s">
        <v>282</v>
      </c>
      <c r="C11" s="135" t="s">
        <v>240</v>
      </c>
      <c r="D11" s="154" t="s">
        <v>130</v>
      </c>
      <c r="E11" s="157" t="s">
        <v>244</v>
      </c>
      <c r="F11" s="154" t="s">
        <v>191</v>
      </c>
      <c r="G11" s="208" t="s">
        <v>71</v>
      </c>
      <c r="H11" s="208"/>
      <c r="I11" s="151" t="s">
        <v>92</v>
      </c>
      <c r="J11" s="152" t="s">
        <v>92</v>
      </c>
      <c r="K11" s="153" t="str">
        <f t="shared" si="7"/>
        <v>No aplica, es riesgo</v>
      </c>
      <c r="L11" s="153" t="str">
        <f t="shared" si="3"/>
        <v>No aplica, es riesgo</v>
      </c>
      <c r="M11" s="116">
        <v>3</v>
      </c>
      <c r="N11" s="116">
        <v>4</v>
      </c>
      <c r="O11" s="153">
        <f t="shared" ref="O11:O12" si="13">IF(OR(M11="N.A.",N11="N.A."),"No aplica, es oportunidad",M11*N11)</f>
        <v>12</v>
      </c>
      <c r="P11" s="153" t="str">
        <f t="shared" si="11"/>
        <v>ALTO IMPACTO</v>
      </c>
      <c r="Q11" s="115" t="s">
        <v>309</v>
      </c>
      <c r="R11" s="115" t="s">
        <v>271</v>
      </c>
      <c r="S11" s="118" t="s">
        <v>135</v>
      </c>
      <c r="T11" s="118">
        <v>3</v>
      </c>
      <c r="U11" s="116">
        <v>3</v>
      </c>
      <c r="V11" s="153">
        <f t="shared" si="2"/>
        <v>9</v>
      </c>
      <c r="W11" s="149" t="str">
        <f>IF(OR(V11=1,V11=2,V11=3,V11=4),"BAJO IMPACTO",IF(OR(V11=5,V11=6,V11=8,V11=9,V11=10,V11=12),"MEDIANO IMPACTO",IF(OR(V11=15,V11=16,V11=20,V11=25),"ALTO IMPACTO")))</f>
        <v>MEDIANO IMPACTO</v>
      </c>
    </row>
    <row r="12" spans="1:31" ht="60" customHeight="1" x14ac:dyDescent="0.2">
      <c r="A12" s="186"/>
      <c r="B12" s="155" t="s">
        <v>194</v>
      </c>
      <c r="C12" s="136" t="s">
        <v>283</v>
      </c>
      <c r="D12" s="154" t="s">
        <v>130</v>
      </c>
      <c r="E12" s="157" t="s">
        <v>187</v>
      </c>
      <c r="F12" s="154" t="s">
        <v>191</v>
      </c>
      <c r="G12" s="208" t="s">
        <v>71</v>
      </c>
      <c r="H12" s="208"/>
      <c r="I12" s="151" t="s">
        <v>92</v>
      </c>
      <c r="J12" s="152" t="s">
        <v>92</v>
      </c>
      <c r="K12" s="153" t="str">
        <f t="shared" si="7"/>
        <v>No aplica, es riesgo</v>
      </c>
      <c r="L12" s="153" t="str">
        <f t="shared" si="3"/>
        <v>No aplica, es riesgo</v>
      </c>
      <c r="M12" s="116">
        <v>2</v>
      </c>
      <c r="N12" s="116">
        <v>3</v>
      </c>
      <c r="O12" s="153">
        <f t="shared" si="13"/>
        <v>6</v>
      </c>
      <c r="P12" s="153" t="str">
        <f t="shared" si="11"/>
        <v>MEDIANO IMPACTO</v>
      </c>
      <c r="Q12" s="115" t="s">
        <v>308</v>
      </c>
      <c r="R12" s="115" t="s">
        <v>267</v>
      </c>
      <c r="S12" s="118" t="s">
        <v>76</v>
      </c>
      <c r="T12" s="118">
        <v>2</v>
      </c>
      <c r="U12" s="116">
        <v>2</v>
      </c>
      <c r="V12" s="153">
        <f t="shared" si="2"/>
        <v>4</v>
      </c>
      <c r="W12" s="149" t="str">
        <f t="shared" ref="W12:W22" si="14">IF(OR(V12=1,V12=2,V12=3,V12=4),"BAJO IMPACTO",IF(OR(V12=5,V12=6,V12=8,V12=9,V12=10,V12=12),"MEDIANO IMPACTO",IF(OR(V12=15,V12=16,V12=20,V12=25),"ALTO IMPACTO")))</f>
        <v>BAJO IMPACTO</v>
      </c>
    </row>
    <row r="13" spans="1:31" ht="87" customHeight="1" x14ac:dyDescent="0.2">
      <c r="A13" s="186"/>
      <c r="B13" s="117" t="s">
        <v>195</v>
      </c>
      <c r="C13" s="135" t="s">
        <v>261</v>
      </c>
      <c r="D13" s="154" t="s">
        <v>130</v>
      </c>
      <c r="E13" s="157" t="s">
        <v>187</v>
      </c>
      <c r="F13" s="154" t="s">
        <v>191</v>
      </c>
      <c r="G13" s="208" t="s">
        <v>71</v>
      </c>
      <c r="H13" s="208"/>
      <c r="I13" s="151" t="s">
        <v>92</v>
      </c>
      <c r="J13" s="152" t="s">
        <v>92</v>
      </c>
      <c r="K13" s="153" t="str">
        <f t="shared" si="7"/>
        <v>No aplica, es riesgo</v>
      </c>
      <c r="L13" s="153" t="str">
        <f t="shared" si="3"/>
        <v>No aplica, es riesgo</v>
      </c>
      <c r="M13" s="116">
        <v>2</v>
      </c>
      <c r="N13" s="116">
        <v>3</v>
      </c>
      <c r="O13" s="153">
        <f t="shared" ref="O13" si="15">IF(OR(M13="N.A.",N13="N.A."),"No aplica, es oportunidad",M13*N13)</f>
        <v>6</v>
      </c>
      <c r="P13" s="153" t="str">
        <f t="shared" si="11"/>
        <v>MEDIANO IMPACTO</v>
      </c>
      <c r="Q13" s="115" t="s">
        <v>216</v>
      </c>
      <c r="R13" s="115" t="s">
        <v>267</v>
      </c>
      <c r="S13" s="118" t="s">
        <v>275</v>
      </c>
      <c r="T13" s="118">
        <v>2</v>
      </c>
      <c r="U13" s="116">
        <v>2</v>
      </c>
      <c r="V13" s="153">
        <f t="shared" si="2"/>
        <v>4</v>
      </c>
      <c r="W13" s="149" t="str">
        <f t="shared" si="14"/>
        <v>BAJO IMPACTO</v>
      </c>
    </row>
    <row r="14" spans="1:31" ht="60.75" customHeight="1" x14ac:dyDescent="0.2">
      <c r="A14" s="186"/>
      <c r="B14" s="155" t="s">
        <v>196</v>
      </c>
      <c r="C14" s="135" t="s">
        <v>262</v>
      </c>
      <c r="D14" s="154" t="s">
        <v>130</v>
      </c>
      <c r="E14" s="157" t="s">
        <v>245</v>
      </c>
      <c r="F14" s="154" t="s">
        <v>191</v>
      </c>
      <c r="G14" s="208" t="s">
        <v>71</v>
      </c>
      <c r="H14" s="208"/>
      <c r="I14" s="151" t="s">
        <v>92</v>
      </c>
      <c r="J14" s="152" t="s">
        <v>92</v>
      </c>
      <c r="K14" s="153" t="str">
        <f t="shared" si="7"/>
        <v>No aplica, es riesgo</v>
      </c>
      <c r="L14" s="153" t="str">
        <f t="shared" si="3"/>
        <v>No aplica, es riesgo</v>
      </c>
      <c r="M14" s="116">
        <v>2</v>
      </c>
      <c r="N14" s="116">
        <v>3</v>
      </c>
      <c r="O14" s="153">
        <f t="shared" ref="O14:O25" si="16">IF(OR(M14="N.A.",N14="N.A."),"No aplica, es oportunidad",M14*N14)</f>
        <v>6</v>
      </c>
      <c r="P14" s="153" t="str">
        <f t="shared" si="11"/>
        <v>MEDIANO IMPACTO</v>
      </c>
      <c r="Q14" s="115" t="s">
        <v>307</v>
      </c>
      <c r="R14" s="115" t="s">
        <v>268</v>
      </c>
      <c r="S14" s="118" t="s">
        <v>183</v>
      </c>
      <c r="T14" s="118">
        <v>2</v>
      </c>
      <c r="U14" s="116">
        <v>2</v>
      </c>
      <c r="V14" s="153">
        <f t="shared" si="2"/>
        <v>4</v>
      </c>
      <c r="W14" s="149" t="str">
        <f t="shared" si="14"/>
        <v>BAJO IMPACTO</v>
      </c>
    </row>
    <row r="15" spans="1:31" ht="45" customHeight="1" x14ac:dyDescent="0.2">
      <c r="A15" s="186"/>
      <c r="B15" s="117" t="s">
        <v>197</v>
      </c>
      <c r="C15" s="135" t="s">
        <v>318</v>
      </c>
      <c r="D15" s="154" t="s">
        <v>130</v>
      </c>
      <c r="E15" s="157" t="s">
        <v>245</v>
      </c>
      <c r="F15" s="154" t="s">
        <v>191</v>
      </c>
      <c r="G15" s="208" t="s">
        <v>71</v>
      </c>
      <c r="H15" s="208"/>
      <c r="I15" s="151" t="s">
        <v>92</v>
      </c>
      <c r="J15" s="152" t="s">
        <v>92</v>
      </c>
      <c r="K15" s="153" t="str">
        <f t="shared" si="7"/>
        <v>No aplica, es riesgo</v>
      </c>
      <c r="L15" s="153" t="str">
        <f t="shared" si="3"/>
        <v>No aplica, es riesgo</v>
      </c>
      <c r="M15" s="116">
        <v>2</v>
      </c>
      <c r="N15" s="116">
        <v>3</v>
      </c>
      <c r="O15" s="153">
        <f t="shared" si="16"/>
        <v>6</v>
      </c>
      <c r="P15" s="153" t="str">
        <f t="shared" si="11"/>
        <v>MEDIANO IMPACTO</v>
      </c>
      <c r="Q15" s="115" t="s">
        <v>306</v>
      </c>
      <c r="R15" s="115" t="s">
        <v>311</v>
      </c>
      <c r="S15" s="118" t="s">
        <v>183</v>
      </c>
      <c r="T15" s="118">
        <v>2</v>
      </c>
      <c r="U15" s="116">
        <v>2</v>
      </c>
      <c r="V15" s="153">
        <f t="shared" si="2"/>
        <v>4</v>
      </c>
      <c r="W15" s="149" t="str">
        <f t="shared" si="14"/>
        <v>BAJO IMPACTO</v>
      </c>
    </row>
    <row r="16" spans="1:31" ht="44.25" customHeight="1" x14ac:dyDescent="0.2">
      <c r="A16" s="186"/>
      <c r="B16" s="117" t="s">
        <v>198</v>
      </c>
      <c r="C16" s="135" t="s">
        <v>263</v>
      </c>
      <c r="D16" s="154" t="s">
        <v>130</v>
      </c>
      <c r="E16" s="157" t="s">
        <v>246</v>
      </c>
      <c r="F16" s="154" t="s">
        <v>191</v>
      </c>
      <c r="G16" s="208" t="s">
        <v>64</v>
      </c>
      <c r="H16" s="208"/>
      <c r="I16" s="151">
        <v>3</v>
      </c>
      <c r="J16" s="152">
        <v>4</v>
      </c>
      <c r="K16" s="153">
        <f t="shared" si="7"/>
        <v>12</v>
      </c>
      <c r="L16" s="153" t="str">
        <f t="shared" ref="L16:L23" si="17">IF(OR(K16=1,K16=2,K16=3,K16=4,K16=5,K16=6,K16=8,K16=9),"BAJO BENEFICIO",IF(OR(K16=10,K16=12,K16=15,K16=16),"MEDIANO BENEFICIO",IF(OR(K16=20,K16=25),"ALTO BENEFICIO",IF(OR(K16="No aplica, es riesgo"),""))))</f>
        <v>MEDIANO BENEFICIO</v>
      </c>
      <c r="M16" s="116" t="s">
        <v>92</v>
      </c>
      <c r="N16" s="116" t="s">
        <v>92</v>
      </c>
      <c r="O16" s="153" t="str">
        <f t="shared" ref="O16:P16" si="18">IF(OR(M16="N.A.",N16="N.A."),"No aplica, es oportunidad",M16*N16)</f>
        <v>No aplica, es oportunidad</v>
      </c>
      <c r="P16" s="153" t="str">
        <f t="shared" si="18"/>
        <v>No aplica, es oportunidad</v>
      </c>
      <c r="Q16" s="115" t="s">
        <v>217</v>
      </c>
      <c r="R16" s="115" t="s">
        <v>312</v>
      </c>
      <c r="S16" s="118" t="s">
        <v>136</v>
      </c>
      <c r="T16" s="118" t="s">
        <v>92</v>
      </c>
      <c r="U16" s="116" t="s">
        <v>92</v>
      </c>
      <c r="V16" s="153" t="str">
        <f t="shared" si="2"/>
        <v>No aplica, es oportunidad</v>
      </c>
      <c r="W16" s="149" t="str">
        <f t="shared" si="2"/>
        <v>No aplica, es oportunidad</v>
      </c>
    </row>
    <row r="17" spans="1:23" ht="51" customHeight="1" x14ac:dyDescent="0.2">
      <c r="A17" s="186"/>
      <c r="B17" s="117" t="s">
        <v>199</v>
      </c>
      <c r="C17" s="135" t="s">
        <v>264</v>
      </c>
      <c r="D17" s="154" t="s">
        <v>130</v>
      </c>
      <c r="E17" s="157" t="s">
        <v>247</v>
      </c>
      <c r="F17" s="154" t="s">
        <v>191</v>
      </c>
      <c r="G17" s="208" t="s">
        <v>71</v>
      </c>
      <c r="H17" s="208"/>
      <c r="I17" s="151" t="s">
        <v>92</v>
      </c>
      <c r="J17" s="152" t="s">
        <v>92</v>
      </c>
      <c r="K17" s="153" t="str">
        <f t="shared" si="7"/>
        <v>No aplica, es riesgo</v>
      </c>
      <c r="L17" s="153" t="str">
        <f t="shared" si="7"/>
        <v>No aplica, es riesgo</v>
      </c>
      <c r="M17" s="116">
        <v>3</v>
      </c>
      <c r="N17" s="116">
        <v>4</v>
      </c>
      <c r="O17" s="153">
        <f t="shared" ref="O17:O23" si="19">IF(OR(M17="N.A.",N17="N.A."),"No aplica, es oportunidad",M17*N17)</f>
        <v>12</v>
      </c>
      <c r="P17" s="153" t="str">
        <f t="shared" si="11"/>
        <v>ALTO IMPACTO</v>
      </c>
      <c r="Q17" s="115" t="s">
        <v>218</v>
      </c>
      <c r="R17" s="115" t="s">
        <v>271</v>
      </c>
      <c r="S17" s="118" t="s">
        <v>225</v>
      </c>
      <c r="T17" s="118">
        <v>2</v>
      </c>
      <c r="U17" s="116">
        <v>4</v>
      </c>
      <c r="V17" s="153">
        <f t="shared" ref="V17:W23" si="20">IF(OR(T17="N.A.",U17="N.A."),"No aplica, es oportunidad",T17*U17)</f>
        <v>8</v>
      </c>
      <c r="W17" s="149" t="str">
        <f t="shared" si="14"/>
        <v>MEDIANO IMPACTO</v>
      </c>
    </row>
    <row r="18" spans="1:23" ht="51" customHeight="1" x14ac:dyDescent="0.2">
      <c r="A18" s="186"/>
      <c r="B18" s="117" t="s">
        <v>200</v>
      </c>
      <c r="C18" s="135" t="s">
        <v>214</v>
      </c>
      <c r="D18" s="154" t="s">
        <v>130</v>
      </c>
      <c r="E18" s="157" t="s">
        <v>248</v>
      </c>
      <c r="F18" s="154" t="s">
        <v>191</v>
      </c>
      <c r="G18" s="208" t="s">
        <v>71</v>
      </c>
      <c r="H18" s="208"/>
      <c r="I18" s="151" t="s">
        <v>92</v>
      </c>
      <c r="J18" s="152" t="s">
        <v>92</v>
      </c>
      <c r="K18" s="153" t="str">
        <f t="shared" ref="K18:K21" si="21">IF(OR(I18="N.A.",J18="N.A."),"No aplica, es riesgo",I18*J18)</f>
        <v>No aplica, es riesgo</v>
      </c>
      <c r="L18" s="153" t="str">
        <f t="shared" ref="L18:L22" si="22">IF(OR(J18="N.A.",K18="N.A."),"No aplica, es riesgo",J18*K18)</f>
        <v>No aplica, es riesgo</v>
      </c>
      <c r="M18" s="116">
        <v>3</v>
      </c>
      <c r="N18" s="116">
        <v>4</v>
      </c>
      <c r="O18" s="153">
        <f t="shared" si="19"/>
        <v>12</v>
      </c>
      <c r="P18" s="153" t="str">
        <f t="shared" si="11"/>
        <v>ALTO IMPACTO</v>
      </c>
      <c r="Q18" s="115" t="s">
        <v>241</v>
      </c>
      <c r="R18" s="115" t="s">
        <v>271</v>
      </c>
      <c r="S18" s="118" t="s">
        <v>275</v>
      </c>
      <c r="T18" s="118">
        <v>2</v>
      </c>
      <c r="U18" s="116">
        <v>4</v>
      </c>
      <c r="V18" s="153">
        <f t="shared" si="20"/>
        <v>8</v>
      </c>
      <c r="W18" s="149" t="str">
        <f t="shared" si="14"/>
        <v>MEDIANO IMPACTO</v>
      </c>
    </row>
    <row r="19" spans="1:23" ht="108.75" customHeight="1" x14ac:dyDescent="0.2">
      <c r="A19" s="186"/>
      <c r="B19" s="117" t="s">
        <v>201</v>
      </c>
      <c r="C19" s="135" t="s">
        <v>319</v>
      </c>
      <c r="D19" s="154" t="s">
        <v>130</v>
      </c>
      <c r="E19" s="157" t="s">
        <v>249</v>
      </c>
      <c r="F19" s="154" t="s">
        <v>191</v>
      </c>
      <c r="G19" s="208" t="s">
        <v>71</v>
      </c>
      <c r="H19" s="208"/>
      <c r="I19" s="151" t="s">
        <v>92</v>
      </c>
      <c r="J19" s="152" t="s">
        <v>92</v>
      </c>
      <c r="K19" s="153" t="str">
        <f t="shared" si="21"/>
        <v>No aplica, es riesgo</v>
      </c>
      <c r="L19" s="153" t="str">
        <f t="shared" si="22"/>
        <v>No aplica, es riesgo</v>
      </c>
      <c r="M19" s="116">
        <v>2</v>
      </c>
      <c r="N19" s="116">
        <v>3</v>
      </c>
      <c r="O19" s="153">
        <f t="shared" si="19"/>
        <v>6</v>
      </c>
      <c r="P19" s="153" t="str">
        <f t="shared" si="11"/>
        <v>MEDIANO IMPACTO</v>
      </c>
      <c r="Q19" s="115" t="s">
        <v>242</v>
      </c>
      <c r="R19" s="115" t="s">
        <v>271</v>
      </c>
      <c r="S19" s="118" t="s">
        <v>135</v>
      </c>
      <c r="T19" s="118">
        <v>2</v>
      </c>
      <c r="U19" s="116">
        <v>2</v>
      </c>
      <c r="V19" s="153">
        <f t="shared" si="20"/>
        <v>4</v>
      </c>
      <c r="W19" s="149" t="str">
        <f t="shared" si="14"/>
        <v>BAJO IMPACTO</v>
      </c>
    </row>
    <row r="20" spans="1:23" ht="65.25" customHeight="1" x14ac:dyDescent="0.2">
      <c r="A20" s="186"/>
      <c r="B20" s="209" t="s">
        <v>202</v>
      </c>
      <c r="C20" s="135" t="s">
        <v>234</v>
      </c>
      <c r="D20" s="154" t="s">
        <v>130</v>
      </c>
      <c r="E20" s="157" t="s">
        <v>250</v>
      </c>
      <c r="F20" s="154" t="s">
        <v>192</v>
      </c>
      <c r="G20" s="208" t="s">
        <v>71</v>
      </c>
      <c r="H20" s="208"/>
      <c r="I20" s="151" t="s">
        <v>92</v>
      </c>
      <c r="J20" s="152" t="s">
        <v>92</v>
      </c>
      <c r="K20" s="153" t="str">
        <f t="shared" si="21"/>
        <v>No aplica, es riesgo</v>
      </c>
      <c r="L20" s="153" t="str">
        <f t="shared" si="22"/>
        <v>No aplica, es riesgo</v>
      </c>
      <c r="M20" s="116">
        <v>3</v>
      </c>
      <c r="N20" s="116">
        <v>4</v>
      </c>
      <c r="O20" s="153">
        <f t="shared" si="19"/>
        <v>12</v>
      </c>
      <c r="P20" s="153" t="str">
        <f t="shared" si="11"/>
        <v>ALTO IMPACTO</v>
      </c>
      <c r="Q20" s="115" t="s">
        <v>243</v>
      </c>
      <c r="R20" s="115" t="s">
        <v>272</v>
      </c>
      <c r="S20" s="118" t="s">
        <v>135</v>
      </c>
      <c r="T20" s="118">
        <v>2</v>
      </c>
      <c r="U20" s="116">
        <v>3</v>
      </c>
      <c r="V20" s="153">
        <f t="shared" si="20"/>
        <v>6</v>
      </c>
      <c r="W20" s="149" t="str">
        <f t="shared" si="14"/>
        <v>MEDIANO IMPACTO</v>
      </c>
    </row>
    <row r="21" spans="1:23" ht="51" customHeight="1" x14ac:dyDescent="0.2">
      <c r="A21" s="186"/>
      <c r="B21" s="209"/>
      <c r="C21" s="135" t="s">
        <v>235</v>
      </c>
      <c r="D21" s="154" t="s">
        <v>131</v>
      </c>
      <c r="E21" s="157" t="s">
        <v>251</v>
      </c>
      <c r="F21" s="154" t="s">
        <v>191</v>
      </c>
      <c r="G21" s="208" t="s">
        <v>71</v>
      </c>
      <c r="H21" s="208"/>
      <c r="I21" s="151" t="s">
        <v>92</v>
      </c>
      <c r="J21" s="152" t="s">
        <v>92</v>
      </c>
      <c r="K21" s="153" t="str">
        <f t="shared" si="21"/>
        <v>No aplica, es riesgo</v>
      </c>
      <c r="L21" s="153" t="str">
        <f t="shared" si="22"/>
        <v>No aplica, es riesgo</v>
      </c>
      <c r="M21" s="116">
        <v>2</v>
      </c>
      <c r="N21" s="116">
        <v>3</v>
      </c>
      <c r="O21" s="153">
        <f t="shared" si="19"/>
        <v>6</v>
      </c>
      <c r="P21" s="153" t="str">
        <f t="shared" si="11"/>
        <v>MEDIANO IMPACTO</v>
      </c>
      <c r="Q21" s="115" t="s">
        <v>315</v>
      </c>
      <c r="R21" s="115" t="s">
        <v>314</v>
      </c>
      <c r="S21" s="118" t="s">
        <v>226</v>
      </c>
      <c r="T21" s="118">
        <v>2</v>
      </c>
      <c r="U21" s="116">
        <v>2</v>
      </c>
      <c r="V21" s="153">
        <f t="shared" si="20"/>
        <v>4</v>
      </c>
      <c r="W21" s="149" t="str">
        <f t="shared" si="14"/>
        <v>BAJO IMPACTO</v>
      </c>
    </row>
    <row r="22" spans="1:23" ht="51" customHeight="1" x14ac:dyDescent="0.2">
      <c r="A22" s="186"/>
      <c r="B22" s="155" t="s">
        <v>203</v>
      </c>
      <c r="C22" s="135" t="s">
        <v>300</v>
      </c>
      <c r="D22" s="154" t="s">
        <v>130</v>
      </c>
      <c r="E22" s="157" t="s">
        <v>252</v>
      </c>
      <c r="F22" s="154" t="s">
        <v>191</v>
      </c>
      <c r="G22" s="208" t="s">
        <v>71</v>
      </c>
      <c r="H22" s="208"/>
      <c r="I22" s="151" t="s">
        <v>92</v>
      </c>
      <c r="J22" s="152" t="s">
        <v>92</v>
      </c>
      <c r="K22" s="153" t="str">
        <f t="shared" si="7"/>
        <v>No aplica, es riesgo</v>
      </c>
      <c r="L22" s="153" t="str">
        <f t="shared" si="22"/>
        <v>No aplica, es riesgo</v>
      </c>
      <c r="M22" s="116">
        <v>2</v>
      </c>
      <c r="N22" s="116">
        <v>3</v>
      </c>
      <c r="O22" s="153">
        <f t="shared" si="19"/>
        <v>6</v>
      </c>
      <c r="P22" s="153" t="str">
        <f t="shared" si="11"/>
        <v>MEDIANO IMPACTO</v>
      </c>
      <c r="Q22" s="115" t="s">
        <v>219</v>
      </c>
      <c r="R22" s="115" t="s">
        <v>273</v>
      </c>
      <c r="S22" s="118" t="s">
        <v>227</v>
      </c>
      <c r="T22" s="118">
        <v>2</v>
      </c>
      <c r="U22" s="116">
        <v>2</v>
      </c>
      <c r="V22" s="153">
        <f t="shared" si="20"/>
        <v>4</v>
      </c>
      <c r="W22" s="149" t="str">
        <f t="shared" si="14"/>
        <v>BAJO IMPACTO</v>
      </c>
    </row>
    <row r="23" spans="1:23" ht="51" customHeight="1" x14ac:dyDescent="0.2">
      <c r="A23" s="186"/>
      <c r="B23" s="155" t="s">
        <v>204</v>
      </c>
      <c r="C23" s="135" t="s">
        <v>238</v>
      </c>
      <c r="D23" s="154" t="s">
        <v>131</v>
      </c>
      <c r="E23" s="157" t="s">
        <v>259</v>
      </c>
      <c r="F23" s="154" t="s">
        <v>192</v>
      </c>
      <c r="G23" s="208" t="s">
        <v>64</v>
      </c>
      <c r="H23" s="208"/>
      <c r="I23" s="118">
        <v>3</v>
      </c>
      <c r="J23" s="116">
        <v>4</v>
      </c>
      <c r="K23" s="153">
        <f t="shared" ref="K23" si="23">IF(OR(I23="N.A.",J23="N.A."),"No aplica, es riesgo",I23*J23)</f>
        <v>12</v>
      </c>
      <c r="L23" s="153" t="str">
        <f t="shared" si="17"/>
        <v>MEDIANO BENEFICIO</v>
      </c>
      <c r="M23" s="116">
        <v>1</v>
      </c>
      <c r="N23" s="116">
        <v>5</v>
      </c>
      <c r="O23" s="153">
        <f t="shared" si="19"/>
        <v>5</v>
      </c>
      <c r="P23" s="153" t="str">
        <f t="shared" si="11"/>
        <v>MEDIANO IMPACTO</v>
      </c>
      <c r="Q23" s="115" t="s">
        <v>220</v>
      </c>
      <c r="R23" s="115" t="s">
        <v>274</v>
      </c>
      <c r="S23" s="118" t="s">
        <v>228</v>
      </c>
      <c r="T23" s="118" t="s">
        <v>92</v>
      </c>
      <c r="U23" s="116" t="s">
        <v>92</v>
      </c>
      <c r="V23" s="153" t="str">
        <f t="shared" si="20"/>
        <v>No aplica, es oportunidad</v>
      </c>
      <c r="W23" s="149" t="str">
        <f t="shared" si="20"/>
        <v>No aplica, es oportunidad</v>
      </c>
    </row>
    <row r="24" spans="1:23" ht="51.75" thickBot="1" x14ac:dyDescent="0.25">
      <c r="A24" s="187"/>
      <c r="B24" s="162" t="s">
        <v>205</v>
      </c>
      <c r="C24" s="163" t="s">
        <v>320</v>
      </c>
      <c r="D24" s="164" t="s">
        <v>131</v>
      </c>
      <c r="E24" s="165" t="s">
        <v>188</v>
      </c>
      <c r="F24" s="164" t="s">
        <v>191</v>
      </c>
      <c r="G24" s="230" t="s">
        <v>71</v>
      </c>
      <c r="H24" s="230"/>
      <c r="I24" s="133" t="s">
        <v>92</v>
      </c>
      <c r="J24" s="123" t="s">
        <v>92</v>
      </c>
      <c r="K24" s="132" t="str">
        <f t="shared" ref="K24:L27" si="24">IF(OR(I24="N.A.",J24="N.A."),"No aplica, es riesgo",I24*J24)</f>
        <v>No aplica, es riesgo</v>
      </c>
      <c r="L24" s="132" t="str">
        <f t="shared" si="24"/>
        <v>No aplica, es riesgo</v>
      </c>
      <c r="M24" s="123">
        <v>2</v>
      </c>
      <c r="N24" s="123">
        <v>3</v>
      </c>
      <c r="O24" s="132">
        <f t="shared" ref="O24" si="25">IF(OR(M24="N.A.",N24="N.A."),"No aplica, es oportunidad",M24*N24)</f>
        <v>6</v>
      </c>
      <c r="P24" s="132" t="str">
        <f t="shared" si="11"/>
        <v>MEDIANO IMPACTO</v>
      </c>
      <c r="Q24" s="121" t="s">
        <v>321</v>
      </c>
      <c r="R24" s="121" t="s">
        <v>273</v>
      </c>
      <c r="S24" s="133" t="s">
        <v>229</v>
      </c>
      <c r="T24" s="133">
        <v>2</v>
      </c>
      <c r="U24" s="123">
        <v>2</v>
      </c>
      <c r="V24" s="132">
        <f t="shared" ref="V24:W29" si="26">IF(OR(T24="N.A.",U24="N.A."),"No aplica, es oportunidad",T24*U24)</f>
        <v>4</v>
      </c>
      <c r="W24" s="166" t="str">
        <f t="shared" ref="W24:W26" si="27">IF(OR(V24=1,V24=2,V24=3,V24=4),"BAJO IMPACTO",IF(OR(V24=5,V24=6,V24=8,V24=9,V24=10,V24=12),"MEDIANO IMPACTO",IF(OR(V24=15,V24=16,V24=20,V24=25),"ALTO IMPACTO","")))</f>
        <v>BAJO IMPACTO</v>
      </c>
    </row>
    <row r="25" spans="1:23" ht="52.5" customHeight="1" x14ac:dyDescent="0.2">
      <c r="A25" s="188" t="s">
        <v>211</v>
      </c>
      <c r="B25" s="156" t="s">
        <v>206</v>
      </c>
      <c r="C25" s="134" t="s">
        <v>256</v>
      </c>
      <c r="D25" s="159" t="s">
        <v>131</v>
      </c>
      <c r="E25" s="160" t="s">
        <v>253</v>
      </c>
      <c r="F25" s="159" t="s">
        <v>192</v>
      </c>
      <c r="G25" s="210" t="s">
        <v>71</v>
      </c>
      <c r="H25" s="210"/>
      <c r="I25" s="151" t="s">
        <v>92</v>
      </c>
      <c r="J25" s="152" t="s">
        <v>92</v>
      </c>
      <c r="K25" s="130" t="str">
        <f t="shared" ref="K25" si="28">IF(OR(I25="N.A.",J25="N.A."),"No aplica, es riesgo",I25*J25)</f>
        <v>No aplica, es riesgo</v>
      </c>
      <c r="L25" s="130" t="str">
        <f t="shared" si="24"/>
        <v>No aplica, es riesgo</v>
      </c>
      <c r="M25" s="152">
        <v>2</v>
      </c>
      <c r="N25" s="152">
        <v>2</v>
      </c>
      <c r="O25" s="130">
        <f t="shared" si="16"/>
        <v>4</v>
      </c>
      <c r="P25" s="130" t="str">
        <f t="shared" si="11"/>
        <v>BAJO IMPACTO</v>
      </c>
      <c r="Q25" s="150" t="s">
        <v>254</v>
      </c>
      <c r="R25" s="150" t="s">
        <v>269</v>
      </c>
      <c r="S25" s="151" t="s">
        <v>230</v>
      </c>
      <c r="T25" s="151">
        <v>2</v>
      </c>
      <c r="U25" s="152">
        <v>1</v>
      </c>
      <c r="V25" s="130">
        <f t="shared" si="26"/>
        <v>2</v>
      </c>
      <c r="W25" s="131" t="str">
        <f t="shared" si="27"/>
        <v>BAJO IMPACTO</v>
      </c>
    </row>
    <row r="26" spans="1:23" ht="51" x14ac:dyDescent="0.2">
      <c r="A26" s="188"/>
      <c r="B26" s="138" t="s">
        <v>207</v>
      </c>
      <c r="C26" s="135" t="s">
        <v>233</v>
      </c>
      <c r="D26" s="126" t="s">
        <v>130</v>
      </c>
      <c r="E26" s="125" t="s">
        <v>284</v>
      </c>
      <c r="F26" s="126" t="s">
        <v>191</v>
      </c>
      <c r="G26" s="208" t="s">
        <v>71</v>
      </c>
      <c r="H26" s="208"/>
      <c r="I26" s="118" t="s">
        <v>92</v>
      </c>
      <c r="J26" s="116" t="s">
        <v>92</v>
      </c>
      <c r="K26" s="130" t="str">
        <f t="shared" ref="K26" si="29">IF(OR(I26="N.A.",J26="N.A."),"No aplica, es riesgo",I26*J26)</f>
        <v>No aplica, es riesgo</v>
      </c>
      <c r="L26" s="130" t="str">
        <f t="shared" si="24"/>
        <v>No aplica, es riesgo</v>
      </c>
      <c r="M26" s="116">
        <v>2</v>
      </c>
      <c r="N26" s="116">
        <v>2</v>
      </c>
      <c r="O26" s="130">
        <f t="shared" ref="O26" si="30">IF(OR(M26="N.A.",N26="N.A."),"No aplica, es oportunidad",M26*N26)</f>
        <v>4</v>
      </c>
      <c r="P26" s="130" t="str">
        <f t="shared" si="11"/>
        <v>BAJO IMPACTO</v>
      </c>
      <c r="Q26" s="115" t="s">
        <v>221</v>
      </c>
      <c r="R26" s="115" t="s">
        <v>266</v>
      </c>
      <c r="S26" s="118" t="s">
        <v>230</v>
      </c>
      <c r="T26" s="118">
        <v>2</v>
      </c>
      <c r="U26" s="116">
        <v>1</v>
      </c>
      <c r="V26" s="130">
        <f t="shared" ref="V26" si="31">IF(OR(T26="N.A.",U26="N.A."),"No aplica, es oportunidad",T26*U26)</f>
        <v>2</v>
      </c>
      <c r="W26" s="131" t="str">
        <f t="shared" si="27"/>
        <v>BAJO IMPACTO</v>
      </c>
    </row>
    <row r="27" spans="1:23" ht="17.45" customHeight="1" x14ac:dyDescent="0.2">
      <c r="A27" s="188"/>
      <c r="B27" s="211" t="s">
        <v>208</v>
      </c>
      <c r="C27" s="135" t="s">
        <v>257</v>
      </c>
      <c r="D27" s="126" t="s">
        <v>130</v>
      </c>
      <c r="E27" s="213" t="s">
        <v>189</v>
      </c>
      <c r="F27" s="208" t="s">
        <v>191</v>
      </c>
      <c r="G27" s="208" t="s">
        <v>71</v>
      </c>
      <c r="H27" s="208"/>
      <c r="I27" s="201" t="s">
        <v>92</v>
      </c>
      <c r="J27" s="203" t="s">
        <v>92</v>
      </c>
      <c r="K27" s="205" t="str">
        <f>IF(OR(I27="N.A.",J27="N.A."),"No aplica, es riesgo",I27*J27)</f>
        <v>No aplica, es riesgo</v>
      </c>
      <c r="L27" s="205" t="str">
        <f t="shared" si="24"/>
        <v>No aplica, es riesgo</v>
      </c>
      <c r="M27" s="203">
        <v>3</v>
      </c>
      <c r="N27" s="203">
        <v>4</v>
      </c>
      <c r="O27" s="205">
        <f>IF(OR(M27="N.A.",N27="N.A."),"No aplica, es oportunidad",M27*N27)</f>
        <v>12</v>
      </c>
      <c r="P27" s="205" t="str">
        <f>IF(OR(O27=1,O27=2,O27=3,O27=4),"BAJO IMPACTO",IF(OR(O27=5,O27=6,O27=8,O27=9,O27=10),"MEDIANO IMPACTO",IF(OR(O27=12,O27=15,O27=16,O27=20,O27=25),"ALTO IMPACTO", "")))</f>
        <v>ALTO IMPACTO</v>
      </c>
      <c r="Q27" s="199" t="s">
        <v>322</v>
      </c>
      <c r="R27" s="199" t="s">
        <v>266</v>
      </c>
      <c r="S27" s="201" t="s">
        <v>275</v>
      </c>
      <c r="T27" s="203">
        <v>3</v>
      </c>
      <c r="U27" s="203">
        <v>3</v>
      </c>
      <c r="V27" s="205">
        <f>IF(OR(T27="N.A.",U27="N.A."),"No aplica, es oportunidad",T27*U27)</f>
        <v>9</v>
      </c>
      <c r="W27" s="197" t="str">
        <f>IF(OR(V27=1,V27=2,V27=3,V27=4),"BAJO IMPACTO",IF(OR(V27=5,V27=6,V27=8,V27=9,V27=10,V27=12),"MEDIANO IMPACTO",IF(OR(V27=15,V27=16,V27=20,V27=25),"ALTO IMPACTO","")))</f>
        <v>MEDIANO IMPACTO</v>
      </c>
    </row>
    <row r="28" spans="1:23" ht="51" x14ac:dyDescent="0.2">
      <c r="A28" s="188"/>
      <c r="B28" s="212"/>
      <c r="C28" s="135" t="s">
        <v>258</v>
      </c>
      <c r="D28" s="126" t="s">
        <v>131</v>
      </c>
      <c r="E28" s="213"/>
      <c r="F28" s="208"/>
      <c r="G28" s="208"/>
      <c r="H28" s="208"/>
      <c r="I28" s="202"/>
      <c r="J28" s="204"/>
      <c r="K28" s="206"/>
      <c r="L28" s="206"/>
      <c r="M28" s="204"/>
      <c r="N28" s="204"/>
      <c r="O28" s="206"/>
      <c r="P28" s="206"/>
      <c r="Q28" s="200"/>
      <c r="R28" s="200"/>
      <c r="S28" s="202"/>
      <c r="T28" s="204"/>
      <c r="U28" s="204"/>
      <c r="V28" s="206"/>
      <c r="W28" s="198"/>
    </row>
    <row r="29" spans="1:23" ht="84.75" customHeight="1" thickBot="1" x14ac:dyDescent="0.25">
      <c r="A29" s="189"/>
      <c r="B29" s="138" t="s">
        <v>209</v>
      </c>
      <c r="C29" s="135" t="s">
        <v>237</v>
      </c>
      <c r="D29" s="126" t="s">
        <v>130</v>
      </c>
      <c r="E29" s="125" t="s">
        <v>255</v>
      </c>
      <c r="F29" s="126" t="s">
        <v>191</v>
      </c>
      <c r="G29" s="208" t="s">
        <v>64</v>
      </c>
      <c r="H29" s="208"/>
      <c r="I29" s="133">
        <v>3</v>
      </c>
      <c r="J29" s="123">
        <v>4</v>
      </c>
      <c r="K29" s="132">
        <f>IF(OR(I29="N.A.",J29="N.A."),"No aplica, es riesgo",I29*J29)</f>
        <v>12</v>
      </c>
      <c r="L29" s="132" t="str">
        <f>IF(OR(K29=1,K29=2,K29=3,K29=4,K29=5,K29=6,K29=8,K29=9),"BAJO BENEFICIO",IF(OR(K29=10,K29=12,K29=15,K29=16),"MEDIANO BENEFICIO",IF(OR(K29=20,K29=25),"ALTO BENEFICIO",IF(OR(K29="No aplica, es riesgo"),""))))</f>
        <v>MEDIANO BENEFICIO</v>
      </c>
      <c r="M29" s="123" t="s">
        <v>92</v>
      </c>
      <c r="N29" s="123" t="s">
        <v>92</v>
      </c>
      <c r="O29" s="132" t="str">
        <f t="shared" ref="O29:P29" si="32">IF(OR(M29="N.A.",N29="N.A."),"No aplica, es oportunidad",M29*N29)</f>
        <v>No aplica, es oportunidad</v>
      </c>
      <c r="P29" s="132" t="str">
        <f t="shared" si="32"/>
        <v>No aplica, es oportunidad</v>
      </c>
      <c r="Q29" s="121" t="s">
        <v>222</v>
      </c>
      <c r="R29" s="122" t="s">
        <v>270</v>
      </c>
      <c r="S29" s="123" t="s">
        <v>231</v>
      </c>
      <c r="T29" s="133" t="s">
        <v>92</v>
      </c>
      <c r="U29" s="123" t="s">
        <v>92</v>
      </c>
      <c r="V29" s="132" t="str">
        <f t="shared" si="26"/>
        <v>No aplica, es oportunidad</v>
      </c>
      <c r="W29" s="132" t="str">
        <f t="shared" si="26"/>
        <v>No aplica, es oportunidad</v>
      </c>
    </row>
  </sheetData>
  <mergeCells count="59">
    <mergeCell ref="G29:H29"/>
    <mergeCell ref="G21:H21"/>
    <mergeCell ref="G22:H22"/>
    <mergeCell ref="G23:H23"/>
    <mergeCell ref="G24:H24"/>
    <mergeCell ref="P27:P28"/>
    <mergeCell ref="B27:B28"/>
    <mergeCell ref="E27:E28"/>
    <mergeCell ref="A1:B3"/>
    <mergeCell ref="A4:W4"/>
    <mergeCell ref="C5:C6"/>
    <mergeCell ref="F5:F6"/>
    <mergeCell ref="G5:H5"/>
    <mergeCell ref="G7:H7"/>
    <mergeCell ref="G9:H9"/>
    <mergeCell ref="G8:H8"/>
    <mergeCell ref="G10:H10"/>
    <mergeCell ref="E5:E6"/>
    <mergeCell ref="J27:J28"/>
    <mergeCell ref="D5:D6"/>
    <mergeCell ref="I5:L5"/>
    <mergeCell ref="M27:M28"/>
    <mergeCell ref="N27:N28"/>
    <mergeCell ref="B20:B21"/>
    <mergeCell ref="O27:O28"/>
    <mergeCell ref="G20:H20"/>
    <mergeCell ref="G25:H25"/>
    <mergeCell ref="G26:H26"/>
    <mergeCell ref="G27:H28"/>
    <mergeCell ref="A25:A29"/>
    <mergeCell ref="T5:W5"/>
    <mergeCell ref="A5:A6"/>
    <mergeCell ref="B5:B6"/>
    <mergeCell ref="W27:W28"/>
    <mergeCell ref="R27:R28"/>
    <mergeCell ref="Q27:Q28"/>
    <mergeCell ref="S27:S28"/>
    <mergeCell ref="T27:T28"/>
    <mergeCell ref="U27:U28"/>
    <mergeCell ref="V27:V28"/>
    <mergeCell ref="M5:P5"/>
    <mergeCell ref="F27:F28"/>
    <mergeCell ref="I27:I28"/>
    <mergeCell ref="K27:K28"/>
    <mergeCell ref="L27:L28"/>
    <mergeCell ref="X1:Y3"/>
    <mergeCell ref="V1:W3"/>
    <mergeCell ref="C2:U3"/>
    <mergeCell ref="C1:U1"/>
    <mergeCell ref="A7:A24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</mergeCells>
  <conditionalFormatting sqref="A25 A30:W1048576 I27:K27 M27:N27 T27:W27 L7:L8 V7:V8 T11:U24 I24:P24 T29:W29 W17:W26 I22:L23 I7:K21 V10:V24 O7:O11 P10:P15 W10:W15 L10:L22">
    <cfRule type="cellIs" dxfId="679" priority="10053" operator="equal">
      <formula>"Aceptable"</formula>
    </cfRule>
    <cfRule type="cellIs" dxfId="678" priority="10054" operator="equal">
      <formula>"No Aceptable"</formula>
    </cfRule>
    <cfRule type="cellIs" dxfId="677" priority="10055" operator="equal">
      <formula>"Aceptable con Restricción o con Control Específico"</formula>
    </cfRule>
    <cfRule type="containsText" dxfId="676" priority="10056" operator="containsText" text="Tolerable con Recomendación">
      <formula>NOT(ISERROR(SEARCH("Tolerable con Recomendación",A7)))</formula>
    </cfRule>
    <cfRule type="cellIs" dxfId="675" priority="10057" operator="equal">
      <formula>"Aceptable"</formula>
    </cfRule>
    <cfRule type="cellIs" dxfId="674" priority="10058" operator="equal">
      <formula>"No aceptable"</formula>
    </cfRule>
    <cfRule type="cellIs" dxfId="673" priority="10059" operator="equal">
      <formula>"Aceptable con Restricción o con Control Específico"</formula>
    </cfRule>
    <cfRule type="containsText" dxfId="672" priority="10060" operator="containsText" text="Tolerable con Recomendación">
      <formula>NOT(ISERROR(SEARCH("Tolerable con Recomendación",A7)))</formula>
    </cfRule>
    <cfRule type="containsText" dxfId="671" priority="10061" operator="containsText" text="Riesgo Bajo/Aceptar">
      <formula>NOT(ISERROR(SEARCH("Riesgo Bajo/Aceptar",A7)))</formula>
    </cfRule>
    <cfRule type="containsText" dxfId="670" priority="10062" operator="containsText" text="Riesgo Moderado/Tolerar">
      <formula>NOT(ISERROR(SEARCH("Riesgo Moderado/Tolerar",A7)))</formula>
    </cfRule>
    <cfRule type="containsText" dxfId="669" priority="10063" operator="containsText" text="Riesgo Extremo/Evitar">
      <formula>NOT(ISERROR(SEARCH("Riesgo Extremo/Evitar",A7)))</formula>
    </cfRule>
    <cfRule type="containsText" dxfId="668" priority="10064" operator="containsText" text="Riesgo Alto/Mitigar">
      <formula>NOT(ISERROR(SEARCH("Riesgo Alto/Mitigar",A7)))</formula>
    </cfRule>
    <cfRule type="cellIs" dxfId="667" priority="10065" operator="equal">
      <formula>"No aceptable"</formula>
    </cfRule>
    <cfRule type="cellIs" dxfId="666" priority="10066" operator="equal">
      <formula>"Aceptable con Restricción o con Control Específico"</formula>
    </cfRule>
    <cfRule type="containsText" dxfId="665" priority="10067" operator="containsText" text="Tolerable con Recomendación">
      <formula>NOT(ISERROR(SEARCH("Tolerable con Recomendación",A7)))</formula>
    </cfRule>
  </conditionalFormatting>
  <conditionalFormatting sqref="L9">
    <cfRule type="cellIs" dxfId="664" priority="7047" operator="equal">
      <formula>"Aceptable"</formula>
    </cfRule>
    <cfRule type="cellIs" dxfId="663" priority="7048" operator="equal">
      <formula>"No Aceptable"</formula>
    </cfRule>
    <cfRule type="cellIs" dxfId="662" priority="7049" operator="equal">
      <formula>"Aceptable con Restricción o con Control Específico"</formula>
    </cfRule>
    <cfRule type="containsText" dxfId="661" priority="7050" operator="containsText" text="Tolerable con Recomendación">
      <formula>NOT(ISERROR(SEARCH("Tolerable con Recomendación",L9)))</formula>
    </cfRule>
    <cfRule type="cellIs" dxfId="660" priority="7051" operator="equal">
      <formula>"Aceptable"</formula>
    </cfRule>
    <cfRule type="cellIs" dxfId="659" priority="7052" operator="equal">
      <formula>"No aceptable"</formula>
    </cfRule>
    <cfRule type="cellIs" dxfId="658" priority="7053" operator="equal">
      <formula>"Aceptable con Restricción o con Control Específico"</formula>
    </cfRule>
    <cfRule type="containsText" dxfId="657" priority="7054" operator="containsText" text="Tolerable con Recomendación">
      <formula>NOT(ISERROR(SEARCH("Tolerable con Recomendación",L9)))</formula>
    </cfRule>
    <cfRule type="containsText" dxfId="656" priority="7055" operator="containsText" text="Riesgo Bajo/Aceptar">
      <formula>NOT(ISERROR(SEARCH("Riesgo Bajo/Aceptar",L9)))</formula>
    </cfRule>
    <cfRule type="containsText" dxfId="655" priority="7056" operator="containsText" text="Riesgo Moderado/Tolerar">
      <formula>NOT(ISERROR(SEARCH("Riesgo Moderado/Tolerar",L9)))</formula>
    </cfRule>
    <cfRule type="containsText" dxfId="654" priority="7057" operator="containsText" text="Riesgo Extremo/Evitar">
      <formula>NOT(ISERROR(SEARCH("Riesgo Extremo/Evitar",L9)))</formula>
    </cfRule>
    <cfRule type="containsText" dxfId="653" priority="7058" operator="containsText" text="Riesgo Alto/Mitigar">
      <formula>NOT(ISERROR(SEARCH("Riesgo Alto/Mitigar",L9)))</formula>
    </cfRule>
    <cfRule type="cellIs" dxfId="652" priority="7059" operator="equal">
      <formula>"No aceptable"</formula>
    </cfRule>
    <cfRule type="cellIs" dxfId="651" priority="7060" operator="equal">
      <formula>"Aceptable con Restricción o con Control Específico"</formula>
    </cfRule>
    <cfRule type="containsText" dxfId="650" priority="7061" operator="containsText" text="Tolerable con Recomendación">
      <formula>NOT(ISERROR(SEARCH("Tolerable con Recomendación",L9)))</formula>
    </cfRule>
  </conditionalFormatting>
  <conditionalFormatting sqref="P30:P1048576 W29 W17:W27 P24 P10:P15 W10:W15">
    <cfRule type="cellIs" dxfId="649" priority="4646" operator="equal">
      <formula>"TRANSFERIR"</formula>
    </cfRule>
    <cfRule type="cellIs" dxfId="648" priority="4647" operator="equal">
      <formula>"EVITAR"</formula>
    </cfRule>
  </conditionalFormatting>
  <conditionalFormatting sqref="L9 L30:L1048576 L16:L24">
    <cfRule type="cellIs" dxfId="647" priority="4642" operator="equal">
      <formula>"ACEPTAR"</formula>
    </cfRule>
    <cfRule type="cellIs" dxfId="646" priority="4643" operator="equal">
      <formula>"MEJORAR"</formula>
    </cfRule>
    <cfRule type="cellIs" dxfId="645" priority="4644" operator="equal">
      <formula>"COMPARTIR"</formula>
    </cfRule>
    <cfRule type="cellIs" dxfId="644" priority="4645" operator="equal">
      <formula>"EXPLOTAR"</formula>
    </cfRule>
  </conditionalFormatting>
  <conditionalFormatting sqref="O13:O23 O25:O26 P16 P9">
    <cfRule type="cellIs" dxfId="643" priority="3058" operator="equal">
      <formula>"Aceptable"</formula>
    </cfRule>
    <cfRule type="cellIs" dxfId="642" priority="3059" operator="equal">
      <formula>"No Aceptable"</formula>
    </cfRule>
    <cfRule type="cellIs" dxfId="641" priority="3060" operator="equal">
      <formula>"Aceptable con Restricción o con Control Específico"</formula>
    </cfRule>
    <cfRule type="containsText" dxfId="640" priority="3061" operator="containsText" text="Tolerable con Recomendación">
      <formula>NOT(ISERROR(SEARCH("Tolerable con Recomendación",O9)))</formula>
    </cfRule>
    <cfRule type="cellIs" dxfId="639" priority="3062" operator="equal">
      <formula>"Aceptable"</formula>
    </cfRule>
    <cfRule type="cellIs" dxfId="638" priority="3063" operator="equal">
      <formula>"No aceptable"</formula>
    </cfRule>
    <cfRule type="cellIs" dxfId="637" priority="3064" operator="equal">
      <formula>"Aceptable con Restricción o con Control Específico"</formula>
    </cfRule>
    <cfRule type="containsText" dxfId="636" priority="3065" operator="containsText" text="Tolerable con Recomendación">
      <formula>NOT(ISERROR(SEARCH("Tolerable con Recomendación",O9)))</formula>
    </cfRule>
    <cfRule type="containsText" dxfId="635" priority="3066" operator="containsText" text="Riesgo Bajo/Aceptar">
      <formula>NOT(ISERROR(SEARCH("Riesgo Bajo/Aceptar",O9)))</formula>
    </cfRule>
    <cfRule type="containsText" dxfId="634" priority="3067" operator="containsText" text="Riesgo Moderado/Tolerar">
      <formula>NOT(ISERROR(SEARCH("Riesgo Moderado/Tolerar",O9)))</formula>
    </cfRule>
    <cfRule type="containsText" dxfId="633" priority="3068" operator="containsText" text="Riesgo Extremo/Evitar">
      <formula>NOT(ISERROR(SEARCH("Riesgo Extremo/Evitar",O9)))</formula>
    </cfRule>
    <cfRule type="containsText" dxfId="632" priority="3069" operator="containsText" text="Riesgo Alto/Mitigar">
      <formula>NOT(ISERROR(SEARCH("Riesgo Alto/Mitigar",O9)))</formula>
    </cfRule>
    <cfRule type="cellIs" dxfId="631" priority="3070" operator="equal">
      <formula>"No aceptable"</formula>
    </cfRule>
    <cfRule type="cellIs" dxfId="630" priority="3071" operator="equal">
      <formula>"Aceptable con Restricción o con Control Específico"</formula>
    </cfRule>
    <cfRule type="containsText" dxfId="629" priority="3072" operator="containsText" text="Tolerable con Recomendación">
      <formula>NOT(ISERROR(SEARCH("Tolerable con Recomendación",O9)))</formula>
    </cfRule>
  </conditionalFormatting>
  <conditionalFormatting sqref="M7:N7 M11:N11 M13:N23 M25:N26">
    <cfRule type="cellIs" dxfId="628" priority="3043" operator="equal">
      <formula>"Aceptable"</formula>
    </cfRule>
    <cfRule type="cellIs" dxfId="627" priority="3044" operator="equal">
      <formula>"No Aceptable"</formula>
    </cfRule>
    <cfRule type="cellIs" dxfId="626" priority="3045" operator="equal">
      <formula>"Aceptable con Restricción o con Control Específico"</formula>
    </cfRule>
    <cfRule type="containsText" dxfId="625" priority="3046" operator="containsText" text="Tolerable con Recomendación">
      <formula>NOT(ISERROR(SEARCH("Tolerable con Recomendación",M7)))</formula>
    </cfRule>
    <cfRule type="cellIs" dxfId="624" priority="3047" operator="equal">
      <formula>"Aceptable"</formula>
    </cfRule>
    <cfRule type="cellIs" dxfId="623" priority="3048" operator="equal">
      <formula>"No aceptable"</formula>
    </cfRule>
    <cfRule type="cellIs" dxfId="622" priority="3049" operator="equal">
      <formula>"Aceptable con Restricción o con Control Específico"</formula>
    </cfRule>
    <cfRule type="containsText" dxfId="621" priority="3050" operator="containsText" text="Tolerable con Recomendación">
      <formula>NOT(ISERROR(SEARCH("Tolerable con Recomendación",M7)))</formula>
    </cfRule>
    <cfRule type="containsText" dxfId="620" priority="3051" operator="containsText" text="Riesgo Bajo/Aceptar">
      <formula>NOT(ISERROR(SEARCH("Riesgo Bajo/Aceptar",M7)))</formula>
    </cfRule>
    <cfRule type="containsText" dxfId="619" priority="3052" operator="containsText" text="Riesgo Moderado/Tolerar">
      <formula>NOT(ISERROR(SEARCH("Riesgo Moderado/Tolerar",M7)))</formula>
    </cfRule>
    <cfRule type="containsText" dxfId="618" priority="3053" operator="containsText" text="Riesgo Extremo/Evitar">
      <formula>NOT(ISERROR(SEARCH("Riesgo Extremo/Evitar",M7)))</formula>
    </cfRule>
    <cfRule type="containsText" dxfId="617" priority="3054" operator="containsText" text="Riesgo Alto/Mitigar">
      <formula>NOT(ISERROR(SEARCH("Riesgo Alto/Mitigar",M7)))</formula>
    </cfRule>
    <cfRule type="cellIs" dxfId="616" priority="3055" operator="equal">
      <formula>"No aceptable"</formula>
    </cfRule>
    <cfRule type="cellIs" dxfId="615" priority="3056" operator="equal">
      <formula>"Aceptable con Restricción o con Control Específico"</formula>
    </cfRule>
    <cfRule type="containsText" dxfId="614" priority="3057" operator="containsText" text="Tolerable con Recomendación">
      <formula>NOT(ISERROR(SEARCH("Tolerable con Recomendación",M7)))</formula>
    </cfRule>
  </conditionalFormatting>
  <conditionalFormatting sqref="P7:P8 P25:P26 P17:P23">
    <cfRule type="cellIs" dxfId="613" priority="3028" operator="equal">
      <formula>"Aceptable"</formula>
    </cfRule>
    <cfRule type="cellIs" dxfId="612" priority="3029" operator="equal">
      <formula>"No Aceptable"</formula>
    </cfRule>
    <cfRule type="cellIs" dxfId="611" priority="3030" operator="equal">
      <formula>"Aceptable con Restricción o con Control Específico"</formula>
    </cfRule>
    <cfRule type="containsText" dxfId="610" priority="3031" operator="containsText" text="Tolerable con Recomendación">
      <formula>NOT(ISERROR(SEARCH("Tolerable con Recomendación",P7)))</formula>
    </cfRule>
    <cfRule type="cellIs" dxfId="609" priority="3032" operator="equal">
      <formula>"Aceptable"</formula>
    </cfRule>
    <cfRule type="cellIs" dxfId="608" priority="3033" operator="equal">
      <formula>"No aceptable"</formula>
    </cfRule>
    <cfRule type="cellIs" dxfId="607" priority="3034" operator="equal">
      <formula>"Aceptable con Restricción o con Control Específico"</formula>
    </cfRule>
    <cfRule type="containsText" dxfId="606" priority="3035" operator="containsText" text="Tolerable con Recomendación">
      <formula>NOT(ISERROR(SEARCH("Tolerable con Recomendación",P7)))</formula>
    </cfRule>
    <cfRule type="containsText" dxfId="605" priority="3036" operator="containsText" text="Riesgo Bajo/Aceptar">
      <formula>NOT(ISERROR(SEARCH("Riesgo Bajo/Aceptar",P7)))</formula>
    </cfRule>
    <cfRule type="containsText" dxfId="604" priority="3037" operator="containsText" text="Riesgo Moderado/Tolerar">
      <formula>NOT(ISERROR(SEARCH("Riesgo Moderado/Tolerar",P7)))</formula>
    </cfRule>
    <cfRule type="containsText" dxfId="603" priority="3038" operator="containsText" text="Riesgo Extremo/Evitar">
      <formula>NOT(ISERROR(SEARCH("Riesgo Extremo/Evitar",P7)))</formula>
    </cfRule>
    <cfRule type="containsText" dxfId="602" priority="3039" operator="containsText" text="Riesgo Alto/Mitigar">
      <formula>NOT(ISERROR(SEARCH("Riesgo Alto/Mitigar",P7)))</formula>
    </cfRule>
    <cfRule type="cellIs" dxfId="601" priority="3040" operator="equal">
      <formula>"No aceptable"</formula>
    </cfRule>
    <cfRule type="cellIs" dxfId="600" priority="3041" operator="equal">
      <formula>"Aceptable con Restricción o con Control Específico"</formula>
    </cfRule>
    <cfRule type="containsText" dxfId="599" priority="3042" operator="containsText" text="Tolerable con Recomendación">
      <formula>NOT(ISERROR(SEARCH("Tolerable con Recomendación",P7)))</formula>
    </cfRule>
  </conditionalFormatting>
  <conditionalFormatting sqref="P7:P8 W29 W17:W27 P17:P26 P10:P15 W10:W15">
    <cfRule type="cellIs" dxfId="598" priority="3024" operator="equal">
      <formula>"EVITAR"</formula>
    </cfRule>
    <cfRule type="cellIs" dxfId="597" priority="3025" operator="equal">
      <formula>"MITIGAR"</formula>
    </cfRule>
    <cfRule type="cellIs" dxfId="596" priority="3026" operator="equal">
      <formula>"TRANSFERIR"</formula>
    </cfRule>
    <cfRule type="cellIs" dxfId="595" priority="3027" operator="equal">
      <formula>"ACEPTAR"</formula>
    </cfRule>
  </conditionalFormatting>
  <conditionalFormatting sqref="P7:P8 P25:P26 P17:P23">
    <cfRule type="cellIs" dxfId="594" priority="3022" operator="equal">
      <formula>"TRANSFERIR"</formula>
    </cfRule>
    <cfRule type="cellIs" dxfId="593" priority="3023" operator="equal">
      <formula>"EVITAR"</formula>
    </cfRule>
  </conditionalFormatting>
  <conditionalFormatting sqref="W30:W1048576">
    <cfRule type="cellIs" dxfId="592" priority="1532" operator="equal">
      <formula>"TRANSFERIR"</formula>
    </cfRule>
    <cfRule type="cellIs" dxfId="591" priority="1533" operator="equal">
      <formula>"EVITAR"</formula>
    </cfRule>
  </conditionalFormatting>
  <conditionalFormatting sqref="W16">
    <cfRule type="cellIs" dxfId="590" priority="1513" operator="equal">
      <formula>"Aceptable"</formula>
    </cfRule>
    <cfRule type="cellIs" dxfId="589" priority="1514" operator="equal">
      <formula>"No Aceptable"</formula>
    </cfRule>
    <cfRule type="cellIs" dxfId="588" priority="1515" operator="equal">
      <formula>"Aceptable con Restricción o con Control Específico"</formula>
    </cfRule>
    <cfRule type="containsText" dxfId="587" priority="1516" operator="containsText" text="Tolerable con Recomendación">
      <formula>NOT(ISERROR(SEARCH("Tolerable con Recomendación",W16)))</formula>
    </cfRule>
    <cfRule type="cellIs" dxfId="586" priority="1517" operator="equal">
      <formula>"Aceptable"</formula>
    </cfRule>
    <cfRule type="cellIs" dxfId="585" priority="1518" operator="equal">
      <formula>"No aceptable"</formula>
    </cfRule>
    <cfRule type="cellIs" dxfId="584" priority="1519" operator="equal">
      <formula>"Aceptable con Restricción o con Control Específico"</formula>
    </cfRule>
    <cfRule type="containsText" dxfId="583" priority="1520" operator="containsText" text="Tolerable con Recomendación">
      <formula>NOT(ISERROR(SEARCH("Tolerable con Recomendación",W16)))</formula>
    </cfRule>
    <cfRule type="containsText" dxfId="582" priority="1521" operator="containsText" text="Riesgo Bajo/Aceptar">
      <formula>NOT(ISERROR(SEARCH("Riesgo Bajo/Aceptar",W16)))</formula>
    </cfRule>
    <cfRule type="containsText" dxfId="581" priority="1522" operator="containsText" text="Riesgo Moderado/Tolerar">
      <formula>NOT(ISERROR(SEARCH("Riesgo Moderado/Tolerar",W16)))</formula>
    </cfRule>
    <cfRule type="containsText" dxfId="580" priority="1523" operator="containsText" text="Riesgo Extremo/Evitar">
      <formula>NOT(ISERROR(SEARCH("Riesgo Extremo/Evitar",W16)))</formula>
    </cfRule>
    <cfRule type="containsText" dxfId="579" priority="1524" operator="containsText" text="Riesgo Alto/Mitigar">
      <formula>NOT(ISERROR(SEARCH("Riesgo Alto/Mitigar",W16)))</formula>
    </cfRule>
    <cfRule type="cellIs" dxfId="578" priority="1525" operator="equal">
      <formula>"No aceptable"</formula>
    </cfRule>
    <cfRule type="cellIs" dxfId="577" priority="1526" operator="equal">
      <formula>"Aceptable con Restricción o con Control Específico"</formula>
    </cfRule>
    <cfRule type="containsText" dxfId="576" priority="1527" operator="containsText" text="Tolerable con Recomendación">
      <formula>NOT(ISERROR(SEARCH("Tolerable con Recomendación",W16)))</formula>
    </cfRule>
  </conditionalFormatting>
  <conditionalFormatting sqref="T7:U7">
    <cfRule type="cellIs" dxfId="575" priority="1498" operator="equal">
      <formula>"Aceptable"</formula>
    </cfRule>
    <cfRule type="cellIs" dxfId="574" priority="1499" operator="equal">
      <formula>"No Aceptable"</formula>
    </cfRule>
    <cfRule type="cellIs" dxfId="573" priority="1500" operator="equal">
      <formula>"Aceptable con Restricción o con Control Específico"</formula>
    </cfRule>
    <cfRule type="containsText" dxfId="572" priority="1501" operator="containsText" text="Tolerable con Recomendación">
      <formula>NOT(ISERROR(SEARCH("Tolerable con Recomendación",T7)))</formula>
    </cfRule>
    <cfRule type="cellIs" dxfId="571" priority="1502" operator="equal">
      <formula>"Aceptable"</formula>
    </cfRule>
    <cfRule type="cellIs" dxfId="570" priority="1503" operator="equal">
      <formula>"No aceptable"</formula>
    </cfRule>
    <cfRule type="cellIs" dxfId="569" priority="1504" operator="equal">
      <formula>"Aceptable con Restricción o con Control Específico"</formula>
    </cfRule>
    <cfRule type="containsText" dxfId="568" priority="1505" operator="containsText" text="Tolerable con Recomendación">
      <formula>NOT(ISERROR(SEARCH("Tolerable con Recomendación",T7)))</formula>
    </cfRule>
    <cfRule type="containsText" dxfId="567" priority="1506" operator="containsText" text="Riesgo Bajo/Aceptar">
      <formula>NOT(ISERROR(SEARCH("Riesgo Bajo/Aceptar",T7)))</formula>
    </cfRule>
    <cfRule type="containsText" dxfId="566" priority="1507" operator="containsText" text="Riesgo Moderado/Tolerar">
      <formula>NOT(ISERROR(SEARCH("Riesgo Moderado/Tolerar",T7)))</formula>
    </cfRule>
    <cfRule type="containsText" dxfId="565" priority="1508" operator="containsText" text="Riesgo Extremo/Evitar">
      <formula>NOT(ISERROR(SEARCH("Riesgo Extremo/Evitar",T7)))</formula>
    </cfRule>
    <cfRule type="containsText" dxfId="564" priority="1509" operator="containsText" text="Riesgo Alto/Mitigar">
      <formula>NOT(ISERROR(SEARCH("Riesgo Alto/Mitigar",T7)))</formula>
    </cfRule>
    <cfRule type="cellIs" dxfId="563" priority="1510" operator="equal">
      <formula>"No aceptable"</formula>
    </cfRule>
    <cfRule type="cellIs" dxfId="562" priority="1511" operator="equal">
      <formula>"Aceptable con Restricción o con Control Específico"</formula>
    </cfRule>
    <cfRule type="containsText" dxfId="561" priority="1512" operator="containsText" text="Tolerable con Recomendación">
      <formula>NOT(ISERROR(SEARCH("Tolerable con Recomendación",T7)))</formula>
    </cfRule>
  </conditionalFormatting>
  <conditionalFormatting sqref="W7:W8">
    <cfRule type="cellIs" dxfId="560" priority="1483" operator="equal">
      <formula>"Aceptable"</formula>
    </cfRule>
    <cfRule type="cellIs" dxfId="559" priority="1484" operator="equal">
      <formula>"No Aceptable"</formula>
    </cfRule>
    <cfRule type="cellIs" dxfId="558" priority="1485" operator="equal">
      <formula>"Aceptable con Restricción o con Control Específico"</formula>
    </cfRule>
    <cfRule type="containsText" dxfId="557" priority="1486" operator="containsText" text="Tolerable con Recomendación">
      <formula>NOT(ISERROR(SEARCH("Tolerable con Recomendación",W7)))</formula>
    </cfRule>
    <cfRule type="cellIs" dxfId="556" priority="1487" operator="equal">
      <formula>"Aceptable"</formula>
    </cfRule>
    <cfRule type="cellIs" dxfId="555" priority="1488" operator="equal">
      <formula>"No aceptable"</formula>
    </cfRule>
    <cfRule type="cellIs" dxfId="554" priority="1489" operator="equal">
      <formula>"Aceptable con Restricción o con Control Específico"</formula>
    </cfRule>
    <cfRule type="containsText" dxfId="553" priority="1490" operator="containsText" text="Tolerable con Recomendación">
      <formula>NOT(ISERROR(SEARCH("Tolerable con Recomendación",W7)))</formula>
    </cfRule>
    <cfRule type="containsText" dxfId="552" priority="1491" operator="containsText" text="Riesgo Bajo/Aceptar">
      <formula>NOT(ISERROR(SEARCH("Riesgo Bajo/Aceptar",W7)))</formula>
    </cfRule>
    <cfRule type="containsText" dxfId="551" priority="1492" operator="containsText" text="Riesgo Moderado/Tolerar">
      <formula>NOT(ISERROR(SEARCH("Riesgo Moderado/Tolerar",W7)))</formula>
    </cfRule>
    <cfRule type="containsText" dxfId="550" priority="1493" operator="containsText" text="Riesgo Extremo/Evitar">
      <formula>NOT(ISERROR(SEARCH("Riesgo Extremo/Evitar",W7)))</formula>
    </cfRule>
    <cfRule type="containsText" dxfId="549" priority="1494" operator="containsText" text="Riesgo Alto/Mitigar">
      <formula>NOT(ISERROR(SEARCH("Riesgo Alto/Mitigar",W7)))</formula>
    </cfRule>
    <cfRule type="cellIs" dxfId="548" priority="1495" operator="equal">
      <formula>"No aceptable"</formula>
    </cfRule>
    <cfRule type="cellIs" dxfId="547" priority="1496" operator="equal">
      <formula>"Aceptable con Restricción o con Control Específico"</formula>
    </cfRule>
    <cfRule type="containsText" dxfId="546" priority="1497" operator="containsText" text="Tolerable con Recomendación">
      <formula>NOT(ISERROR(SEARCH("Tolerable con Recomendación",W7)))</formula>
    </cfRule>
  </conditionalFormatting>
  <conditionalFormatting sqref="W7:W8">
    <cfRule type="cellIs" dxfId="545" priority="1479" operator="equal">
      <formula>"EVITAR"</formula>
    </cfRule>
    <cfRule type="cellIs" dxfId="544" priority="1480" operator="equal">
      <formula>"MITIGAR"</formula>
    </cfRule>
    <cfRule type="cellIs" dxfId="543" priority="1481" operator="equal">
      <formula>"TRANSFERIR"</formula>
    </cfRule>
    <cfRule type="cellIs" dxfId="542" priority="1482" operator="equal">
      <formula>"ACEPTAR"</formula>
    </cfRule>
  </conditionalFormatting>
  <conditionalFormatting sqref="W7:W8">
    <cfRule type="cellIs" dxfId="541" priority="1477" operator="equal">
      <formula>"TRANSFERIR"</formula>
    </cfRule>
    <cfRule type="cellIs" dxfId="540" priority="1478" operator="equal">
      <formula>"EVITAR"</formula>
    </cfRule>
  </conditionalFormatting>
  <conditionalFormatting sqref="M8:N10">
    <cfRule type="cellIs" dxfId="539" priority="1404" operator="equal">
      <formula>"Aceptable"</formula>
    </cfRule>
    <cfRule type="cellIs" dxfId="538" priority="1405" operator="equal">
      <formula>"No Aceptable"</formula>
    </cfRule>
    <cfRule type="cellIs" dxfId="537" priority="1406" operator="equal">
      <formula>"Aceptable con Restricción o con Control Específico"</formula>
    </cfRule>
    <cfRule type="containsText" dxfId="536" priority="1407" operator="containsText" text="Tolerable con Recomendación">
      <formula>NOT(ISERROR(SEARCH("Tolerable con Recomendación",M8)))</formula>
    </cfRule>
    <cfRule type="cellIs" dxfId="535" priority="1408" operator="equal">
      <formula>"Aceptable"</formula>
    </cfRule>
    <cfRule type="cellIs" dxfId="534" priority="1409" operator="equal">
      <formula>"No aceptable"</formula>
    </cfRule>
    <cfRule type="cellIs" dxfId="533" priority="1410" operator="equal">
      <formula>"Aceptable con Restricción o con Control Específico"</formula>
    </cfRule>
    <cfRule type="containsText" dxfId="532" priority="1411" operator="containsText" text="Tolerable con Recomendación">
      <formula>NOT(ISERROR(SEARCH("Tolerable con Recomendación",M8)))</formula>
    </cfRule>
    <cfRule type="containsText" dxfId="531" priority="1412" operator="containsText" text="Riesgo Bajo/Aceptar">
      <formula>NOT(ISERROR(SEARCH("Riesgo Bajo/Aceptar",M8)))</formula>
    </cfRule>
    <cfRule type="containsText" dxfId="530" priority="1413" operator="containsText" text="Riesgo Moderado/Tolerar">
      <formula>NOT(ISERROR(SEARCH("Riesgo Moderado/Tolerar",M8)))</formula>
    </cfRule>
    <cfRule type="containsText" dxfId="529" priority="1414" operator="containsText" text="Riesgo Extremo/Evitar">
      <formula>NOT(ISERROR(SEARCH("Riesgo Extremo/Evitar",M8)))</formula>
    </cfRule>
    <cfRule type="containsText" dxfId="528" priority="1415" operator="containsText" text="Riesgo Alto/Mitigar">
      <formula>NOT(ISERROR(SEARCH("Riesgo Alto/Mitigar",M8)))</formula>
    </cfRule>
    <cfRule type="cellIs" dxfId="527" priority="1416" operator="equal">
      <formula>"No aceptable"</formula>
    </cfRule>
    <cfRule type="cellIs" dxfId="526" priority="1417" operator="equal">
      <formula>"Aceptable con Restricción o con Control Específico"</formula>
    </cfRule>
    <cfRule type="containsText" dxfId="525" priority="1418" operator="containsText" text="Tolerable con Recomendación">
      <formula>NOT(ISERROR(SEARCH("Tolerable con Recomendación",M8)))</formula>
    </cfRule>
  </conditionalFormatting>
  <conditionalFormatting sqref="T8:U8 T10:U10">
    <cfRule type="cellIs" dxfId="524" priority="1389" operator="equal">
      <formula>"Aceptable"</formula>
    </cfRule>
    <cfRule type="cellIs" dxfId="523" priority="1390" operator="equal">
      <formula>"No Aceptable"</formula>
    </cfRule>
    <cfRule type="cellIs" dxfId="522" priority="1391" operator="equal">
      <formula>"Aceptable con Restricción o con Control Específico"</formula>
    </cfRule>
    <cfRule type="containsText" dxfId="521" priority="1392" operator="containsText" text="Tolerable con Recomendación">
      <formula>NOT(ISERROR(SEARCH("Tolerable con Recomendación",T8)))</formula>
    </cfRule>
    <cfRule type="cellIs" dxfId="520" priority="1393" operator="equal">
      <formula>"Aceptable"</formula>
    </cfRule>
    <cfRule type="cellIs" dxfId="519" priority="1394" operator="equal">
      <formula>"No aceptable"</formula>
    </cfRule>
    <cfRule type="cellIs" dxfId="518" priority="1395" operator="equal">
      <formula>"Aceptable con Restricción o con Control Específico"</formula>
    </cfRule>
    <cfRule type="containsText" dxfId="517" priority="1396" operator="containsText" text="Tolerable con Recomendación">
      <formula>NOT(ISERROR(SEARCH("Tolerable con Recomendación",T8)))</formula>
    </cfRule>
    <cfRule type="containsText" dxfId="516" priority="1397" operator="containsText" text="Riesgo Bajo/Aceptar">
      <formula>NOT(ISERROR(SEARCH("Riesgo Bajo/Aceptar",T8)))</formula>
    </cfRule>
    <cfRule type="containsText" dxfId="515" priority="1398" operator="containsText" text="Riesgo Moderado/Tolerar">
      <formula>NOT(ISERROR(SEARCH("Riesgo Moderado/Tolerar",T8)))</formula>
    </cfRule>
    <cfRule type="containsText" dxfId="514" priority="1399" operator="containsText" text="Riesgo Extremo/Evitar">
      <formula>NOT(ISERROR(SEARCH("Riesgo Extremo/Evitar",T8)))</formula>
    </cfRule>
    <cfRule type="containsText" dxfId="513" priority="1400" operator="containsText" text="Riesgo Alto/Mitigar">
      <formula>NOT(ISERROR(SEARCH("Riesgo Alto/Mitigar",T8)))</formula>
    </cfRule>
    <cfRule type="cellIs" dxfId="512" priority="1401" operator="equal">
      <formula>"No aceptable"</formula>
    </cfRule>
    <cfRule type="cellIs" dxfId="511" priority="1402" operator="equal">
      <formula>"Aceptable con Restricción o con Control Específico"</formula>
    </cfRule>
    <cfRule type="containsText" dxfId="510" priority="1403" operator="containsText" text="Tolerable con Recomendación">
      <formula>NOT(ISERROR(SEARCH("Tolerable con Recomendación",T8)))</formula>
    </cfRule>
  </conditionalFormatting>
  <conditionalFormatting sqref="O12">
    <cfRule type="cellIs" dxfId="509" priority="1328" operator="equal">
      <formula>"Aceptable"</formula>
    </cfRule>
    <cfRule type="cellIs" dxfId="508" priority="1329" operator="equal">
      <formula>"No Aceptable"</formula>
    </cfRule>
    <cfRule type="cellIs" dxfId="507" priority="1330" operator="equal">
      <formula>"Aceptable con Restricción o con Control Específico"</formula>
    </cfRule>
    <cfRule type="containsText" dxfId="506" priority="1331" operator="containsText" text="Tolerable con Recomendación">
      <formula>NOT(ISERROR(SEARCH("Tolerable con Recomendación",O12)))</formula>
    </cfRule>
    <cfRule type="cellIs" dxfId="505" priority="1332" operator="equal">
      <formula>"Aceptable"</formula>
    </cfRule>
    <cfRule type="cellIs" dxfId="504" priority="1333" operator="equal">
      <formula>"No aceptable"</formula>
    </cfRule>
    <cfRule type="cellIs" dxfId="503" priority="1334" operator="equal">
      <formula>"Aceptable con Restricción o con Control Específico"</formula>
    </cfRule>
    <cfRule type="containsText" dxfId="502" priority="1335" operator="containsText" text="Tolerable con Recomendación">
      <formula>NOT(ISERROR(SEARCH("Tolerable con Recomendación",O12)))</formula>
    </cfRule>
    <cfRule type="containsText" dxfId="501" priority="1336" operator="containsText" text="Riesgo Bajo/Aceptar">
      <formula>NOT(ISERROR(SEARCH("Riesgo Bajo/Aceptar",O12)))</formula>
    </cfRule>
    <cfRule type="containsText" dxfId="500" priority="1337" operator="containsText" text="Riesgo Moderado/Tolerar">
      <formula>NOT(ISERROR(SEARCH("Riesgo Moderado/Tolerar",O12)))</formula>
    </cfRule>
    <cfRule type="containsText" dxfId="499" priority="1338" operator="containsText" text="Riesgo Extremo/Evitar">
      <formula>NOT(ISERROR(SEARCH("Riesgo Extremo/Evitar",O12)))</formula>
    </cfRule>
    <cfRule type="containsText" dxfId="498" priority="1339" operator="containsText" text="Riesgo Alto/Mitigar">
      <formula>NOT(ISERROR(SEARCH("Riesgo Alto/Mitigar",O12)))</formula>
    </cfRule>
    <cfRule type="cellIs" dxfId="497" priority="1340" operator="equal">
      <formula>"No aceptable"</formula>
    </cfRule>
    <cfRule type="cellIs" dxfId="496" priority="1341" operator="equal">
      <formula>"Aceptable con Restricción o con Control Específico"</formula>
    </cfRule>
    <cfRule type="containsText" dxfId="495" priority="1342" operator="containsText" text="Tolerable con Recomendación">
      <formula>NOT(ISERROR(SEARCH("Tolerable con Recomendación",O12)))</formula>
    </cfRule>
  </conditionalFormatting>
  <conditionalFormatting sqref="M12:N12">
    <cfRule type="cellIs" dxfId="494" priority="1313" operator="equal">
      <formula>"Aceptable"</formula>
    </cfRule>
    <cfRule type="cellIs" dxfId="493" priority="1314" operator="equal">
      <formula>"No Aceptable"</formula>
    </cfRule>
    <cfRule type="cellIs" dxfId="492" priority="1315" operator="equal">
      <formula>"Aceptable con Restricción o con Control Específico"</formula>
    </cfRule>
    <cfRule type="containsText" dxfId="491" priority="1316" operator="containsText" text="Tolerable con Recomendación">
      <formula>NOT(ISERROR(SEARCH("Tolerable con Recomendación",M12)))</formula>
    </cfRule>
    <cfRule type="cellIs" dxfId="490" priority="1317" operator="equal">
      <formula>"Aceptable"</formula>
    </cfRule>
    <cfRule type="cellIs" dxfId="489" priority="1318" operator="equal">
      <formula>"No aceptable"</formula>
    </cfRule>
    <cfRule type="cellIs" dxfId="488" priority="1319" operator="equal">
      <formula>"Aceptable con Restricción o con Control Específico"</formula>
    </cfRule>
    <cfRule type="containsText" dxfId="487" priority="1320" operator="containsText" text="Tolerable con Recomendación">
      <formula>NOT(ISERROR(SEARCH("Tolerable con Recomendación",M12)))</formula>
    </cfRule>
    <cfRule type="containsText" dxfId="486" priority="1321" operator="containsText" text="Riesgo Bajo/Aceptar">
      <formula>NOT(ISERROR(SEARCH("Riesgo Bajo/Aceptar",M12)))</formula>
    </cfRule>
    <cfRule type="containsText" dxfId="485" priority="1322" operator="containsText" text="Riesgo Moderado/Tolerar">
      <formula>NOT(ISERROR(SEARCH("Riesgo Moderado/Tolerar",M12)))</formula>
    </cfRule>
    <cfRule type="containsText" dxfId="484" priority="1323" operator="containsText" text="Riesgo Extremo/Evitar">
      <formula>NOT(ISERROR(SEARCH("Riesgo Extremo/Evitar",M12)))</formula>
    </cfRule>
    <cfRule type="containsText" dxfId="483" priority="1324" operator="containsText" text="Riesgo Alto/Mitigar">
      <formula>NOT(ISERROR(SEARCH("Riesgo Alto/Mitigar",M12)))</formula>
    </cfRule>
    <cfRule type="cellIs" dxfId="482" priority="1325" operator="equal">
      <formula>"No aceptable"</formula>
    </cfRule>
    <cfRule type="cellIs" dxfId="481" priority="1326" operator="equal">
      <formula>"Aceptable con Restricción o con Control Específico"</formula>
    </cfRule>
    <cfRule type="containsText" dxfId="480" priority="1327" operator="containsText" text="Tolerable con Recomendación">
      <formula>NOT(ISERROR(SEARCH("Tolerable con Recomendación",M12)))</formula>
    </cfRule>
  </conditionalFormatting>
  <conditionalFormatting sqref="V25:V26">
    <cfRule type="cellIs" dxfId="479" priority="1259" operator="equal">
      <formula>"Aceptable"</formula>
    </cfRule>
    <cfRule type="cellIs" dxfId="478" priority="1260" operator="equal">
      <formula>"No Aceptable"</formula>
    </cfRule>
    <cfRule type="cellIs" dxfId="477" priority="1261" operator="equal">
      <formula>"Aceptable con Restricción o con Control Específico"</formula>
    </cfRule>
    <cfRule type="containsText" dxfId="476" priority="1262" operator="containsText" text="Tolerable con Recomendación">
      <formula>NOT(ISERROR(SEARCH("Tolerable con Recomendación",V25)))</formula>
    </cfRule>
    <cfRule type="cellIs" dxfId="475" priority="1263" operator="equal">
      <formula>"Aceptable"</formula>
    </cfRule>
    <cfRule type="cellIs" dxfId="474" priority="1264" operator="equal">
      <formula>"No aceptable"</formula>
    </cfRule>
    <cfRule type="cellIs" dxfId="473" priority="1265" operator="equal">
      <formula>"Aceptable con Restricción o con Control Específico"</formula>
    </cfRule>
    <cfRule type="containsText" dxfId="472" priority="1266" operator="containsText" text="Tolerable con Recomendación">
      <formula>NOT(ISERROR(SEARCH("Tolerable con Recomendación",V25)))</formula>
    </cfRule>
    <cfRule type="containsText" dxfId="471" priority="1267" operator="containsText" text="Riesgo Bajo/Aceptar">
      <formula>NOT(ISERROR(SEARCH("Riesgo Bajo/Aceptar",V25)))</formula>
    </cfRule>
    <cfRule type="containsText" dxfId="470" priority="1268" operator="containsText" text="Riesgo Moderado/Tolerar">
      <formula>NOT(ISERROR(SEARCH("Riesgo Moderado/Tolerar",V25)))</formula>
    </cfRule>
    <cfRule type="containsText" dxfId="469" priority="1269" operator="containsText" text="Riesgo Extremo/Evitar">
      <formula>NOT(ISERROR(SEARCH("Riesgo Extremo/Evitar",V25)))</formula>
    </cfRule>
    <cfRule type="containsText" dxfId="468" priority="1270" operator="containsText" text="Riesgo Alto/Mitigar">
      <formula>NOT(ISERROR(SEARCH("Riesgo Alto/Mitigar",V25)))</formula>
    </cfRule>
    <cfRule type="cellIs" dxfId="467" priority="1271" operator="equal">
      <formula>"No aceptable"</formula>
    </cfRule>
    <cfRule type="cellIs" dxfId="466" priority="1272" operator="equal">
      <formula>"Aceptable con Restricción o con Control Específico"</formula>
    </cfRule>
    <cfRule type="containsText" dxfId="465" priority="1273" operator="containsText" text="Tolerable con Recomendación">
      <formula>NOT(ISERROR(SEARCH("Tolerable con Recomendación",V25)))</formula>
    </cfRule>
  </conditionalFormatting>
  <conditionalFormatting sqref="T25:U26">
    <cfRule type="cellIs" dxfId="464" priority="1244" operator="equal">
      <formula>"Aceptable"</formula>
    </cfRule>
    <cfRule type="cellIs" dxfId="463" priority="1245" operator="equal">
      <formula>"No Aceptable"</formula>
    </cfRule>
    <cfRule type="cellIs" dxfId="462" priority="1246" operator="equal">
      <formula>"Aceptable con Restricción o con Control Específico"</formula>
    </cfRule>
    <cfRule type="containsText" dxfId="461" priority="1247" operator="containsText" text="Tolerable con Recomendación">
      <formula>NOT(ISERROR(SEARCH("Tolerable con Recomendación",T25)))</formula>
    </cfRule>
    <cfRule type="cellIs" dxfId="460" priority="1248" operator="equal">
      <formula>"Aceptable"</formula>
    </cfRule>
    <cfRule type="cellIs" dxfId="459" priority="1249" operator="equal">
      <formula>"No aceptable"</formula>
    </cfRule>
    <cfRule type="cellIs" dxfId="458" priority="1250" operator="equal">
      <formula>"Aceptable con Restricción o con Control Específico"</formula>
    </cfRule>
    <cfRule type="containsText" dxfId="457" priority="1251" operator="containsText" text="Tolerable con Recomendación">
      <formula>NOT(ISERROR(SEARCH("Tolerable con Recomendación",T25)))</formula>
    </cfRule>
    <cfRule type="containsText" dxfId="456" priority="1252" operator="containsText" text="Riesgo Bajo/Aceptar">
      <formula>NOT(ISERROR(SEARCH("Riesgo Bajo/Aceptar",T25)))</formula>
    </cfRule>
    <cfRule type="containsText" dxfId="455" priority="1253" operator="containsText" text="Riesgo Moderado/Tolerar">
      <formula>NOT(ISERROR(SEARCH("Riesgo Moderado/Tolerar",T25)))</formula>
    </cfRule>
    <cfRule type="containsText" dxfId="454" priority="1254" operator="containsText" text="Riesgo Extremo/Evitar">
      <formula>NOT(ISERROR(SEARCH("Riesgo Extremo/Evitar",T25)))</formula>
    </cfRule>
    <cfRule type="containsText" dxfId="453" priority="1255" operator="containsText" text="Riesgo Alto/Mitigar">
      <formula>NOT(ISERROR(SEARCH("Riesgo Alto/Mitigar",T25)))</formula>
    </cfRule>
    <cfRule type="cellIs" dxfId="452" priority="1256" operator="equal">
      <formula>"No aceptable"</formula>
    </cfRule>
    <cfRule type="cellIs" dxfId="451" priority="1257" operator="equal">
      <formula>"Aceptable con Restricción o con Control Específico"</formula>
    </cfRule>
    <cfRule type="containsText" dxfId="450" priority="1258" operator="containsText" text="Tolerable con Recomendación">
      <formula>NOT(ISERROR(SEARCH("Tolerable con Recomendación",T25)))</formula>
    </cfRule>
  </conditionalFormatting>
  <conditionalFormatting sqref="O29:P29">
    <cfRule type="cellIs" dxfId="449" priority="898" operator="equal">
      <formula>"Aceptable"</formula>
    </cfRule>
    <cfRule type="cellIs" dxfId="448" priority="899" operator="equal">
      <formula>"No Aceptable"</formula>
    </cfRule>
    <cfRule type="cellIs" dxfId="447" priority="900" operator="equal">
      <formula>"Aceptable con Restricción o con Control Específico"</formula>
    </cfRule>
    <cfRule type="containsText" dxfId="446" priority="901" operator="containsText" text="Tolerable con Recomendación">
      <formula>NOT(ISERROR(SEARCH("Tolerable con Recomendación",O29)))</formula>
    </cfRule>
    <cfRule type="cellIs" dxfId="445" priority="902" operator="equal">
      <formula>"Aceptable"</formula>
    </cfRule>
    <cfRule type="cellIs" dxfId="444" priority="903" operator="equal">
      <formula>"No aceptable"</formula>
    </cfRule>
    <cfRule type="cellIs" dxfId="443" priority="904" operator="equal">
      <formula>"Aceptable con Restricción o con Control Específico"</formula>
    </cfRule>
    <cfRule type="containsText" dxfId="442" priority="905" operator="containsText" text="Tolerable con Recomendación">
      <formula>NOT(ISERROR(SEARCH("Tolerable con Recomendación",O29)))</formula>
    </cfRule>
    <cfRule type="containsText" dxfId="441" priority="906" operator="containsText" text="Riesgo Bajo/Aceptar">
      <formula>NOT(ISERROR(SEARCH("Riesgo Bajo/Aceptar",O29)))</formula>
    </cfRule>
    <cfRule type="containsText" dxfId="440" priority="907" operator="containsText" text="Riesgo Moderado/Tolerar">
      <formula>NOT(ISERROR(SEARCH("Riesgo Moderado/Tolerar",O29)))</formula>
    </cfRule>
    <cfRule type="containsText" dxfId="439" priority="908" operator="containsText" text="Riesgo Extremo/Evitar">
      <formula>NOT(ISERROR(SEARCH("Riesgo Extremo/Evitar",O29)))</formula>
    </cfRule>
    <cfRule type="containsText" dxfId="438" priority="909" operator="containsText" text="Riesgo Alto/Mitigar">
      <formula>NOT(ISERROR(SEARCH("Riesgo Alto/Mitigar",O29)))</formula>
    </cfRule>
    <cfRule type="cellIs" dxfId="437" priority="910" operator="equal">
      <formula>"No aceptable"</formula>
    </cfRule>
    <cfRule type="cellIs" dxfId="436" priority="911" operator="equal">
      <formula>"Aceptable con Restricción o con Control Específico"</formula>
    </cfRule>
    <cfRule type="containsText" dxfId="435" priority="912" operator="containsText" text="Tolerable con Recomendación">
      <formula>NOT(ISERROR(SEARCH("Tolerable con Recomendación",O29)))</formula>
    </cfRule>
  </conditionalFormatting>
  <conditionalFormatting sqref="M29:N29">
    <cfRule type="cellIs" dxfId="434" priority="883" operator="equal">
      <formula>"Aceptable"</formula>
    </cfRule>
    <cfRule type="cellIs" dxfId="433" priority="884" operator="equal">
      <formula>"No Aceptable"</formula>
    </cfRule>
    <cfRule type="cellIs" dxfId="432" priority="885" operator="equal">
      <formula>"Aceptable con Restricción o con Control Específico"</formula>
    </cfRule>
    <cfRule type="containsText" dxfId="431" priority="886" operator="containsText" text="Tolerable con Recomendación">
      <formula>NOT(ISERROR(SEARCH("Tolerable con Recomendación",M29)))</formula>
    </cfRule>
    <cfRule type="cellIs" dxfId="430" priority="887" operator="equal">
      <formula>"Aceptable"</formula>
    </cfRule>
    <cfRule type="cellIs" dxfId="429" priority="888" operator="equal">
      <formula>"No aceptable"</formula>
    </cfRule>
    <cfRule type="cellIs" dxfId="428" priority="889" operator="equal">
      <formula>"Aceptable con Restricción o con Control Específico"</formula>
    </cfRule>
    <cfRule type="containsText" dxfId="427" priority="890" operator="containsText" text="Tolerable con Recomendación">
      <formula>NOT(ISERROR(SEARCH("Tolerable con Recomendación",M29)))</formula>
    </cfRule>
    <cfRule type="containsText" dxfId="426" priority="891" operator="containsText" text="Riesgo Bajo/Aceptar">
      <formula>NOT(ISERROR(SEARCH("Riesgo Bajo/Aceptar",M29)))</formula>
    </cfRule>
    <cfRule type="containsText" dxfId="425" priority="892" operator="containsText" text="Riesgo Moderado/Tolerar">
      <formula>NOT(ISERROR(SEARCH("Riesgo Moderado/Tolerar",M29)))</formula>
    </cfRule>
    <cfRule type="containsText" dxfId="424" priority="893" operator="containsText" text="Riesgo Extremo/Evitar">
      <formula>NOT(ISERROR(SEARCH("Riesgo Extremo/Evitar",M29)))</formula>
    </cfRule>
    <cfRule type="containsText" dxfId="423" priority="894" operator="containsText" text="Riesgo Alto/Mitigar">
      <formula>NOT(ISERROR(SEARCH("Riesgo Alto/Mitigar",M29)))</formula>
    </cfRule>
    <cfRule type="cellIs" dxfId="422" priority="895" operator="equal">
      <formula>"No aceptable"</formula>
    </cfRule>
    <cfRule type="cellIs" dxfId="421" priority="896" operator="equal">
      <formula>"Aceptable con Restricción o con Control Específico"</formula>
    </cfRule>
    <cfRule type="containsText" dxfId="420" priority="897" operator="containsText" text="Tolerable con Recomendación">
      <formula>NOT(ISERROR(SEARCH("Tolerable con Recomendación",M29)))</formula>
    </cfRule>
  </conditionalFormatting>
  <conditionalFormatting sqref="I25:K26">
    <cfRule type="cellIs" dxfId="419" priority="736" operator="equal">
      <formula>"Aceptable"</formula>
    </cfRule>
    <cfRule type="cellIs" dxfId="418" priority="737" operator="equal">
      <formula>"No Aceptable"</formula>
    </cfRule>
    <cfRule type="cellIs" dxfId="417" priority="738" operator="equal">
      <formula>"Aceptable con Restricción o con Control Específico"</formula>
    </cfRule>
    <cfRule type="containsText" dxfId="416" priority="739" operator="containsText" text="Tolerable con Recomendación">
      <formula>NOT(ISERROR(SEARCH("Tolerable con Recomendación",I25)))</formula>
    </cfRule>
    <cfRule type="cellIs" dxfId="415" priority="740" operator="equal">
      <formula>"Aceptable"</formula>
    </cfRule>
    <cfRule type="cellIs" dxfId="414" priority="741" operator="equal">
      <formula>"No aceptable"</formula>
    </cfRule>
    <cfRule type="cellIs" dxfId="413" priority="742" operator="equal">
      <formula>"Aceptable con Restricción o con Control Específico"</formula>
    </cfRule>
    <cfRule type="containsText" dxfId="412" priority="743" operator="containsText" text="Tolerable con Recomendación">
      <formula>NOT(ISERROR(SEARCH("Tolerable con Recomendación",I25)))</formula>
    </cfRule>
    <cfRule type="containsText" dxfId="411" priority="744" operator="containsText" text="Riesgo Bajo/Aceptar">
      <formula>NOT(ISERROR(SEARCH("Riesgo Bajo/Aceptar",I25)))</formula>
    </cfRule>
    <cfRule type="containsText" dxfId="410" priority="745" operator="containsText" text="Riesgo Moderado/Tolerar">
      <formula>NOT(ISERROR(SEARCH("Riesgo Moderado/Tolerar",I25)))</formula>
    </cfRule>
    <cfRule type="containsText" dxfId="409" priority="746" operator="containsText" text="Riesgo Extremo/Evitar">
      <formula>NOT(ISERROR(SEARCH("Riesgo Extremo/Evitar",I25)))</formula>
    </cfRule>
    <cfRule type="containsText" dxfId="408" priority="747" operator="containsText" text="Riesgo Alto/Mitigar">
      <formula>NOT(ISERROR(SEARCH("Riesgo Alto/Mitigar",I25)))</formula>
    </cfRule>
    <cfRule type="cellIs" dxfId="407" priority="748" operator="equal">
      <formula>"No aceptable"</formula>
    </cfRule>
    <cfRule type="cellIs" dxfId="406" priority="749" operator="equal">
      <formula>"Aceptable con Restricción o con Control Específico"</formula>
    </cfRule>
    <cfRule type="containsText" dxfId="405" priority="750" operator="containsText" text="Tolerable con Recomendación">
      <formula>NOT(ISERROR(SEARCH("Tolerable con Recomendación",I25)))</formula>
    </cfRule>
  </conditionalFormatting>
  <conditionalFormatting sqref="G7 G25:G27 G10:G22">
    <cfRule type="cellIs" dxfId="404" priority="534" operator="equal">
      <formula>"Riesgo"</formula>
    </cfRule>
    <cfRule type="cellIs" dxfId="403" priority="535" operator="equal">
      <formula>"Negativo"</formula>
    </cfRule>
    <cfRule type="cellIs" dxfId="402" priority="536" operator="equal">
      <formula>"Positivo"</formula>
    </cfRule>
  </conditionalFormatting>
  <conditionalFormatting sqref="G24">
    <cfRule type="cellIs" dxfId="401" priority="531" operator="equal">
      <formula>"Riesgo"</formula>
    </cfRule>
    <cfRule type="cellIs" dxfId="400" priority="532" operator="equal">
      <formula>"Negativo"</formula>
    </cfRule>
    <cfRule type="cellIs" dxfId="399" priority="533" operator="equal">
      <formula>"Positivo"</formula>
    </cfRule>
  </conditionalFormatting>
  <conditionalFormatting sqref="G8">
    <cfRule type="cellIs" dxfId="398" priority="522" operator="equal">
      <formula>"Riesgo"</formula>
    </cfRule>
    <cfRule type="cellIs" dxfId="397" priority="523" operator="equal">
      <formula>"Negativo"</formula>
    </cfRule>
    <cfRule type="cellIs" dxfId="396" priority="524" operator="equal">
      <formula>"Positivo"</formula>
    </cfRule>
  </conditionalFormatting>
  <conditionalFormatting sqref="O27">
    <cfRule type="cellIs" dxfId="395" priority="453" operator="equal">
      <formula>"Aceptable"</formula>
    </cfRule>
    <cfRule type="cellIs" dxfId="394" priority="454" operator="equal">
      <formula>"No Aceptable"</formula>
    </cfRule>
    <cfRule type="cellIs" dxfId="393" priority="455" operator="equal">
      <formula>"Aceptable con Restricción o con Control Específico"</formula>
    </cfRule>
    <cfRule type="containsText" dxfId="392" priority="456" operator="containsText" text="Tolerable con Recomendación">
      <formula>NOT(ISERROR(SEARCH("Tolerable con Recomendación",O27)))</formula>
    </cfRule>
    <cfRule type="cellIs" dxfId="391" priority="457" operator="equal">
      <formula>"Aceptable"</formula>
    </cfRule>
    <cfRule type="cellIs" dxfId="390" priority="458" operator="equal">
      <formula>"No aceptable"</formula>
    </cfRule>
    <cfRule type="cellIs" dxfId="389" priority="459" operator="equal">
      <formula>"Aceptable con Restricción o con Control Específico"</formula>
    </cfRule>
    <cfRule type="containsText" dxfId="388" priority="460" operator="containsText" text="Tolerable con Recomendación">
      <formula>NOT(ISERROR(SEARCH("Tolerable con Recomendación",O27)))</formula>
    </cfRule>
    <cfRule type="containsText" dxfId="387" priority="461" operator="containsText" text="Riesgo Bajo/Aceptar">
      <formula>NOT(ISERROR(SEARCH("Riesgo Bajo/Aceptar",O27)))</formula>
    </cfRule>
    <cfRule type="containsText" dxfId="386" priority="462" operator="containsText" text="Riesgo Moderado/Tolerar">
      <formula>NOT(ISERROR(SEARCH("Riesgo Moderado/Tolerar",O27)))</formula>
    </cfRule>
    <cfRule type="containsText" dxfId="385" priority="463" operator="containsText" text="Riesgo Extremo/Evitar">
      <formula>NOT(ISERROR(SEARCH("Riesgo Extremo/Evitar",O27)))</formula>
    </cfRule>
    <cfRule type="containsText" dxfId="384" priority="464" operator="containsText" text="Riesgo Alto/Mitigar">
      <formula>NOT(ISERROR(SEARCH("Riesgo Alto/Mitigar",O27)))</formula>
    </cfRule>
    <cfRule type="cellIs" dxfId="383" priority="465" operator="equal">
      <formula>"No aceptable"</formula>
    </cfRule>
    <cfRule type="cellIs" dxfId="382" priority="466" operator="equal">
      <formula>"Aceptable con Restricción o con Control Específico"</formula>
    </cfRule>
    <cfRule type="containsText" dxfId="381" priority="467" operator="containsText" text="Tolerable con Recomendación">
      <formula>NOT(ISERROR(SEARCH("Tolerable con Recomendación",O27)))</formula>
    </cfRule>
  </conditionalFormatting>
  <conditionalFormatting sqref="P27">
    <cfRule type="cellIs" dxfId="380" priority="423" operator="equal">
      <formula>"Aceptable"</formula>
    </cfRule>
    <cfRule type="cellIs" dxfId="379" priority="424" operator="equal">
      <formula>"No Aceptable"</formula>
    </cfRule>
    <cfRule type="cellIs" dxfId="378" priority="425" operator="equal">
      <formula>"Aceptable con Restricción o con Control Específico"</formula>
    </cfRule>
    <cfRule type="containsText" dxfId="377" priority="426" operator="containsText" text="Tolerable con Recomendación">
      <formula>NOT(ISERROR(SEARCH("Tolerable con Recomendación",P27)))</formula>
    </cfRule>
    <cfRule type="cellIs" dxfId="376" priority="427" operator="equal">
      <formula>"Aceptable"</formula>
    </cfRule>
    <cfRule type="cellIs" dxfId="375" priority="428" operator="equal">
      <formula>"No aceptable"</formula>
    </cfRule>
    <cfRule type="cellIs" dxfId="374" priority="429" operator="equal">
      <formula>"Aceptable con Restricción o con Control Específico"</formula>
    </cfRule>
    <cfRule type="containsText" dxfId="373" priority="430" operator="containsText" text="Tolerable con Recomendación">
      <formula>NOT(ISERROR(SEARCH("Tolerable con Recomendación",P27)))</formula>
    </cfRule>
    <cfRule type="containsText" dxfId="372" priority="431" operator="containsText" text="Riesgo Bajo/Aceptar">
      <formula>NOT(ISERROR(SEARCH("Riesgo Bajo/Aceptar",P27)))</formula>
    </cfRule>
    <cfRule type="containsText" dxfId="371" priority="432" operator="containsText" text="Riesgo Moderado/Tolerar">
      <formula>NOT(ISERROR(SEARCH("Riesgo Moderado/Tolerar",P27)))</formula>
    </cfRule>
    <cfRule type="containsText" dxfId="370" priority="433" operator="containsText" text="Riesgo Extremo/Evitar">
      <formula>NOT(ISERROR(SEARCH("Riesgo Extremo/Evitar",P27)))</formula>
    </cfRule>
    <cfRule type="containsText" dxfId="369" priority="434" operator="containsText" text="Riesgo Alto/Mitigar">
      <formula>NOT(ISERROR(SEARCH("Riesgo Alto/Mitigar",P27)))</formula>
    </cfRule>
    <cfRule type="cellIs" dxfId="368" priority="435" operator="equal">
      <formula>"No aceptable"</formula>
    </cfRule>
    <cfRule type="cellIs" dxfId="367" priority="436" operator="equal">
      <formula>"Aceptable con Restricción o con Control Específico"</formula>
    </cfRule>
    <cfRule type="containsText" dxfId="366" priority="437" operator="containsText" text="Tolerable con Recomendación">
      <formula>NOT(ISERROR(SEARCH("Tolerable con Recomendación",P27)))</formula>
    </cfRule>
  </conditionalFormatting>
  <conditionalFormatting sqref="P27">
    <cfRule type="cellIs" dxfId="365" priority="419" operator="equal">
      <formula>"EVITAR"</formula>
    </cfRule>
    <cfRule type="cellIs" dxfId="364" priority="420" operator="equal">
      <formula>"MITIGAR"</formula>
    </cfRule>
    <cfRule type="cellIs" dxfId="363" priority="421" operator="equal">
      <formula>"TRANSFERIR"</formula>
    </cfRule>
    <cfRule type="cellIs" dxfId="362" priority="422" operator="equal">
      <formula>"ACEPTAR"</formula>
    </cfRule>
  </conditionalFormatting>
  <conditionalFormatting sqref="P27">
    <cfRule type="cellIs" dxfId="361" priority="417" operator="equal">
      <formula>"TRANSFERIR"</formula>
    </cfRule>
    <cfRule type="cellIs" dxfId="360" priority="418" operator="equal">
      <formula>"EVITAR"</formula>
    </cfRule>
  </conditionalFormatting>
  <conditionalFormatting sqref="I29:K29">
    <cfRule type="cellIs" dxfId="359" priority="399" operator="equal">
      <formula>"Aceptable"</formula>
    </cfRule>
    <cfRule type="cellIs" dxfId="358" priority="400" operator="equal">
      <formula>"No Aceptable"</formula>
    </cfRule>
    <cfRule type="cellIs" dxfId="357" priority="401" operator="equal">
      <formula>"Aceptable con Restricción o con Control Específico"</formula>
    </cfRule>
    <cfRule type="containsText" dxfId="356" priority="402" operator="containsText" text="Tolerable con Recomendación">
      <formula>NOT(ISERROR(SEARCH("Tolerable con Recomendación",I29)))</formula>
    </cfRule>
    <cfRule type="cellIs" dxfId="355" priority="403" operator="equal">
      <formula>"Aceptable"</formula>
    </cfRule>
    <cfRule type="cellIs" dxfId="354" priority="404" operator="equal">
      <formula>"No aceptable"</formula>
    </cfRule>
    <cfRule type="cellIs" dxfId="353" priority="405" operator="equal">
      <formula>"Aceptable con Restricción o con Control Específico"</formula>
    </cfRule>
    <cfRule type="containsText" dxfId="352" priority="406" operator="containsText" text="Tolerable con Recomendación">
      <formula>NOT(ISERROR(SEARCH("Tolerable con Recomendación",I29)))</formula>
    </cfRule>
    <cfRule type="containsText" dxfId="351" priority="407" operator="containsText" text="Riesgo Bajo/Aceptar">
      <formula>NOT(ISERROR(SEARCH("Riesgo Bajo/Aceptar",I29)))</formula>
    </cfRule>
    <cfRule type="containsText" dxfId="350" priority="408" operator="containsText" text="Riesgo Moderado/Tolerar">
      <formula>NOT(ISERROR(SEARCH("Riesgo Moderado/Tolerar",I29)))</formula>
    </cfRule>
    <cfRule type="containsText" dxfId="349" priority="409" operator="containsText" text="Riesgo Extremo/Evitar">
      <formula>NOT(ISERROR(SEARCH("Riesgo Extremo/Evitar",I29)))</formula>
    </cfRule>
    <cfRule type="containsText" dxfId="348" priority="410" operator="containsText" text="Riesgo Alto/Mitigar">
      <formula>NOT(ISERROR(SEARCH("Riesgo Alto/Mitigar",I29)))</formula>
    </cfRule>
    <cfRule type="cellIs" dxfId="347" priority="411" operator="equal">
      <formula>"No aceptable"</formula>
    </cfRule>
    <cfRule type="cellIs" dxfId="346" priority="412" operator="equal">
      <formula>"Aceptable con Restricción o con Control Específico"</formula>
    </cfRule>
    <cfRule type="containsText" dxfId="345" priority="413" operator="containsText" text="Tolerable con Recomendación">
      <formula>NOT(ISERROR(SEARCH("Tolerable con Recomendación",I29)))</formula>
    </cfRule>
  </conditionalFormatting>
  <conditionalFormatting sqref="L29">
    <cfRule type="cellIs" dxfId="344" priority="384" operator="equal">
      <formula>"Aceptable"</formula>
    </cfRule>
    <cfRule type="cellIs" dxfId="343" priority="385" operator="equal">
      <formula>"No Aceptable"</formula>
    </cfRule>
    <cfRule type="cellIs" dxfId="342" priority="386" operator="equal">
      <formula>"Aceptable con Restricción o con Control Específico"</formula>
    </cfRule>
    <cfRule type="containsText" dxfId="341" priority="387" operator="containsText" text="Tolerable con Recomendación">
      <formula>NOT(ISERROR(SEARCH("Tolerable con Recomendación",L29)))</formula>
    </cfRule>
    <cfRule type="cellIs" dxfId="340" priority="388" operator="equal">
      <formula>"Aceptable"</formula>
    </cfRule>
    <cfRule type="cellIs" dxfId="339" priority="389" operator="equal">
      <formula>"No aceptable"</formula>
    </cfRule>
    <cfRule type="cellIs" dxfId="338" priority="390" operator="equal">
      <formula>"Aceptable con Restricción o con Control Específico"</formula>
    </cfRule>
    <cfRule type="containsText" dxfId="337" priority="391" operator="containsText" text="Tolerable con Recomendación">
      <formula>NOT(ISERROR(SEARCH("Tolerable con Recomendación",L29)))</formula>
    </cfRule>
    <cfRule type="containsText" dxfId="336" priority="392" operator="containsText" text="Riesgo Bajo/Aceptar">
      <formula>NOT(ISERROR(SEARCH("Riesgo Bajo/Aceptar",L29)))</formula>
    </cfRule>
    <cfRule type="containsText" dxfId="335" priority="393" operator="containsText" text="Riesgo Moderado/Tolerar">
      <formula>NOT(ISERROR(SEARCH("Riesgo Moderado/Tolerar",L29)))</formula>
    </cfRule>
    <cfRule type="containsText" dxfId="334" priority="394" operator="containsText" text="Riesgo Extremo/Evitar">
      <formula>NOT(ISERROR(SEARCH("Riesgo Extremo/Evitar",L29)))</formula>
    </cfRule>
    <cfRule type="containsText" dxfId="333" priority="395" operator="containsText" text="Riesgo Alto/Mitigar">
      <formula>NOT(ISERROR(SEARCH("Riesgo Alto/Mitigar",L29)))</formula>
    </cfRule>
    <cfRule type="cellIs" dxfId="332" priority="396" operator="equal">
      <formula>"No aceptable"</formula>
    </cfRule>
    <cfRule type="cellIs" dxfId="331" priority="397" operator="equal">
      <formula>"Aceptable con Restricción o con Control Específico"</formula>
    </cfRule>
    <cfRule type="containsText" dxfId="330" priority="398" operator="containsText" text="Tolerable con Recomendación">
      <formula>NOT(ISERROR(SEARCH("Tolerable con Recomendación",L29)))</formula>
    </cfRule>
  </conditionalFormatting>
  <conditionalFormatting sqref="L29">
    <cfRule type="cellIs" dxfId="329" priority="380" operator="equal">
      <formula>"ACEPTAR"</formula>
    </cfRule>
    <cfRule type="cellIs" dxfId="328" priority="381" operator="equal">
      <formula>"MEJORAR"</formula>
    </cfRule>
    <cfRule type="cellIs" dxfId="327" priority="382" operator="equal">
      <formula>"COMPARTIR"</formula>
    </cfRule>
    <cfRule type="cellIs" dxfId="326" priority="383" operator="equal">
      <formula>"EXPLOTAR"</formula>
    </cfRule>
  </conditionalFormatting>
  <conditionalFormatting sqref="A4">
    <cfRule type="cellIs" dxfId="325" priority="363" operator="equal">
      <formula>"Aceptable"</formula>
    </cfRule>
    <cfRule type="cellIs" dxfId="324" priority="364" operator="equal">
      <formula>"No Aceptable"</formula>
    </cfRule>
    <cfRule type="cellIs" dxfId="323" priority="365" operator="equal">
      <formula>"Aceptable con Restricción o con Control Específico"</formula>
    </cfRule>
    <cfRule type="containsText" dxfId="322" priority="366" operator="containsText" text="Tolerable con Recomendación">
      <formula>NOT(ISERROR(SEARCH("Tolerable con Recomendación",A4)))</formula>
    </cfRule>
    <cfRule type="cellIs" dxfId="321" priority="367" operator="equal">
      <formula>"Aceptable"</formula>
    </cfRule>
    <cfRule type="cellIs" dxfId="320" priority="368" operator="equal">
      <formula>"No aceptable"</formula>
    </cfRule>
    <cfRule type="cellIs" dxfId="319" priority="369" operator="equal">
      <formula>"Aceptable con Restricción o con Control Específico"</formula>
    </cfRule>
    <cfRule type="containsText" dxfId="318" priority="370" operator="containsText" text="Tolerable con Recomendación">
      <formula>NOT(ISERROR(SEARCH("Tolerable con Recomendación",A4)))</formula>
    </cfRule>
    <cfRule type="containsText" dxfId="317" priority="371" operator="containsText" text="Riesgo Bajo/Aceptar">
      <formula>NOT(ISERROR(SEARCH("Riesgo Bajo/Aceptar",A4)))</formula>
    </cfRule>
    <cfRule type="containsText" dxfId="316" priority="372" operator="containsText" text="Riesgo Moderado/Tolerar">
      <formula>NOT(ISERROR(SEARCH("Riesgo Moderado/Tolerar",A4)))</formula>
    </cfRule>
    <cfRule type="containsText" dxfId="315" priority="373" operator="containsText" text="Riesgo Extremo/Evitar">
      <formula>NOT(ISERROR(SEARCH("Riesgo Extremo/Evitar",A4)))</formula>
    </cfRule>
    <cfRule type="containsText" dxfId="314" priority="374" operator="containsText" text="Riesgo Alto/Mitigar">
      <formula>NOT(ISERROR(SEARCH("Riesgo Alto/Mitigar",A4)))</formula>
    </cfRule>
    <cfRule type="cellIs" dxfId="313" priority="375" operator="equal">
      <formula>"No aceptable"</formula>
    </cfRule>
    <cfRule type="cellIs" dxfId="312" priority="376" operator="equal">
      <formula>"Aceptable con Restricción o con Control Específico"</formula>
    </cfRule>
    <cfRule type="containsText" dxfId="311" priority="377" operator="containsText" text="Tolerable con Recomendación">
      <formula>NOT(ISERROR(SEARCH("Tolerable con Recomendación",A4)))</formula>
    </cfRule>
  </conditionalFormatting>
  <conditionalFormatting sqref="D5:E5">
    <cfRule type="cellIs" dxfId="310" priority="211" operator="equal">
      <formula>"Aceptable"</formula>
    </cfRule>
    <cfRule type="cellIs" dxfId="309" priority="212" operator="equal">
      <formula>"No Aceptable"</formula>
    </cfRule>
    <cfRule type="cellIs" dxfId="308" priority="213" operator="equal">
      <formula>"Aceptable con Restricción o con Control Específico"</formula>
    </cfRule>
    <cfRule type="containsText" dxfId="307" priority="214" operator="containsText" text="Tolerable con Recomendación">
      <formula>NOT(ISERROR(SEARCH("Tolerable con Recomendación",D5)))</formula>
    </cfRule>
    <cfRule type="cellIs" dxfId="306" priority="215" operator="equal">
      <formula>"Aceptable"</formula>
    </cfRule>
    <cfRule type="cellIs" dxfId="305" priority="216" operator="equal">
      <formula>"No aceptable"</formula>
    </cfRule>
    <cfRule type="cellIs" dxfId="304" priority="217" operator="equal">
      <formula>"Aceptable con Restricción o con Control Específico"</formula>
    </cfRule>
    <cfRule type="containsText" dxfId="303" priority="218" operator="containsText" text="Tolerable con Recomendación">
      <formula>NOT(ISERROR(SEARCH("Tolerable con Recomendación",D5)))</formula>
    </cfRule>
    <cfRule type="containsText" dxfId="302" priority="219" operator="containsText" text="Riesgo Bajo/Aceptar">
      <formula>NOT(ISERROR(SEARCH("Riesgo Bajo/Aceptar",D5)))</formula>
    </cfRule>
    <cfRule type="containsText" dxfId="301" priority="220" operator="containsText" text="Riesgo Moderado/Tolerar">
      <formula>NOT(ISERROR(SEARCH("Riesgo Moderado/Tolerar",D5)))</formula>
    </cfRule>
    <cfRule type="containsText" dxfId="300" priority="221" operator="containsText" text="Riesgo Extremo/Evitar">
      <formula>NOT(ISERROR(SEARCH("Riesgo Extremo/Evitar",D5)))</formula>
    </cfRule>
    <cfRule type="containsText" dxfId="299" priority="222" operator="containsText" text="Riesgo Alto/Mitigar">
      <formula>NOT(ISERROR(SEARCH("Riesgo Alto/Mitigar",D5)))</formula>
    </cfRule>
    <cfRule type="cellIs" dxfId="298" priority="223" operator="equal">
      <formula>"No aceptable"</formula>
    </cfRule>
    <cfRule type="cellIs" dxfId="297" priority="224" operator="equal">
      <formula>"Aceptable con Restricción o con Control Específico"</formula>
    </cfRule>
    <cfRule type="containsText" dxfId="296" priority="225" operator="containsText" text="Tolerable con Recomendación">
      <formula>NOT(ISERROR(SEARCH("Tolerable con Recomendación",D5)))</formula>
    </cfRule>
  </conditionalFormatting>
  <conditionalFormatting sqref="A5">
    <cfRule type="cellIs" dxfId="295" priority="316" operator="equal">
      <formula>"Aceptable"</formula>
    </cfRule>
    <cfRule type="cellIs" dxfId="294" priority="317" operator="equal">
      <formula>"No Aceptable"</formula>
    </cfRule>
    <cfRule type="cellIs" dxfId="293" priority="318" operator="equal">
      <formula>"Aceptable con Restricción o con Control Específico"</formula>
    </cfRule>
    <cfRule type="containsText" dxfId="292" priority="319" operator="containsText" text="Tolerable con Recomendación">
      <formula>NOT(ISERROR(SEARCH("Tolerable con Recomendación",A5)))</formula>
    </cfRule>
    <cfRule type="cellIs" dxfId="291" priority="320" operator="equal">
      <formula>"Aceptable"</formula>
    </cfRule>
    <cfRule type="cellIs" dxfId="290" priority="321" operator="equal">
      <formula>"No aceptable"</formula>
    </cfRule>
    <cfRule type="cellIs" dxfId="289" priority="322" operator="equal">
      <formula>"Aceptable con Restricción o con Control Específico"</formula>
    </cfRule>
    <cfRule type="containsText" dxfId="288" priority="323" operator="containsText" text="Tolerable con Recomendación">
      <formula>NOT(ISERROR(SEARCH("Tolerable con Recomendación",A5)))</formula>
    </cfRule>
    <cfRule type="containsText" dxfId="287" priority="324" operator="containsText" text="Riesgo Bajo/Aceptar">
      <formula>NOT(ISERROR(SEARCH("Riesgo Bajo/Aceptar",A5)))</formula>
    </cfRule>
    <cfRule type="containsText" dxfId="286" priority="325" operator="containsText" text="Riesgo Moderado/Tolerar">
      <formula>NOT(ISERROR(SEARCH("Riesgo Moderado/Tolerar",A5)))</formula>
    </cfRule>
    <cfRule type="containsText" dxfId="285" priority="326" operator="containsText" text="Riesgo Extremo/Evitar">
      <formula>NOT(ISERROR(SEARCH("Riesgo Extremo/Evitar",A5)))</formula>
    </cfRule>
    <cfRule type="containsText" dxfId="284" priority="327" operator="containsText" text="Riesgo Alto/Mitigar">
      <formula>NOT(ISERROR(SEARCH("Riesgo Alto/Mitigar",A5)))</formula>
    </cfRule>
    <cfRule type="cellIs" dxfId="283" priority="328" operator="equal">
      <formula>"No aceptable"</formula>
    </cfRule>
    <cfRule type="cellIs" dxfId="282" priority="329" operator="equal">
      <formula>"Aceptable con Restricción o con Control Específico"</formula>
    </cfRule>
    <cfRule type="containsText" dxfId="281" priority="330" operator="containsText" text="Tolerable con Recomendación">
      <formula>NOT(ISERROR(SEARCH("Tolerable con Recomendación",A5)))</formula>
    </cfRule>
  </conditionalFormatting>
  <conditionalFormatting sqref="A5">
    <cfRule type="cellIs" dxfId="280" priority="301" operator="equal">
      <formula>"Aceptable"</formula>
    </cfRule>
    <cfRule type="cellIs" dxfId="279" priority="302" operator="equal">
      <formula>"No Aceptable"</formula>
    </cfRule>
    <cfRule type="cellIs" dxfId="278" priority="303" operator="equal">
      <formula>"Aceptable con Restricción o con Control Específico"</formula>
    </cfRule>
    <cfRule type="containsText" dxfId="277" priority="304" operator="containsText" text="Tolerable con Recomendación">
      <formula>NOT(ISERROR(SEARCH("Tolerable con Recomendación",A5)))</formula>
    </cfRule>
    <cfRule type="cellIs" dxfId="276" priority="305" operator="equal">
      <formula>"Aceptable"</formula>
    </cfRule>
    <cfRule type="cellIs" dxfId="275" priority="306" operator="equal">
      <formula>"No aceptable"</formula>
    </cfRule>
    <cfRule type="cellIs" dxfId="274" priority="307" operator="equal">
      <formula>"Aceptable con Restricción o con Control Específico"</formula>
    </cfRule>
    <cfRule type="containsText" dxfId="273" priority="308" operator="containsText" text="Tolerable con Recomendación">
      <formula>NOT(ISERROR(SEARCH("Tolerable con Recomendación",A5)))</formula>
    </cfRule>
    <cfRule type="containsText" dxfId="272" priority="309" operator="containsText" text="Riesgo Bajo/Aceptar">
      <formula>NOT(ISERROR(SEARCH("Riesgo Bajo/Aceptar",A5)))</formula>
    </cfRule>
    <cfRule type="containsText" dxfId="271" priority="310" operator="containsText" text="Riesgo Moderado/Tolerar">
      <formula>NOT(ISERROR(SEARCH("Riesgo Moderado/Tolerar",A5)))</formula>
    </cfRule>
    <cfRule type="containsText" dxfId="270" priority="311" operator="containsText" text="Riesgo Extremo/Evitar">
      <formula>NOT(ISERROR(SEARCH("Riesgo Extremo/Evitar",A5)))</formula>
    </cfRule>
    <cfRule type="containsText" dxfId="269" priority="312" operator="containsText" text="Riesgo Alto/Mitigar">
      <formula>NOT(ISERROR(SEARCH("Riesgo Alto/Mitigar",A5)))</formula>
    </cfRule>
    <cfRule type="cellIs" dxfId="268" priority="313" operator="equal">
      <formula>"No aceptable"</formula>
    </cfRule>
    <cfRule type="cellIs" dxfId="267" priority="314" operator="equal">
      <formula>"Aceptable con Restricción o con Control Específico"</formula>
    </cfRule>
    <cfRule type="containsText" dxfId="266" priority="315" operator="containsText" text="Tolerable con Recomendación">
      <formula>NOT(ISERROR(SEARCH("Tolerable con Recomendación",A5)))</formula>
    </cfRule>
  </conditionalFormatting>
  <conditionalFormatting sqref="B5">
    <cfRule type="cellIs" dxfId="265" priority="286" operator="equal">
      <formula>"Aceptable"</formula>
    </cfRule>
    <cfRule type="cellIs" dxfId="264" priority="287" operator="equal">
      <formula>"No Aceptable"</formula>
    </cfRule>
    <cfRule type="cellIs" dxfId="263" priority="288" operator="equal">
      <formula>"Aceptable con Restricción o con Control Específico"</formula>
    </cfRule>
    <cfRule type="containsText" dxfId="262" priority="289" operator="containsText" text="Tolerable con Recomendación">
      <formula>NOT(ISERROR(SEARCH("Tolerable con Recomendación",B5)))</formula>
    </cfRule>
    <cfRule type="cellIs" dxfId="261" priority="290" operator="equal">
      <formula>"Aceptable"</formula>
    </cfRule>
    <cfRule type="cellIs" dxfId="260" priority="291" operator="equal">
      <formula>"No aceptable"</formula>
    </cfRule>
    <cfRule type="cellIs" dxfId="259" priority="292" operator="equal">
      <formula>"Aceptable con Restricción o con Control Específico"</formula>
    </cfRule>
    <cfRule type="containsText" dxfId="258" priority="293" operator="containsText" text="Tolerable con Recomendación">
      <formula>NOT(ISERROR(SEARCH("Tolerable con Recomendación",B5)))</formula>
    </cfRule>
    <cfRule type="containsText" dxfId="257" priority="294" operator="containsText" text="Riesgo Bajo/Aceptar">
      <formula>NOT(ISERROR(SEARCH("Riesgo Bajo/Aceptar",B5)))</formula>
    </cfRule>
    <cfRule type="containsText" dxfId="256" priority="295" operator="containsText" text="Riesgo Moderado/Tolerar">
      <formula>NOT(ISERROR(SEARCH("Riesgo Moderado/Tolerar",B5)))</formula>
    </cfRule>
    <cfRule type="containsText" dxfId="255" priority="296" operator="containsText" text="Riesgo Extremo/Evitar">
      <formula>NOT(ISERROR(SEARCH("Riesgo Extremo/Evitar",B5)))</formula>
    </cfRule>
    <cfRule type="containsText" dxfId="254" priority="297" operator="containsText" text="Riesgo Alto/Mitigar">
      <formula>NOT(ISERROR(SEARCH("Riesgo Alto/Mitigar",B5)))</formula>
    </cfRule>
    <cfRule type="cellIs" dxfId="253" priority="298" operator="equal">
      <formula>"No aceptable"</formula>
    </cfRule>
    <cfRule type="cellIs" dxfId="252" priority="299" operator="equal">
      <formula>"Aceptable con Restricción o con Control Específico"</formula>
    </cfRule>
    <cfRule type="containsText" dxfId="251" priority="300" operator="containsText" text="Tolerable con Recomendación">
      <formula>NOT(ISERROR(SEARCH("Tolerable con Recomendación",B5)))</formula>
    </cfRule>
  </conditionalFormatting>
  <conditionalFormatting sqref="B5">
    <cfRule type="cellIs" dxfId="250" priority="271" operator="equal">
      <formula>"Aceptable"</formula>
    </cfRule>
    <cfRule type="cellIs" dxfId="249" priority="272" operator="equal">
      <formula>"No Aceptable"</formula>
    </cfRule>
    <cfRule type="cellIs" dxfId="248" priority="273" operator="equal">
      <formula>"Aceptable con Restricción o con Control Específico"</formula>
    </cfRule>
    <cfRule type="containsText" dxfId="247" priority="274" operator="containsText" text="Tolerable con Recomendación">
      <formula>NOT(ISERROR(SEARCH("Tolerable con Recomendación",B5)))</formula>
    </cfRule>
    <cfRule type="cellIs" dxfId="246" priority="275" operator="equal">
      <formula>"Aceptable"</formula>
    </cfRule>
    <cfRule type="cellIs" dxfId="245" priority="276" operator="equal">
      <formula>"No aceptable"</formula>
    </cfRule>
    <cfRule type="cellIs" dxfId="244" priority="277" operator="equal">
      <formula>"Aceptable con Restricción o con Control Específico"</formula>
    </cfRule>
    <cfRule type="containsText" dxfId="243" priority="278" operator="containsText" text="Tolerable con Recomendación">
      <formula>NOT(ISERROR(SEARCH("Tolerable con Recomendación",B5)))</formula>
    </cfRule>
    <cfRule type="containsText" dxfId="242" priority="279" operator="containsText" text="Riesgo Bajo/Aceptar">
      <formula>NOT(ISERROR(SEARCH("Riesgo Bajo/Aceptar",B5)))</formula>
    </cfRule>
    <cfRule type="containsText" dxfId="241" priority="280" operator="containsText" text="Riesgo Moderado/Tolerar">
      <formula>NOT(ISERROR(SEARCH("Riesgo Moderado/Tolerar",B5)))</formula>
    </cfRule>
    <cfRule type="containsText" dxfId="240" priority="281" operator="containsText" text="Riesgo Extremo/Evitar">
      <formula>NOT(ISERROR(SEARCH("Riesgo Extremo/Evitar",B5)))</formula>
    </cfRule>
    <cfRule type="containsText" dxfId="239" priority="282" operator="containsText" text="Riesgo Alto/Mitigar">
      <formula>NOT(ISERROR(SEARCH("Riesgo Alto/Mitigar",B5)))</formula>
    </cfRule>
    <cfRule type="cellIs" dxfId="238" priority="283" operator="equal">
      <formula>"No aceptable"</formula>
    </cfRule>
    <cfRule type="cellIs" dxfId="237" priority="284" operator="equal">
      <formula>"Aceptable con Restricción o con Control Específico"</formula>
    </cfRule>
    <cfRule type="containsText" dxfId="236" priority="285" operator="containsText" text="Tolerable con Recomendación">
      <formula>NOT(ISERROR(SEARCH("Tolerable con Recomendación",B5)))</formula>
    </cfRule>
  </conditionalFormatting>
  <conditionalFormatting sqref="C5">
    <cfRule type="cellIs" dxfId="235" priority="256" operator="equal">
      <formula>"Aceptable"</formula>
    </cfRule>
    <cfRule type="cellIs" dxfId="234" priority="257" operator="equal">
      <formula>"No Aceptable"</formula>
    </cfRule>
    <cfRule type="cellIs" dxfId="233" priority="258" operator="equal">
      <formula>"Aceptable con Restricción o con Control Específico"</formula>
    </cfRule>
    <cfRule type="containsText" dxfId="232" priority="259" operator="containsText" text="Tolerable con Recomendación">
      <formula>NOT(ISERROR(SEARCH("Tolerable con Recomendación",C5)))</formula>
    </cfRule>
    <cfRule type="cellIs" dxfId="231" priority="260" operator="equal">
      <formula>"Aceptable"</formula>
    </cfRule>
    <cfRule type="cellIs" dxfId="230" priority="261" operator="equal">
      <formula>"No aceptable"</formula>
    </cfRule>
    <cfRule type="cellIs" dxfId="229" priority="262" operator="equal">
      <formula>"Aceptable con Restricción o con Control Específico"</formula>
    </cfRule>
    <cfRule type="containsText" dxfId="228" priority="263" operator="containsText" text="Tolerable con Recomendación">
      <formula>NOT(ISERROR(SEARCH("Tolerable con Recomendación",C5)))</formula>
    </cfRule>
    <cfRule type="containsText" dxfId="227" priority="264" operator="containsText" text="Riesgo Bajo/Aceptar">
      <formula>NOT(ISERROR(SEARCH("Riesgo Bajo/Aceptar",C5)))</formula>
    </cfRule>
    <cfRule type="containsText" dxfId="226" priority="265" operator="containsText" text="Riesgo Moderado/Tolerar">
      <formula>NOT(ISERROR(SEARCH("Riesgo Moderado/Tolerar",C5)))</formula>
    </cfRule>
    <cfRule type="containsText" dxfId="225" priority="266" operator="containsText" text="Riesgo Extremo/Evitar">
      <formula>NOT(ISERROR(SEARCH("Riesgo Extremo/Evitar",C5)))</formula>
    </cfRule>
    <cfRule type="containsText" dxfId="224" priority="267" operator="containsText" text="Riesgo Alto/Mitigar">
      <formula>NOT(ISERROR(SEARCH("Riesgo Alto/Mitigar",C5)))</formula>
    </cfRule>
    <cfRule type="cellIs" dxfId="223" priority="268" operator="equal">
      <formula>"No aceptable"</formula>
    </cfRule>
    <cfRule type="cellIs" dxfId="222" priority="269" operator="equal">
      <formula>"Aceptable con Restricción o con Control Específico"</formula>
    </cfRule>
    <cfRule type="containsText" dxfId="221" priority="270" operator="containsText" text="Tolerable con Recomendación">
      <formula>NOT(ISERROR(SEARCH("Tolerable con Recomendación",C5)))</formula>
    </cfRule>
  </conditionalFormatting>
  <conditionalFormatting sqref="C5">
    <cfRule type="cellIs" dxfId="220" priority="241" operator="equal">
      <formula>"Aceptable"</formula>
    </cfRule>
    <cfRule type="cellIs" dxfId="219" priority="242" operator="equal">
      <formula>"No Aceptable"</formula>
    </cfRule>
    <cfRule type="cellIs" dxfId="218" priority="243" operator="equal">
      <formula>"Aceptable con Restricción o con Control Específico"</formula>
    </cfRule>
    <cfRule type="containsText" dxfId="217" priority="244" operator="containsText" text="Tolerable con Recomendación">
      <formula>NOT(ISERROR(SEARCH("Tolerable con Recomendación",C5)))</formula>
    </cfRule>
    <cfRule type="cellIs" dxfId="216" priority="245" operator="equal">
      <formula>"Aceptable"</formula>
    </cfRule>
    <cfRule type="cellIs" dxfId="215" priority="246" operator="equal">
      <formula>"No aceptable"</formula>
    </cfRule>
    <cfRule type="cellIs" dxfId="214" priority="247" operator="equal">
      <formula>"Aceptable con Restricción o con Control Específico"</formula>
    </cfRule>
    <cfRule type="containsText" dxfId="213" priority="248" operator="containsText" text="Tolerable con Recomendación">
      <formula>NOT(ISERROR(SEARCH("Tolerable con Recomendación",C5)))</formula>
    </cfRule>
    <cfRule type="containsText" dxfId="212" priority="249" operator="containsText" text="Riesgo Bajo/Aceptar">
      <formula>NOT(ISERROR(SEARCH("Riesgo Bajo/Aceptar",C5)))</formula>
    </cfRule>
    <cfRule type="containsText" dxfId="211" priority="250" operator="containsText" text="Riesgo Moderado/Tolerar">
      <formula>NOT(ISERROR(SEARCH("Riesgo Moderado/Tolerar",C5)))</formula>
    </cfRule>
    <cfRule type="containsText" dxfId="210" priority="251" operator="containsText" text="Riesgo Extremo/Evitar">
      <formula>NOT(ISERROR(SEARCH("Riesgo Extremo/Evitar",C5)))</formula>
    </cfRule>
    <cfRule type="containsText" dxfId="209" priority="252" operator="containsText" text="Riesgo Alto/Mitigar">
      <formula>NOT(ISERROR(SEARCH("Riesgo Alto/Mitigar",C5)))</formula>
    </cfRule>
    <cfRule type="cellIs" dxfId="208" priority="253" operator="equal">
      <formula>"No aceptable"</formula>
    </cfRule>
    <cfRule type="cellIs" dxfId="207" priority="254" operator="equal">
      <formula>"Aceptable con Restricción o con Control Específico"</formula>
    </cfRule>
    <cfRule type="containsText" dxfId="206" priority="255" operator="containsText" text="Tolerable con Recomendación">
      <formula>NOT(ISERROR(SEARCH("Tolerable con Recomendación",C5)))</formula>
    </cfRule>
  </conditionalFormatting>
  <conditionalFormatting sqref="D5:E5">
    <cfRule type="cellIs" dxfId="205" priority="226" operator="equal">
      <formula>"Aceptable"</formula>
    </cfRule>
    <cfRule type="cellIs" dxfId="204" priority="227" operator="equal">
      <formula>"No Aceptable"</formula>
    </cfRule>
    <cfRule type="cellIs" dxfId="203" priority="228" operator="equal">
      <formula>"Aceptable con Restricción o con Control Específico"</formula>
    </cfRule>
    <cfRule type="containsText" dxfId="202" priority="229" operator="containsText" text="Tolerable con Recomendación">
      <formula>NOT(ISERROR(SEARCH("Tolerable con Recomendación",D5)))</formula>
    </cfRule>
    <cfRule type="cellIs" dxfId="201" priority="230" operator="equal">
      <formula>"Aceptable"</formula>
    </cfRule>
    <cfRule type="cellIs" dxfId="200" priority="231" operator="equal">
      <formula>"No aceptable"</formula>
    </cfRule>
    <cfRule type="cellIs" dxfId="199" priority="232" operator="equal">
      <formula>"Aceptable con Restricción o con Control Específico"</formula>
    </cfRule>
    <cfRule type="containsText" dxfId="198" priority="233" operator="containsText" text="Tolerable con Recomendación">
      <formula>NOT(ISERROR(SEARCH("Tolerable con Recomendación",D5)))</formula>
    </cfRule>
    <cfRule type="containsText" dxfId="197" priority="234" operator="containsText" text="Riesgo Bajo/Aceptar">
      <formula>NOT(ISERROR(SEARCH("Riesgo Bajo/Aceptar",D5)))</formula>
    </cfRule>
    <cfRule type="containsText" dxfId="196" priority="235" operator="containsText" text="Riesgo Moderado/Tolerar">
      <formula>NOT(ISERROR(SEARCH("Riesgo Moderado/Tolerar",D5)))</formula>
    </cfRule>
    <cfRule type="containsText" dxfId="195" priority="236" operator="containsText" text="Riesgo Extremo/Evitar">
      <formula>NOT(ISERROR(SEARCH("Riesgo Extremo/Evitar",D5)))</formula>
    </cfRule>
    <cfRule type="containsText" dxfId="194" priority="237" operator="containsText" text="Riesgo Alto/Mitigar">
      <formula>NOT(ISERROR(SEARCH("Riesgo Alto/Mitigar",D5)))</formula>
    </cfRule>
    <cfRule type="cellIs" dxfId="193" priority="238" operator="equal">
      <formula>"No aceptable"</formula>
    </cfRule>
    <cfRule type="cellIs" dxfId="192" priority="239" operator="equal">
      <formula>"Aceptable con Restricción o con Control Específico"</formula>
    </cfRule>
    <cfRule type="containsText" dxfId="191" priority="240" operator="containsText" text="Tolerable con Recomendación">
      <formula>NOT(ISERROR(SEARCH("Tolerable con Recomendación",D5)))</formula>
    </cfRule>
  </conditionalFormatting>
  <conditionalFormatting sqref="F5">
    <cfRule type="cellIs" dxfId="190" priority="181" operator="equal">
      <formula>"Aceptable"</formula>
    </cfRule>
    <cfRule type="cellIs" dxfId="189" priority="182" operator="equal">
      <formula>"No Aceptable"</formula>
    </cfRule>
    <cfRule type="cellIs" dxfId="188" priority="183" operator="equal">
      <formula>"Aceptable con Restricción o con Control Específico"</formula>
    </cfRule>
    <cfRule type="containsText" dxfId="187" priority="184" operator="containsText" text="Tolerable con Recomendación">
      <formula>NOT(ISERROR(SEARCH("Tolerable con Recomendación",F5)))</formula>
    </cfRule>
    <cfRule type="cellIs" dxfId="186" priority="185" operator="equal">
      <formula>"Aceptable"</formula>
    </cfRule>
    <cfRule type="cellIs" dxfId="185" priority="186" operator="equal">
      <formula>"No aceptable"</formula>
    </cfRule>
    <cfRule type="cellIs" dxfId="184" priority="187" operator="equal">
      <formula>"Aceptable con Restricción o con Control Específico"</formula>
    </cfRule>
    <cfRule type="containsText" dxfId="183" priority="188" operator="containsText" text="Tolerable con Recomendación">
      <formula>NOT(ISERROR(SEARCH("Tolerable con Recomendación",F5)))</formula>
    </cfRule>
    <cfRule type="containsText" dxfId="182" priority="189" operator="containsText" text="Riesgo Bajo/Aceptar">
      <formula>NOT(ISERROR(SEARCH("Riesgo Bajo/Aceptar",F5)))</formula>
    </cfRule>
    <cfRule type="containsText" dxfId="181" priority="190" operator="containsText" text="Riesgo Moderado/Tolerar">
      <formula>NOT(ISERROR(SEARCH("Riesgo Moderado/Tolerar",F5)))</formula>
    </cfRule>
    <cfRule type="containsText" dxfId="180" priority="191" operator="containsText" text="Riesgo Extremo/Evitar">
      <formula>NOT(ISERROR(SEARCH("Riesgo Extremo/Evitar",F5)))</formula>
    </cfRule>
    <cfRule type="containsText" dxfId="179" priority="192" operator="containsText" text="Riesgo Alto/Mitigar">
      <formula>NOT(ISERROR(SEARCH("Riesgo Alto/Mitigar",F5)))</formula>
    </cfRule>
    <cfRule type="cellIs" dxfId="178" priority="193" operator="equal">
      <formula>"No aceptable"</formula>
    </cfRule>
    <cfRule type="cellIs" dxfId="177" priority="194" operator="equal">
      <formula>"Aceptable con Restricción o con Control Específico"</formula>
    </cfRule>
    <cfRule type="containsText" dxfId="176" priority="195" operator="containsText" text="Tolerable con Recomendación">
      <formula>NOT(ISERROR(SEARCH("Tolerable con Recomendación",F5)))</formula>
    </cfRule>
  </conditionalFormatting>
  <conditionalFormatting sqref="F5">
    <cfRule type="cellIs" dxfId="175" priority="196" operator="equal">
      <formula>"Aceptable"</formula>
    </cfRule>
    <cfRule type="cellIs" dxfId="174" priority="197" operator="equal">
      <formula>"No Aceptable"</formula>
    </cfRule>
    <cfRule type="cellIs" dxfId="173" priority="198" operator="equal">
      <formula>"Aceptable con Restricción o con Control Específico"</formula>
    </cfRule>
    <cfRule type="containsText" dxfId="172" priority="199" operator="containsText" text="Tolerable con Recomendación">
      <formula>NOT(ISERROR(SEARCH("Tolerable con Recomendación",F5)))</formula>
    </cfRule>
    <cfRule type="cellIs" dxfId="171" priority="200" operator="equal">
      <formula>"Aceptable"</formula>
    </cfRule>
    <cfRule type="cellIs" dxfId="170" priority="201" operator="equal">
      <formula>"No aceptable"</formula>
    </cfRule>
    <cfRule type="cellIs" dxfId="169" priority="202" operator="equal">
      <formula>"Aceptable con Restricción o con Control Específico"</formula>
    </cfRule>
    <cfRule type="containsText" dxfId="168" priority="203" operator="containsText" text="Tolerable con Recomendación">
      <formula>NOT(ISERROR(SEARCH("Tolerable con Recomendación",F5)))</formula>
    </cfRule>
    <cfRule type="containsText" dxfId="167" priority="204" operator="containsText" text="Riesgo Bajo/Aceptar">
      <formula>NOT(ISERROR(SEARCH("Riesgo Bajo/Aceptar",F5)))</formula>
    </cfRule>
    <cfRule type="containsText" dxfId="166" priority="205" operator="containsText" text="Riesgo Moderado/Tolerar">
      <formula>NOT(ISERROR(SEARCH("Riesgo Moderado/Tolerar",F5)))</formula>
    </cfRule>
    <cfRule type="containsText" dxfId="165" priority="206" operator="containsText" text="Riesgo Extremo/Evitar">
      <formula>NOT(ISERROR(SEARCH("Riesgo Extremo/Evitar",F5)))</formula>
    </cfRule>
    <cfRule type="containsText" dxfId="164" priority="207" operator="containsText" text="Riesgo Alto/Mitigar">
      <formula>NOT(ISERROR(SEARCH("Riesgo Alto/Mitigar",F5)))</formula>
    </cfRule>
    <cfRule type="cellIs" dxfId="163" priority="208" operator="equal">
      <formula>"No aceptable"</formula>
    </cfRule>
    <cfRule type="cellIs" dxfId="162" priority="209" operator="equal">
      <formula>"Aceptable con Restricción o con Control Específico"</formula>
    </cfRule>
    <cfRule type="containsText" dxfId="161" priority="210" operator="containsText" text="Tolerable con Recomendación">
      <formula>NOT(ISERROR(SEARCH("Tolerable con Recomendación",F5)))</formula>
    </cfRule>
  </conditionalFormatting>
  <conditionalFormatting sqref="G5">
    <cfRule type="cellIs" dxfId="160" priority="151" operator="equal">
      <formula>"Aceptable"</formula>
    </cfRule>
    <cfRule type="cellIs" dxfId="159" priority="152" operator="equal">
      <formula>"No Aceptable"</formula>
    </cfRule>
    <cfRule type="cellIs" dxfId="158" priority="153" operator="equal">
      <formula>"Aceptable con Restricción o con Control Específico"</formula>
    </cfRule>
    <cfRule type="containsText" dxfId="157" priority="154" operator="containsText" text="Tolerable con Recomendación">
      <formula>NOT(ISERROR(SEARCH("Tolerable con Recomendación",G5)))</formula>
    </cfRule>
    <cfRule type="cellIs" dxfId="156" priority="155" operator="equal">
      <formula>"Aceptable"</formula>
    </cfRule>
    <cfRule type="cellIs" dxfId="155" priority="156" operator="equal">
      <formula>"No aceptable"</formula>
    </cfRule>
    <cfRule type="cellIs" dxfId="154" priority="157" operator="equal">
      <formula>"Aceptable con Restricción o con Control Específico"</formula>
    </cfRule>
    <cfRule type="containsText" dxfId="153" priority="158" operator="containsText" text="Tolerable con Recomendación">
      <formula>NOT(ISERROR(SEARCH("Tolerable con Recomendación",G5)))</formula>
    </cfRule>
    <cfRule type="containsText" dxfId="152" priority="159" operator="containsText" text="Riesgo Bajo/Aceptar">
      <formula>NOT(ISERROR(SEARCH("Riesgo Bajo/Aceptar",G5)))</formula>
    </cfRule>
    <cfRule type="containsText" dxfId="151" priority="160" operator="containsText" text="Riesgo Moderado/Tolerar">
      <formula>NOT(ISERROR(SEARCH("Riesgo Moderado/Tolerar",G5)))</formula>
    </cfRule>
    <cfRule type="containsText" dxfId="150" priority="161" operator="containsText" text="Riesgo Extremo/Evitar">
      <formula>NOT(ISERROR(SEARCH("Riesgo Extremo/Evitar",G5)))</formula>
    </cfRule>
    <cfRule type="containsText" dxfId="149" priority="162" operator="containsText" text="Riesgo Alto/Mitigar">
      <formula>NOT(ISERROR(SEARCH("Riesgo Alto/Mitigar",G5)))</formula>
    </cfRule>
    <cfRule type="cellIs" dxfId="148" priority="163" operator="equal">
      <formula>"No aceptable"</formula>
    </cfRule>
    <cfRule type="cellIs" dxfId="147" priority="164" operator="equal">
      <formula>"Aceptable con Restricción o con Control Específico"</formula>
    </cfRule>
    <cfRule type="containsText" dxfId="146" priority="165" operator="containsText" text="Tolerable con Recomendación">
      <formula>NOT(ISERROR(SEARCH("Tolerable con Recomendación",G5)))</formula>
    </cfRule>
  </conditionalFormatting>
  <conditionalFormatting sqref="G5">
    <cfRule type="cellIs" dxfId="145" priority="166" operator="equal">
      <formula>"Aceptable"</formula>
    </cfRule>
    <cfRule type="cellIs" dxfId="144" priority="167" operator="equal">
      <formula>"No Aceptable"</formula>
    </cfRule>
    <cfRule type="cellIs" dxfId="143" priority="168" operator="equal">
      <formula>"Aceptable con Restricción o con Control Específico"</formula>
    </cfRule>
    <cfRule type="containsText" dxfId="142" priority="169" operator="containsText" text="Tolerable con Recomendación">
      <formula>NOT(ISERROR(SEARCH("Tolerable con Recomendación",G5)))</formula>
    </cfRule>
    <cfRule type="cellIs" dxfId="141" priority="170" operator="equal">
      <formula>"Aceptable"</formula>
    </cfRule>
    <cfRule type="cellIs" dxfId="140" priority="171" operator="equal">
      <formula>"No aceptable"</formula>
    </cfRule>
    <cfRule type="cellIs" dxfId="139" priority="172" operator="equal">
      <formula>"Aceptable con Restricción o con Control Específico"</formula>
    </cfRule>
    <cfRule type="containsText" dxfId="138" priority="173" operator="containsText" text="Tolerable con Recomendación">
      <formula>NOT(ISERROR(SEARCH("Tolerable con Recomendación",G5)))</formula>
    </cfRule>
    <cfRule type="containsText" dxfId="137" priority="174" operator="containsText" text="Riesgo Bajo/Aceptar">
      <formula>NOT(ISERROR(SEARCH("Riesgo Bajo/Aceptar",G5)))</formula>
    </cfRule>
    <cfRule type="containsText" dxfId="136" priority="175" operator="containsText" text="Riesgo Moderado/Tolerar">
      <formula>NOT(ISERROR(SEARCH("Riesgo Moderado/Tolerar",G5)))</formula>
    </cfRule>
    <cfRule type="containsText" dxfId="135" priority="176" operator="containsText" text="Riesgo Extremo/Evitar">
      <formula>NOT(ISERROR(SEARCH("Riesgo Extremo/Evitar",G5)))</formula>
    </cfRule>
    <cfRule type="containsText" dxfId="134" priority="177" operator="containsText" text="Riesgo Alto/Mitigar">
      <formula>NOT(ISERROR(SEARCH("Riesgo Alto/Mitigar",G5)))</formula>
    </cfRule>
    <cfRule type="cellIs" dxfId="133" priority="178" operator="equal">
      <formula>"No aceptable"</formula>
    </cfRule>
    <cfRule type="cellIs" dxfId="132" priority="179" operator="equal">
      <formula>"Aceptable con Restricción o con Control Específico"</formula>
    </cfRule>
    <cfRule type="containsText" dxfId="131" priority="180" operator="containsText" text="Tolerable con Recomendación">
      <formula>NOT(ISERROR(SEARCH("Tolerable con Recomendación",G5)))</formula>
    </cfRule>
  </conditionalFormatting>
  <conditionalFormatting sqref="I5:L5">
    <cfRule type="cellIs" dxfId="130" priority="136" operator="equal">
      <formula>"Aceptable"</formula>
    </cfRule>
    <cfRule type="cellIs" dxfId="129" priority="137" operator="equal">
      <formula>"No Aceptable"</formula>
    </cfRule>
    <cfRule type="cellIs" dxfId="128" priority="138" operator="equal">
      <formula>"Aceptable con Restricción o con Control Específico"</formula>
    </cfRule>
    <cfRule type="containsText" dxfId="127" priority="139" operator="containsText" text="Tolerable con Recomendación">
      <formula>NOT(ISERROR(SEARCH("Tolerable con Recomendación",I5)))</formula>
    </cfRule>
    <cfRule type="cellIs" dxfId="126" priority="140" operator="equal">
      <formula>"Aceptable"</formula>
    </cfRule>
    <cfRule type="cellIs" dxfId="125" priority="141" operator="equal">
      <formula>"No aceptable"</formula>
    </cfRule>
    <cfRule type="cellIs" dxfId="124" priority="142" operator="equal">
      <formula>"Aceptable con Restricción o con Control Específico"</formula>
    </cfRule>
    <cfRule type="containsText" dxfId="123" priority="143" operator="containsText" text="Tolerable con Recomendación">
      <formula>NOT(ISERROR(SEARCH("Tolerable con Recomendación",I5)))</formula>
    </cfRule>
    <cfRule type="containsText" dxfId="122" priority="144" operator="containsText" text="Riesgo Bajo/Aceptar">
      <formula>NOT(ISERROR(SEARCH("Riesgo Bajo/Aceptar",I5)))</formula>
    </cfRule>
    <cfRule type="containsText" dxfId="121" priority="145" operator="containsText" text="Riesgo Moderado/Tolerar">
      <formula>NOT(ISERROR(SEARCH("Riesgo Moderado/Tolerar",I5)))</formula>
    </cfRule>
    <cfRule type="containsText" dxfId="120" priority="146" operator="containsText" text="Riesgo Extremo/Evitar">
      <formula>NOT(ISERROR(SEARCH("Riesgo Extremo/Evitar",I5)))</formula>
    </cfRule>
    <cfRule type="containsText" dxfId="119" priority="147" operator="containsText" text="Riesgo Alto/Mitigar">
      <formula>NOT(ISERROR(SEARCH("Riesgo Alto/Mitigar",I5)))</formula>
    </cfRule>
    <cfRule type="cellIs" dxfId="118" priority="148" operator="equal">
      <formula>"No aceptable"</formula>
    </cfRule>
    <cfRule type="cellIs" dxfId="117" priority="149" operator="equal">
      <formula>"Aceptable con Restricción o con Control Específico"</formula>
    </cfRule>
    <cfRule type="containsText" dxfId="116" priority="150" operator="containsText" text="Tolerable con Recomendación">
      <formula>NOT(ISERROR(SEARCH("Tolerable con Recomendación",I5)))</formula>
    </cfRule>
  </conditionalFormatting>
  <conditionalFormatting sqref="L5">
    <cfRule type="cellIs" dxfId="115" priority="132" operator="equal">
      <formula>"ACEPTAR"</formula>
    </cfRule>
    <cfRule type="cellIs" dxfId="114" priority="133" operator="equal">
      <formula>"MEJORAR"</formula>
    </cfRule>
    <cfRule type="cellIs" dxfId="113" priority="134" operator="equal">
      <formula>"COMPARTIR"</formula>
    </cfRule>
    <cfRule type="cellIs" dxfId="112" priority="135" operator="equal">
      <formula>"EXPLOTAR"</formula>
    </cfRule>
  </conditionalFormatting>
  <conditionalFormatting sqref="M5:P5">
    <cfRule type="cellIs" dxfId="111" priority="117" operator="equal">
      <formula>"Aceptable"</formula>
    </cfRule>
    <cfRule type="cellIs" dxfId="110" priority="118" operator="equal">
      <formula>"No Aceptable"</formula>
    </cfRule>
    <cfRule type="cellIs" dxfId="109" priority="119" operator="equal">
      <formula>"Aceptable con Restricción o con Control Específico"</formula>
    </cfRule>
    <cfRule type="containsText" dxfId="108" priority="120" operator="containsText" text="Tolerable con Recomendación">
      <formula>NOT(ISERROR(SEARCH("Tolerable con Recomendación",M5)))</formula>
    </cfRule>
    <cfRule type="cellIs" dxfId="107" priority="121" operator="equal">
      <formula>"Aceptable"</formula>
    </cfRule>
    <cfRule type="cellIs" dxfId="106" priority="122" operator="equal">
      <formula>"No aceptable"</formula>
    </cfRule>
    <cfRule type="cellIs" dxfId="105" priority="123" operator="equal">
      <formula>"Aceptable con Restricción o con Control Específico"</formula>
    </cfRule>
    <cfRule type="containsText" dxfId="104" priority="124" operator="containsText" text="Tolerable con Recomendación">
      <formula>NOT(ISERROR(SEARCH("Tolerable con Recomendación",M5)))</formula>
    </cfRule>
    <cfRule type="containsText" dxfId="103" priority="125" operator="containsText" text="Riesgo Bajo/Aceptar">
      <formula>NOT(ISERROR(SEARCH("Riesgo Bajo/Aceptar",M5)))</formula>
    </cfRule>
    <cfRule type="containsText" dxfId="102" priority="126" operator="containsText" text="Riesgo Moderado/Tolerar">
      <formula>NOT(ISERROR(SEARCH("Riesgo Moderado/Tolerar",M5)))</formula>
    </cfRule>
    <cfRule type="containsText" dxfId="101" priority="127" operator="containsText" text="Riesgo Extremo/Evitar">
      <formula>NOT(ISERROR(SEARCH("Riesgo Extremo/Evitar",M5)))</formula>
    </cfRule>
    <cfRule type="containsText" dxfId="100" priority="128" operator="containsText" text="Riesgo Alto/Mitigar">
      <formula>NOT(ISERROR(SEARCH("Riesgo Alto/Mitigar",M5)))</formula>
    </cfRule>
    <cfRule type="cellIs" dxfId="99" priority="129" operator="equal">
      <formula>"No aceptable"</formula>
    </cfRule>
    <cfRule type="cellIs" dxfId="98" priority="130" operator="equal">
      <formula>"Aceptable con Restricción o con Control Específico"</formula>
    </cfRule>
    <cfRule type="containsText" dxfId="97" priority="131" operator="containsText" text="Tolerable con Recomendación">
      <formula>NOT(ISERROR(SEARCH("Tolerable con Recomendación",M5)))</formula>
    </cfRule>
  </conditionalFormatting>
  <conditionalFormatting sqref="P5">
    <cfRule type="cellIs" dxfId="96" priority="113" operator="equal">
      <formula>"ACEPTAR"</formula>
    </cfRule>
    <cfRule type="cellIs" dxfId="95" priority="114" operator="equal">
      <formula>"MEJORAR"</formula>
    </cfRule>
    <cfRule type="cellIs" dxfId="94" priority="115" operator="equal">
      <formula>"COMPARTIR"</formula>
    </cfRule>
    <cfRule type="cellIs" dxfId="93" priority="116" operator="equal">
      <formula>"EXPLOTAR"</formula>
    </cfRule>
  </conditionalFormatting>
  <conditionalFormatting sqref="T5:W5">
    <cfRule type="cellIs" dxfId="92" priority="98" operator="equal">
      <formula>"Aceptable"</formula>
    </cfRule>
    <cfRule type="cellIs" dxfId="91" priority="99" operator="equal">
      <formula>"No Aceptable"</formula>
    </cfRule>
    <cfRule type="cellIs" dxfId="90" priority="100" operator="equal">
      <formula>"Aceptable con Restricción o con Control Específico"</formula>
    </cfRule>
    <cfRule type="containsText" dxfId="89" priority="101" operator="containsText" text="Tolerable con Recomendación">
      <formula>NOT(ISERROR(SEARCH("Tolerable con Recomendación",T5)))</formula>
    </cfRule>
    <cfRule type="cellIs" dxfId="88" priority="102" operator="equal">
      <formula>"Aceptable"</formula>
    </cfRule>
    <cfRule type="cellIs" dxfId="87" priority="103" operator="equal">
      <formula>"No aceptable"</formula>
    </cfRule>
    <cfRule type="cellIs" dxfId="86" priority="104" operator="equal">
      <formula>"Aceptable con Restricción o con Control Específico"</formula>
    </cfRule>
    <cfRule type="containsText" dxfId="85" priority="105" operator="containsText" text="Tolerable con Recomendación">
      <formula>NOT(ISERROR(SEARCH("Tolerable con Recomendación",T5)))</formula>
    </cfRule>
    <cfRule type="containsText" dxfId="84" priority="106" operator="containsText" text="Riesgo Bajo/Aceptar">
      <formula>NOT(ISERROR(SEARCH("Riesgo Bajo/Aceptar",T5)))</formula>
    </cfRule>
    <cfRule type="containsText" dxfId="83" priority="107" operator="containsText" text="Riesgo Moderado/Tolerar">
      <formula>NOT(ISERROR(SEARCH("Riesgo Moderado/Tolerar",T5)))</formula>
    </cfRule>
    <cfRule type="containsText" dxfId="82" priority="108" operator="containsText" text="Riesgo Extremo/Evitar">
      <formula>NOT(ISERROR(SEARCH("Riesgo Extremo/Evitar",T5)))</formula>
    </cfRule>
    <cfRule type="containsText" dxfId="81" priority="109" operator="containsText" text="Riesgo Alto/Mitigar">
      <formula>NOT(ISERROR(SEARCH("Riesgo Alto/Mitigar",T5)))</formula>
    </cfRule>
    <cfRule type="cellIs" dxfId="80" priority="110" operator="equal">
      <formula>"No aceptable"</formula>
    </cfRule>
    <cfRule type="cellIs" dxfId="79" priority="111" operator="equal">
      <formula>"Aceptable con Restricción o con Control Específico"</formula>
    </cfRule>
    <cfRule type="containsText" dxfId="78" priority="112" operator="containsText" text="Tolerable con Recomendación">
      <formula>NOT(ISERROR(SEARCH("Tolerable con Recomendación",T5)))</formula>
    </cfRule>
  </conditionalFormatting>
  <conditionalFormatting sqref="W5">
    <cfRule type="cellIs" dxfId="77" priority="94" operator="equal">
      <formula>"ACEPTAR"</formula>
    </cfRule>
    <cfRule type="cellIs" dxfId="76" priority="95" operator="equal">
      <formula>"MEJORAR"</formula>
    </cfRule>
    <cfRule type="cellIs" dxfId="75" priority="96" operator="equal">
      <formula>"COMPARTIR"</formula>
    </cfRule>
    <cfRule type="cellIs" dxfId="74" priority="97" operator="equal">
      <formula>"EXPLOTAR"</formula>
    </cfRule>
  </conditionalFormatting>
  <conditionalFormatting sqref="G9">
    <cfRule type="cellIs" dxfId="73" priority="91" operator="equal">
      <formula>"Riesgo"</formula>
    </cfRule>
    <cfRule type="cellIs" dxfId="72" priority="92" operator="equal">
      <formula>"Negativo"</formula>
    </cfRule>
    <cfRule type="cellIs" dxfId="71" priority="93" operator="equal">
      <formula>"Positivo"</formula>
    </cfRule>
  </conditionalFormatting>
  <conditionalFormatting sqref="G23">
    <cfRule type="cellIs" dxfId="70" priority="73" operator="equal">
      <formula>"Riesgo"</formula>
    </cfRule>
    <cfRule type="cellIs" dxfId="69" priority="74" operator="equal">
      <formula>"Negativo"</formula>
    </cfRule>
    <cfRule type="cellIs" dxfId="68" priority="75" operator="equal">
      <formula>"Positivo"</formula>
    </cfRule>
  </conditionalFormatting>
  <conditionalFormatting sqref="G29">
    <cfRule type="cellIs" dxfId="67" priority="67" operator="equal">
      <formula>"Riesgo"</formula>
    </cfRule>
    <cfRule type="cellIs" dxfId="66" priority="68" operator="equal">
      <formula>"Negativo"</formula>
    </cfRule>
    <cfRule type="cellIs" dxfId="65" priority="69" operator="equal">
      <formula>"Positivo"</formula>
    </cfRule>
  </conditionalFormatting>
  <conditionalFormatting sqref="L25:L27">
    <cfRule type="cellIs" dxfId="64" priority="52" operator="equal">
      <formula>"Aceptable"</formula>
    </cfRule>
    <cfRule type="cellIs" dxfId="63" priority="53" operator="equal">
      <formula>"No Aceptable"</formula>
    </cfRule>
    <cfRule type="cellIs" dxfId="62" priority="54" operator="equal">
      <formula>"Aceptable con Restricción o con Control Específico"</formula>
    </cfRule>
    <cfRule type="containsText" dxfId="61" priority="55" operator="containsText" text="Tolerable con Recomendación">
      <formula>NOT(ISERROR(SEARCH("Tolerable con Recomendación",L25)))</formula>
    </cfRule>
    <cfRule type="cellIs" dxfId="60" priority="56" operator="equal">
      <formula>"Aceptable"</formula>
    </cfRule>
    <cfRule type="cellIs" dxfId="59" priority="57" operator="equal">
      <formula>"No aceptable"</formula>
    </cfRule>
    <cfRule type="cellIs" dxfId="58" priority="58" operator="equal">
      <formula>"Aceptable con Restricción o con Control Específico"</formula>
    </cfRule>
    <cfRule type="containsText" dxfId="57" priority="59" operator="containsText" text="Tolerable con Recomendación">
      <formula>NOT(ISERROR(SEARCH("Tolerable con Recomendación",L25)))</formula>
    </cfRule>
    <cfRule type="containsText" dxfId="56" priority="60" operator="containsText" text="Riesgo Bajo/Aceptar">
      <formula>NOT(ISERROR(SEARCH("Riesgo Bajo/Aceptar",L25)))</formula>
    </cfRule>
    <cfRule type="containsText" dxfId="55" priority="61" operator="containsText" text="Riesgo Moderado/Tolerar">
      <formula>NOT(ISERROR(SEARCH("Riesgo Moderado/Tolerar",L25)))</formula>
    </cfRule>
    <cfRule type="containsText" dxfId="54" priority="62" operator="containsText" text="Riesgo Extremo/Evitar">
      <formula>NOT(ISERROR(SEARCH("Riesgo Extremo/Evitar",L25)))</formula>
    </cfRule>
    <cfRule type="containsText" dxfId="53" priority="63" operator="containsText" text="Riesgo Alto/Mitigar">
      <formula>NOT(ISERROR(SEARCH("Riesgo Alto/Mitigar",L25)))</formula>
    </cfRule>
    <cfRule type="cellIs" dxfId="52" priority="64" operator="equal">
      <formula>"No aceptable"</formula>
    </cfRule>
    <cfRule type="cellIs" dxfId="51" priority="65" operator="equal">
      <formula>"Aceptable con Restricción o con Control Específico"</formula>
    </cfRule>
    <cfRule type="containsText" dxfId="50" priority="66" operator="containsText" text="Tolerable con Recomendación">
      <formula>NOT(ISERROR(SEARCH("Tolerable con Recomendación",L25)))</formula>
    </cfRule>
  </conditionalFormatting>
  <conditionalFormatting sqref="L25:L27">
    <cfRule type="cellIs" dxfId="49" priority="48" operator="equal">
      <formula>"ACEPTAR"</formula>
    </cfRule>
    <cfRule type="cellIs" dxfId="48" priority="49" operator="equal">
      <formula>"MEJORAR"</formula>
    </cfRule>
    <cfRule type="cellIs" dxfId="47" priority="50" operator="equal">
      <formula>"COMPARTIR"</formula>
    </cfRule>
    <cfRule type="cellIs" dxfId="46" priority="51" operator="equal">
      <formula>"EXPLOTAR"</formula>
    </cfRule>
  </conditionalFormatting>
  <conditionalFormatting sqref="T9:V9">
    <cfRule type="cellIs" dxfId="45" priority="31" operator="equal">
      <formula>"Aceptable"</formula>
    </cfRule>
    <cfRule type="cellIs" dxfId="44" priority="32" operator="equal">
      <formula>"No Aceptable"</formula>
    </cfRule>
    <cfRule type="cellIs" dxfId="43" priority="33" operator="equal">
      <formula>"Aceptable con Restricción o con Control Específico"</formula>
    </cfRule>
    <cfRule type="containsText" dxfId="42" priority="34" operator="containsText" text="Tolerable con Recomendación">
      <formula>NOT(ISERROR(SEARCH("Tolerable con Recomendación",T9)))</formula>
    </cfRule>
    <cfRule type="cellIs" dxfId="41" priority="35" operator="equal">
      <formula>"Aceptable"</formula>
    </cfRule>
    <cfRule type="cellIs" dxfId="40" priority="36" operator="equal">
      <formula>"No aceptable"</formula>
    </cfRule>
    <cfRule type="cellIs" dxfId="39" priority="37" operator="equal">
      <formula>"Aceptable con Restricción o con Control Específico"</formula>
    </cfRule>
    <cfRule type="containsText" dxfId="38" priority="38" operator="containsText" text="Tolerable con Recomendación">
      <formula>NOT(ISERROR(SEARCH("Tolerable con Recomendación",T9)))</formula>
    </cfRule>
    <cfRule type="containsText" dxfId="37" priority="39" operator="containsText" text="Riesgo Bajo/Aceptar">
      <formula>NOT(ISERROR(SEARCH("Riesgo Bajo/Aceptar",T9)))</formula>
    </cfRule>
    <cfRule type="containsText" dxfId="36" priority="40" operator="containsText" text="Riesgo Moderado/Tolerar">
      <formula>NOT(ISERROR(SEARCH("Riesgo Moderado/Tolerar",T9)))</formula>
    </cfRule>
    <cfRule type="containsText" dxfId="35" priority="41" operator="containsText" text="Riesgo Extremo/Evitar">
      <formula>NOT(ISERROR(SEARCH("Riesgo Extremo/Evitar",T9)))</formula>
    </cfRule>
    <cfRule type="containsText" dxfId="34" priority="42" operator="containsText" text="Riesgo Alto/Mitigar">
      <formula>NOT(ISERROR(SEARCH("Riesgo Alto/Mitigar",T9)))</formula>
    </cfRule>
    <cfRule type="cellIs" dxfId="33" priority="43" operator="equal">
      <formula>"No aceptable"</formula>
    </cfRule>
    <cfRule type="cellIs" dxfId="32" priority="44" operator="equal">
      <formula>"Aceptable con Restricción o con Control Específico"</formula>
    </cfRule>
    <cfRule type="containsText" dxfId="31" priority="45" operator="containsText" text="Tolerable con Recomendación">
      <formula>NOT(ISERROR(SEARCH("Tolerable con Recomendación",T9)))</formula>
    </cfRule>
  </conditionalFormatting>
  <conditionalFormatting sqref="W9">
    <cfRule type="cellIs" dxfId="30" priority="16" operator="equal">
      <formula>"Aceptable"</formula>
    </cfRule>
    <cfRule type="cellIs" dxfId="29" priority="17" operator="equal">
      <formula>"No Aceptable"</formula>
    </cfRule>
    <cfRule type="cellIs" dxfId="28" priority="18" operator="equal">
      <formula>"Aceptable con Restricción o con Control Específico"</formula>
    </cfRule>
    <cfRule type="containsText" dxfId="27" priority="19" operator="containsText" text="Tolerable con Recomendación">
      <formula>NOT(ISERROR(SEARCH("Tolerable con Recomendación",W9)))</formula>
    </cfRule>
    <cfRule type="cellIs" dxfId="26" priority="20" operator="equal">
      <formula>"Aceptable"</formula>
    </cfRule>
    <cfRule type="cellIs" dxfId="25" priority="21" operator="equal">
      <formula>"No aceptable"</formula>
    </cfRule>
    <cfRule type="cellIs" dxfId="24" priority="22" operator="equal">
      <formula>"Aceptable con Restricción o con Control Específico"</formula>
    </cfRule>
    <cfRule type="containsText" dxfId="23" priority="23" operator="containsText" text="Tolerable con Recomendación">
      <formula>NOT(ISERROR(SEARCH("Tolerable con Recomendación",W9)))</formula>
    </cfRule>
    <cfRule type="containsText" dxfId="22" priority="24" operator="containsText" text="Riesgo Bajo/Aceptar">
      <formula>NOT(ISERROR(SEARCH("Riesgo Bajo/Aceptar",W9)))</formula>
    </cfRule>
    <cfRule type="containsText" dxfId="21" priority="25" operator="containsText" text="Riesgo Moderado/Tolerar">
      <formula>NOT(ISERROR(SEARCH("Riesgo Moderado/Tolerar",W9)))</formula>
    </cfRule>
    <cfRule type="containsText" dxfId="20" priority="26" operator="containsText" text="Riesgo Extremo/Evitar">
      <formula>NOT(ISERROR(SEARCH("Riesgo Extremo/Evitar",W9)))</formula>
    </cfRule>
    <cfRule type="containsText" dxfId="19" priority="27" operator="containsText" text="Riesgo Alto/Mitigar">
      <formula>NOT(ISERROR(SEARCH("Riesgo Alto/Mitigar",W9)))</formula>
    </cfRule>
    <cfRule type="cellIs" dxfId="18" priority="28" operator="equal">
      <formula>"No aceptable"</formula>
    </cfRule>
    <cfRule type="cellIs" dxfId="17" priority="29" operator="equal">
      <formula>"Aceptable con Restricción o con Control Específico"</formula>
    </cfRule>
    <cfRule type="containsText" dxfId="16" priority="30" operator="containsText" text="Tolerable con Recomendación">
      <formula>NOT(ISERROR(SEARCH("Tolerable con Recomendación",W9)))</formula>
    </cfRule>
  </conditionalFormatting>
  <dataValidations disablePrompts="1" count="1">
    <dataValidation type="list" allowBlank="1" showInputMessage="1" showErrorMessage="1" sqref="G29 G7:G27" xr:uid="{00000000-0002-0000-0000-000000000000}">
      <formula1>"Positivo,Negativo"</formula1>
    </dataValidation>
  </dataValidations>
  <printOptions horizontalCentered="1" verticalCentered="1"/>
  <pageMargins left="0" right="0" top="0" bottom="0" header="0" footer="0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59" operator="containsText" id="{ABFB55F3-A0CE-4585-B4E5-84EF9E1EEF2F}">
            <xm:f>NOT(ISERROR(SEARCH("ALTO IMPACTO",P7)))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0" operator="containsText" id="{912AC666-31E2-4F39-B125-B9BB695222BD}">
            <xm:f>NOT(ISERROR(SEARCH("BAJO IMPACTO",P7)))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861" operator="containsText" id="{16BCCB21-7012-4449-9D9E-1AABCF77BBE2}">
            <xm:f>NOT(ISERROR(SEARCH("MEDIANO IMPACTO",P7)))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P7:P8 W29 W17:W27 P17:P26 P10:P15 W10:W15</xm:sqref>
        </x14:conditionalFormatting>
        <x14:conditionalFormatting xmlns:xm="http://schemas.microsoft.com/office/excel/2006/main">
          <x14:cfRule type="containsText" priority="1858" operator="containsText" id="{4530655E-2F31-4900-94D8-B2EBA4314E56}">
            <xm:f>NOT(ISERROR(SEARCH("BAJO BENEFICIO",L9)))</xm:f>
            <xm:f>"BAJO BENEFICIO"</xm:f>
            <x14:dxf>
              <fill>
                <patternFill>
                  <bgColor rgb="FFFF0000"/>
                </patternFill>
              </fill>
            </x14:dxf>
          </x14:cfRule>
          <xm:sqref>L9 L16:L24</xm:sqref>
        </x14:conditionalFormatting>
        <x14:conditionalFormatting xmlns:xm="http://schemas.microsoft.com/office/excel/2006/main">
          <x14:cfRule type="containsText" priority="1857" operator="containsText" id="{E2B4E1D3-A4E1-467A-8C4C-297CAE034BBC}">
            <xm:f>NOT(ISERROR(SEARCH("MEDIANO BENEFICIO",L9)))</xm:f>
            <xm:f>"MEDIANO BENEFICIO"</xm:f>
            <x14:dxf>
              <fill>
                <patternFill>
                  <bgColor theme="9"/>
                </patternFill>
              </fill>
            </x14:dxf>
          </x14:cfRule>
          <xm:sqref>L9 L16:L24</xm:sqref>
        </x14:conditionalFormatting>
        <x14:conditionalFormatting xmlns:xm="http://schemas.microsoft.com/office/excel/2006/main">
          <x14:cfRule type="containsText" priority="1436" operator="containsText" id="{9A86FFEA-EB25-4FD6-BD9D-35F09CC10EBF}">
            <xm:f>NOT(ISERROR(SEARCH("ALTO IMPACTO",W7)))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1437" operator="containsText" id="{FB970BFA-9CFF-4159-9F1D-A55576ACE14A}">
            <xm:f>NOT(ISERROR(SEARCH("BAJO IMPACTO",W7)))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438" operator="containsText" id="{A4B1B050-9DF4-457A-8A83-025727316FD5}">
            <xm:f>NOT(ISERROR(SEARCH("MEDIANO IMPACTO",W7)))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W7:W8</xm:sqref>
        </x14:conditionalFormatting>
        <x14:conditionalFormatting xmlns:xm="http://schemas.microsoft.com/office/excel/2006/main">
          <x14:cfRule type="containsText" priority="1388" operator="containsText" id="{2A0091F9-5701-49D4-8043-6DEECDCCBE52}">
            <xm:f>NOT(ISERROR(SEARCH("ALTO BENEFICIO",L9)))</xm:f>
            <xm:f>"ALTO BENEFICIO"</xm:f>
            <x14:dxf>
              <fill>
                <patternFill>
                  <bgColor theme="6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414" operator="containsText" id="{7AEC4357-E180-45AF-95FE-9CC17BD287A1}">
            <xm:f>NOT(ISERROR(SEARCH("ALTO IMPACTO",P27)))</xm:f>
            <xm:f>"ALTO IMPACTO"</xm:f>
            <x14:dxf>
              <fill>
                <patternFill>
                  <bgColor rgb="FFFF0000"/>
                </patternFill>
              </fill>
            </x14:dxf>
          </x14:cfRule>
          <x14:cfRule type="containsText" priority="415" operator="containsText" id="{56BCCAC0-B262-4837-8955-EE3E225E2E0B}">
            <xm:f>NOT(ISERROR(SEARCH("BAJO IMPACTO",P27)))</xm:f>
            <xm:f>"BAJO IMPACTO"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416" operator="containsText" id="{D0298052-7D86-4000-B8C5-7D6F08569D55}">
            <xm:f>NOT(ISERROR(SEARCH("MEDIANO IMPACTO",P27)))</xm:f>
            <xm:f>"MEDIANO IMPACTO"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379" operator="containsText" id="{0F2DA10C-EC95-4FE6-A7E3-342BAF33B396}">
            <xm:f>NOT(ISERROR(SEARCH("BAJO BENEFICIO",L29)))</xm:f>
            <xm:f>"BAJO BENEFICIO"</xm:f>
            <x14:dxf>
              <fill>
                <patternFill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78" operator="containsText" id="{B1E5A5D9-922A-4759-A4A1-9C7B1B7FD7CC}">
            <xm:f>NOT(ISERROR(SEARCH("MEDIANO BENEFICIO",L29)))</xm:f>
            <xm:f>"MEDIANO BENEFICIO"</xm:f>
            <x14:dxf>
              <fill>
                <patternFill>
                  <bgColor theme="9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47" operator="containsText" id="{AE06500E-7A27-45D0-80D8-0875554F94A5}">
            <xm:f>NOT(ISERROR(SEARCH("BAJO BENEFICIO",L25)))</xm:f>
            <xm:f>"BAJO BENEFICIO"</xm:f>
            <x14:dxf>
              <fill>
                <patternFill>
                  <bgColor rgb="FFFF0000"/>
                </patternFill>
              </fill>
            </x14:dxf>
          </x14:cfRule>
          <xm:sqref>L25:L27</xm:sqref>
        </x14:conditionalFormatting>
        <x14:conditionalFormatting xmlns:xm="http://schemas.microsoft.com/office/excel/2006/main">
          <x14:cfRule type="containsText" priority="46" operator="containsText" id="{082AC672-978A-4188-ACB7-7D4CADC9C736}">
            <xm:f>NOT(ISERROR(SEARCH("MEDIANO BENEFICIO",L25)))</xm:f>
            <xm:f>"MEDIANO BENEFICIO"</xm:f>
            <x14:dxf>
              <fill>
                <patternFill>
                  <bgColor theme="9"/>
                </patternFill>
              </fill>
            </x14:dxf>
          </x14:cfRule>
          <xm:sqref>L25:L27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4"/>
  <sheetViews>
    <sheetView view="pageBreakPreview" zoomScaleSheetLayoutView="100" workbookViewId="0">
      <selection activeCell="G4" sqref="G4:I4"/>
    </sheetView>
  </sheetViews>
  <sheetFormatPr baseColWidth="10" defaultColWidth="11.42578125" defaultRowHeight="15" x14ac:dyDescent="0.25"/>
  <cols>
    <col min="1" max="1" width="5.7109375" style="114" customWidth="1"/>
    <col min="2" max="2" width="13.42578125" style="114" customWidth="1"/>
    <col min="3" max="3" width="15.7109375" style="114" customWidth="1"/>
    <col min="4" max="4" width="18.7109375" style="114" customWidth="1"/>
    <col min="5" max="5" width="14.7109375" style="114" customWidth="1"/>
    <col min="6" max="6" width="8.7109375" style="86" customWidth="1"/>
    <col min="7" max="7" width="10" style="114" customWidth="1"/>
    <col min="8" max="8" width="11.42578125" style="114"/>
    <col min="9" max="9" width="38.42578125" style="114" customWidth="1"/>
    <col min="10" max="10" width="9.7109375" style="114" customWidth="1"/>
    <col min="11" max="11" width="4.42578125" style="86" customWidth="1"/>
    <col min="12" max="16384" width="11.42578125" style="114"/>
  </cols>
  <sheetData>
    <row r="1" spans="2:10" ht="30" customHeight="1" thickBot="1" x14ac:dyDescent="0.3">
      <c r="B1" s="234" t="s">
        <v>176</v>
      </c>
      <c r="C1" s="234"/>
      <c r="D1" s="234"/>
      <c r="E1" s="234"/>
      <c r="F1" s="234"/>
      <c r="G1" s="234"/>
      <c r="H1" s="234"/>
      <c r="I1" s="234"/>
      <c r="J1" s="234"/>
    </row>
    <row r="2" spans="2:10" ht="22.5" customHeight="1" thickBot="1" x14ac:dyDescent="0.3">
      <c r="B2" s="235" t="s">
        <v>19</v>
      </c>
      <c r="C2" s="235"/>
      <c r="D2" s="235"/>
      <c r="E2" s="236"/>
      <c r="F2" s="87"/>
      <c r="G2" s="237" t="s">
        <v>9</v>
      </c>
      <c r="H2" s="238"/>
      <c r="I2" s="238"/>
      <c r="J2" s="239"/>
    </row>
    <row r="3" spans="2:10" ht="21" customHeight="1" thickBot="1" x14ac:dyDescent="0.3">
      <c r="B3" s="240" t="s">
        <v>139</v>
      </c>
      <c r="C3" s="241"/>
      <c r="D3" s="242"/>
      <c r="E3" s="85" t="s">
        <v>127</v>
      </c>
      <c r="F3" s="87"/>
      <c r="G3" s="243" t="s">
        <v>78</v>
      </c>
      <c r="H3" s="244"/>
      <c r="I3" s="245"/>
      <c r="J3" s="88" t="s">
        <v>127</v>
      </c>
    </row>
    <row r="4" spans="2:10" ht="87.75" customHeight="1" thickBot="1" x14ac:dyDescent="0.3">
      <c r="B4" s="231" t="s">
        <v>302</v>
      </c>
      <c r="C4" s="232"/>
      <c r="D4" s="233"/>
      <c r="E4" s="73">
        <v>1</v>
      </c>
      <c r="F4" s="87"/>
      <c r="G4" s="231" t="s">
        <v>288</v>
      </c>
      <c r="H4" s="232"/>
      <c r="I4" s="233"/>
      <c r="J4" s="62">
        <v>1</v>
      </c>
    </row>
    <row r="5" spans="2:10" ht="101.25" customHeight="1" thickBot="1" x14ac:dyDescent="0.3">
      <c r="B5" s="231" t="s">
        <v>303</v>
      </c>
      <c r="C5" s="232"/>
      <c r="D5" s="233"/>
      <c r="E5" s="73">
        <v>2</v>
      </c>
      <c r="F5" s="87"/>
      <c r="G5" s="231" t="s">
        <v>289</v>
      </c>
      <c r="H5" s="232"/>
      <c r="I5" s="233"/>
      <c r="J5" s="63">
        <v>2</v>
      </c>
    </row>
    <row r="6" spans="2:10" ht="111.75" customHeight="1" thickBot="1" x14ac:dyDescent="0.3">
      <c r="B6" s="231" t="s">
        <v>304</v>
      </c>
      <c r="C6" s="232"/>
      <c r="D6" s="233"/>
      <c r="E6" s="73">
        <v>3</v>
      </c>
      <c r="F6" s="87"/>
      <c r="G6" s="231" t="s">
        <v>290</v>
      </c>
      <c r="H6" s="232"/>
      <c r="I6" s="233"/>
      <c r="J6" s="62">
        <v>3</v>
      </c>
    </row>
    <row r="7" spans="2:10" ht="130.5" customHeight="1" thickBot="1" x14ac:dyDescent="0.3">
      <c r="B7" s="231" t="s">
        <v>301</v>
      </c>
      <c r="C7" s="232"/>
      <c r="D7" s="233"/>
      <c r="E7" s="73">
        <v>4</v>
      </c>
      <c r="F7" s="87"/>
      <c r="G7" s="231" t="s">
        <v>291</v>
      </c>
      <c r="H7" s="232"/>
      <c r="I7" s="233"/>
      <c r="J7" s="62">
        <v>4</v>
      </c>
    </row>
    <row r="8" spans="2:10" ht="130.5" customHeight="1" thickBot="1" x14ac:dyDescent="0.3">
      <c r="B8" s="231" t="s">
        <v>305</v>
      </c>
      <c r="C8" s="232"/>
      <c r="D8" s="233"/>
      <c r="E8" s="73">
        <v>5</v>
      </c>
      <c r="F8" s="87"/>
      <c r="G8" s="231" t="s">
        <v>292</v>
      </c>
      <c r="H8" s="232"/>
      <c r="I8" s="233"/>
      <c r="J8" s="62">
        <v>5</v>
      </c>
    </row>
    <row r="9" spans="2:10" x14ac:dyDescent="0.25">
      <c r="B9" s="87"/>
      <c r="C9" s="87"/>
      <c r="D9" s="87"/>
      <c r="E9" s="87"/>
      <c r="F9" s="87"/>
      <c r="G9" s="87"/>
      <c r="H9" s="87"/>
      <c r="I9" s="87"/>
      <c r="J9" s="87"/>
    </row>
    <row r="10" spans="2:10" x14ac:dyDescent="0.25">
      <c r="B10" s="249" t="s">
        <v>180</v>
      </c>
      <c r="C10" s="249"/>
      <c r="D10" s="249"/>
      <c r="E10" s="249"/>
      <c r="F10" s="249"/>
      <c r="G10" s="249"/>
      <c r="H10" s="249"/>
      <c r="I10" s="87"/>
      <c r="J10" s="87"/>
    </row>
    <row r="11" spans="2:10" ht="15" customHeight="1" thickBot="1" x14ac:dyDescent="0.3">
      <c r="B11" s="250"/>
      <c r="C11" s="250"/>
      <c r="D11" s="250"/>
      <c r="E11" s="250"/>
      <c r="F11" s="250"/>
      <c r="G11" s="250"/>
      <c r="H11" s="250"/>
      <c r="I11" s="87"/>
      <c r="J11" s="87"/>
    </row>
    <row r="12" spans="2:10" ht="15" customHeight="1" thickBot="1" x14ac:dyDescent="0.3">
      <c r="B12" s="251" t="s">
        <v>293</v>
      </c>
      <c r="C12" s="252"/>
      <c r="D12" s="255" t="s">
        <v>9</v>
      </c>
      <c r="E12" s="255"/>
      <c r="F12" s="255"/>
      <c r="G12" s="255"/>
      <c r="H12" s="256"/>
      <c r="I12" s="87"/>
      <c r="J12" s="87"/>
    </row>
    <row r="13" spans="2:10" ht="15" customHeight="1" thickBot="1" x14ac:dyDescent="0.3">
      <c r="B13" s="253"/>
      <c r="C13" s="254"/>
      <c r="D13" s="92">
        <v>1</v>
      </c>
      <c r="E13" s="92">
        <v>2</v>
      </c>
      <c r="F13" s="92">
        <v>3</v>
      </c>
      <c r="G13" s="92">
        <v>4</v>
      </c>
      <c r="H13" s="92">
        <v>5</v>
      </c>
      <c r="I13" s="87"/>
      <c r="J13" s="87"/>
    </row>
    <row r="14" spans="2:10" ht="15" customHeight="1" thickBot="1" x14ac:dyDescent="0.3">
      <c r="B14" s="246" t="s">
        <v>19</v>
      </c>
      <c r="C14" s="92">
        <v>5</v>
      </c>
      <c r="D14" s="93">
        <v>5</v>
      </c>
      <c r="E14" s="93">
        <v>10</v>
      </c>
      <c r="F14" s="110">
        <v>15</v>
      </c>
      <c r="G14" s="110">
        <v>20</v>
      </c>
      <c r="H14" s="94">
        <v>25</v>
      </c>
      <c r="I14" s="87"/>
      <c r="J14" s="87"/>
    </row>
    <row r="15" spans="2:10" ht="15.75" thickBot="1" x14ac:dyDescent="0.3">
      <c r="B15" s="247"/>
      <c r="C15" s="92">
        <v>4</v>
      </c>
      <c r="D15" s="95">
        <v>4</v>
      </c>
      <c r="E15" s="93">
        <v>8</v>
      </c>
      <c r="F15" s="80">
        <v>12</v>
      </c>
      <c r="G15" s="110">
        <v>16</v>
      </c>
      <c r="H15" s="89">
        <v>20</v>
      </c>
      <c r="I15" s="87"/>
      <c r="J15" s="87"/>
    </row>
    <row r="16" spans="2:10" ht="15.75" thickBot="1" x14ac:dyDescent="0.3">
      <c r="B16" s="247"/>
      <c r="C16" s="92">
        <v>3</v>
      </c>
      <c r="D16" s="95">
        <v>3</v>
      </c>
      <c r="E16" s="93">
        <v>6</v>
      </c>
      <c r="F16" s="80">
        <v>9</v>
      </c>
      <c r="G16" s="80">
        <v>12</v>
      </c>
      <c r="H16" s="110">
        <v>15</v>
      </c>
      <c r="I16" s="87"/>
      <c r="J16" s="87"/>
    </row>
    <row r="17" spans="2:10" ht="15.75" thickBot="1" x14ac:dyDescent="0.3">
      <c r="B17" s="247"/>
      <c r="C17" s="92">
        <v>2</v>
      </c>
      <c r="D17" s="95">
        <v>2</v>
      </c>
      <c r="E17" s="79">
        <v>4</v>
      </c>
      <c r="F17" s="93">
        <v>6</v>
      </c>
      <c r="G17" s="80">
        <v>8</v>
      </c>
      <c r="H17" s="90">
        <v>10</v>
      </c>
      <c r="I17" s="87"/>
      <c r="J17" s="87"/>
    </row>
    <row r="18" spans="2:10" ht="15.75" thickBot="1" x14ac:dyDescent="0.3">
      <c r="B18" s="248"/>
      <c r="C18" s="92">
        <v>1</v>
      </c>
      <c r="D18" s="96">
        <v>1</v>
      </c>
      <c r="E18" s="91">
        <v>2</v>
      </c>
      <c r="F18" s="91">
        <v>3</v>
      </c>
      <c r="G18" s="91">
        <v>4</v>
      </c>
      <c r="H18" s="93">
        <v>5</v>
      </c>
      <c r="I18" s="87"/>
      <c r="J18" s="87"/>
    </row>
    <row r="19" spans="2:10" x14ac:dyDescent="0.25">
      <c r="B19" s="257" t="s">
        <v>165</v>
      </c>
      <c r="C19" s="257"/>
      <c r="D19" s="257"/>
      <c r="E19" s="257"/>
      <c r="F19" s="257"/>
      <c r="G19" s="257"/>
      <c r="H19" s="257"/>
      <c r="I19" s="87"/>
      <c r="J19" s="87"/>
    </row>
    <row r="20" spans="2:10" ht="15.75" thickBot="1" x14ac:dyDescent="0.3">
      <c r="B20" s="258"/>
      <c r="C20" s="258"/>
      <c r="D20" s="258"/>
      <c r="E20" s="258"/>
      <c r="F20" s="258"/>
      <c r="G20" s="258"/>
      <c r="H20" s="258"/>
      <c r="I20" s="87"/>
      <c r="J20" s="87"/>
    </row>
    <row r="21" spans="2:10" ht="30.75" thickBot="1" x14ac:dyDescent="0.3">
      <c r="B21" s="97" t="s">
        <v>145</v>
      </c>
      <c r="C21" s="98" t="s">
        <v>170</v>
      </c>
      <c r="D21" s="103" t="s">
        <v>147</v>
      </c>
      <c r="E21" s="259" t="s">
        <v>148</v>
      </c>
      <c r="F21" s="260"/>
      <c r="G21" s="260"/>
      <c r="H21" s="261"/>
      <c r="I21" s="87"/>
      <c r="J21" s="87"/>
    </row>
    <row r="22" spans="2:10" ht="30.75" thickBot="1" x14ac:dyDescent="0.3">
      <c r="B22" s="99" t="s">
        <v>30</v>
      </c>
      <c r="C22" s="82" t="s">
        <v>158</v>
      </c>
      <c r="D22" s="104" t="s">
        <v>152</v>
      </c>
      <c r="E22" s="262" t="s">
        <v>155</v>
      </c>
      <c r="F22" s="263"/>
      <c r="G22" s="263"/>
      <c r="H22" s="264"/>
      <c r="I22" s="87"/>
      <c r="J22" s="87"/>
    </row>
    <row r="23" spans="2:10" ht="71.25" customHeight="1" thickBot="1" x14ac:dyDescent="0.3">
      <c r="B23" s="100" t="s">
        <v>181</v>
      </c>
      <c r="C23" s="81" t="s">
        <v>160</v>
      </c>
      <c r="D23" s="105" t="s">
        <v>153</v>
      </c>
      <c r="E23" s="262" t="s">
        <v>156</v>
      </c>
      <c r="F23" s="263"/>
      <c r="G23" s="263"/>
      <c r="H23" s="264"/>
      <c r="I23" s="87"/>
      <c r="J23" s="87"/>
    </row>
    <row r="24" spans="2:10" ht="57" customHeight="1" thickBot="1" x14ac:dyDescent="0.3">
      <c r="B24" s="101" t="s">
        <v>182</v>
      </c>
      <c r="C24" s="102" t="s">
        <v>161</v>
      </c>
      <c r="D24" s="106" t="s">
        <v>154</v>
      </c>
      <c r="E24" s="262" t="s">
        <v>157</v>
      </c>
      <c r="F24" s="263"/>
      <c r="G24" s="263"/>
      <c r="H24" s="264"/>
      <c r="I24" s="87"/>
      <c r="J24" s="87"/>
    </row>
  </sheetData>
  <mergeCells count="24">
    <mergeCell ref="B19:H20"/>
    <mergeCell ref="E21:H21"/>
    <mergeCell ref="E22:H22"/>
    <mergeCell ref="E23:H23"/>
    <mergeCell ref="E24:H24"/>
    <mergeCell ref="B14:B18"/>
    <mergeCell ref="B5:D5"/>
    <mergeCell ref="G5:I5"/>
    <mergeCell ref="B6:D6"/>
    <mergeCell ref="G6:I6"/>
    <mergeCell ref="B7:D7"/>
    <mergeCell ref="G7:I7"/>
    <mergeCell ref="B8:D8"/>
    <mergeCell ref="G8:I8"/>
    <mergeCell ref="B10:H11"/>
    <mergeCell ref="B12:C13"/>
    <mergeCell ref="D12:H12"/>
    <mergeCell ref="B4:D4"/>
    <mergeCell ref="G4:I4"/>
    <mergeCell ref="B1:J1"/>
    <mergeCell ref="B2:E2"/>
    <mergeCell ref="G2:J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4"/>
  <sheetViews>
    <sheetView view="pageBreakPreview" zoomScale="110" zoomScaleSheetLayoutView="110" workbookViewId="0">
      <selection activeCell="I22" sqref="I22"/>
    </sheetView>
  </sheetViews>
  <sheetFormatPr baseColWidth="10" defaultColWidth="11.42578125" defaultRowHeight="15" x14ac:dyDescent="0.25"/>
  <cols>
    <col min="1" max="1" width="5.7109375" customWidth="1"/>
    <col min="2" max="2" width="13.42578125" customWidth="1"/>
    <col min="3" max="3" width="15.7109375" customWidth="1"/>
    <col min="4" max="4" width="18.7109375" customWidth="1"/>
    <col min="5" max="5" width="14.7109375" customWidth="1"/>
    <col min="6" max="6" width="8.7109375" style="86" customWidth="1"/>
    <col min="7" max="7" width="10" customWidth="1"/>
    <col min="9" max="9" width="38.42578125" customWidth="1"/>
    <col min="10" max="10" width="9.7109375" customWidth="1"/>
    <col min="11" max="11" width="4.42578125" style="86" customWidth="1"/>
  </cols>
  <sheetData>
    <row r="1" spans="2:10" ht="30" customHeight="1" thickBot="1" x14ac:dyDescent="0.3">
      <c r="B1" s="234" t="s">
        <v>177</v>
      </c>
      <c r="C1" s="234"/>
      <c r="D1" s="234"/>
      <c r="E1" s="234"/>
      <c r="F1" s="234"/>
      <c r="G1" s="234"/>
      <c r="H1" s="234"/>
      <c r="I1" s="234"/>
      <c r="J1" s="234"/>
    </row>
    <row r="2" spans="2:10" ht="22.5" customHeight="1" thickBot="1" x14ac:dyDescent="0.3">
      <c r="B2" s="235" t="s">
        <v>178</v>
      </c>
      <c r="C2" s="235"/>
      <c r="D2" s="235"/>
      <c r="E2" s="236"/>
      <c r="F2" s="87"/>
      <c r="G2" s="237" t="s">
        <v>9</v>
      </c>
      <c r="H2" s="238"/>
      <c r="I2" s="238"/>
      <c r="J2" s="239"/>
    </row>
    <row r="3" spans="2:10" ht="21" customHeight="1" thickBot="1" x14ac:dyDescent="0.3">
      <c r="B3" s="240" t="s">
        <v>139</v>
      </c>
      <c r="C3" s="241"/>
      <c r="D3" s="242"/>
      <c r="E3" s="85" t="s">
        <v>127</v>
      </c>
      <c r="F3" s="87"/>
      <c r="G3" s="243" t="s">
        <v>96</v>
      </c>
      <c r="H3" s="244"/>
      <c r="I3" s="245"/>
      <c r="J3" s="88" t="s">
        <v>127</v>
      </c>
    </row>
    <row r="4" spans="2:10" ht="34.5" customHeight="1" thickBot="1" x14ac:dyDescent="0.3">
      <c r="B4" s="231" t="s">
        <v>140</v>
      </c>
      <c r="C4" s="232"/>
      <c r="D4" s="233"/>
      <c r="E4" s="73">
        <v>1</v>
      </c>
      <c r="F4" s="87"/>
      <c r="G4" s="231" t="s">
        <v>294</v>
      </c>
      <c r="H4" s="232"/>
      <c r="I4" s="233"/>
      <c r="J4" s="62">
        <v>1</v>
      </c>
    </row>
    <row r="5" spans="2:10" ht="48" customHeight="1" thickBot="1" x14ac:dyDescent="0.3">
      <c r="B5" s="231" t="s">
        <v>141</v>
      </c>
      <c r="C5" s="232"/>
      <c r="D5" s="233"/>
      <c r="E5" s="73">
        <v>2</v>
      </c>
      <c r="F5" s="87"/>
      <c r="G5" s="231" t="s">
        <v>295</v>
      </c>
      <c r="H5" s="232"/>
      <c r="I5" s="233"/>
      <c r="J5" s="63">
        <v>2</v>
      </c>
    </row>
    <row r="6" spans="2:10" ht="45" customHeight="1" thickBot="1" x14ac:dyDescent="0.3">
      <c r="B6" s="231" t="s">
        <v>143</v>
      </c>
      <c r="C6" s="232"/>
      <c r="D6" s="233"/>
      <c r="E6" s="73">
        <v>3</v>
      </c>
      <c r="F6" s="87"/>
      <c r="G6" s="231" t="s">
        <v>296</v>
      </c>
      <c r="H6" s="232"/>
      <c r="I6" s="233"/>
      <c r="J6" s="62">
        <v>3</v>
      </c>
    </row>
    <row r="7" spans="2:10" ht="49.5" customHeight="1" thickBot="1" x14ac:dyDescent="0.3">
      <c r="B7" s="231" t="s">
        <v>142</v>
      </c>
      <c r="C7" s="232"/>
      <c r="D7" s="233"/>
      <c r="E7" s="73">
        <v>4</v>
      </c>
      <c r="F7" s="87"/>
      <c r="G7" s="231" t="s">
        <v>297</v>
      </c>
      <c r="H7" s="232"/>
      <c r="I7" s="233"/>
      <c r="J7" s="62">
        <v>4</v>
      </c>
    </row>
    <row r="8" spans="2:10" ht="42.75" customHeight="1" thickBot="1" x14ac:dyDescent="0.3">
      <c r="B8" s="231" t="s">
        <v>144</v>
      </c>
      <c r="C8" s="232"/>
      <c r="D8" s="233"/>
      <c r="E8" s="73">
        <v>5</v>
      </c>
      <c r="F8" s="87"/>
      <c r="G8" s="231" t="s">
        <v>298</v>
      </c>
      <c r="H8" s="232"/>
      <c r="I8" s="233"/>
      <c r="J8" s="62">
        <v>5</v>
      </c>
    </row>
    <row r="9" spans="2:10" x14ac:dyDescent="0.25">
      <c r="B9" s="87"/>
      <c r="C9" s="87"/>
      <c r="D9" s="87"/>
      <c r="E9" s="87"/>
      <c r="F9" s="87"/>
      <c r="G9" s="87"/>
      <c r="H9" s="87"/>
      <c r="I9" s="87"/>
      <c r="J9" s="87"/>
    </row>
    <row r="10" spans="2:10" x14ac:dyDescent="0.25">
      <c r="B10" s="249" t="s">
        <v>179</v>
      </c>
      <c r="C10" s="249"/>
      <c r="D10" s="249"/>
      <c r="E10" s="249"/>
      <c r="F10" s="249"/>
      <c r="G10" s="249"/>
      <c r="H10" s="249"/>
      <c r="I10" s="87"/>
      <c r="J10" s="87"/>
    </row>
    <row r="11" spans="2:10" ht="15" customHeight="1" thickBot="1" x14ac:dyDescent="0.3">
      <c r="B11" s="250"/>
      <c r="C11" s="250"/>
      <c r="D11" s="250"/>
      <c r="E11" s="250"/>
      <c r="F11" s="250"/>
      <c r="G11" s="250"/>
      <c r="H11" s="250"/>
      <c r="I11" s="87"/>
      <c r="J11" s="87"/>
    </row>
    <row r="12" spans="2:10" ht="15" customHeight="1" thickBot="1" x14ac:dyDescent="0.3">
      <c r="B12" s="251" t="s">
        <v>133</v>
      </c>
      <c r="C12" s="252"/>
      <c r="D12" s="255" t="s">
        <v>9</v>
      </c>
      <c r="E12" s="255"/>
      <c r="F12" s="255"/>
      <c r="G12" s="255"/>
      <c r="H12" s="256"/>
      <c r="I12" s="87"/>
      <c r="J12" s="87"/>
    </row>
    <row r="13" spans="2:10" ht="15" customHeight="1" thickBot="1" x14ac:dyDescent="0.3">
      <c r="B13" s="253"/>
      <c r="C13" s="254"/>
      <c r="D13" s="92">
        <v>1</v>
      </c>
      <c r="E13" s="92">
        <v>2</v>
      </c>
      <c r="F13" s="92">
        <v>3</v>
      </c>
      <c r="G13" s="92">
        <v>4</v>
      </c>
      <c r="H13" s="92">
        <v>5</v>
      </c>
      <c r="I13" s="87"/>
      <c r="J13" s="87"/>
    </row>
    <row r="14" spans="2:10" ht="15" customHeight="1" thickBot="1" x14ac:dyDescent="0.3">
      <c r="B14" s="246" t="s">
        <v>299</v>
      </c>
      <c r="C14" s="92">
        <v>5</v>
      </c>
      <c r="D14" s="93">
        <v>5</v>
      </c>
      <c r="E14" s="93">
        <v>10</v>
      </c>
      <c r="F14" s="113">
        <v>15</v>
      </c>
      <c r="G14" s="111">
        <v>20</v>
      </c>
      <c r="H14" s="112">
        <v>25</v>
      </c>
      <c r="I14" s="87"/>
      <c r="J14" s="87"/>
    </row>
    <row r="15" spans="2:10" ht="15.75" thickBot="1" x14ac:dyDescent="0.3">
      <c r="B15" s="247"/>
      <c r="C15" s="92">
        <v>4</v>
      </c>
      <c r="D15" s="94">
        <v>4</v>
      </c>
      <c r="E15" s="93">
        <v>8</v>
      </c>
      <c r="F15" s="80">
        <v>12</v>
      </c>
      <c r="G15" s="109">
        <v>16</v>
      </c>
      <c r="H15" s="113">
        <v>20</v>
      </c>
      <c r="I15" s="87"/>
      <c r="J15" s="87"/>
    </row>
    <row r="16" spans="2:10" ht="15.75" thickBot="1" x14ac:dyDescent="0.3">
      <c r="B16" s="247"/>
      <c r="C16" s="92">
        <v>3</v>
      </c>
      <c r="D16" s="94">
        <v>3</v>
      </c>
      <c r="E16" s="93">
        <v>6</v>
      </c>
      <c r="F16" s="80">
        <v>9</v>
      </c>
      <c r="G16" s="80">
        <v>12</v>
      </c>
      <c r="H16" s="107">
        <v>15</v>
      </c>
      <c r="I16" s="87"/>
      <c r="J16" s="87"/>
    </row>
    <row r="17" spans="2:10" ht="15.75" thickBot="1" x14ac:dyDescent="0.3">
      <c r="B17" s="247"/>
      <c r="C17" s="92">
        <v>2</v>
      </c>
      <c r="D17" s="94">
        <v>2</v>
      </c>
      <c r="E17" s="94">
        <v>4</v>
      </c>
      <c r="F17" s="80">
        <v>6</v>
      </c>
      <c r="G17" s="80">
        <v>8</v>
      </c>
      <c r="H17" s="90">
        <v>10</v>
      </c>
      <c r="I17" s="87"/>
      <c r="J17" s="87"/>
    </row>
    <row r="18" spans="2:10" ht="15.75" thickBot="1" x14ac:dyDescent="0.3">
      <c r="B18" s="248"/>
      <c r="C18" s="92">
        <v>1</v>
      </c>
      <c r="D18" s="94">
        <v>1</v>
      </c>
      <c r="E18" s="94">
        <v>2</v>
      </c>
      <c r="F18" s="94">
        <v>3</v>
      </c>
      <c r="G18" s="94">
        <v>4</v>
      </c>
      <c r="H18" s="80">
        <v>5</v>
      </c>
      <c r="I18" s="87"/>
      <c r="J18" s="87"/>
    </row>
    <row r="19" spans="2:10" x14ac:dyDescent="0.25">
      <c r="B19" s="257" t="s">
        <v>137</v>
      </c>
      <c r="C19" s="257"/>
      <c r="D19" s="257"/>
      <c r="E19" s="257"/>
      <c r="F19" s="257"/>
      <c r="G19" s="257"/>
      <c r="H19" s="257"/>
      <c r="I19" s="87"/>
      <c r="J19" s="87"/>
    </row>
    <row r="20" spans="2:10" ht="15.75" thickBot="1" x14ac:dyDescent="0.3">
      <c r="B20" s="258"/>
      <c r="C20" s="258"/>
      <c r="D20" s="258"/>
      <c r="E20" s="258"/>
      <c r="F20" s="258"/>
      <c r="G20" s="258"/>
      <c r="H20" s="258"/>
      <c r="I20" s="87"/>
      <c r="J20" s="87"/>
    </row>
    <row r="21" spans="2:10" ht="30.75" thickBot="1" x14ac:dyDescent="0.3">
      <c r="B21" s="97" t="s">
        <v>145</v>
      </c>
      <c r="C21" s="98" t="s">
        <v>287</v>
      </c>
      <c r="D21" s="98" t="s">
        <v>147</v>
      </c>
      <c r="E21" s="265" t="s">
        <v>148</v>
      </c>
      <c r="F21" s="266"/>
      <c r="G21" s="266"/>
      <c r="H21" s="267"/>
      <c r="I21" s="87"/>
      <c r="J21" s="87"/>
    </row>
    <row r="22" spans="2:10" ht="45.75" thickBot="1" x14ac:dyDescent="0.3">
      <c r="B22" s="99" t="s">
        <v>30</v>
      </c>
      <c r="C22" s="84" t="s">
        <v>159</v>
      </c>
      <c r="D22" s="108" t="s">
        <v>154</v>
      </c>
      <c r="E22" s="262" t="s">
        <v>167</v>
      </c>
      <c r="F22" s="263"/>
      <c r="G22" s="263"/>
      <c r="H22" s="264"/>
      <c r="I22" s="87"/>
      <c r="J22" s="87"/>
    </row>
    <row r="23" spans="2:10" ht="71.25" customHeight="1" thickBot="1" x14ac:dyDescent="0.3">
      <c r="B23" s="100" t="s">
        <v>181</v>
      </c>
      <c r="C23" s="81" t="s">
        <v>162</v>
      </c>
      <c r="D23" s="105" t="s">
        <v>153</v>
      </c>
      <c r="E23" s="262" t="s">
        <v>168</v>
      </c>
      <c r="F23" s="263"/>
      <c r="G23" s="263"/>
      <c r="H23" s="264"/>
      <c r="I23" s="87"/>
      <c r="J23" s="87"/>
    </row>
    <row r="24" spans="2:10" ht="57" customHeight="1" thickBot="1" x14ac:dyDescent="0.3">
      <c r="B24" s="101" t="s">
        <v>182</v>
      </c>
      <c r="C24" s="107" t="s">
        <v>163</v>
      </c>
      <c r="D24" s="109" t="s">
        <v>152</v>
      </c>
      <c r="E24" s="262" t="s">
        <v>169</v>
      </c>
      <c r="F24" s="263"/>
      <c r="G24" s="263"/>
      <c r="H24" s="264"/>
      <c r="I24" s="87"/>
      <c r="J24" s="87"/>
    </row>
  </sheetData>
  <mergeCells count="24">
    <mergeCell ref="B1:J1"/>
    <mergeCell ref="B2:E2"/>
    <mergeCell ref="B3:D3"/>
    <mergeCell ref="E21:H21"/>
    <mergeCell ref="E22:H22"/>
    <mergeCell ref="G3:I3"/>
    <mergeCell ref="G2:J2"/>
    <mergeCell ref="B19:H20"/>
    <mergeCell ref="E23:H23"/>
    <mergeCell ref="E24:H24"/>
    <mergeCell ref="B4:D4"/>
    <mergeCell ref="B5:D5"/>
    <mergeCell ref="B6:D6"/>
    <mergeCell ref="B7:D7"/>
    <mergeCell ref="B8:D8"/>
    <mergeCell ref="B14:B18"/>
    <mergeCell ref="B10:H11"/>
    <mergeCell ref="B12:C13"/>
    <mergeCell ref="D12:H12"/>
    <mergeCell ref="G8:I8"/>
    <mergeCell ref="G7:I7"/>
    <mergeCell ref="G6:I6"/>
    <mergeCell ref="G5:I5"/>
    <mergeCell ref="G4:I4"/>
  </mergeCells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9"/>
  <sheetViews>
    <sheetView view="pageBreakPreview" zoomScale="80" zoomScaleNormal="110" zoomScaleSheetLayoutView="80" zoomScalePageLayoutView="110" workbookViewId="0">
      <selection activeCell="G12" sqref="G12:J12"/>
    </sheetView>
  </sheetViews>
  <sheetFormatPr baseColWidth="10" defaultColWidth="10.7109375" defaultRowHeight="14.25" x14ac:dyDescent="0.2"/>
  <cols>
    <col min="1" max="1" width="6.42578125" style="66" customWidth="1"/>
    <col min="2" max="3" width="17.7109375" style="66" customWidth="1"/>
    <col min="4" max="4" width="19.42578125" style="66" customWidth="1"/>
    <col min="5" max="5" width="22" style="66" customWidth="1"/>
    <col min="6" max="8" width="17.7109375" style="66" customWidth="1"/>
    <col min="9" max="9" width="21.140625" style="66" customWidth="1"/>
    <col min="10" max="10" width="33.28515625" style="66" customWidth="1"/>
    <col min="11" max="11" width="3.42578125" style="66" customWidth="1"/>
    <col min="12" max="16384" width="10.7109375" style="66"/>
  </cols>
  <sheetData>
    <row r="2" spans="2:10" s="64" customFormat="1" ht="18" x14ac:dyDescent="0.2">
      <c r="B2" s="268" t="s">
        <v>164</v>
      </c>
      <c r="C2" s="268"/>
      <c r="D2" s="268"/>
      <c r="E2" s="268"/>
      <c r="F2" s="268"/>
      <c r="G2" s="268"/>
      <c r="H2" s="268"/>
    </row>
    <row r="3" spans="2:10" s="64" customFormat="1" x14ac:dyDescent="0.2">
      <c r="F3" s="65"/>
    </row>
    <row r="4" spans="2:10" ht="21" customHeight="1" x14ac:dyDescent="0.2">
      <c r="B4" s="269" t="s">
        <v>133</v>
      </c>
      <c r="C4" s="270"/>
      <c r="D4" s="273" t="s">
        <v>9</v>
      </c>
      <c r="E4" s="274"/>
      <c r="F4" s="274"/>
      <c r="G4" s="274"/>
      <c r="H4" s="275"/>
    </row>
    <row r="5" spans="2:10" s="68" customFormat="1" ht="20.25" customHeight="1" x14ac:dyDescent="0.25">
      <c r="B5" s="271"/>
      <c r="C5" s="272"/>
      <c r="D5" s="67">
        <v>1</v>
      </c>
      <c r="E5" s="67">
        <v>2</v>
      </c>
      <c r="F5" s="67">
        <v>3</v>
      </c>
      <c r="G5" s="67">
        <v>4</v>
      </c>
      <c r="H5" s="67">
        <v>5</v>
      </c>
    </row>
    <row r="6" spans="2:10" ht="34.9" customHeight="1" x14ac:dyDescent="0.2">
      <c r="B6" s="276" t="s">
        <v>138</v>
      </c>
      <c r="C6" s="67">
        <v>5</v>
      </c>
      <c r="D6" s="79">
        <v>5</v>
      </c>
      <c r="E6" s="80">
        <v>10</v>
      </c>
      <c r="F6" s="80">
        <v>15</v>
      </c>
      <c r="G6" s="83">
        <v>20</v>
      </c>
      <c r="H6" s="83">
        <v>25</v>
      </c>
    </row>
    <row r="7" spans="2:10" ht="34.9" customHeight="1" x14ac:dyDescent="0.2">
      <c r="B7" s="276"/>
      <c r="C7" s="67">
        <v>4</v>
      </c>
      <c r="D7" s="79">
        <v>4</v>
      </c>
      <c r="E7" s="79">
        <v>8</v>
      </c>
      <c r="F7" s="80">
        <v>12</v>
      </c>
      <c r="G7" s="80">
        <v>16</v>
      </c>
      <c r="H7" s="83">
        <v>20</v>
      </c>
    </row>
    <row r="8" spans="2:10" ht="34.9" customHeight="1" x14ac:dyDescent="0.2">
      <c r="B8" s="276"/>
      <c r="C8" s="67">
        <v>3</v>
      </c>
      <c r="D8" s="79">
        <v>3</v>
      </c>
      <c r="E8" s="79">
        <v>6</v>
      </c>
      <c r="F8" s="79">
        <v>9</v>
      </c>
      <c r="G8" s="80">
        <v>12</v>
      </c>
      <c r="H8" s="80">
        <v>15</v>
      </c>
    </row>
    <row r="9" spans="2:10" ht="34.9" customHeight="1" x14ac:dyDescent="0.2">
      <c r="B9" s="276"/>
      <c r="C9" s="67">
        <v>2</v>
      </c>
      <c r="D9" s="79">
        <v>2</v>
      </c>
      <c r="E9" s="79">
        <v>4</v>
      </c>
      <c r="F9" s="79">
        <v>6</v>
      </c>
      <c r="G9" s="79">
        <v>8</v>
      </c>
      <c r="H9" s="80">
        <v>10</v>
      </c>
    </row>
    <row r="10" spans="2:10" ht="34.9" customHeight="1" x14ac:dyDescent="0.2">
      <c r="B10" s="276"/>
      <c r="C10" s="67">
        <v>1</v>
      </c>
      <c r="D10" s="79">
        <v>1</v>
      </c>
      <c r="E10" s="79">
        <v>2</v>
      </c>
      <c r="F10" s="79">
        <v>3</v>
      </c>
      <c r="G10" s="79">
        <v>4</v>
      </c>
      <c r="H10" s="79">
        <v>5</v>
      </c>
    </row>
    <row r="11" spans="2:10" x14ac:dyDescent="0.2">
      <c r="B11" s="69"/>
      <c r="C11" s="70"/>
      <c r="D11" s="70"/>
      <c r="E11" s="70"/>
      <c r="F11" s="70"/>
      <c r="G11" s="70"/>
      <c r="H11" s="70"/>
    </row>
    <row r="12" spans="2:10" ht="15" customHeight="1" x14ac:dyDescent="0.2">
      <c r="B12" s="277" t="s">
        <v>165</v>
      </c>
      <c r="C12" s="277"/>
      <c r="D12" s="277"/>
      <c r="E12" s="277"/>
      <c r="F12" s="70"/>
      <c r="G12" s="277" t="s">
        <v>166</v>
      </c>
      <c r="H12" s="277"/>
      <c r="I12" s="277"/>
      <c r="J12" s="277"/>
    </row>
    <row r="13" spans="2:10" ht="15" customHeight="1" x14ac:dyDescent="0.2">
      <c r="B13" s="77"/>
      <c r="C13" s="77"/>
      <c r="D13" s="77"/>
      <c r="E13" s="77"/>
      <c r="F13" s="70"/>
      <c r="G13" s="78"/>
      <c r="H13" s="78"/>
      <c r="I13" s="78"/>
      <c r="J13" s="78"/>
    </row>
    <row r="14" spans="2:10" ht="42.75" customHeight="1" x14ac:dyDescent="0.2">
      <c r="B14" s="74" t="s">
        <v>145</v>
      </c>
      <c r="C14" s="75" t="s">
        <v>146</v>
      </c>
      <c r="D14" s="75" t="s">
        <v>147</v>
      </c>
      <c r="E14" s="74" t="s">
        <v>148</v>
      </c>
      <c r="F14" s="70"/>
      <c r="G14" s="74" t="s">
        <v>145</v>
      </c>
      <c r="H14" s="75" t="s">
        <v>146</v>
      </c>
      <c r="I14" s="75" t="s">
        <v>147</v>
      </c>
      <c r="J14" s="74" t="s">
        <v>148</v>
      </c>
    </row>
    <row r="15" spans="2:10" ht="38.25" customHeight="1" x14ac:dyDescent="0.2">
      <c r="B15" s="71" t="s">
        <v>149</v>
      </c>
      <c r="C15" s="82" t="s">
        <v>158</v>
      </c>
      <c r="D15" s="79" t="s">
        <v>152</v>
      </c>
      <c r="E15" s="72" t="s">
        <v>155</v>
      </c>
      <c r="F15" s="70"/>
      <c r="G15" s="71" t="s">
        <v>149</v>
      </c>
      <c r="H15" s="84" t="s">
        <v>159</v>
      </c>
      <c r="I15" s="83" t="s">
        <v>154</v>
      </c>
      <c r="J15" s="72" t="s">
        <v>167</v>
      </c>
    </row>
    <row r="16" spans="2:10" ht="62.25" customHeight="1" x14ac:dyDescent="0.2">
      <c r="B16" s="76" t="s">
        <v>150</v>
      </c>
      <c r="C16" s="81" t="s">
        <v>160</v>
      </c>
      <c r="D16" s="81" t="s">
        <v>153</v>
      </c>
      <c r="E16" s="72" t="s">
        <v>156</v>
      </c>
      <c r="F16" s="70"/>
      <c r="G16" s="76" t="s">
        <v>150</v>
      </c>
      <c r="H16" s="81" t="s">
        <v>162</v>
      </c>
      <c r="I16" s="81" t="s">
        <v>153</v>
      </c>
      <c r="J16" s="72" t="s">
        <v>168</v>
      </c>
    </row>
    <row r="17" spans="2:10" ht="39.75" customHeight="1" x14ac:dyDescent="0.2">
      <c r="B17" s="71" t="s">
        <v>151</v>
      </c>
      <c r="C17" s="84" t="s">
        <v>161</v>
      </c>
      <c r="D17" s="83" t="s">
        <v>154</v>
      </c>
      <c r="E17" s="72" t="s">
        <v>157</v>
      </c>
      <c r="F17" s="70"/>
      <c r="G17" s="71" t="s">
        <v>151</v>
      </c>
      <c r="H17" s="82" t="s">
        <v>163</v>
      </c>
      <c r="I17" s="79" t="s">
        <v>152</v>
      </c>
      <c r="J17" s="72" t="s">
        <v>169</v>
      </c>
    </row>
    <row r="18" spans="2:10" x14ac:dyDescent="0.2">
      <c r="B18" s="69"/>
      <c r="C18" s="70"/>
      <c r="D18" s="70"/>
      <c r="E18" s="70"/>
      <c r="F18" s="70"/>
      <c r="G18" s="70"/>
      <c r="H18" s="70"/>
    </row>
    <row r="19" spans="2:10" ht="15.75" customHeight="1" x14ac:dyDescent="0.2">
      <c r="B19" s="69"/>
      <c r="C19" s="70"/>
      <c r="D19" s="70"/>
      <c r="E19" s="70"/>
      <c r="F19" s="70"/>
      <c r="G19" s="70"/>
      <c r="H19" s="70"/>
    </row>
  </sheetData>
  <mergeCells count="6">
    <mergeCell ref="B2:H2"/>
    <mergeCell ref="B4:C5"/>
    <mergeCell ref="D4:H4"/>
    <mergeCell ref="B6:B10"/>
    <mergeCell ref="B12:E12"/>
    <mergeCell ref="G12:J1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1"/>
  <sheetViews>
    <sheetView showGridLines="0" topLeftCell="A5" zoomScale="65" zoomScaleNormal="65" zoomScalePageLayoutView="65" workbookViewId="0">
      <selection activeCell="M15" sqref="M15"/>
    </sheetView>
  </sheetViews>
  <sheetFormatPr baseColWidth="10" defaultRowHeight="15" x14ac:dyDescent="0.25"/>
  <cols>
    <col min="2" max="2" width="21.140625" customWidth="1"/>
    <col min="3" max="3" width="6.28515625" customWidth="1"/>
    <col min="4" max="4" width="12.7109375" customWidth="1"/>
    <col min="5" max="5" width="17.7109375" customWidth="1"/>
    <col min="6" max="6" width="18.7109375" customWidth="1"/>
    <col min="7" max="7" width="15.140625" customWidth="1"/>
    <col min="8" max="8" width="4.7109375" customWidth="1"/>
    <col min="9" max="9" width="5" customWidth="1"/>
    <col min="10" max="10" width="7.42578125" customWidth="1"/>
    <col min="11" max="11" width="21.28515625" customWidth="1"/>
    <col min="12" max="12" width="25" customWidth="1"/>
    <col min="13" max="13" width="37.7109375" customWidth="1"/>
  </cols>
  <sheetData>
    <row r="2" spans="2:7" x14ac:dyDescent="0.25">
      <c r="B2" s="285" t="s">
        <v>12</v>
      </c>
      <c r="C2" s="285"/>
      <c r="D2" s="285"/>
      <c r="E2" s="285"/>
      <c r="F2" s="285"/>
      <c r="G2" s="285"/>
    </row>
    <row r="3" spans="2:7" x14ac:dyDescent="0.25">
      <c r="B3" s="285"/>
      <c r="C3" s="285"/>
      <c r="D3" s="285"/>
      <c r="E3" s="285"/>
      <c r="F3" s="285"/>
      <c r="G3" s="285"/>
    </row>
    <row r="4" spans="2:7" x14ac:dyDescent="0.25">
      <c r="B4" s="285"/>
      <c r="C4" s="285"/>
      <c r="D4" s="285"/>
      <c r="E4" s="285"/>
      <c r="F4" s="285"/>
      <c r="G4" s="285"/>
    </row>
    <row r="6" spans="2:7" ht="1.5" customHeight="1" thickBot="1" x14ac:dyDescent="0.3"/>
    <row r="7" spans="2:7" ht="152.25" customHeight="1" x14ac:dyDescent="0.25">
      <c r="B7" s="286" t="s">
        <v>10</v>
      </c>
      <c r="C7" s="287"/>
      <c r="D7" s="27" t="s">
        <v>11</v>
      </c>
      <c r="E7" s="27" t="s">
        <v>13</v>
      </c>
      <c r="F7" s="27" t="s">
        <v>17</v>
      </c>
      <c r="G7" s="28" t="s">
        <v>5</v>
      </c>
    </row>
    <row r="8" spans="2:7" x14ac:dyDescent="0.25">
      <c r="B8" s="288" t="s">
        <v>9</v>
      </c>
      <c r="C8" s="289"/>
      <c r="D8" s="1">
        <v>1</v>
      </c>
      <c r="E8" s="1">
        <v>2</v>
      </c>
      <c r="F8" s="1">
        <v>3</v>
      </c>
      <c r="G8" s="6">
        <v>4</v>
      </c>
    </row>
    <row r="9" spans="2:7" x14ac:dyDescent="0.25">
      <c r="B9" s="7" t="s">
        <v>1</v>
      </c>
      <c r="C9" s="1">
        <v>1</v>
      </c>
      <c r="D9" s="4">
        <v>1</v>
      </c>
      <c r="E9" s="4">
        <v>2</v>
      </c>
      <c r="F9" s="3">
        <v>9</v>
      </c>
      <c r="G9" s="8">
        <v>13</v>
      </c>
    </row>
    <row r="10" spans="2:7" x14ac:dyDescent="0.25">
      <c r="B10" s="7" t="s">
        <v>2</v>
      </c>
      <c r="C10" s="1">
        <v>2</v>
      </c>
      <c r="D10" s="4">
        <v>3</v>
      </c>
      <c r="E10" s="4">
        <v>4</v>
      </c>
      <c r="F10" s="3">
        <v>10</v>
      </c>
      <c r="G10" s="8">
        <v>14</v>
      </c>
    </row>
    <row r="11" spans="2:7" x14ac:dyDescent="0.25">
      <c r="B11" s="7" t="s">
        <v>4</v>
      </c>
      <c r="C11" s="1">
        <v>3</v>
      </c>
      <c r="D11" s="3">
        <v>5</v>
      </c>
      <c r="E11" s="3">
        <v>6</v>
      </c>
      <c r="F11" s="2">
        <v>11</v>
      </c>
      <c r="G11" s="8">
        <v>15</v>
      </c>
    </row>
    <row r="12" spans="2:7" ht="15.75" thickBot="1" x14ac:dyDescent="0.3">
      <c r="B12" s="9" t="s">
        <v>3</v>
      </c>
      <c r="C12" s="10">
        <v>4</v>
      </c>
      <c r="D12" s="11">
        <v>7</v>
      </c>
      <c r="E12" s="11">
        <v>8</v>
      </c>
      <c r="F12" s="12">
        <v>12</v>
      </c>
      <c r="G12" s="13">
        <v>16</v>
      </c>
    </row>
    <row r="14" spans="2:7" ht="37.15" customHeight="1" x14ac:dyDescent="0.25">
      <c r="B14" s="290" t="s">
        <v>6</v>
      </c>
      <c r="C14" s="290"/>
      <c r="D14" s="290"/>
      <c r="E14" s="290"/>
      <c r="F14" s="290"/>
      <c r="G14" s="290"/>
    </row>
    <row r="15" spans="2:7" ht="58.9" customHeight="1" x14ac:dyDescent="0.25">
      <c r="B15" s="1" t="s">
        <v>7</v>
      </c>
      <c r="C15" s="278" t="s">
        <v>44</v>
      </c>
      <c r="D15" s="278"/>
      <c r="E15" s="278"/>
      <c r="F15" s="278"/>
      <c r="G15" s="278"/>
    </row>
    <row r="16" spans="2:7" ht="44.65" customHeight="1" x14ac:dyDescent="0.25">
      <c r="B16" s="1" t="s">
        <v>2</v>
      </c>
      <c r="C16" s="278" t="s">
        <v>45</v>
      </c>
      <c r="D16" s="278"/>
      <c r="E16" s="278"/>
      <c r="F16" s="278"/>
      <c r="G16" s="278"/>
    </row>
    <row r="17" spans="2:13" ht="58.5" customHeight="1" x14ac:dyDescent="0.25">
      <c r="B17" s="1" t="s">
        <v>4</v>
      </c>
      <c r="C17" s="278" t="s">
        <v>46</v>
      </c>
      <c r="D17" s="278"/>
      <c r="E17" s="278"/>
      <c r="F17" s="278"/>
      <c r="G17" s="278"/>
    </row>
    <row r="18" spans="2:13" x14ac:dyDescent="0.25">
      <c r="B18" s="1" t="s">
        <v>3</v>
      </c>
      <c r="C18" s="279" t="s">
        <v>8</v>
      </c>
      <c r="D18" s="280"/>
      <c r="E18" s="280"/>
      <c r="F18" s="280"/>
      <c r="G18" s="281"/>
    </row>
    <row r="19" spans="2:13" ht="54" customHeight="1" x14ac:dyDescent="0.25"/>
    <row r="20" spans="2:13" ht="55.15" customHeight="1" x14ac:dyDescent="0.25">
      <c r="J20" s="282" t="s">
        <v>47</v>
      </c>
      <c r="K20" s="283"/>
      <c r="L20" s="283"/>
      <c r="M20" s="284"/>
    </row>
    <row r="21" spans="2:13" hidden="1" x14ac:dyDescent="0.25">
      <c r="J21" s="29"/>
      <c r="K21" s="29"/>
      <c r="L21" s="29"/>
      <c r="M21" s="29"/>
    </row>
    <row r="22" spans="2:13" ht="48.75" customHeight="1" x14ac:dyDescent="0.25">
      <c r="G22" s="30"/>
      <c r="J22" s="31" t="s">
        <v>26</v>
      </c>
      <c r="K22" s="31" t="s">
        <v>48</v>
      </c>
      <c r="L22" s="31" t="s">
        <v>49</v>
      </c>
      <c r="M22" s="31" t="s">
        <v>50</v>
      </c>
    </row>
    <row r="23" spans="2:13" ht="49.5" customHeight="1" x14ac:dyDescent="0.25">
      <c r="J23" s="32" t="s">
        <v>51</v>
      </c>
      <c r="K23" s="32" t="s">
        <v>39</v>
      </c>
      <c r="L23" s="33" t="s">
        <v>39</v>
      </c>
      <c r="M23" s="34" t="s">
        <v>52</v>
      </c>
    </row>
    <row r="24" spans="2:13" ht="58.5" customHeight="1" x14ac:dyDescent="0.25">
      <c r="E24" s="35"/>
      <c r="F24" s="35"/>
      <c r="G24" s="35"/>
      <c r="H24" s="35"/>
      <c r="I24" s="35"/>
      <c r="J24" s="32" t="s">
        <v>53</v>
      </c>
      <c r="K24" s="32" t="s">
        <v>36</v>
      </c>
      <c r="L24" s="36" t="s">
        <v>39</v>
      </c>
      <c r="M24" s="34" t="s">
        <v>54</v>
      </c>
    </row>
    <row r="25" spans="2:13" ht="59.25" customHeight="1" x14ac:dyDescent="0.25">
      <c r="E25" s="35"/>
      <c r="F25" s="35"/>
      <c r="G25" s="35"/>
      <c r="H25" s="35"/>
      <c r="I25" s="35"/>
      <c r="J25" s="32" t="s">
        <v>37</v>
      </c>
      <c r="K25" s="32" t="s">
        <v>32</v>
      </c>
      <c r="L25" s="33" t="s">
        <v>55</v>
      </c>
      <c r="M25" s="34" t="s">
        <v>56</v>
      </c>
    </row>
    <row r="26" spans="2:13" x14ac:dyDescent="0.25">
      <c r="E26" s="35"/>
      <c r="F26" s="35"/>
      <c r="G26" s="35"/>
      <c r="H26" s="35"/>
      <c r="I26" s="35"/>
      <c r="J26" s="35"/>
      <c r="K26" s="35"/>
    </row>
    <row r="27" spans="2:13" x14ac:dyDescent="0.25">
      <c r="E27" s="35"/>
      <c r="F27" s="35"/>
      <c r="G27" s="35"/>
      <c r="H27" s="35"/>
      <c r="I27" s="35"/>
      <c r="J27" s="35"/>
      <c r="K27" s="35"/>
    </row>
    <row r="28" spans="2:13" x14ac:dyDescent="0.25">
      <c r="E28" s="35"/>
      <c r="F28" s="35"/>
      <c r="G28" s="35"/>
      <c r="H28" s="35"/>
      <c r="I28" s="35"/>
      <c r="J28" s="35"/>
      <c r="K28" s="35"/>
    </row>
    <row r="29" spans="2:13" x14ac:dyDescent="0.25">
      <c r="E29" s="35"/>
      <c r="F29" s="35"/>
      <c r="G29" s="35"/>
      <c r="H29" s="35"/>
      <c r="I29" s="35"/>
      <c r="J29" s="35"/>
      <c r="K29" s="35"/>
    </row>
    <row r="30" spans="2:13" x14ac:dyDescent="0.25">
      <c r="E30" s="35"/>
      <c r="F30" s="35"/>
      <c r="G30" s="35"/>
      <c r="H30" s="35"/>
      <c r="I30" s="35"/>
      <c r="J30" s="35"/>
      <c r="K30" s="35"/>
    </row>
    <row r="31" spans="2:13" x14ac:dyDescent="0.25">
      <c r="E31" s="35"/>
      <c r="F31" s="35"/>
      <c r="G31" s="35"/>
      <c r="H31" s="35"/>
      <c r="I31" s="35"/>
      <c r="J31" s="35"/>
      <c r="K31" s="35"/>
    </row>
    <row r="32" spans="2:13" x14ac:dyDescent="0.25">
      <c r="E32" s="35"/>
      <c r="F32" s="35"/>
      <c r="G32" s="35"/>
      <c r="H32" s="35"/>
      <c r="I32" s="35"/>
      <c r="J32" s="35"/>
      <c r="K32" s="35"/>
    </row>
    <row r="33" spans="5:11" x14ac:dyDescent="0.25">
      <c r="E33" s="35"/>
      <c r="F33" s="35"/>
      <c r="G33" s="35"/>
      <c r="H33" s="35"/>
      <c r="I33" s="35"/>
      <c r="J33" s="35"/>
      <c r="K33" s="35"/>
    </row>
    <row r="34" spans="5:11" x14ac:dyDescent="0.25">
      <c r="E34" s="35"/>
      <c r="F34" s="35"/>
      <c r="G34" s="35"/>
      <c r="H34" s="35"/>
      <c r="I34" s="35"/>
      <c r="J34" s="35"/>
      <c r="K34" s="35"/>
    </row>
    <row r="35" spans="5:11" x14ac:dyDescent="0.25">
      <c r="E35" s="35"/>
      <c r="F35" s="35"/>
      <c r="G35" s="35"/>
      <c r="H35" s="35"/>
      <c r="I35" s="35"/>
      <c r="J35" s="35"/>
      <c r="K35" s="35"/>
    </row>
    <row r="36" spans="5:11" x14ac:dyDescent="0.25">
      <c r="E36" s="35"/>
      <c r="F36" s="35"/>
      <c r="G36" s="35"/>
      <c r="H36" s="35"/>
      <c r="I36" s="35"/>
      <c r="J36" s="35"/>
      <c r="K36" s="35"/>
    </row>
    <row r="37" spans="5:11" x14ac:dyDescent="0.25">
      <c r="E37" s="35"/>
      <c r="F37" s="35"/>
      <c r="G37" s="35"/>
      <c r="H37" s="35"/>
      <c r="I37" s="35"/>
      <c r="J37" s="35"/>
      <c r="K37" s="35"/>
    </row>
    <row r="38" spans="5:11" x14ac:dyDescent="0.25">
      <c r="E38" s="35"/>
      <c r="F38" s="35"/>
      <c r="G38" s="35"/>
      <c r="H38" s="35"/>
      <c r="I38" s="35"/>
      <c r="J38" s="35"/>
      <c r="K38" s="35"/>
    </row>
    <row r="39" spans="5:11" x14ac:dyDescent="0.25">
      <c r="E39" s="35"/>
      <c r="F39" s="35"/>
      <c r="G39" s="35"/>
      <c r="H39" s="35"/>
      <c r="I39" s="35"/>
      <c r="J39" s="35"/>
      <c r="K39" s="35"/>
    </row>
    <row r="40" spans="5:11" x14ac:dyDescent="0.25">
      <c r="E40" s="35"/>
      <c r="F40" s="35"/>
      <c r="G40" s="35"/>
      <c r="H40" s="35"/>
      <c r="I40" s="35"/>
      <c r="J40" s="35"/>
      <c r="K40" s="35"/>
    </row>
    <row r="41" spans="5:11" x14ac:dyDescent="0.25">
      <c r="E41" s="35"/>
      <c r="F41" s="35"/>
      <c r="G41" s="35"/>
      <c r="H41" s="35"/>
      <c r="I41" s="35"/>
      <c r="J41" s="35"/>
      <c r="K41" s="35"/>
    </row>
  </sheetData>
  <mergeCells count="9">
    <mergeCell ref="C17:G17"/>
    <mergeCell ref="C18:G18"/>
    <mergeCell ref="J20:M20"/>
    <mergeCell ref="B2:G4"/>
    <mergeCell ref="B7:C7"/>
    <mergeCell ref="B8:C8"/>
    <mergeCell ref="B14:G14"/>
    <mergeCell ref="C15:G15"/>
    <mergeCell ref="C16:G1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5"/>
  <sheetViews>
    <sheetView showGridLines="0" topLeftCell="A4" zoomScale="70" zoomScaleNormal="70" zoomScalePageLayoutView="70" workbookViewId="0">
      <selection activeCell="D9" sqref="D9:G12"/>
    </sheetView>
  </sheetViews>
  <sheetFormatPr baseColWidth="10" defaultRowHeight="15" x14ac:dyDescent="0.25"/>
  <cols>
    <col min="2" max="2" width="17.7109375" customWidth="1"/>
    <col min="3" max="3" width="7.42578125" customWidth="1"/>
    <col min="4" max="4" width="24.7109375" customWidth="1"/>
    <col min="5" max="5" width="26.140625" customWidth="1"/>
    <col min="6" max="6" width="21.7109375" customWidth="1"/>
    <col min="7" max="7" width="19.7109375" customWidth="1"/>
  </cols>
  <sheetData>
    <row r="2" spans="2:7" x14ac:dyDescent="0.25">
      <c r="B2" s="285" t="s">
        <v>18</v>
      </c>
      <c r="C2" s="285"/>
      <c r="D2" s="285"/>
      <c r="E2" s="285"/>
      <c r="F2" s="285"/>
      <c r="G2" s="285"/>
    </row>
    <row r="3" spans="2:7" x14ac:dyDescent="0.25">
      <c r="B3" s="285"/>
      <c r="C3" s="285"/>
      <c r="D3" s="285"/>
      <c r="E3" s="285"/>
      <c r="F3" s="285"/>
      <c r="G3" s="285"/>
    </row>
    <row r="4" spans="2:7" x14ac:dyDescent="0.25">
      <c r="B4" s="285"/>
      <c r="C4" s="285"/>
      <c r="D4" s="285"/>
      <c r="E4" s="285"/>
      <c r="F4" s="285"/>
      <c r="G4" s="285"/>
    </row>
    <row r="6" spans="2:7" ht="15.75" thickBot="1" x14ac:dyDescent="0.3"/>
    <row r="7" spans="2:7" ht="113.65" customHeight="1" x14ac:dyDescent="0.25">
      <c r="B7" s="286" t="s">
        <v>19</v>
      </c>
      <c r="C7" s="287"/>
      <c r="D7" s="5" t="s">
        <v>20</v>
      </c>
      <c r="E7" s="5" t="s">
        <v>21</v>
      </c>
      <c r="F7" s="37" t="s">
        <v>57</v>
      </c>
      <c r="G7" s="38" t="s">
        <v>22</v>
      </c>
    </row>
    <row r="8" spans="2:7" x14ac:dyDescent="0.25">
      <c r="B8" s="288" t="s">
        <v>9</v>
      </c>
      <c r="C8" s="289"/>
      <c r="D8" s="1">
        <v>1</v>
      </c>
      <c r="E8" s="1">
        <v>2</v>
      </c>
      <c r="F8" s="1">
        <v>3</v>
      </c>
      <c r="G8" s="6">
        <v>4</v>
      </c>
    </row>
    <row r="9" spans="2:7" x14ac:dyDescent="0.25">
      <c r="B9" s="7" t="s">
        <v>1</v>
      </c>
      <c r="C9" s="1">
        <v>1</v>
      </c>
      <c r="D9" s="14">
        <v>1</v>
      </c>
      <c r="E9" s="14">
        <v>2</v>
      </c>
      <c r="F9" s="15">
        <v>9</v>
      </c>
      <c r="G9" s="16">
        <v>13</v>
      </c>
    </row>
    <row r="10" spans="2:7" x14ac:dyDescent="0.25">
      <c r="B10" s="7" t="s">
        <v>2</v>
      </c>
      <c r="C10" s="1">
        <v>2</v>
      </c>
      <c r="D10" s="14">
        <v>3</v>
      </c>
      <c r="E10" s="14">
        <v>4</v>
      </c>
      <c r="F10" s="15">
        <v>10</v>
      </c>
      <c r="G10" s="16">
        <v>14</v>
      </c>
    </row>
    <row r="11" spans="2:7" x14ac:dyDescent="0.25">
      <c r="B11" s="7" t="s">
        <v>4</v>
      </c>
      <c r="C11" s="1">
        <v>3</v>
      </c>
      <c r="D11" s="15">
        <v>5</v>
      </c>
      <c r="E11" s="15">
        <v>6</v>
      </c>
      <c r="F11" s="4">
        <v>11</v>
      </c>
      <c r="G11" s="16">
        <v>15</v>
      </c>
    </row>
    <row r="12" spans="2:7" ht="15.75" thickBot="1" x14ac:dyDescent="0.3">
      <c r="B12" s="9" t="s">
        <v>3</v>
      </c>
      <c r="C12" s="10">
        <v>4</v>
      </c>
      <c r="D12" s="17">
        <v>7</v>
      </c>
      <c r="E12" s="17">
        <v>8</v>
      </c>
      <c r="F12" s="18">
        <v>12</v>
      </c>
      <c r="G12" s="19">
        <v>16</v>
      </c>
    </row>
    <row r="14" spans="2:7" ht="37.15" customHeight="1" x14ac:dyDescent="0.25">
      <c r="B14" s="290" t="s">
        <v>58</v>
      </c>
      <c r="C14" s="290"/>
      <c r="D14" s="290"/>
      <c r="E14" s="290"/>
      <c r="F14" s="290"/>
      <c r="G14" s="290"/>
    </row>
    <row r="15" spans="2:7" ht="64.5" customHeight="1" x14ac:dyDescent="0.25">
      <c r="B15" s="1" t="s">
        <v>23</v>
      </c>
      <c r="C15" s="278" t="s">
        <v>59</v>
      </c>
      <c r="D15" s="278"/>
      <c r="E15" s="278"/>
      <c r="F15" s="278"/>
      <c r="G15" s="278"/>
    </row>
    <row r="16" spans="2:7" ht="37.9" customHeight="1" x14ac:dyDescent="0.25">
      <c r="B16" s="1" t="s">
        <v>4</v>
      </c>
      <c r="C16" s="278" t="s">
        <v>60</v>
      </c>
      <c r="D16" s="278"/>
      <c r="E16" s="278"/>
      <c r="F16" s="278"/>
      <c r="G16" s="278"/>
    </row>
    <row r="17" spans="2:9" ht="58.5" customHeight="1" x14ac:dyDescent="0.25">
      <c r="B17" s="1" t="s">
        <v>24</v>
      </c>
      <c r="C17" s="278" t="s">
        <v>25</v>
      </c>
      <c r="D17" s="278"/>
      <c r="E17" s="278"/>
      <c r="F17" s="278"/>
      <c r="G17" s="278"/>
    </row>
    <row r="18" spans="2:9" x14ac:dyDescent="0.25">
      <c r="B18" s="1" t="s">
        <v>1</v>
      </c>
      <c r="C18" s="279" t="s">
        <v>8</v>
      </c>
      <c r="D18" s="280"/>
      <c r="E18" s="280"/>
      <c r="F18" s="280"/>
      <c r="G18" s="281"/>
    </row>
    <row r="22" spans="2:9" ht="30" x14ac:dyDescent="0.25">
      <c r="C22" s="25" t="s">
        <v>26</v>
      </c>
      <c r="D22" s="298" t="s">
        <v>27</v>
      </c>
      <c r="E22" s="298"/>
      <c r="F22" s="20" t="s">
        <v>28</v>
      </c>
      <c r="G22" s="298" t="s">
        <v>29</v>
      </c>
      <c r="H22" s="298"/>
      <c r="I22" s="298"/>
    </row>
    <row r="23" spans="2:9" ht="21.4" customHeight="1" x14ac:dyDescent="0.25">
      <c r="C23" s="21" t="s">
        <v>30</v>
      </c>
      <c r="D23" s="291" t="s">
        <v>31</v>
      </c>
      <c r="E23" s="291"/>
      <c r="F23" s="26" t="s">
        <v>32</v>
      </c>
      <c r="G23" s="295" t="s">
        <v>33</v>
      </c>
      <c r="H23" s="296"/>
      <c r="I23" s="297"/>
    </row>
    <row r="24" spans="2:9" ht="42.4" customHeight="1" x14ac:dyDescent="0.25">
      <c r="C24" s="26" t="s">
        <v>34</v>
      </c>
      <c r="D24" s="291" t="s">
        <v>35</v>
      </c>
      <c r="E24" s="291"/>
      <c r="F24" s="24" t="s">
        <v>36</v>
      </c>
      <c r="G24" s="292" t="s">
        <v>61</v>
      </c>
      <c r="H24" s="293"/>
      <c r="I24" s="294"/>
    </row>
    <row r="25" spans="2:9" ht="28.15" customHeight="1" x14ac:dyDescent="0.25">
      <c r="C25" s="21" t="s">
        <v>37</v>
      </c>
      <c r="D25" s="291" t="s">
        <v>38</v>
      </c>
      <c r="E25" s="291"/>
      <c r="F25" s="26" t="s">
        <v>39</v>
      </c>
      <c r="G25" s="295" t="s">
        <v>40</v>
      </c>
      <c r="H25" s="296"/>
      <c r="I25" s="297"/>
    </row>
  </sheetData>
  <mergeCells count="16">
    <mergeCell ref="D24:E24"/>
    <mergeCell ref="G24:I24"/>
    <mergeCell ref="D25:E25"/>
    <mergeCell ref="G25:I25"/>
    <mergeCell ref="C17:G17"/>
    <mergeCell ref="C18:G18"/>
    <mergeCell ref="D22:E22"/>
    <mergeCell ref="G22:I22"/>
    <mergeCell ref="D23:E23"/>
    <mergeCell ref="G23:I23"/>
    <mergeCell ref="C16:G16"/>
    <mergeCell ref="B2:G4"/>
    <mergeCell ref="B7:C7"/>
    <mergeCell ref="B8:C8"/>
    <mergeCell ref="B14:G14"/>
    <mergeCell ref="C15:G1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51"/>
  <sheetViews>
    <sheetView zoomScale="80" zoomScaleNormal="80" zoomScalePageLayoutView="80" workbookViewId="0">
      <selection activeCell="K15" sqref="K15:K16"/>
    </sheetView>
  </sheetViews>
  <sheetFormatPr baseColWidth="10" defaultRowHeight="15" x14ac:dyDescent="0.25"/>
  <cols>
    <col min="2" max="2" width="14.7109375" customWidth="1"/>
    <col min="8" max="8" width="12" customWidth="1"/>
    <col min="9" max="9" width="14.7109375" customWidth="1"/>
    <col min="11" max="12" width="12.140625" customWidth="1"/>
  </cols>
  <sheetData>
    <row r="2" spans="2:12" x14ac:dyDescent="0.25">
      <c r="B2" s="300" t="s">
        <v>62</v>
      </c>
      <c r="C2" s="2" t="s">
        <v>63</v>
      </c>
      <c r="E2" s="60" t="s">
        <v>64</v>
      </c>
      <c r="F2" s="301" t="s">
        <v>65</v>
      </c>
      <c r="H2" s="299" t="s">
        <v>66</v>
      </c>
      <c r="I2" s="60" t="s">
        <v>67</v>
      </c>
      <c r="K2" s="303" t="s">
        <v>68</v>
      </c>
      <c r="L2" s="22" t="s">
        <v>69</v>
      </c>
    </row>
    <row r="3" spans="2:12" x14ac:dyDescent="0.25">
      <c r="B3" s="300"/>
      <c r="C3" s="60" t="s">
        <v>70</v>
      </c>
      <c r="E3" s="60" t="s">
        <v>71</v>
      </c>
      <c r="F3" s="302"/>
      <c r="H3" s="300"/>
      <c r="I3" s="60" t="s">
        <v>72</v>
      </c>
      <c r="K3" s="303"/>
      <c r="L3" s="22" t="s">
        <v>73</v>
      </c>
    </row>
    <row r="4" spans="2:12" x14ac:dyDescent="0.25">
      <c r="B4" s="300"/>
      <c r="C4" s="60" t="s">
        <v>74</v>
      </c>
      <c r="H4" s="300"/>
      <c r="I4" s="60" t="s">
        <v>75</v>
      </c>
      <c r="K4" s="303"/>
      <c r="L4" s="22" t="s">
        <v>76</v>
      </c>
    </row>
    <row r="5" spans="2:12" x14ac:dyDescent="0.25">
      <c r="B5" s="300"/>
      <c r="C5" s="60" t="s">
        <v>77</v>
      </c>
      <c r="E5" s="304" t="s">
        <v>78</v>
      </c>
      <c r="F5" s="305"/>
      <c r="H5" s="300"/>
      <c r="I5" s="60" t="s">
        <v>79</v>
      </c>
      <c r="K5" s="303"/>
      <c r="L5" s="22" t="s">
        <v>80</v>
      </c>
    </row>
    <row r="6" spans="2:12" x14ac:dyDescent="0.25">
      <c r="B6" s="61" t="s">
        <v>81</v>
      </c>
      <c r="C6" s="2" t="s">
        <v>81</v>
      </c>
      <c r="E6" s="39" t="s">
        <v>15</v>
      </c>
      <c r="F6" s="39" t="s">
        <v>41</v>
      </c>
      <c r="H6" s="300"/>
      <c r="I6" s="60" t="s">
        <v>82</v>
      </c>
      <c r="K6" s="303"/>
      <c r="L6" s="22" t="s">
        <v>83</v>
      </c>
    </row>
    <row r="7" spans="2:12" x14ac:dyDescent="0.25">
      <c r="E7" s="26">
        <v>1</v>
      </c>
      <c r="F7" s="26">
        <v>1</v>
      </c>
      <c r="H7" s="300"/>
      <c r="I7" s="60" t="s">
        <v>84</v>
      </c>
      <c r="K7" s="303"/>
      <c r="L7" s="22" t="s">
        <v>85</v>
      </c>
    </row>
    <row r="8" spans="2:12" x14ac:dyDescent="0.25">
      <c r="E8" s="26">
        <v>2</v>
      </c>
      <c r="F8" s="26">
        <v>2</v>
      </c>
      <c r="H8" s="300"/>
      <c r="I8" s="60" t="s">
        <v>86</v>
      </c>
      <c r="K8" s="303"/>
      <c r="L8" s="22" t="s">
        <v>87</v>
      </c>
    </row>
    <row r="9" spans="2:12" x14ac:dyDescent="0.25">
      <c r="E9" s="26">
        <v>3</v>
      </c>
      <c r="F9" s="26">
        <v>3</v>
      </c>
      <c r="H9" s="299" t="s">
        <v>88</v>
      </c>
      <c r="I9" s="60" t="s">
        <v>89</v>
      </c>
    </row>
    <row r="10" spans="2:12" x14ac:dyDescent="0.25">
      <c r="B10" s="40" t="s">
        <v>90</v>
      </c>
      <c r="E10" s="26">
        <v>4</v>
      </c>
      <c r="F10" s="26">
        <v>4</v>
      </c>
      <c r="H10" s="300"/>
      <c r="I10" s="60" t="s">
        <v>91</v>
      </c>
    </row>
    <row r="11" spans="2:12" x14ac:dyDescent="0.25">
      <c r="B11" s="26" t="s">
        <v>130</v>
      </c>
      <c r="E11" s="26" t="s">
        <v>92</v>
      </c>
      <c r="F11" s="26" t="s">
        <v>92</v>
      </c>
      <c r="H11" s="300"/>
      <c r="I11" s="60" t="s">
        <v>93</v>
      </c>
      <c r="K11" s="22" t="s">
        <v>43</v>
      </c>
    </row>
    <row r="12" spans="2:12" x14ac:dyDescent="0.25">
      <c r="B12" s="26" t="s">
        <v>131</v>
      </c>
      <c r="H12" s="300"/>
      <c r="I12" s="60" t="s">
        <v>95</v>
      </c>
      <c r="K12" s="22" t="s">
        <v>132</v>
      </c>
    </row>
    <row r="13" spans="2:12" x14ac:dyDescent="0.25">
      <c r="C13" s="41"/>
      <c r="E13" s="306" t="s">
        <v>96</v>
      </c>
      <c r="F13" s="307"/>
      <c r="K13" s="22" t="s">
        <v>42</v>
      </c>
    </row>
    <row r="14" spans="2:12" x14ac:dyDescent="0.25">
      <c r="C14" s="41"/>
      <c r="E14" s="39" t="s">
        <v>15</v>
      </c>
      <c r="F14" s="39" t="s">
        <v>41</v>
      </c>
      <c r="H14" s="308" t="s">
        <v>97</v>
      </c>
      <c r="I14" s="22" t="s">
        <v>98</v>
      </c>
    </row>
    <row r="15" spans="2:12" x14ac:dyDescent="0.25">
      <c r="C15" s="41"/>
      <c r="E15" s="26">
        <v>1</v>
      </c>
      <c r="F15" s="26">
        <v>1</v>
      </c>
      <c r="H15" s="309"/>
      <c r="I15" s="22" t="s">
        <v>99</v>
      </c>
      <c r="K15" s="22" t="s">
        <v>48</v>
      </c>
    </row>
    <row r="16" spans="2:12" x14ac:dyDescent="0.25">
      <c r="C16" s="41"/>
      <c r="E16" s="26">
        <v>2</v>
      </c>
      <c r="F16" s="26">
        <v>2</v>
      </c>
      <c r="H16" s="309"/>
      <c r="I16" s="42" t="s">
        <v>100</v>
      </c>
      <c r="K16" s="22" t="s">
        <v>94</v>
      </c>
    </row>
    <row r="17" spans="3:18" x14ac:dyDescent="0.25">
      <c r="C17" s="41"/>
      <c r="E17" s="26">
        <v>3</v>
      </c>
      <c r="F17" s="26">
        <v>3</v>
      </c>
    </row>
    <row r="18" spans="3:18" x14ac:dyDescent="0.25">
      <c r="C18" s="41"/>
      <c r="E18" s="26">
        <v>4</v>
      </c>
      <c r="F18" s="26">
        <v>4</v>
      </c>
    </row>
    <row r="19" spans="3:18" x14ac:dyDescent="0.25">
      <c r="C19" s="41"/>
      <c r="E19" s="26" t="s">
        <v>92</v>
      </c>
      <c r="F19" s="26" t="s">
        <v>92</v>
      </c>
    </row>
    <row r="20" spans="3:18" ht="15.75" thickBot="1" x14ac:dyDescent="0.3"/>
    <row r="21" spans="3:18" ht="15.75" thickBot="1" x14ac:dyDescent="0.3">
      <c r="C21" s="310" t="s">
        <v>101</v>
      </c>
      <c r="D21" s="311"/>
      <c r="E21" s="311"/>
      <c r="F21" s="311"/>
      <c r="G21" s="312"/>
      <c r="I21" s="310" t="s">
        <v>102</v>
      </c>
      <c r="J21" s="311"/>
      <c r="K21" s="311"/>
      <c r="L21" s="311"/>
      <c r="M21" s="312"/>
    </row>
    <row r="22" spans="3:18" ht="15.75" thickBot="1" x14ac:dyDescent="0.3">
      <c r="C22" s="313" t="s">
        <v>103</v>
      </c>
      <c r="D22" s="310" t="s">
        <v>104</v>
      </c>
      <c r="E22" s="311"/>
      <c r="F22" s="311"/>
      <c r="G22" s="312"/>
      <c r="I22" s="313" t="s">
        <v>103</v>
      </c>
      <c r="J22" s="310" t="s">
        <v>105</v>
      </c>
      <c r="K22" s="311"/>
      <c r="L22" s="311"/>
      <c r="M22" s="312"/>
    </row>
    <row r="23" spans="3:18" ht="75" thickBot="1" x14ac:dyDescent="0.3">
      <c r="C23" s="314"/>
      <c r="D23" s="43" t="s">
        <v>106</v>
      </c>
      <c r="E23" s="43" t="s">
        <v>107</v>
      </c>
      <c r="F23" s="43" t="s">
        <v>108</v>
      </c>
      <c r="G23" s="43" t="s">
        <v>109</v>
      </c>
      <c r="I23" s="314"/>
      <c r="J23" s="44" t="s">
        <v>20</v>
      </c>
      <c r="K23" s="44" t="s">
        <v>21</v>
      </c>
      <c r="L23" s="45" t="s">
        <v>57</v>
      </c>
      <c r="M23" s="46" t="s">
        <v>22</v>
      </c>
    </row>
    <row r="24" spans="3:18" ht="15.75" thickBot="1" x14ac:dyDescent="0.3">
      <c r="C24" s="315"/>
      <c r="D24" s="47" t="s">
        <v>110</v>
      </c>
      <c r="E24" s="47" t="s">
        <v>111</v>
      </c>
      <c r="F24" s="47" t="s">
        <v>112</v>
      </c>
      <c r="G24" s="47" t="s">
        <v>113</v>
      </c>
      <c r="I24" s="315"/>
      <c r="J24" s="48">
        <v>1</v>
      </c>
      <c r="K24" s="48">
        <v>2</v>
      </c>
      <c r="L24" s="48">
        <v>3</v>
      </c>
      <c r="M24" s="49">
        <v>4</v>
      </c>
    </row>
    <row r="25" spans="3:18" x14ac:dyDescent="0.25">
      <c r="C25" s="50" t="s">
        <v>114</v>
      </c>
      <c r="D25" s="318">
        <v>1</v>
      </c>
      <c r="E25" s="318">
        <v>2</v>
      </c>
      <c r="F25" s="320">
        <v>9</v>
      </c>
      <c r="G25" s="322">
        <v>13</v>
      </c>
      <c r="I25" s="50" t="s">
        <v>115</v>
      </c>
      <c r="J25" s="318">
        <v>1</v>
      </c>
      <c r="K25" s="318">
        <v>2</v>
      </c>
      <c r="L25" s="316">
        <v>9</v>
      </c>
      <c r="M25" s="318">
        <v>13</v>
      </c>
      <c r="O25" s="51"/>
      <c r="P25" s="51"/>
      <c r="Q25" s="51"/>
      <c r="R25" s="51"/>
    </row>
    <row r="26" spans="3:18" ht="15.75" thickBot="1" x14ac:dyDescent="0.3">
      <c r="C26" s="52" t="s">
        <v>116</v>
      </c>
      <c r="D26" s="319"/>
      <c r="E26" s="319"/>
      <c r="F26" s="321"/>
      <c r="G26" s="323"/>
      <c r="I26" s="52" t="s">
        <v>116</v>
      </c>
      <c r="J26" s="319"/>
      <c r="K26" s="319"/>
      <c r="L26" s="317"/>
      <c r="M26" s="319"/>
      <c r="O26" s="53"/>
      <c r="P26" s="53"/>
      <c r="Q26" s="53"/>
      <c r="R26" s="53"/>
    </row>
    <row r="27" spans="3:18" x14ac:dyDescent="0.25">
      <c r="C27" s="50" t="s">
        <v>117</v>
      </c>
      <c r="D27" s="318">
        <v>3</v>
      </c>
      <c r="E27" s="318">
        <v>4</v>
      </c>
      <c r="F27" s="320">
        <v>10</v>
      </c>
      <c r="G27" s="322">
        <v>14</v>
      </c>
      <c r="I27" s="50" t="s">
        <v>118</v>
      </c>
      <c r="J27" s="318">
        <v>3</v>
      </c>
      <c r="K27" s="318">
        <v>4</v>
      </c>
      <c r="L27" s="316">
        <v>10</v>
      </c>
      <c r="M27" s="318">
        <v>14</v>
      </c>
      <c r="O27" s="53"/>
      <c r="P27" s="53"/>
      <c r="Q27" s="53"/>
      <c r="R27" s="53"/>
    </row>
    <row r="28" spans="3:18" ht="15.75" thickBot="1" x14ac:dyDescent="0.3">
      <c r="C28" s="52" t="s">
        <v>119</v>
      </c>
      <c r="D28" s="319"/>
      <c r="E28" s="319"/>
      <c r="F28" s="321"/>
      <c r="G28" s="323"/>
      <c r="I28" s="52" t="s">
        <v>119</v>
      </c>
      <c r="J28" s="319"/>
      <c r="K28" s="319"/>
      <c r="L28" s="317"/>
      <c r="M28" s="319"/>
      <c r="O28" s="53"/>
      <c r="P28" s="53"/>
      <c r="Q28" s="53"/>
      <c r="R28" s="53"/>
    </row>
    <row r="29" spans="3:18" ht="22.5" x14ac:dyDescent="0.25">
      <c r="C29" s="50" t="s">
        <v>120</v>
      </c>
      <c r="D29" s="320">
        <v>5</v>
      </c>
      <c r="E29" s="320">
        <v>6</v>
      </c>
      <c r="F29" s="322">
        <v>11</v>
      </c>
      <c r="G29" s="322">
        <v>15</v>
      </c>
      <c r="I29" s="50" t="s">
        <v>121</v>
      </c>
      <c r="J29" s="316">
        <v>5</v>
      </c>
      <c r="K29" s="316">
        <v>6</v>
      </c>
      <c r="L29" s="318">
        <v>11</v>
      </c>
      <c r="M29" s="318">
        <v>15</v>
      </c>
      <c r="O29" s="53"/>
      <c r="P29" s="53"/>
      <c r="Q29" s="53"/>
      <c r="R29" s="53"/>
    </row>
    <row r="30" spans="3:18" ht="15.75" thickBot="1" x14ac:dyDescent="0.3">
      <c r="C30" s="52" t="s">
        <v>122</v>
      </c>
      <c r="D30" s="321"/>
      <c r="E30" s="321"/>
      <c r="F30" s="323"/>
      <c r="G30" s="323"/>
      <c r="I30" s="52" t="s">
        <v>122</v>
      </c>
      <c r="J30" s="317"/>
      <c r="K30" s="317"/>
      <c r="L30" s="319"/>
      <c r="M30" s="319"/>
      <c r="O30" s="51"/>
      <c r="P30" s="51"/>
      <c r="Q30" s="51"/>
      <c r="R30" s="51"/>
    </row>
    <row r="31" spans="3:18" x14ac:dyDescent="0.25">
      <c r="C31" s="54" t="s">
        <v>123</v>
      </c>
      <c r="D31" s="320">
        <v>7</v>
      </c>
      <c r="E31" s="320">
        <v>8</v>
      </c>
      <c r="F31" s="322">
        <v>12</v>
      </c>
      <c r="G31" s="322">
        <v>16</v>
      </c>
      <c r="I31" s="54" t="s">
        <v>124</v>
      </c>
      <c r="J31" s="316">
        <v>7</v>
      </c>
      <c r="K31" s="316">
        <v>8</v>
      </c>
      <c r="L31" s="318">
        <v>12</v>
      </c>
      <c r="M31" s="318">
        <v>16</v>
      </c>
      <c r="O31" s="51"/>
      <c r="P31" s="51"/>
      <c r="Q31" s="51"/>
      <c r="R31" s="51"/>
    </row>
    <row r="32" spans="3:18" ht="15.75" thickBot="1" x14ac:dyDescent="0.3">
      <c r="C32" s="52" t="s">
        <v>125</v>
      </c>
      <c r="D32" s="321"/>
      <c r="E32" s="321"/>
      <c r="F32" s="323"/>
      <c r="G32" s="323"/>
      <c r="I32" s="52" t="s">
        <v>125</v>
      </c>
      <c r="J32" s="317"/>
      <c r="K32" s="317"/>
      <c r="L32" s="319"/>
      <c r="M32" s="319"/>
    </row>
    <row r="34" spans="4:12" x14ac:dyDescent="0.25">
      <c r="D34" s="55" t="s">
        <v>15</v>
      </c>
      <c r="E34" s="55" t="s">
        <v>41</v>
      </c>
      <c r="F34" s="55" t="s">
        <v>126</v>
      </c>
      <c r="G34" s="55" t="s">
        <v>127</v>
      </c>
      <c r="I34" s="56" t="s">
        <v>15</v>
      </c>
      <c r="J34" s="56" t="s">
        <v>41</v>
      </c>
      <c r="K34" s="56" t="s">
        <v>126</v>
      </c>
      <c r="L34" s="56" t="s">
        <v>127</v>
      </c>
    </row>
    <row r="35" spans="4:12" x14ac:dyDescent="0.25">
      <c r="D35" s="23">
        <v>1</v>
      </c>
      <c r="E35" s="23">
        <v>1</v>
      </c>
      <c r="F35" s="57" t="str">
        <f>+D35&amp;"-"&amp;E35</f>
        <v>1-1</v>
      </c>
      <c r="G35" s="23">
        <v>1</v>
      </c>
      <c r="I35" s="23">
        <v>1</v>
      </c>
      <c r="J35" s="23">
        <v>1</v>
      </c>
      <c r="K35" s="57" t="str">
        <f>+I35&amp;"-"&amp;J35</f>
        <v>1-1</v>
      </c>
      <c r="L35" s="23">
        <v>1</v>
      </c>
    </row>
    <row r="36" spans="4:12" x14ac:dyDescent="0.25">
      <c r="D36" s="23">
        <v>1</v>
      </c>
      <c r="E36" s="23">
        <v>2</v>
      </c>
      <c r="F36" s="57" t="str">
        <f t="shared" ref="F36:F50" si="0">+D36&amp;"-"&amp;E36</f>
        <v>1-2</v>
      </c>
      <c r="G36" s="23">
        <v>2</v>
      </c>
      <c r="I36" s="23">
        <v>1</v>
      </c>
      <c r="J36" s="23">
        <v>2</v>
      </c>
      <c r="K36" s="57" t="str">
        <f t="shared" ref="K36:K50" si="1">+I36&amp;"-"&amp;J36</f>
        <v>1-2</v>
      </c>
      <c r="L36" s="23">
        <v>2</v>
      </c>
    </row>
    <row r="37" spans="4:12" x14ac:dyDescent="0.25">
      <c r="D37" s="23">
        <v>1</v>
      </c>
      <c r="E37" s="23">
        <v>3</v>
      </c>
      <c r="F37" s="57" t="str">
        <f t="shared" si="0"/>
        <v>1-3</v>
      </c>
      <c r="G37" s="23">
        <v>9</v>
      </c>
      <c r="I37" s="23">
        <v>1</v>
      </c>
      <c r="J37" s="23">
        <v>3</v>
      </c>
      <c r="K37" s="57" t="str">
        <f t="shared" si="1"/>
        <v>1-3</v>
      </c>
      <c r="L37" s="23">
        <v>9</v>
      </c>
    </row>
    <row r="38" spans="4:12" x14ac:dyDescent="0.25">
      <c r="D38" s="23">
        <v>1</v>
      </c>
      <c r="E38" s="23">
        <v>4</v>
      </c>
      <c r="F38" s="57" t="str">
        <f t="shared" si="0"/>
        <v>1-4</v>
      </c>
      <c r="G38" s="23">
        <v>13</v>
      </c>
      <c r="I38" s="23">
        <v>1</v>
      </c>
      <c r="J38" s="23">
        <v>4</v>
      </c>
      <c r="K38" s="57" t="str">
        <f t="shared" si="1"/>
        <v>1-4</v>
      </c>
      <c r="L38" s="23">
        <v>13</v>
      </c>
    </row>
    <row r="39" spans="4:12" x14ac:dyDescent="0.25">
      <c r="D39" s="23">
        <v>2</v>
      </c>
      <c r="E39" s="23">
        <v>1</v>
      </c>
      <c r="F39" s="57" t="str">
        <f t="shared" si="0"/>
        <v>2-1</v>
      </c>
      <c r="G39" s="23">
        <v>3</v>
      </c>
      <c r="I39" s="23">
        <v>2</v>
      </c>
      <c r="J39" s="23">
        <v>1</v>
      </c>
      <c r="K39" s="57" t="str">
        <f t="shared" si="1"/>
        <v>2-1</v>
      </c>
      <c r="L39" s="23">
        <v>3</v>
      </c>
    </row>
    <row r="40" spans="4:12" x14ac:dyDescent="0.25">
      <c r="D40" s="23">
        <v>2</v>
      </c>
      <c r="E40" s="23">
        <v>2</v>
      </c>
      <c r="F40" s="57" t="str">
        <f t="shared" si="0"/>
        <v>2-2</v>
      </c>
      <c r="G40" s="23">
        <v>4</v>
      </c>
      <c r="I40" s="23">
        <v>2</v>
      </c>
      <c r="J40" s="23">
        <v>2</v>
      </c>
      <c r="K40" s="57" t="str">
        <f t="shared" si="1"/>
        <v>2-2</v>
      </c>
      <c r="L40" s="23">
        <v>4</v>
      </c>
    </row>
    <row r="41" spans="4:12" x14ac:dyDescent="0.25">
      <c r="D41" s="23">
        <v>2</v>
      </c>
      <c r="E41" s="23">
        <v>3</v>
      </c>
      <c r="F41" s="57" t="str">
        <f t="shared" si="0"/>
        <v>2-3</v>
      </c>
      <c r="G41" s="23">
        <v>10</v>
      </c>
      <c r="I41" s="23">
        <v>2</v>
      </c>
      <c r="J41" s="23">
        <v>3</v>
      </c>
      <c r="K41" s="57" t="str">
        <f t="shared" si="1"/>
        <v>2-3</v>
      </c>
      <c r="L41" s="23">
        <v>10</v>
      </c>
    </row>
    <row r="42" spans="4:12" x14ac:dyDescent="0.25">
      <c r="D42" s="23">
        <v>2</v>
      </c>
      <c r="E42" s="23">
        <v>4</v>
      </c>
      <c r="F42" s="57" t="str">
        <f t="shared" si="0"/>
        <v>2-4</v>
      </c>
      <c r="G42" s="23">
        <v>14</v>
      </c>
      <c r="I42" s="23">
        <v>2</v>
      </c>
      <c r="J42" s="23">
        <v>4</v>
      </c>
      <c r="K42" s="57" t="str">
        <f t="shared" si="1"/>
        <v>2-4</v>
      </c>
      <c r="L42" s="23">
        <v>14</v>
      </c>
    </row>
    <row r="43" spans="4:12" x14ac:dyDescent="0.25">
      <c r="D43" s="23">
        <v>3</v>
      </c>
      <c r="E43" s="23">
        <v>1</v>
      </c>
      <c r="F43" s="57" t="str">
        <f t="shared" si="0"/>
        <v>3-1</v>
      </c>
      <c r="G43" s="23">
        <v>5</v>
      </c>
      <c r="I43" s="23">
        <v>3</v>
      </c>
      <c r="J43" s="23">
        <v>1</v>
      </c>
      <c r="K43" s="57" t="str">
        <f t="shared" si="1"/>
        <v>3-1</v>
      </c>
      <c r="L43" s="23">
        <v>5</v>
      </c>
    </row>
    <row r="44" spans="4:12" x14ac:dyDescent="0.25">
      <c r="D44" s="23">
        <v>3</v>
      </c>
      <c r="E44" s="23">
        <v>2</v>
      </c>
      <c r="F44" s="57" t="str">
        <f t="shared" si="0"/>
        <v>3-2</v>
      </c>
      <c r="G44" s="23">
        <v>6</v>
      </c>
      <c r="I44" s="23">
        <v>3</v>
      </c>
      <c r="J44" s="23">
        <v>2</v>
      </c>
      <c r="K44" s="57" t="str">
        <f t="shared" si="1"/>
        <v>3-2</v>
      </c>
      <c r="L44" s="23">
        <v>6</v>
      </c>
    </row>
    <row r="45" spans="4:12" x14ac:dyDescent="0.25">
      <c r="D45" s="23">
        <v>3</v>
      </c>
      <c r="E45" s="23">
        <v>3</v>
      </c>
      <c r="F45" s="57" t="str">
        <f t="shared" si="0"/>
        <v>3-3</v>
      </c>
      <c r="G45" s="23">
        <v>11</v>
      </c>
      <c r="I45" s="23">
        <v>3</v>
      </c>
      <c r="J45" s="23">
        <v>3</v>
      </c>
      <c r="K45" s="57" t="str">
        <f t="shared" si="1"/>
        <v>3-3</v>
      </c>
      <c r="L45" s="23">
        <v>11</v>
      </c>
    </row>
    <row r="46" spans="4:12" x14ac:dyDescent="0.25">
      <c r="D46" s="23">
        <v>3</v>
      </c>
      <c r="E46" s="23">
        <v>4</v>
      </c>
      <c r="F46" s="57" t="str">
        <f t="shared" si="0"/>
        <v>3-4</v>
      </c>
      <c r="G46" s="23">
        <v>15</v>
      </c>
      <c r="I46" s="23">
        <v>3</v>
      </c>
      <c r="J46" s="23">
        <v>4</v>
      </c>
      <c r="K46" s="57" t="str">
        <f t="shared" si="1"/>
        <v>3-4</v>
      </c>
      <c r="L46" s="23">
        <v>15</v>
      </c>
    </row>
    <row r="47" spans="4:12" x14ac:dyDescent="0.25">
      <c r="D47" s="58">
        <v>4</v>
      </c>
      <c r="E47" s="58">
        <v>1</v>
      </c>
      <c r="F47" s="59" t="str">
        <f t="shared" si="0"/>
        <v>4-1</v>
      </c>
      <c r="G47" s="58">
        <v>7</v>
      </c>
      <c r="I47" s="58">
        <v>4</v>
      </c>
      <c r="J47" s="58">
        <v>1</v>
      </c>
      <c r="K47" s="59" t="str">
        <f t="shared" si="1"/>
        <v>4-1</v>
      </c>
      <c r="L47" s="58">
        <v>7</v>
      </c>
    </row>
    <row r="48" spans="4:12" x14ac:dyDescent="0.25">
      <c r="D48" s="58">
        <v>4</v>
      </c>
      <c r="E48" s="58">
        <v>2</v>
      </c>
      <c r="F48" s="59" t="str">
        <f t="shared" si="0"/>
        <v>4-2</v>
      </c>
      <c r="G48" s="58">
        <v>8</v>
      </c>
      <c r="I48" s="58">
        <v>4</v>
      </c>
      <c r="J48" s="58">
        <v>2</v>
      </c>
      <c r="K48" s="59" t="str">
        <f t="shared" si="1"/>
        <v>4-2</v>
      </c>
      <c r="L48" s="58">
        <v>8</v>
      </c>
    </row>
    <row r="49" spans="4:12" x14ac:dyDescent="0.25">
      <c r="D49" s="58">
        <v>4</v>
      </c>
      <c r="E49" s="58">
        <v>3</v>
      </c>
      <c r="F49" s="59" t="str">
        <f t="shared" si="0"/>
        <v>4-3</v>
      </c>
      <c r="G49" s="58">
        <v>12</v>
      </c>
      <c r="I49" s="58">
        <v>4</v>
      </c>
      <c r="J49" s="58">
        <v>3</v>
      </c>
      <c r="K49" s="59" t="str">
        <f t="shared" si="1"/>
        <v>4-3</v>
      </c>
      <c r="L49" s="58">
        <v>12</v>
      </c>
    </row>
    <row r="50" spans="4:12" x14ac:dyDescent="0.25">
      <c r="D50" s="58">
        <v>4</v>
      </c>
      <c r="E50" s="58">
        <v>4</v>
      </c>
      <c r="F50" s="59" t="str">
        <f t="shared" si="0"/>
        <v>4-4</v>
      </c>
      <c r="G50" s="58">
        <v>16</v>
      </c>
      <c r="I50" s="58">
        <v>4</v>
      </c>
      <c r="J50" s="58">
        <v>4</v>
      </c>
      <c r="K50" s="59" t="str">
        <f t="shared" si="1"/>
        <v>4-4</v>
      </c>
      <c r="L50" s="58">
        <v>16</v>
      </c>
    </row>
    <row r="51" spans="4:12" x14ac:dyDescent="0.25">
      <c r="D51" s="26">
        <v>0</v>
      </c>
      <c r="E51" s="26">
        <v>0</v>
      </c>
      <c r="F51" s="26" t="str">
        <f>+D51&amp;"-"&amp;E51</f>
        <v>0-0</v>
      </c>
      <c r="G51" s="26" t="s">
        <v>128</v>
      </c>
      <c r="I51" s="26">
        <v>0</v>
      </c>
      <c r="J51" s="26">
        <v>0</v>
      </c>
      <c r="K51" s="26" t="str">
        <f>+I51&amp;"-"&amp;J51</f>
        <v>0-0</v>
      </c>
      <c r="L51" s="26" t="s">
        <v>129</v>
      </c>
    </row>
  </sheetData>
  <mergeCells count="46">
    <mergeCell ref="L29:L30"/>
    <mergeCell ref="M29:M30"/>
    <mergeCell ref="D31:D32"/>
    <mergeCell ref="E31:E32"/>
    <mergeCell ref="F31:F32"/>
    <mergeCell ref="G31:G32"/>
    <mergeCell ref="J31:J32"/>
    <mergeCell ref="K31:K32"/>
    <mergeCell ref="L31:L32"/>
    <mergeCell ref="M31:M32"/>
    <mergeCell ref="D29:D30"/>
    <mergeCell ref="E29:E30"/>
    <mergeCell ref="F29:F30"/>
    <mergeCell ref="G29:G30"/>
    <mergeCell ref="J29:J30"/>
    <mergeCell ref="K29:K30"/>
    <mergeCell ref="L25:L26"/>
    <mergeCell ref="M25:M26"/>
    <mergeCell ref="D27:D28"/>
    <mergeCell ref="E27:E28"/>
    <mergeCell ref="F27:F28"/>
    <mergeCell ref="G27:G28"/>
    <mergeCell ref="J27:J28"/>
    <mergeCell ref="K27:K28"/>
    <mergeCell ref="L27:L28"/>
    <mergeCell ref="M27:M28"/>
    <mergeCell ref="D25:D26"/>
    <mergeCell ref="E25:E26"/>
    <mergeCell ref="F25:F26"/>
    <mergeCell ref="G25:G26"/>
    <mergeCell ref="J25:J26"/>
    <mergeCell ref="K25:K26"/>
    <mergeCell ref="E13:F13"/>
    <mergeCell ref="H14:H16"/>
    <mergeCell ref="C21:G21"/>
    <mergeCell ref="I21:M21"/>
    <mergeCell ref="C22:C24"/>
    <mergeCell ref="D22:G22"/>
    <mergeCell ref="I22:I24"/>
    <mergeCell ref="J22:M22"/>
    <mergeCell ref="H9:H12"/>
    <mergeCell ref="B2:B5"/>
    <mergeCell ref="F2:F3"/>
    <mergeCell ref="H2:H8"/>
    <mergeCell ref="K2:K8"/>
    <mergeCell ref="E5:F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91d5223-37be-426a-a13f-87166a6f0e3a">E2Q6Q6XJ6DXF-29-340</_dlc_DocId>
    <_dlc_DocIdUrl xmlns="691d5223-37be-426a-a13f-87166a6f0e3a">
      <Url>http://portalsig/ComunicacionesInternas/_layouts/DocIdRedir.aspx?ID=E2Q6Q6XJ6DXF-29-340</Url>
      <Description>E2Q6Q6XJ6DXF-29-340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531780C527C4C93987F581D034E3D" ma:contentTypeVersion="1" ma:contentTypeDescription="Crear nuevo documento." ma:contentTypeScope="" ma:versionID="4baaafd66e3044e8f2f8da77b59ac2fc">
  <xsd:schema xmlns:xsd="http://www.w3.org/2001/XMLSchema" xmlns:xs="http://www.w3.org/2001/XMLSchema" xmlns:p="http://schemas.microsoft.com/office/2006/metadata/properties" xmlns:ns2="691d5223-37be-426a-a13f-87166a6f0e3a" targetNamespace="http://schemas.microsoft.com/office/2006/metadata/properties" ma:root="true" ma:fieldsID="740c3ee69dadfdbe10da9d104bd40946" ns2:_="">
    <xsd:import namespace="691d5223-37be-426a-a13f-87166a6f0e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d5223-37be-426a-a13f-87166a6f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459319-DEE8-4C30-AC16-D687C5C378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DFC83-BCEE-4CE7-A733-76B52D02BB66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91d5223-37be-426a-a13f-87166a6f0e3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8FCEF28-0E1B-430C-9474-C3BF59F2396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975D504-C7B5-4643-BEA3-1841561B2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d5223-37be-426a-a13f-87166a6f0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SK</vt:lpstr>
      <vt:lpstr>VAL RIESGO</vt:lpstr>
      <vt:lpstr>VAL  OPORTUNIDAD</vt:lpstr>
      <vt:lpstr>VALORAC DE RIESGO U OPORTUNIDAD</vt:lpstr>
      <vt:lpstr>CRITERIOS DE ANALISIS DE RIESGO</vt:lpstr>
      <vt:lpstr>CRITERIOS DE ANALISIS OPORTUN</vt:lpstr>
      <vt:lpstr>Hoja2</vt:lpstr>
      <vt:lpstr>SK!Área_de_impresión</vt:lpstr>
      <vt:lpstr>'VAL  OPORTUNIDAD'!Área_de_impresión</vt:lpstr>
      <vt:lpstr>'VAL RIESGO'!Área_de_impresión</vt:lpstr>
      <vt:lpstr>'VALORAC DE RIESGO U OPORTUNIDAD'!Área_de_impresión</vt:lpstr>
      <vt:lpstr>SK!Títulos_a_imprimir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Málaga Sevilla Hubert Alonso</dc:creator>
  <cp:lastModifiedBy>SEG-VIRYILIA</cp:lastModifiedBy>
  <cp:lastPrinted>2022-01-27T03:06:11Z</cp:lastPrinted>
  <dcterms:created xsi:type="dcterms:W3CDTF">2012-05-12T02:19:21Z</dcterms:created>
  <dcterms:modified xsi:type="dcterms:W3CDTF">2023-01-16T13:53:32Z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0x01010043F531780C527C4C93987F581D034E3D</vt:lpwstr>
  </property>
  <property fmtid="{D5CDD505-2E9C-101B-9397-08002B2CF9AE}" pid="3" name="_dlc_DocIdItemGuid">
    <vt:lpwstr>72f0c23c-7d61-4a6c-bd31-9ab4ad08ed3c</vt:lpwstr>
  </property>
</Properties>
</file>