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YAMILY\SISTEMA DE GESTION 2023 (EN PROCESO DE ACTUALIZACIÓN)\3. CALIDAD\GESTION DEL RIESGO\"/>
    </mc:Choice>
  </mc:AlternateContent>
  <xr:revisionPtr revIDLastSave="0" documentId="13_ncr:1_{C86FE338-5E59-4654-8645-70A32DC40FDC}" xr6:coauthVersionLast="45" xr6:coauthVersionMax="45" xr10:uidLastSave="{00000000-0000-0000-0000-000000000000}"/>
  <bookViews>
    <workbookView xWindow="-120" yWindow="-120" windowWidth="20730" windowHeight="11310" tabRatio="809" firstSheet="1" activeTab="1" xr2:uid="{00000000-000D-0000-FFFF-FFFF00000000}"/>
  </bookViews>
  <sheets>
    <sheet name="IDENT, ANA Y EVAL DE RIE" sheetId="10" state="hidden" r:id="rId1"/>
    <sheet name="Organización" sheetId="17" r:id="rId2"/>
    <sheet name="Metodología" sheetId="20" r:id="rId3"/>
    <sheet name="MULTIPLICACION" sheetId="16" state="hidden" r:id="rId4"/>
    <sheet name="EVALUACION Y TRATAMIENTO DE (2" sheetId="14" state="hidden" r:id="rId5"/>
  </sheets>
  <externalReferences>
    <externalReference r:id="rId6"/>
  </externalReferences>
  <definedNames>
    <definedName name="APLICABILIDAD">'[1]Enunciado de Aplicabilidad'!$E$188:$E$189</definedName>
    <definedName name="APROBACION" localSheetId="4">#REF!</definedName>
    <definedName name="APROBACION" localSheetId="1">#REF!</definedName>
    <definedName name="APROBACION">#REF!</definedName>
    <definedName name="APROBACIÓN" localSheetId="4">#REF!</definedName>
    <definedName name="APROBACIÓN" localSheetId="1">#REF!</definedName>
    <definedName name="APROBACIÓN">#REF!</definedName>
    <definedName name="_xlnm.Print_Area" localSheetId="0">'IDENT, ANA Y EVAL DE RIE'!$A$1:$Y$26</definedName>
    <definedName name="_xlnm.Print_Area" localSheetId="1">Organización!$A$1:$AK$20</definedName>
    <definedName name="CARGOS" localSheetId="4">#REF!</definedName>
    <definedName name="CARGOS" localSheetId="1">#REF!</definedName>
    <definedName name="CARGOS">#REF!</definedName>
    <definedName name="COSTO_APROX" localSheetId="4">#REF!</definedName>
    <definedName name="COSTO_APROX" localSheetId="1">#REF!</definedName>
    <definedName name="COSTO_APROX">#REF!</definedName>
    <definedName name="ESTADO">'[1]Enunciado de Aplicabilidad'!$Q$187:$Q$189</definedName>
    <definedName name="Export" hidden="1">{"'Hoja1'!$A$1:$I$70"}</definedName>
    <definedName name="HTML_CodePage" hidden="1">1252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ndicado" hidden="1">{"'Hoja1'!$A$1:$I$70"}</definedName>
    <definedName name="OBJETIVOS" localSheetId="4">#REF!</definedName>
    <definedName name="OBJETIVOS" localSheetId="1">#REF!</definedName>
    <definedName name="OBJETIVOS">#REF!</definedName>
    <definedName name="PROCESOS" localSheetId="4">#REF!</definedName>
    <definedName name="PROCESOS" localSheetId="1">#REF!</definedName>
    <definedName name="PROCESOS">#REF!</definedName>
    <definedName name="SERVICIOS" localSheetId="4">#REF!</definedName>
    <definedName name="SERVICIOS" localSheetId="1">#REF!</definedName>
    <definedName name="SERVICIOS">#REF!</definedName>
    <definedName name="TIEMPO_APROX" localSheetId="4">#REF!</definedName>
    <definedName name="TIEMPO_APROX" localSheetId="1">#REF!</definedName>
    <definedName name="TIEMPO_APROX">#REF!</definedName>
    <definedName name="TIPO" localSheetId="4">#REF!</definedName>
    <definedName name="TIPO" localSheetId="1">#REF!</definedName>
    <definedName name="TIPO">#REF!</definedName>
    <definedName name="TRA_RIE" localSheetId="4">#REF!</definedName>
    <definedName name="TRA_RIE" localSheetId="1">#REF!</definedName>
    <definedName name="TRA_RI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6" i="17" l="1"/>
  <c r="AJ18" i="17"/>
  <c r="AJ16" i="17" l="1"/>
  <c r="AK16" i="17" s="1"/>
  <c r="AJ17" i="17"/>
  <c r="AK17" i="17" s="1"/>
  <c r="K17" i="17"/>
  <c r="M17" i="17" s="1"/>
  <c r="N17" i="17" s="1"/>
  <c r="K18" i="17"/>
  <c r="M18" i="17" s="1"/>
  <c r="N18" i="17" s="1"/>
  <c r="K16" i="17" l="1"/>
  <c r="M16" i="17" s="1"/>
  <c r="N16" i="17" s="1"/>
  <c r="AH20" i="17"/>
  <c r="AJ20" i="17" s="1"/>
  <c r="K14" i="17" l="1"/>
  <c r="AK20" i="17" l="1"/>
  <c r="K20" i="17"/>
  <c r="M20" i="17" s="1"/>
  <c r="N20" i="17" s="1"/>
  <c r="AH19" i="17"/>
  <c r="AJ19" i="17" s="1"/>
  <c r="AK19" i="17" s="1"/>
  <c r="K19" i="17"/>
  <c r="M19" i="17" s="1"/>
  <c r="N19" i="17" s="1"/>
  <c r="AH15" i="17"/>
  <c r="AJ15" i="17" s="1"/>
  <c r="AK15" i="17" s="1"/>
  <c r="K15" i="17"/>
  <c r="M15" i="17" s="1"/>
  <c r="N15" i="17" s="1"/>
  <c r="AH14" i="17"/>
  <c r="AJ14" i="17" s="1"/>
  <c r="AK14" i="17" s="1"/>
  <c r="M14" i="17"/>
  <c r="N14" i="17" s="1"/>
  <c r="AH13" i="17"/>
  <c r="AJ13" i="17" s="1"/>
  <c r="K13" i="17"/>
  <c r="AH12" i="17"/>
  <c r="K12" i="17"/>
  <c r="AJ12" i="17" l="1"/>
  <c r="AK12" i="17" s="1"/>
  <c r="M12" i="17"/>
  <c r="N12" i="17" s="1"/>
  <c r="M13" i="17"/>
  <c r="N13" i="17" s="1"/>
  <c r="N12" i="10"/>
  <c r="P19" i="10" l="1"/>
  <c r="Q19" i="10" s="1"/>
  <c r="P12" i="10"/>
  <c r="Q12" i="10" s="1"/>
  <c r="N13" i="10"/>
  <c r="P13" i="10" s="1"/>
  <c r="Q13" i="10" s="1"/>
  <c r="N14" i="10"/>
  <c r="P14" i="10" s="1"/>
  <c r="P20" i="10"/>
  <c r="Q20" i="10" s="1"/>
  <c r="P21" i="10"/>
  <c r="Q21" i="10" s="1"/>
  <c r="P22" i="10"/>
  <c r="Q22" i="10" s="1"/>
  <c r="U12" i="10" l="1"/>
  <c r="W12" i="10" s="1"/>
  <c r="X12" i="10" s="1"/>
  <c r="U13" i="10"/>
  <c r="W13" i="10" s="1"/>
  <c r="U14" i="10"/>
  <c r="W14" i="10" s="1"/>
  <c r="Q14" i="10"/>
  <c r="D5" i="16"/>
  <c r="D7" i="16"/>
  <c r="D9" i="16"/>
  <c r="D12" i="16"/>
  <c r="D6" i="16"/>
  <c r="D10" i="16"/>
  <c r="D14" i="16"/>
  <c r="D16" i="16"/>
  <c r="D19" i="16"/>
  <c r="D8" i="16"/>
  <c r="D15" i="16"/>
  <c r="D18" i="16"/>
  <c r="D21" i="16"/>
  <c r="D23" i="16"/>
  <c r="D11" i="16"/>
  <c r="D17" i="16"/>
  <c r="D22" i="16"/>
  <c r="D25" i="16"/>
  <c r="D26" i="16"/>
  <c r="D13" i="16"/>
  <c r="D20" i="16"/>
  <c r="D24" i="16"/>
  <c r="D27" i="16"/>
  <c r="D28" i="16"/>
  <c r="D4" i="16"/>
  <c r="U21" i="14"/>
  <c r="V21" i="14" s="1"/>
  <c r="J21" i="14"/>
  <c r="K21" i="14" s="1"/>
  <c r="U20" i="14"/>
  <c r="V20" i="14" s="1"/>
  <c r="J20" i="14"/>
  <c r="K20" i="14" s="1"/>
  <c r="U19" i="14"/>
  <c r="V19" i="14" s="1"/>
  <c r="J19" i="14"/>
  <c r="K19" i="14" s="1"/>
  <c r="U18" i="14"/>
  <c r="V18" i="14" s="1"/>
  <c r="J18" i="14"/>
  <c r="K18" i="14" s="1"/>
  <c r="U17" i="14"/>
  <c r="V17" i="14" s="1"/>
  <c r="J17" i="14"/>
  <c r="K17" i="14" s="1"/>
  <c r="U16" i="14"/>
  <c r="V16" i="14" s="1"/>
  <c r="J16" i="14"/>
  <c r="K16" i="14" s="1"/>
  <c r="U15" i="14"/>
  <c r="V15" i="14" s="1"/>
  <c r="J15" i="14"/>
  <c r="K15" i="14" s="1"/>
  <c r="U14" i="14"/>
  <c r="V14" i="14" s="1"/>
  <c r="J14" i="14"/>
  <c r="K14" i="14" s="1"/>
  <c r="U13" i="14"/>
  <c r="V13" i="14" s="1"/>
  <c r="J13" i="14"/>
  <c r="K1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Rosa Zarate Coila</author>
  </authors>
  <commentList>
    <comment ref="L1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Persona o entidad que tiene la resonsabilidad y auoridad para gestionar un riesgo</t>
        </r>
      </text>
    </comment>
  </commentList>
</comments>
</file>

<file path=xl/sharedStrings.xml><?xml version="1.0" encoding="utf-8"?>
<sst xmlns="http://schemas.openxmlformats.org/spreadsheetml/2006/main" count="354" uniqueCount="237">
  <si>
    <t>IMPACTO</t>
  </si>
  <si>
    <t>IDENTIFICACION, ANALISIS Y EVALUACIÓN DEL RIESGO DE SEGURIDAD DE LA INFORMACIÓN</t>
  </si>
  <si>
    <t>PROCESO</t>
  </si>
  <si>
    <t>SUBPROCESO</t>
  </si>
  <si>
    <t>RESPONSABLE</t>
  </si>
  <si>
    <t>GESTION DEL RIESGO</t>
  </si>
  <si>
    <t xml:space="preserve">
N°</t>
  </si>
  <si>
    <t>EVALUACION DEL RIESGO</t>
  </si>
  <si>
    <t>RIESGO</t>
  </si>
  <si>
    <t>CODIGO</t>
  </si>
  <si>
    <t>CALIFICACION</t>
  </si>
  <si>
    <t>PROBABILIDAD</t>
  </si>
  <si>
    <t xml:space="preserve">CALCULO DEL NIVEL DE RIESGO </t>
  </si>
  <si>
    <t>ANALISIS Y EVALUACION DEL RIESGO</t>
  </si>
  <si>
    <t>TRATAMIENTO DEL RIESGO</t>
  </si>
  <si>
    <t>ESTRATEGIA PARA EL TRATAMIENTO DEL RIESGO</t>
  </si>
  <si>
    <t>OBJETIVO DE CONTROL</t>
  </si>
  <si>
    <t>TIEMPO ESTIMADO</t>
  </si>
  <si>
    <t>RESPONSABLE(S)</t>
  </si>
  <si>
    <t>EVALUACIÓN DEL RIESGO RESIDUAL ESTIMADO</t>
  </si>
  <si>
    <t>EVALUACION DEL RIESGO RESIDUAL</t>
  </si>
  <si>
    <t>CONTROL</t>
  </si>
  <si>
    <t>TIPO DE RIESGO</t>
  </si>
  <si>
    <t>CALCULO DEL NIVEL DE RIESGO RESIDUAL</t>
  </si>
  <si>
    <t>Elaborado por:</t>
  </si>
  <si>
    <t>Revisado por:</t>
  </si>
  <si>
    <t>Aprobado por:</t>
  </si>
  <si>
    <t>Fecha:</t>
  </si>
  <si>
    <t>TIPO DE CONTROL</t>
  </si>
  <si>
    <t>DAÑO EN</t>
  </si>
  <si>
    <t>SEGURIDAD DE LA INFORMACIÓN</t>
  </si>
  <si>
    <t>CALIDAD DEL SERVICIO</t>
  </si>
  <si>
    <t>riesgo de traslado</t>
  </si>
  <si>
    <t>x</t>
  </si>
  <si>
    <t>SISTEMA AFECTADO</t>
  </si>
  <si>
    <t>SGC</t>
  </si>
  <si>
    <t>DUEÑO DEL RIESGO</t>
  </si>
  <si>
    <t>OBJETIVO DEL SUBPROCESO</t>
  </si>
  <si>
    <t>OBJETIVO DEL PROCESO</t>
  </si>
  <si>
    <t>Valor de Riesgo</t>
  </si>
  <si>
    <t>Nivel de Riesgo</t>
  </si>
  <si>
    <t xml:space="preserve">EVALUACIÓN DEL RIESGO RESIDUAL </t>
  </si>
  <si>
    <t>CRÍTICO</t>
  </si>
  <si>
    <t>IMPORTANTE</t>
  </si>
  <si>
    <t>MODERADO</t>
  </si>
  <si>
    <t>TOLERADO</t>
  </si>
  <si>
    <t>NO SIGNIFICATIVO</t>
  </si>
  <si>
    <t>CONTROLES ACTUALES</t>
  </si>
  <si>
    <t>SGA</t>
  </si>
  <si>
    <t>N°</t>
  </si>
  <si>
    <t>CALIFICACIÓN</t>
  </si>
  <si>
    <t>EVALUACIÓN DEL RIESGO</t>
  </si>
  <si>
    <t>PLAN DE ACCIÓN</t>
  </si>
  <si>
    <t>RIESGOS</t>
  </si>
  <si>
    <t>CONSECUENCIA</t>
  </si>
  <si>
    <t>OPORTUNIDADES</t>
  </si>
  <si>
    <t>PROBABILIDAD DE OCURRENCIA</t>
  </si>
  <si>
    <t>SEVERIDAD</t>
  </si>
  <si>
    <t>PROBABILIDAD DE DETECCIÓN</t>
  </si>
  <si>
    <t>PROBABILIDAD  TOTAL</t>
  </si>
  <si>
    <t>NO LLENAR</t>
  </si>
  <si>
    <t>TIPO DE OPORTUNIDAD</t>
  </si>
  <si>
    <t>EVALUACIÓN DE LA OPORTUNIDAD</t>
  </si>
  <si>
    <t>NO APLICA
 (NO LLENAR)</t>
  </si>
  <si>
    <t xml:space="preserve">CALCULO DEL NIVEL DE OPORTUNIDAD </t>
  </si>
  <si>
    <t>SISTEMA BENEFICIADO</t>
  </si>
  <si>
    <t xml:space="preserve">IDENTIFICACIÓN Y ANÁLISIS DEL RIESGO </t>
  </si>
  <si>
    <t>CÓDIGO DEL RIESGO</t>
  </si>
  <si>
    <t>IDENTIFICACIÓN Y ANÁLISIS DE LA OPORTUNIDAD</t>
  </si>
  <si>
    <t>CÓDIGO DE LA  OPORTUNIDAD</t>
  </si>
  <si>
    <t>DIRECCIÓN ESTRATÉGICA DE LA ORGANIZACIÓN</t>
  </si>
  <si>
    <t>EVALUACION DE LA OPORTUNIDAD</t>
  </si>
  <si>
    <t>SUSTENTO DE LA EVALUACIÓN DE LA EFICACIA</t>
  </si>
  <si>
    <t xml:space="preserve">IDENTIFICACION DE RIESGO  </t>
  </si>
  <si>
    <t>MATRIZ DE IDENTIFICACION, ANALISIS Y EVALUACIÓN DE RIESGOS Y OPORTUNIDADES POR PROCESO.</t>
  </si>
  <si>
    <t>PROBABILIDAD DE APARICION</t>
  </si>
  <si>
    <t>OPORTUNIDAD</t>
  </si>
  <si>
    <t>SGI/REG/00/01KC              Versión 00</t>
  </si>
  <si>
    <t>PROCEDENCIA DEL RIESGO</t>
  </si>
  <si>
    <t>PROCEDENCIA DE LA OPORTUNIDAD</t>
  </si>
  <si>
    <t>PROBABILIDAD
TOTAL</t>
  </si>
  <si>
    <t>PROBABILIDADDE DETECCIÓN</t>
  </si>
  <si>
    <t>IMPACTO DE LA OPORTUNIDAD</t>
  </si>
  <si>
    <t xml:space="preserve">Atender las necesidades de los solicitantes de materiales y servicios </t>
  </si>
  <si>
    <t>Estratégico</t>
  </si>
  <si>
    <t>Operativo</t>
  </si>
  <si>
    <t>Distribución</t>
  </si>
  <si>
    <t>Ninguno</t>
  </si>
  <si>
    <t>De Imagen</t>
  </si>
  <si>
    <t xml:space="preserve">Rechazo del consumidor </t>
  </si>
  <si>
    <t xml:space="preserve">ninguno </t>
  </si>
  <si>
    <t xml:space="preserve">Expectativa de precio accesible </t>
  </si>
  <si>
    <t>Incremento de la demanda</t>
  </si>
  <si>
    <t>Venta</t>
  </si>
  <si>
    <t xml:space="preserve">Cliente </t>
  </si>
  <si>
    <t xml:space="preserve">Desabastecimiento continuo del punto de venta en 48 hora por distribución </t>
  </si>
  <si>
    <t>Perdida de venta y cliente insatisfecho</t>
  </si>
  <si>
    <t xml:space="preserve">Cambio del perfil de la  características habituales del producto  en los  punto de venta </t>
  </si>
  <si>
    <t>FECHA DE ACTUALIZACIÓN</t>
  </si>
  <si>
    <t>% DE AVANCE</t>
  </si>
  <si>
    <t>ESTADO</t>
  </si>
  <si>
    <t>SISTEMA DE GESTIÓN</t>
  </si>
  <si>
    <t>CAUSA</t>
  </si>
  <si>
    <t>CONTROLES OPERACIONALES</t>
  </si>
  <si>
    <t>REGISTROS</t>
  </si>
  <si>
    <t>PROBABILIDAD OCURRENCIA</t>
  </si>
  <si>
    <t>PROBABILIDAD DETECCIÓN</t>
  </si>
  <si>
    <t>FECHA IMPLEMENTACIÓN</t>
  </si>
  <si>
    <t>RESPONSABLE DE IMPLEMENTACIÓN</t>
  </si>
  <si>
    <t>AMENAZA</t>
  </si>
  <si>
    <t>Probabilidad de detección</t>
  </si>
  <si>
    <t>Descripción de la probabilidad de detección</t>
  </si>
  <si>
    <t>No existe ningún control disponible o no está implementado.</t>
  </si>
  <si>
    <t>Los controles implementados no aseguran la detección oportuna del riesgo.</t>
  </si>
  <si>
    <t xml:space="preserve">Los controles implementados aseguran la detección oportuna del riesgo. </t>
  </si>
  <si>
    <t>Probabilidad de aparición</t>
  </si>
  <si>
    <t>Descripción de la probabilidad de aparición</t>
  </si>
  <si>
    <t>Probable se presente más de 10 veces en el año.</t>
  </si>
  <si>
    <t>Probable se presente entre 6 a 10 veces en el año.</t>
  </si>
  <si>
    <t>Probable se presente menos de 6 veces en el año.</t>
  </si>
  <si>
    <r>
      <t>Probabilidad Total = Probabilidad de Aparición x Probabilidad de detección</t>
    </r>
    <r>
      <rPr>
        <sz val="12"/>
        <color theme="1"/>
        <rFont val="Arial"/>
        <family val="2"/>
      </rPr>
      <t xml:space="preserve"> </t>
    </r>
  </si>
  <si>
    <t>Probabilidad total</t>
  </si>
  <si>
    <t>PROB .DE APARICIÓN</t>
  </si>
  <si>
    <t>Grado de severidad</t>
  </si>
  <si>
    <t>Descripción de la valoración de la severidad</t>
  </si>
  <si>
    <t xml:space="preserve">Si el hecho llegara a presentarse, tendría desastrosas consecuencias o efectos sobre la organización, afectando su funcionamiento y rentabilidad y/o imagen. No se cumplen los objetivos del SG o del proceso. </t>
  </si>
  <si>
    <t>Si el hecho llegara a presentarse, tendría medianas consecuencias o efectos sobre la entidad. Se ha cumplido el objetivo, pero se han gastado más recurso de los esperados.</t>
  </si>
  <si>
    <t>Si el hecho llegara a presentarse, tendría consecuencias o efectos mínimos sobre la organización. No afectan el cumplimiento de los objetivos del SG o de Procesos.</t>
  </si>
  <si>
    <t>Probabilidad total x Severidad = Nivel de Riesgo</t>
  </si>
  <si>
    <t>Nivel de riesgo</t>
  </si>
  <si>
    <t>PROBABILIDAD TOTAL</t>
  </si>
  <si>
    <t>VALOR</t>
  </si>
  <si>
    <t>NIVEL DE RIESGO</t>
  </si>
  <si>
    <t>DESCRIPCIÓN DE LA ESTRATEGIA</t>
  </si>
  <si>
    <t>18-27</t>
  </si>
  <si>
    <t>Riesgo Intolerable</t>
  </si>
  <si>
    <t xml:space="preserve">Se requiere definir planes de acción a desarrollar. Se debe implementar controles operacionales para minimizar el riesgo. </t>
  </si>
  <si>
    <t>Riesgo Aceptable con Restricciones</t>
  </si>
  <si>
    <t>La Gerencia y los responsables de Procesos evalúan la necesidad de definir un Plan de Acción a desarrollar. En caso la empresa asuma el riesgo no se implementará Plan de Acción.</t>
  </si>
  <si>
    <t>Riesgo Aceptable</t>
  </si>
  <si>
    <t xml:space="preserve">Riesgo insignificante. No se requiere definir Plan de Acción. </t>
  </si>
  <si>
    <t>De Cumplimiento</t>
  </si>
  <si>
    <t>Exceso de confianza en que le entienden lo que expresa
Da poca importancia a los detalles que pueden agregar valos a su cotizacion</t>
  </si>
  <si>
    <t xml:space="preserve">Ninguno </t>
  </si>
  <si>
    <t>Financiero</t>
  </si>
  <si>
    <t>Formato de asistencia a capacitaciones</t>
  </si>
  <si>
    <t xml:space="preserve">Comercializacion </t>
  </si>
  <si>
    <t xml:space="preserve">Recursos Humanos </t>
  </si>
  <si>
    <t>PROGRAMACION DEL SERVICIO</t>
  </si>
  <si>
    <t>Programar unidades que no esten disponibles operativamente</t>
  </si>
  <si>
    <t xml:space="preserve">Falta de comunicacion entre areas de operaciones - mantenimiento y comercializacion </t>
  </si>
  <si>
    <t>Fortalecer los canales de comunicacion entre areas</t>
  </si>
  <si>
    <t xml:space="preserve">JEFE DE MANTENIMIENTO </t>
  </si>
  <si>
    <t xml:space="preserve">Falta de planificacion
Tiempo insuficiente para realizar los mantenimientos  
Incumplimiento del plan de mantenimiento     
</t>
  </si>
  <si>
    <t>CONTROL DE CALIDAD</t>
  </si>
  <si>
    <t xml:space="preserve">MEJORA CONTINUA </t>
  </si>
  <si>
    <t xml:space="preserve">Insatisfaccion del cliente </t>
  </si>
  <si>
    <t xml:space="preserve">Pocos registros de encuestas de satisfaccion que permitan evaluar y ponderar la misma </t>
  </si>
  <si>
    <t xml:space="preserve">Formato encuesta de satisfaccion </t>
  </si>
  <si>
    <t>OPERACIONES</t>
  </si>
  <si>
    <t>Pocos controles de recepcion
Desconocimiento del procedimiento de recepcion de unidades</t>
  </si>
  <si>
    <t>EJECUCION DEL SERVICIO</t>
  </si>
  <si>
    <t xml:space="preserve">JEFE DE OPERACIONES </t>
  </si>
  <si>
    <t>Fallas mecanicas en las unidades</t>
  </si>
  <si>
    <t>RETORNO DE LA UNIDAD</t>
  </si>
  <si>
    <t xml:space="preserve">VERIFICACION DE ESTANDARES A CUMPLIR </t>
  </si>
  <si>
    <t xml:space="preserve">ASIGNACION DE LA UNIDAD </t>
  </si>
  <si>
    <t>SELECCION DEL VEHICULO Y CHOFER</t>
  </si>
  <si>
    <t xml:space="preserve">TRINCADO O ASEGURAMIENTO DE LA CARGA </t>
  </si>
  <si>
    <t>TRANSPORTE DE MERCANCIAS</t>
  </si>
  <si>
    <t xml:space="preserve">ANALISTA DE OPERACIONES </t>
  </si>
  <si>
    <t xml:space="preserve">SUPERVISOR DE OPERACIONES </t>
  </si>
  <si>
    <t>CHOFER - ANALISTA DE OPERACIONES</t>
  </si>
  <si>
    <t>No cumplir con los requisitos o estandar  solicitados por el cliente</t>
  </si>
  <si>
    <t xml:space="preserve">Ocupabilidad del personal 
</t>
  </si>
  <si>
    <t xml:space="preserve">Falta de informacion o desconocimiento de materiales a trincar </t>
  </si>
  <si>
    <t xml:space="preserve">No realizar un buen trincado </t>
  </si>
  <si>
    <t xml:space="preserve">Operaciones </t>
  </si>
  <si>
    <t xml:space="preserve">Lista de unidades y choferes homologados </t>
  </si>
  <si>
    <t xml:space="preserve">Choque, maltrato a la mercancia </t>
  </si>
  <si>
    <t>Descuido - mal trincado</t>
  </si>
  <si>
    <t xml:space="preserve">Ofrecer modalidad de encuesta virtual </t>
  </si>
  <si>
    <t xml:space="preserve">Capacitacion en manejo defensivo 
 </t>
  </si>
  <si>
    <t>Capacitacion en trincado de la carga</t>
  </si>
  <si>
    <t>ACEPTABLE</t>
  </si>
  <si>
    <t xml:space="preserve">ACEPTABLE </t>
  </si>
  <si>
    <t xml:space="preserve">Analistas de operaciones </t>
  </si>
  <si>
    <t xml:space="preserve">Correos electronicos / llamadas telefonicas </t>
  </si>
  <si>
    <t xml:space="preserve">Mantenimiento </t>
  </si>
  <si>
    <t>Check list de unidades</t>
  </si>
  <si>
    <t>Segun ingreso y salida de unidades</t>
  </si>
  <si>
    <t xml:space="preserve">Realizar preguntas claves que orienten al cliente a no obviar ningun detalle que pueda afectar su cotizacion - tabla de precios estandar </t>
  </si>
  <si>
    <t>Establecer estandar precios según servicios mas solicitados por clientes frecuentes y comunicación a asistentes y demas trabajadores del area de operaciones.</t>
  </si>
  <si>
    <t>Canales de comunicación, reportes a traves de medios como conversacion grupo de whatsapp y correos</t>
  </si>
  <si>
    <t>CONTINUO</t>
  </si>
  <si>
    <t>No cumplir a cabalidad los requisitos solicitados por el cliente y realizar por ello cotizaciones erroneas</t>
  </si>
  <si>
    <t>ASISTENTE DE OPERACIONES Y COMERCIALIZACION</t>
  </si>
  <si>
    <t>RECEPCION DEL REQUERIMIENTO Y GENERACION DE COTIZACION</t>
  </si>
  <si>
    <t>RENDICIONES PROCESOS DE TESORERIA Y CONTABILIDAD</t>
  </si>
  <si>
    <t>CONTABILIDAD</t>
  </si>
  <si>
    <t>RENDICIONES</t>
  </si>
  <si>
    <t>Presentar comprobantes de pago erroneos, rendiciones</t>
  </si>
  <si>
    <t xml:space="preserve">Presentacionb Inadecuada
</t>
  </si>
  <si>
    <t>Area de Contabilidad</t>
  </si>
  <si>
    <t xml:space="preserve">Check list, capacitacion al personal de mantenimiento segun necesidades de capacitacion procedimiento de enganche y desenganche de remolques, inspeccion deunidades, </t>
  </si>
  <si>
    <t>Conocer los estandares de cada uno de los clientes</t>
  </si>
  <si>
    <t>Recepcion de unidades</t>
  </si>
  <si>
    <t xml:space="preserve">Capacitacion  sobre  detracciones, comprobantes de pago  y rentas de 4ta categori
</t>
  </si>
  <si>
    <t>FEBRERO</t>
  </si>
  <si>
    <t>AGOSTO</t>
  </si>
  <si>
    <t>FEBRERO, AGOSTO, OCTUBRE</t>
  </si>
  <si>
    <t>Correos electronicos</t>
  </si>
  <si>
    <t>ENERO</t>
  </si>
  <si>
    <t>Continuo</t>
  </si>
  <si>
    <t>MARZO-NOVIEMBRE</t>
  </si>
  <si>
    <t>Capacitacion  sobre:   Mantenimiento uso correcto y cambio de neumaticos (Febrero)              ,  administracion lectura e interpretacion de planes de mantenimiento (Agosto),  Inpeccion de unidades check llist (Octubre), investigacion y reporte de falla de vehiculos (Octubre)</t>
  </si>
  <si>
    <t>FINALIZADO</t>
  </si>
  <si>
    <t xml:space="preserve">
Mantener actualizada la seguimiento documentos del personal</t>
  </si>
  <si>
    <t>Continuar con Check list de unidaades</t>
  </si>
  <si>
    <t>9-18</t>
  </si>
  <si>
    <t>0-9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</si>
  <si>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</si>
  <si>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</si>
  <si>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</si>
  <si>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</si>
  <si>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</si>
  <si>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</si>
  <si>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</si>
  <si>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</si>
  <si>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</si>
  <si>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</si>
  <si>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</si>
  <si>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</si>
  <si>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CALIDAD</t>
  </si>
  <si>
    <t>FORMATO</t>
  </si>
  <si>
    <t>MATRIZ DE IDENTIFICACION, ANÁLISIS Y EVALUACIÓN DE RIESGOS DE CALIDAD</t>
  </si>
  <si>
    <t>Código:     SGI-CAL-MDR
Revisión:   03
Fecha:       10-01-2023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</si>
</sst>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.00"/>
    <numFmt numFmtId="165" formatCode="m\o\n\th\ d\,\ yyyy"/>
    <numFmt numFmtId="166" formatCode="_ [$€-2]\ * #,##0.00_ ;_ [$€-2]\ * \-#,##0.00_ ;_ [$€-2]\ * &quot;-&quot;??_ "/>
    <numFmt numFmtId="167" formatCode="#.00"/>
    <numFmt numFmtId="168" formatCode="#."/>
    <numFmt numFmtId="169" formatCode="_-* #,##0\ _P_t_s_-;\-* #,##0\ _P_t_s_-;_-* &quot;-&quot;\ _P_t_s_-;_-@_-"/>
    <numFmt numFmtId="170" formatCode="_-&quot;$&quot;* #,##0.00_-;\-&quot;$&quot;* #,##0.00_-;_-&quot;$&quot;* &quot;-&quot;??_-;_-@_-"/>
    <numFmt numFmtId="171" formatCode="%#.00"/>
    <numFmt numFmtId="172" formatCode="_(* #,##0\ &quot;pta&quot;_);_(* \(#,##0\ &quot;pta&quot;\);_(* &quot;-&quot;??\ &quot;pta&quot;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8.8000000000000007"/>
      <color theme="10"/>
      <name val="Calibri"/>
      <family val="2"/>
    </font>
    <font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indexed="62"/>
      <name val="Cambri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rial"/>
      <family val="2"/>
    </font>
    <font>
      <b/>
      <sz val="14"/>
      <name val="Arial"/>
      <family val="2"/>
    </font>
    <font>
      <b/>
      <sz val="9"/>
      <color indexed="81"/>
      <name val="Tahoma"/>
      <family val="2"/>
    </font>
    <font>
      <b/>
      <sz val="11"/>
      <color theme="0"/>
      <name val="Spranq eco sans"/>
      <family val="2"/>
    </font>
    <font>
      <b/>
      <sz val="9"/>
      <name val="Spranq eco sans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20"/>
      <color theme="3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4"/>
      <color rgb="FF00000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 Black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9"/>
      <color theme="1"/>
      <name val="Arial"/>
      <family val="2"/>
    </font>
    <font>
      <b/>
      <sz val="12"/>
      <color rgb="FFFFFFFF"/>
      <name val="Arial"/>
      <family val="2"/>
    </font>
    <font>
      <sz val="14"/>
      <name val="Arial"/>
      <family val="2"/>
    </font>
    <font>
      <b/>
      <sz val="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ED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" fontId="4" fillId="0" borderId="0">
      <protection locked="0"/>
    </xf>
    <xf numFmtId="164" fontId="4" fillId="0" borderId="0">
      <protection locked="0"/>
    </xf>
    <xf numFmtId="165" fontId="4" fillId="0" borderId="0">
      <protection locked="0"/>
    </xf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7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21" borderId="0" applyNumberFormat="0" applyBorder="0" applyAlignment="0" applyProtection="0"/>
    <xf numFmtId="166" fontId="8" fillId="0" borderId="0" applyFont="0" applyFill="0" applyBorder="0" applyAlignment="0" applyProtection="0"/>
    <xf numFmtId="167" fontId="4" fillId="0" borderId="0">
      <protection locked="0"/>
    </xf>
    <xf numFmtId="168" fontId="9" fillId="0" borderId="0">
      <protection locked="0"/>
    </xf>
    <xf numFmtId="168" fontId="9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11" fillId="0" borderId="0"/>
    <xf numFmtId="0" fontId="1" fillId="0" borderId="0"/>
    <xf numFmtId="0" fontId="12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4" fillId="0" borderId="0">
      <protection locked="0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72" fontId="8" fillId="0" borderId="0" applyFont="0" applyFill="0" applyBorder="0" applyAlignment="0" applyProtection="0"/>
    <xf numFmtId="0" fontId="30" fillId="0" borderId="0"/>
    <xf numFmtId="0" fontId="8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8" fillId="8" borderId="0" xfId="0" applyFont="1" applyFill="1"/>
    <xf numFmtId="0" fontId="15" fillId="0" borderId="0" xfId="0" applyFont="1"/>
    <xf numFmtId="0" fontId="20" fillId="8" borderId="8" xfId="0" applyFont="1" applyFill="1" applyBorder="1" applyAlignment="1">
      <alignment vertical="center"/>
    </xf>
    <xf numFmtId="0" fontId="20" fillId="8" borderId="9" xfId="0" applyFont="1" applyFill="1" applyBorder="1" applyAlignment="1">
      <alignment vertical="center"/>
    </xf>
    <xf numFmtId="0" fontId="19" fillId="9" borderId="1" xfId="0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21" fillId="0" borderId="0" xfId="0" applyFont="1"/>
    <xf numFmtId="0" fontId="25" fillId="9" borderId="1" xfId="1" applyFont="1" applyFill="1" applyBorder="1" applyAlignment="1" applyProtection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1" fontId="26" fillId="8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 applyProtection="1">
      <alignment horizontal="left" vertical="center" wrapText="1"/>
    </xf>
    <xf numFmtId="0" fontId="8" fillId="8" borderId="1" xfId="0" quotePrefix="1" applyFont="1" applyFill="1" applyBorder="1" applyAlignment="1" applyProtection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14" fillId="22" borderId="7" xfId="0" applyFont="1" applyFill="1" applyBorder="1"/>
    <xf numFmtId="0" fontId="14" fillId="22" borderId="8" xfId="0" applyFont="1" applyFill="1" applyBorder="1"/>
    <xf numFmtId="0" fontId="14" fillId="22" borderId="7" xfId="0" applyFont="1" applyFill="1" applyBorder="1" applyAlignment="1"/>
    <xf numFmtId="0" fontId="14" fillId="22" borderId="8" xfId="0" applyFont="1" applyFill="1" applyBorder="1" applyAlignment="1"/>
    <xf numFmtId="0" fontId="14" fillId="22" borderId="9" xfId="0" applyFont="1" applyFill="1" applyBorder="1" applyAlignment="1"/>
    <xf numFmtId="0" fontId="15" fillId="0" borderId="4" xfId="0" applyFont="1" applyBorder="1"/>
    <xf numFmtId="0" fontId="15" fillId="0" borderId="0" xfId="0" applyFont="1" applyBorder="1"/>
    <xf numFmtId="0" fontId="15" fillId="0" borderId="2" xfId="0" applyFont="1" applyBorder="1"/>
    <xf numFmtId="0" fontId="14" fillId="0" borderId="10" xfId="0" applyFont="1" applyBorder="1"/>
    <xf numFmtId="0" fontId="15" fillId="0" borderId="3" xfId="0" applyFont="1" applyBorder="1"/>
    <xf numFmtId="0" fontId="14" fillId="0" borderId="3" xfId="0" applyFont="1" applyBorder="1"/>
    <xf numFmtId="0" fontId="15" fillId="0" borderId="11" xfId="0" applyFont="1" applyBorder="1"/>
    <xf numFmtId="0" fontId="2" fillId="23" borderId="1" xfId="1" applyFont="1" applyFill="1" applyBorder="1" applyAlignment="1" applyProtection="1">
      <alignment horizontal="center" vertical="center" wrapText="1"/>
    </xf>
    <xf numFmtId="0" fontId="19" fillId="8" borderId="9" xfId="0" applyFont="1" applyFill="1" applyBorder="1" applyAlignment="1">
      <alignment horizontal="center" vertical="center"/>
    </xf>
    <xf numFmtId="0" fontId="25" fillId="24" borderId="1" xfId="1" applyFont="1" applyFill="1" applyBorder="1" applyAlignment="1" applyProtection="1">
      <alignment horizontal="center" vertical="center" wrapText="1"/>
    </xf>
    <xf numFmtId="0" fontId="19" fillId="0" borderId="7" xfId="0" applyFont="1" applyFill="1" applyBorder="1" applyAlignment="1">
      <alignment vertical="center"/>
    </xf>
    <xf numFmtId="0" fontId="19" fillId="8" borderId="8" xfId="0" applyFont="1" applyFill="1" applyBorder="1" applyAlignment="1">
      <alignment horizontal="center" vertical="center"/>
    </xf>
    <xf numFmtId="0" fontId="29" fillId="2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0" fillId="0" borderId="0" xfId="0" applyNumberFormat="1"/>
    <xf numFmtId="0" fontId="16" fillId="27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4" fillId="8" borderId="0" xfId="0" applyFont="1" applyFill="1"/>
    <xf numFmtId="0" fontId="37" fillId="0" borderId="3" xfId="0" applyFont="1" applyBorder="1" applyAlignment="1"/>
    <xf numFmtId="0" fontId="37" fillId="0" borderId="0" xfId="0" applyFont="1" applyBorder="1" applyAlignment="1"/>
    <xf numFmtId="0" fontId="38" fillId="0" borderId="0" xfId="0" applyFont="1"/>
    <xf numFmtId="0" fontId="39" fillId="0" borderId="0" xfId="0" applyFont="1"/>
    <xf numFmtId="0" fontId="40" fillId="9" borderId="1" xfId="0" applyFont="1" applyFill="1" applyBorder="1" applyAlignment="1">
      <alignment horizontal="center" vertical="center"/>
    </xf>
    <xf numFmtId="0" fontId="41" fillId="0" borderId="0" xfId="0" applyFont="1"/>
    <xf numFmtId="0" fontId="41" fillId="0" borderId="3" xfId="0" applyFont="1" applyBorder="1"/>
    <xf numFmtId="0" fontId="41" fillId="0" borderId="11" xfId="0" applyFont="1" applyBorder="1"/>
    <xf numFmtId="0" fontId="45" fillId="30" borderId="6" xfId="0" applyFont="1" applyFill="1" applyBorder="1" applyAlignment="1">
      <alignment horizontal="center" vertical="center" wrapText="1"/>
    </xf>
    <xf numFmtId="0" fontId="44" fillId="30" borderId="1" xfId="1" applyFont="1" applyFill="1" applyBorder="1" applyAlignment="1" applyProtection="1">
      <alignment horizontal="center" vertical="center" wrapText="1"/>
    </xf>
    <xf numFmtId="0" fontId="45" fillId="6" borderId="1" xfId="1" applyFont="1" applyFill="1" applyBorder="1" applyAlignment="1" applyProtection="1">
      <alignment horizontal="center" vertical="center" wrapText="1"/>
    </xf>
    <xf numFmtId="0" fontId="45" fillId="28" borderId="1" xfId="1" applyFont="1" applyFill="1" applyBorder="1" applyAlignment="1" applyProtection="1">
      <alignment horizontal="center" vertical="center" wrapText="1"/>
    </xf>
    <xf numFmtId="0" fontId="47" fillId="0" borderId="0" xfId="0" applyFont="1" applyFill="1"/>
    <xf numFmtId="0" fontId="40" fillId="8" borderId="1" xfId="0" applyFont="1" applyFill="1" applyBorder="1" applyAlignment="1">
      <alignment horizontal="center" vertical="center"/>
    </xf>
    <xf numFmtId="1" fontId="48" fillId="8" borderId="1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horizontal="left" vertical="center" wrapText="1"/>
    </xf>
    <xf numFmtId="49" fontId="48" fillId="8" borderId="1" xfId="0" applyNumberFormat="1" applyFont="1" applyFill="1" applyBorder="1" applyAlignment="1">
      <alignment horizontal="left" vertical="center" wrapText="1"/>
    </xf>
    <xf numFmtId="1" fontId="48" fillId="8" borderId="1" xfId="0" applyNumberFormat="1" applyFont="1" applyFill="1" applyBorder="1" applyAlignment="1">
      <alignment horizontal="left" vertical="center" wrapText="1"/>
    </xf>
    <xf numFmtId="1" fontId="40" fillId="8" borderId="1" xfId="0" applyNumberFormat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7" fillId="0" borderId="0" xfId="0" applyFont="1"/>
    <xf numFmtId="0" fontId="49" fillId="0" borderId="1" xfId="0" applyFont="1" applyBorder="1" applyAlignment="1">
      <alignment horizontal="left" vertical="center" wrapText="1"/>
    </xf>
    <xf numFmtId="1" fontId="48" fillId="8" borderId="1" xfId="0" applyNumberFormat="1" applyFont="1" applyFill="1" applyBorder="1" applyAlignment="1">
      <alignment vertical="center" wrapText="1"/>
    </xf>
    <xf numFmtId="0" fontId="50" fillId="0" borderId="0" xfId="0" applyFont="1" applyFill="1"/>
    <xf numFmtId="0" fontId="45" fillId="28" borderId="6" xfId="0" applyFont="1" applyFill="1" applyBorder="1" applyAlignment="1">
      <alignment horizontal="center" vertical="center" wrapText="1"/>
    </xf>
    <xf numFmtId="0" fontId="44" fillId="28" borderId="1" xfId="1" applyFont="1" applyFill="1" applyBorder="1" applyAlignment="1" applyProtection="1">
      <alignment horizontal="center" vertical="center" wrapText="1"/>
    </xf>
    <xf numFmtId="1" fontId="40" fillId="29" borderId="1" xfId="0" applyNumberFormat="1" applyFont="1" applyFill="1" applyBorder="1" applyAlignment="1">
      <alignment horizontal="center" vertical="center" wrapText="1"/>
    </xf>
    <xf numFmtId="1" fontId="40" fillId="9" borderId="1" xfId="0" applyNumberFormat="1" applyFont="1" applyFill="1" applyBorder="1" applyAlignment="1">
      <alignment horizontal="center" vertical="center" wrapText="1"/>
    </xf>
    <xf numFmtId="0" fontId="22" fillId="28" borderId="1" xfId="1" applyFont="1" applyFill="1" applyBorder="1" applyAlignment="1" applyProtection="1">
      <alignment horizontal="center" vertical="center" wrapText="1"/>
    </xf>
    <xf numFmtId="1" fontId="20" fillId="8" borderId="1" xfId="0" applyNumberFormat="1" applyFont="1" applyFill="1" applyBorder="1" applyAlignment="1">
      <alignment horizontal="center" vertical="center" wrapText="1"/>
    </xf>
    <xf numFmtId="1" fontId="20" fillId="8" borderId="1" xfId="0" applyNumberFormat="1" applyFont="1" applyFill="1" applyBorder="1" applyAlignment="1">
      <alignment horizontal="left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49" fontId="20" fillId="8" borderId="1" xfId="0" applyNumberFormat="1" applyFont="1" applyFill="1" applyBorder="1" applyAlignment="1">
      <alignment horizontal="left" vertical="center" wrapText="1"/>
    </xf>
    <xf numFmtId="0" fontId="19" fillId="8" borderId="1" xfId="1" applyFont="1" applyFill="1" applyBorder="1" applyAlignment="1" applyProtection="1">
      <alignment horizontal="center" vertical="center" wrapText="1"/>
    </xf>
    <xf numFmtId="1" fontId="20" fillId="8" borderId="1" xfId="0" applyNumberFormat="1" applyFont="1" applyFill="1" applyBorder="1" applyAlignment="1">
      <alignment vertical="center" wrapText="1"/>
    </xf>
    <xf numFmtId="0" fontId="40" fillId="0" borderId="1" xfId="0" applyFont="1" applyFill="1" applyBorder="1" applyAlignment="1">
      <alignment horizontal="center" vertical="center" wrapText="1"/>
    </xf>
    <xf numFmtId="1" fontId="40" fillId="8" borderId="1" xfId="0" applyNumberFormat="1" applyFont="1" applyFill="1" applyBorder="1" applyAlignment="1">
      <alignment horizontal="center" vertical="center" wrapText="1"/>
    </xf>
    <xf numFmtId="0" fontId="38" fillId="0" borderId="0" xfId="0" applyFont="1" applyBorder="1"/>
    <xf numFmtId="0" fontId="41" fillId="0" borderId="0" xfId="0" applyFont="1" applyBorder="1"/>
    <xf numFmtId="0" fontId="23" fillId="32" borderId="17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2" borderId="1" xfId="0" applyFont="1" applyFill="1" applyBorder="1" applyAlignment="1">
      <alignment horizontal="center" vertical="center" wrapText="1"/>
    </xf>
    <xf numFmtId="0" fontId="23" fillId="32" borderId="1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32" borderId="24" xfId="0" applyFont="1" applyFill="1" applyBorder="1" applyAlignment="1">
      <alignment horizontal="center" vertical="center" wrapText="1"/>
    </xf>
    <xf numFmtId="0" fontId="23" fillId="32" borderId="24" xfId="0" applyFont="1" applyFill="1" applyBorder="1" applyAlignment="1">
      <alignment horizontal="justify" vertical="center" wrapText="1"/>
    </xf>
    <xf numFmtId="0" fontId="49" fillId="2" borderId="24" xfId="0" applyFont="1" applyFill="1" applyBorder="1" applyAlignment="1">
      <alignment horizontal="center" vertical="center" wrapText="1"/>
    </xf>
    <xf numFmtId="0" fontId="49" fillId="4" borderId="24" xfId="0" applyFont="1" applyFill="1" applyBorder="1" applyAlignment="1">
      <alignment horizontal="center" vertical="center" wrapText="1"/>
    </xf>
    <xf numFmtId="0" fontId="49" fillId="27" borderId="24" xfId="0" applyFont="1" applyFill="1" applyBorder="1" applyAlignment="1">
      <alignment horizontal="center" vertical="center" wrapText="1"/>
    </xf>
    <xf numFmtId="0" fontId="23" fillId="32" borderId="19" xfId="0" applyFont="1" applyFill="1" applyBorder="1" applyAlignment="1">
      <alignment horizontal="center" vertical="center" wrapText="1"/>
    </xf>
    <xf numFmtId="0" fontId="52" fillId="2" borderId="19" xfId="0" applyFont="1" applyFill="1" applyBorder="1" applyAlignment="1">
      <alignment horizontal="center" vertical="center" wrapText="1"/>
    </xf>
    <xf numFmtId="0" fontId="23" fillId="5" borderId="19" xfId="0" applyFont="1" applyFill="1" applyBorder="1" applyAlignment="1">
      <alignment horizontal="center" vertical="center" wrapText="1"/>
    </xf>
    <xf numFmtId="0" fontId="23" fillId="6" borderId="19" xfId="0" applyFont="1" applyFill="1" applyBorder="1" applyAlignment="1">
      <alignment horizontal="center" vertical="center" wrapText="1"/>
    </xf>
    <xf numFmtId="0" fontId="49" fillId="0" borderId="18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justify" vertical="center" wrapText="1"/>
    </xf>
    <xf numFmtId="16" fontId="49" fillId="0" borderId="18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1" xfId="110" applyFont="1" applyFill="1" applyBorder="1" applyAlignment="1">
      <alignment horizontal="center" vertical="center" wrapText="1"/>
    </xf>
    <xf numFmtId="17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8" borderId="1" xfId="1" applyFont="1" applyFill="1" applyBorder="1" applyAlignment="1" applyProtection="1">
      <alignment horizontal="center" vertical="center" wrapText="1"/>
    </xf>
    <xf numFmtId="0" fontId="2" fillId="9" borderId="1" xfId="1" applyFont="1" applyFill="1" applyBorder="1" applyAlignment="1" applyProtection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19" fillId="34" borderId="1" xfId="1" applyFont="1" applyFill="1" applyBorder="1" applyAlignment="1" applyProtection="1">
      <alignment horizontal="center" vertical="center" wrapText="1"/>
    </xf>
    <xf numFmtId="0" fontId="19" fillId="34" borderId="1" xfId="1" applyFont="1" applyFill="1" applyBorder="1" applyAlignment="1" applyProtection="1">
      <alignment vertical="center" wrapText="1"/>
    </xf>
    <xf numFmtId="0" fontId="2" fillId="34" borderId="1" xfId="1" applyFont="1" applyFill="1" applyBorder="1" applyAlignment="1" applyProtection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49" fontId="49" fillId="0" borderId="18" xfId="0" applyNumberFormat="1" applyFont="1" applyBorder="1" applyAlignment="1">
      <alignment horizontal="center" vertical="center" wrapText="1"/>
    </xf>
    <xf numFmtId="0" fontId="46" fillId="9" borderId="7" xfId="0" applyFont="1" applyFill="1" applyBorder="1" applyAlignment="1">
      <alignment horizontal="center" vertical="center"/>
    </xf>
    <xf numFmtId="0" fontId="46" fillId="9" borderId="8" xfId="0" applyFont="1" applyFill="1" applyBorder="1" applyAlignment="1">
      <alignment horizontal="center" vertical="center"/>
    </xf>
    <xf numFmtId="0" fontId="46" fillId="9" borderId="9" xfId="0" applyFont="1" applyFill="1" applyBorder="1" applyAlignment="1">
      <alignment horizontal="center" vertical="center"/>
    </xf>
    <xf numFmtId="0" fontId="44" fillId="28" borderId="5" xfId="1" applyFont="1" applyFill="1" applyBorder="1" applyAlignment="1" applyProtection="1">
      <alignment horizontal="center" vertical="center" wrapText="1"/>
    </xf>
    <xf numFmtId="0" fontId="44" fillId="28" borderId="6" xfId="1" applyFont="1" applyFill="1" applyBorder="1" applyAlignment="1" applyProtection="1">
      <alignment horizontal="center" vertical="center" wrapText="1"/>
    </xf>
    <xf numFmtId="1" fontId="40" fillId="29" borderId="7" xfId="0" applyNumberFormat="1" applyFont="1" applyFill="1" applyBorder="1" applyAlignment="1">
      <alignment horizontal="center" vertical="center" wrapText="1"/>
    </xf>
    <xf numFmtId="1" fontId="40" fillId="29" borderId="8" xfId="0" applyNumberFormat="1" applyFont="1" applyFill="1" applyBorder="1" applyAlignment="1">
      <alignment horizontal="center" vertical="center" wrapText="1"/>
    </xf>
    <xf numFmtId="1" fontId="40" fillId="29" borderId="9" xfId="0" applyNumberFormat="1" applyFont="1" applyFill="1" applyBorder="1" applyAlignment="1">
      <alignment horizontal="center" vertical="center" wrapText="1"/>
    </xf>
    <xf numFmtId="0" fontId="43" fillId="28" borderId="7" xfId="0" applyFont="1" applyFill="1" applyBorder="1" applyAlignment="1">
      <alignment horizontal="center" vertical="center" wrapText="1"/>
    </xf>
    <xf numFmtId="0" fontId="43" fillId="28" borderId="8" xfId="0" applyFont="1" applyFill="1" applyBorder="1" applyAlignment="1">
      <alignment horizontal="center" vertical="center" wrapText="1"/>
    </xf>
    <xf numFmtId="0" fontId="43" fillId="28" borderId="9" xfId="0" applyFont="1" applyFill="1" applyBorder="1" applyAlignment="1">
      <alignment horizontal="center" vertical="center" wrapText="1"/>
    </xf>
    <xf numFmtId="0" fontId="44" fillId="28" borderId="12" xfId="1" applyFont="1" applyFill="1" applyBorder="1" applyAlignment="1" applyProtection="1">
      <alignment horizontal="center" vertical="center" wrapText="1"/>
    </xf>
    <xf numFmtId="0" fontId="44" fillId="28" borderId="14" xfId="1" applyFont="1" applyFill="1" applyBorder="1" applyAlignment="1" applyProtection="1">
      <alignment horizontal="center" vertical="center" wrapText="1"/>
    </xf>
    <xf numFmtId="0" fontId="44" fillId="28" borderId="10" xfId="1" applyFont="1" applyFill="1" applyBorder="1" applyAlignment="1" applyProtection="1">
      <alignment horizontal="center" vertical="center" wrapText="1"/>
    </xf>
    <xf numFmtId="0" fontId="44" fillId="28" borderId="3" xfId="1" applyFont="1" applyFill="1" applyBorder="1" applyAlignment="1" applyProtection="1">
      <alignment horizontal="center" vertical="center" wrapText="1"/>
    </xf>
    <xf numFmtId="0" fontId="44" fillId="28" borderId="14" xfId="0" applyFont="1" applyFill="1" applyBorder="1" applyAlignment="1">
      <alignment horizontal="center" vertical="center" wrapText="1"/>
    </xf>
    <xf numFmtId="0" fontId="44" fillId="28" borderId="13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1" xfId="0" applyFont="1" applyFill="1" applyBorder="1" applyAlignment="1">
      <alignment horizontal="center" vertical="center" wrapText="1"/>
    </xf>
    <xf numFmtId="0" fontId="40" fillId="0" borderId="7" xfId="0" applyFont="1" applyFill="1" applyBorder="1" applyAlignment="1">
      <alignment horizontal="center" vertical="center" wrapText="1"/>
    </xf>
    <xf numFmtId="0" fontId="40" fillId="0" borderId="9" xfId="0" applyFont="1" applyFill="1" applyBorder="1" applyAlignment="1">
      <alignment horizontal="center" vertical="center" wrapText="1"/>
    </xf>
    <xf numFmtId="0" fontId="44" fillId="28" borderId="1" xfId="0" applyFont="1" applyFill="1" applyBorder="1" applyAlignment="1">
      <alignment horizontal="center" vertical="center" wrapText="1"/>
    </xf>
    <xf numFmtId="0" fontId="44" fillId="28" borderId="1" xfId="1" applyFont="1" applyFill="1" applyBorder="1" applyAlignment="1" applyProtection="1">
      <alignment horizontal="center" vertical="center" wrapText="1"/>
    </xf>
    <xf numFmtId="0" fontId="43" fillId="28" borderId="7" xfId="0" applyFont="1" applyFill="1" applyBorder="1" applyAlignment="1">
      <alignment horizontal="center" vertical="center"/>
    </xf>
    <xf numFmtId="0" fontId="43" fillId="28" borderId="8" xfId="0" applyFont="1" applyFill="1" applyBorder="1" applyAlignment="1">
      <alignment horizontal="center" vertical="center"/>
    </xf>
    <xf numFmtId="0" fontId="43" fillId="28" borderId="9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vertical="center" wrapText="1"/>
    </xf>
    <xf numFmtId="0" fontId="34" fillId="8" borderId="7" xfId="0" applyFont="1" applyFill="1" applyBorder="1" applyAlignment="1">
      <alignment horizontal="center"/>
    </xf>
    <xf numFmtId="0" fontId="34" fillId="8" borderId="9" xfId="0" applyFont="1" applyFill="1" applyBorder="1" applyAlignment="1">
      <alignment horizontal="center"/>
    </xf>
    <xf numFmtId="0" fontId="40" fillId="9" borderId="1" xfId="0" applyFont="1" applyFill="1" applyBorder="1" applyAlignment="1">
      <alignment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1" fontId="40" fillId="8" borderId="7" xfId="0" applyNumberFormat="1" applyFont="1" applyFill="1" applyBorder="1" applyAlignment="1">
      <alignment vertical="center" wrapText="1"/>
    </xf>
    <xf numFmtId="1" fontId="40" fillId="8" borderId="8" xfId="0" applyNumberFormat="1" applyFont="1" applyFill="1" applyBorder="1" applyAlignment="1">
      <alignment vertical="center" wrapText="1"/>
    </xf>
    <xf numFmtId="1" fontId="40" fillId="8" borderId="9" xfId="0" applyNumberFormat="1" applyFont="1" applyFill="1" applyBorder="1" applyAlignment="1">
      <alignment vertical="center" wrapText="1"/>
    </xf>
    <xf numFmtId="1" fontId="40" fillId="8" borderId="7" xfId="0" applyNumberFormat="1" applyFont="1" applyFill="1" applyBorder="1" applyAlignment="1">
      <alignment horizontal="center" vertical="center" wrapText="1"/>
    </xf>
    <xf numFmtId="1" fontId="40" fillId="8" borderId="8" xfId="0" applyNumberFormat="1" applyFont="1" applyFill="1" applyBorder="1" applyAlignment="1">
      <alignment horizontal="center" vertical="center" wrapText="1"/>
    </xf>
    <xf numFmtId="1" fontId="40" fillId="8" borderId="9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5" fillId="8" borderId="1" xfId="0" applyFont="1" applyFill="1" applyBorder="1" applyAlignment="1">
      <alignment horizontal="center" vertical="center"/>
    </xf>
    <xf numFmtId="0" fontId="36" fillId="8" borderId="7" xfId="0" applyFont="1" applyFill="1" applyBorder="1" applyAlignment="1">
      <alignment horizontal="center" vertical="center" wrapText="1"/>
    </xf>
    <xf numFmtId="0" fontId="36" fillId="8" borderId="8" xfId="0" applyFont="1" applyFill="1" applyBorder="1" applyAlignment="1">
      <alignment horizontal="center" vertical="center" wrapText="1"/>
    </xf>
    <xf numFmtId="0" fontId="36" fillId="8" borderId="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0" fontId="19" fillId="0" borderId="7" xfId="0" applyFont="1" applyFill="1" applyBorder="1" applyAlignment="1">
      <alignment horizontal="left" vertical="center" wrapText="1"/>
    </xf>
    <xf numFmtId="0" fontId="40" fillId="0" borderId="8" xfId="0" applyFont="1" applyFill="1" applyBorder="1" applyAlignment="1">
      <alignment horizontal="left" vertical="center" wrapText="1"/>
    </xf>
    <xf numFmtId="0" fontId="40" fillId="0" borderId="9" xfId="0" applyFont="1" applyFill="1" applyBorder="1" applyAlignment="1">
      <alignment horizontal="left" vertical="center" wrapText="1"/>
    </xf>
    <xf numFmtId="0" fontId="26" fillId="33" borderId="1" xfId="0" applyFont="1" applyFill="1" applyBorder="1" applyAlignment="1">
      <alignment horizontal="center" vertical="center"/>
    </xf>
    <xf numFmtId="0" fontId="19" fillId="33" borderId="1" xfId="0" applyFont="1" applyFill="1" applyBorder="1" applyAlignment="1">
      <alignment horizontal="center" vertical="center" wrapText="1"/>
    </xf>
    <xf numFmtId="0" fontId="19" fillId="33" borderId="1" xfId="1" applyFont="1" applyFill="1" applyBorder="1" applyAlignment="1" applyProtection="1">
      <alignment horizontal="center" vertical="center" wrapText="1"/>
    </xf>
    <xf numFmtId="0" fontId="19" fillId="33" borderId="5" xfId="1" applyFont="1" applyFill="1" applyBorder="1" applyAlignment="1" applyProtection="1">
      <alignment horizontal="center" vertical="center" wrapText="1"/>
    </xf>
    <xf numFmtId="0" fontId="19" fillId="33" borderId="6" xfId="1" applyFont="1" applyFill="1" applyBorder="1" applyAlignment="1" applyProtection="1">
      <alignment horizontal="center" vertical="center" wrapText="1"/>
    </xf>
    <xf numFmtId="0" fontId="54" fillId="31" borderId="12" xfId="44" applyFont="1" applyFill="1" applyBorder="1" applyAlignment="1" applyProtection="1">
      <alignment horizontal="left" vertical="center" wrapText="1"/>
    </xf>
    <xf numFmtId="0" fontId="54" fillId="31" borderId="14" xfId="44" applyFont="1" applyFill="1" applyBorder="1" applyAlignment="1" applyProtection="1">
      <alignment horizontal="left" vertical="center" wrapText="1"/>
    </xf>
    <xf numFmtId="0" fontId="54" fillId="31" borderId="13" xfId="44" applyFont="1" applyFill="1" applyBorder="1" applyAlignment="1" applyProtection="1">
      <alignment horizontal="left" vertical="center" wrapText="1"/>
    </xf>
    <xf numFmtId="0" fontId="54" fillId="31" borderId="4" xfId="44" applyFont="1" applyFill="1" applyBorder="1" applyAlignment="1" applyProtection="1">
      <alignment horizontal="left" vertical="center" wrapText="1"/>
    </xf>
    <xf numFmtId="0" fontId="54" fillId="31" borderId="0" xfId="44" applyFont="1" applyFill="1" applyBorder="1" applyAlignment="1" applyProtection="1">
      <alignment horizontal="left" vertical="center" wrapText="1"/>
    </xf>
    <xf numFmtId="0" fontId="54" fillId="31" borderId="2" xfId="44" applyFont="1" applyFill="1" applyBorder="1" applyAlignment="1" applyProtection="1">
      <alignment horizontal="left" vertical="center" wrapText="1"/>
    </xf>
    <xf numFmtId="0" fontId="54" fillId="31" borderId="10" xfId="44" applyFont="1" applyFill="1" applyBorder="1" applyAlignment="1" applyProtection="1">
      <alignment horizontal="left" vertical="center" wrapText="1"/>
    </xf>
    <xf numFmtId="0" fontId="54" fillId="31" borderId="3" xfId="44" applyFont="1" applyFill="1" applyBorder="1" applyAlignment="1" applyProtection="1">
      <alignment horizontal="left" vertical="center" wrapText="1"/>
    </xf>
    <xf numFmtId="0" fontId="54" fillId="31" borderId="11" xfId="44" applyFont="1" applyFill="1" applyBorder="1" applyAlignment="1" applyProtection="1">
      <alignment horizontal="left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3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horizontal="center"/>
    </xf>
    <xf numFmtId="0" fontId="19" fillId="34" borderId="5" xfId="1" applyFont="1" applyFill="1" applyBorder="1" applyAlignment="1" applyProtection="1">
      <alignment horizontal="center" vertical="center" wrapText="1"/>
    </xf>
    <xf numFmtId="0" fontId="19" fillId="34" borderId="6" xfId="1" applyFont="1" applyFill="1" applyBorder="1" applyAlignment="1" applyProtection="1">
      <alignment horizontal="center" vertical="center" wrapText="1"/>
    </xf>
    <xf numFmtId="0" fontId="19" fillId="34" borderId="7" xfId="1" applyFont="1" applyFill="1" applyBorder="1" applyAlignment="1" applyProtection="1">
      <alignment horizontal="center" vertical="center" wrapText="1"/>
    </xf>
    <xf numFmtId="0" fontId="19" fillId="34" borderId="8" xfId="1" applyFont="1" applyFill="1" applyBorder="1" applyAlignment="1" applyProtection="1">
      <alignment horizontal="center" vertical="center" wrapText="1"/>
    </xf>
    <xf numFmtId="0" fontId="19" fillId="34" borderId="9" xfId="1" applyFont="1" applyFill="1" applyBorder="1" applyAlignment="1" applyProtection="1">
      <alignment horizontal="center" vertical="center" wrapText="1"/>
    </xf>
    <xf numFmtId="0" fontId="40" fillId="8" borderId="5" xfId="0" applyFont="1" applyFill="1" applyBorder="1" applyAlignment="1">
      <alignment horizontal="center" vertical="center"/>
    </xf>
    <xf numFmtId="0" fontId="40" fillId="8" borderId="36" xfId="0" applyFont="1" applyFill="1" applyBorder="1" applyAlignment="1">
      <alignment horizontal="center" vertical="center"/>
    </xf>
    <xf numFmtId="1" fontId="20" fillId="8" borderId="5" xfId="0" applyNumberFormat="1" applyFont="1" applyFill="1" applyBorder="1" applyAlignment="1">
      <alignment horizontal="center" vertical="center" wrapText="1"/>
    </xf>
    <xf numFmtId="1" fontId="20" fillId="8" borderId="36" xfId="0" applyNumberFormat="1" applyFont="1" applyFill="1" applyBorder="1" applyAlignment="1">
      <alignment horizontal="center" vertical="center" wrapText="1"/>
    </xf>
    <xf numFmtId="0" fontId="26" fillId="34" borderId="1" xfId="0" applyFont="1" applyFill="1" applyBorder="1" applyAlignment="1">
      <alignment horizontal="center" vertical="center" wrapText="1"/>
    </xf>
    <xf numFmtId="0" fontId="19" fillId="34" borderId="1" xfId="1" applyFont="1" applyFill="1" applyBorder="1" applyAlignment="1" applyProtection="1">
      <alignment horizontal="center" vertical="center" wrapText="1"/>
    </xf>
    <xf numFmtId="0" fontId="19" fillId="34" borderId="1" xfId="0" applyFont="1" applyFill="1" applyBorder="1" applyAlignment="1">
      <alignment horizontal="center" vertical="center" wrapText="1"/>
    </xf>
    <xf numFmtId="0" fontId="23" fillId="32" borderId="35" xfId="0" applyFont="1" applyFill="1" applyBorder="1" applyAlignment="1">
      <alignment horizontal="center" vertical="center" textRotation="90" wrapText="1"/>
    </xf>
    <xf numFmtId="0" fontId="23" fillId="32" borderId="34" xfId="0" applyFont="1" applyFill="1" applyBorder="1" applyAlignment="1">
      <alignment horizontal="center" vertical="center" textRotation="90" wrapText="1"/>
    </xf>
    <xf numFmtId="0" fontId="23" fillId="32" borderId="18" xfId="0" applyFont="1" applyFill="1" applyBorder="1" applyAlignment="1">
      <alignment horizontal="center" vertical="center" textRotation="90" wrapText="1"/>
    </xf>
    <xf numFmtId="0" fontId="51" fillId="32" borderId="30" xfId="0" applyFont="1" applyFill="1" applyBorder="1" applyAlignment="1">
      <alignment horizontal="center" vertical="center" textRotation="90" wrapText="1"/>
    </xf>
    <xf numFmtId="0" fontId="51" fillId="32" borderId="28" xfId="0" applyFont="1" applyFill="1" applyBorder="1" applyAlignment="1">
      <alignment horizontal="center" vertical="center" textRotation="90" wrapText="1"/>
    </xf>
    <xf numFmtId="0" fontId="51" fillId="32" borderId="27" xfId="0" applyFont="1" applyFill="1" applyBorder="1" applyAlignment="1">
      <alignment horizontal="center" vertical="center" textRotation="90" wrapText="1"/>
    </xf>
    <xf numFmtId="0" fontId="23" fillId="3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3" fillId="32" borderId="31" xfId="0" applyFont="1" applyFill="1" applyBorder="1" applyAlignment="1">
      <alignment horizontal="center" vertical="center" wrapText="1"/>
    </xf>
    <xf numFmtId="0" fontId="23" fillId="32" borderId="32" xfId="0" applyFont="1" applyFill="1" applyBorder="1" applyAlignment="1">
      <alignment horizontal="center" vertical="center" wrapText="1"/>
    </xf>
    <xf numFmtId="0" fontId="23" fillId="32" borderId="33" xfId="0" applyFont="1" applyFill="1" applyBorder="1" applyAlignment="1">
      <alignment horizontal="center" vertical="center" wrapText="1"/>
    </xf>
    <xf numFmtId="0" fontId="23" fillId="32" borderId="19" xfId="0" applyFont="1" applyFill="1" applyBorder="1" applyAlignment="1">
      <alignment horizontal="center" vertical="center" wrapText="1"/>
    </xf>
    <xf numFmtId="0" fontId="23" fillId="32" borderId="16" xfId="0" applyFont="1" applyFill="1" applyBorder="1" applyAlignment="1">
      <alignment horizontal="center" vertical="center" wrapText="1"/>
    </xf>
    <xf numFmtId="0" fontId="23" fillId="32" borderId="20" xfId="0" applyFont="1" applyFill="1" applyBorder="1" applyAlignment="1">
      <alignment horizontal="center" vertical="center" wrapText="1"/>
    </xf>
    <xf numFmtId="0" fontId="23" fillId="32" borderId="17" xfId="0" applyFont="1" applyFill="1" applyBorder="1" applyAlignment="1">
      <alignment horizontal="center" vertical="center" wrapText="1"/>
    </xf>
    <xf numFmtId="0" fontId="23" fillId="32" borderId="21" xfId="0" applyFont="1" applyFill="1" applyBorder="1" applyAlignment="1">
      <alignment horizontal="center" vertical="center" wrapText="1"/>
    </xf>
    <xf numFmtId="0" fontId="23" fillId="32" borderId="22" xfId="0" applyFont="1" applyFill="1" applyBorder="1" applyAlignment="1">
      <alignment horizontal="center" vertical="center" wrapText="1"/>
    </xf>
    <xf numFmtId="0" fontId="23" fillId="32" borderId="23" xfId="0" applyFont="1" applyFill="1" applyBorder="1" applyAlignment="1">
      <alignment horizontal="center" vertical="center" wrapText="1"/>
    </xf>
    <xf numFmtId="0" fontId="23" fillId="32" borderId="24" xfId="0" applyFont="1" applyFill="1" applyBorder="1" applyAlignment="1">
      <alignment horizontal="center" vertical="center" wrapText="1"/>
    </xf>
    <xf numFmtId="0" fontId="23" fillId="32" borderId="29" xfId="0" applyFont="1" applyFill="1" applyBorder="1" applyAlignment="1">
      <alignment horizontal="center" vertical="center" wrapText="1"/>
    </xf>
    <xf numFmtId="0" fontId="23" fillId="32" borderId="26" xfId="0" applyFont="1" applyFill="1" applyBorder="1" applyAlignment="1">
      <alignment horizontal="center" vertical="center" wrapText="1"/>
    </xf>
    <xf numFmtId="0" fontId="23" fillId="32" borderId="25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19" fillId="8" borderId="8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4" borderId="1" xfId="1" applyFont="1" applyFill="1" applyBorder="1" applyAlignment="1" applyProtection="1">
      <alignment horizontal="center" vertical="center" wrapText="1"/>
    </xf>
    <xf numFmtId="0" fontId="17" fillId="24" borderId="5" xfId="1" applyFont="1" applyFill="1" applyBorder="1" applyAlignment="1" applyProtection="1">
      <alignment horizontal="center" vertical="center" wrapText="1"/>
    </xf>
    <xf numFmtId="0" fontId="17" fillId="24" borderId="6" xfId="1" applyFont="1" applyFill="1" applyBorder="1" applyAlignment="1" applyProtection="1">
      <alignment horizontal="center" vertical="center" wrapText="1"/>
    </xf>
    <xf numFmtId="0" fontId="2" fillId="9" borderId="1" xfId="1" applyFont="1" applyFill="1" applyBorder="1" applyAlignment="1" applyProtection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23" borderId="7" xfId="0" applyFont="1" applyFill="1" applyBorder="1" applyAlignment="1">
      <alignment horizontal="center" vertical="center" wrapText="1"/>
    </xf>
    <xf numFmtId="0" fontId="19" fillId="23" borderId="9" xfId="0" applyFont="1" applyFill="1" applyBorder="1" applyAlignment="1">
      <alignment horizontal="center" vertical="center" wrapText="1"/>
    </xf>
    <xf numFmtId="0" fontId="17" fillId="24" borderId="1" xfId="1" applyFont="1" applyFill="1" applyBorder="1" applyAlignment="1" applyProtection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17" fillId="9" borderId="1" xfId="1" applyFont="1" applyFill="1" applyBorder="1" applyAlignment="1" applyProtection="1">
      <alignment horizontal="center" vertical="center" wrapText="1"/>
    </xf>
    <xf numFmtId="0" fontId="14" fillId="22" borderId="7" xfId="0" applyFont="1" applyFill="1" applyBorder="1" applyAlignment="1">
      <alignment horizontal="left"/>
    </xf>
    <xf numFmtId="0" fontId="14" fillId="22" borderId="8" xfId="0" applyFont="1" applyFill="1" applyBorder="1" applyAlignment="1">
      <alignment horizontal="left"/>
    </xf>
    <xf numFmtId="0" fontId="14" fillId="22" borderId="9" xfId="0" applyFont="1" applyFill="1" applyBorder="1" applyAlignment="1">
      <alignment horizontal="left"/>
    </xf>
    <xf numFmtId="0" fontId="19" fillId="9" borderId="7" xfId="0" applyFont="1" applyFill="1" applyBorder="1" applyAlignment="1">
      <alignment horizontal="left" vertical="center"/>
    </xf>
    <xf numFmtId="0" fontId="19" fillId="9" borderId="8" xfId="0" applyFont="1" applyFill="1" applyBorder="1" applyAlignment="1">
      <alignment horizontal="left" vertical="center"/>
    </xf>
    <xf numFmtId="0" fontId="19" fillId="9" borderId="9" xfId="0" applyFont="1" applyFill="1" applyBorder="1" applyAlignment="1">
      <alignment horizontal="left" vertical="center"/>
    </xf>
    <xf numFmtId="0" fontId="19" fillId="9" borderId="7" xfId="0" applyFont="1" applyFill="1" applyBorder="1" applyAlignment="1">
      <alignment horizontal="left" vertical="center" wrapText="1"/>
    </xf>
    <xf numFmtId="0" fontId="19" fillId="9" borderId="8" xfId="0" applyFont="1" applyFill="1" applyBorder="1" applyAlignment="1">
      <alignment horizontal="left" vertical="center" wrapText="1"/>
    </xf>
    <xf numFmtId="0" fontId="19" fillId="9" borderId="9" xfId="0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center" vertical="center"/>
    </xf>
    <xf numFmtId="0" fontId="19" fillId="7" borderId="1" xfId="1" applyFont="1" applyFill="1" applyBorder="1" applyAlignment="1" applyProtection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25" fillId="9" borderId="5" xfId="1" applyFont="1" applyFill="1" applyBorder="1" applyAlignment="1" applyProtection="1">
      <alignment horizontal="center" vertical="center" wrapText="1"/>
    </xf>
    <xf numFmtId="0" fontId="25" fillId="9" borderId="6" xfId="1" applyFont="1" applyFill="1" applyBorder="1" applyAlignment="1" applyProtection="1">
      <alignment horizontal="center" vertical="center" wrapText="1"/>
    </xf>
    <xf numFmtId="14" fontId="53" fillId="0" borderId="7" xfId="0" applyNumberFormat="1" applyFont="1" applyBorder="1" applyAlignment="1">
      <alignment horizontal="left" vertical="center" indent="1"/>
    </xf>
    <xf numFmtId="14" fontId="53" fillId="0" borderId="8" xfId="0" applyNumberFormat="1" applyFont="1" applyBorder="1" applyAlignment="1">
      <alignment horizontal="left" vertical="center" indent="1"/>
    </xf>
    <xf numFmtId="14" fontId="53" fillId="0" borderId="9" xfId="0" applyNumberFormat="1" applyFont="1" applyBorder="1" applyAlignment="1">
      <alignment horizontal="left" vertical="center" indent="1"/>
    </xf>
    <xf numFmtId="0" fontId="20" fillId="0" borderId="1" xfId="0" applyFont="1" applyBorder="1" applyAlignment="1">
      <alignment horizontal="left" vertical="center" indent="1"/>
    </xf>
    <xf numFmtId="0" fontId="40" fillId="33" borderId="1" xfId="0" applyFont="1" applyFill="1" applyBorder="1" applyAlignment="1">
      <alignment horizontal="left" vertical="center" indent="1"/>
    </xf>
  </cellXfs>
  <cellStyles count="111">
    <cellStyle name="Cancel" xfId="63" xr:uid="{00000000-0005-0000-0000-000000000000}"/>
    <cellStyle name="Comma" xfId="2" xr:uid="{00000000-0005-0000-0000-000001000000}"/>
    <cellStyle name="Currency" xfId="3" xr:uid="{00000000-0005-0000-0000-000002000000}"/>
    <cellStyle name="Date" xfId="4" xr:uid="{00000000-0005-0000-0000-000003000000}"/>
    <cellStyle name="Énfasis 1" xfId="5" xr:uid="{00000000-0005-0000-0000-000004000000}"/>
    <cellStyle name="Énfasis 2" xfId="6" xr:uid="{00000000-0005-0000-0000-000005000000}"/>
    <cellStyle name="Énfasis 3" xfId="7" xr:uid="{00000000-0005-0000-0000-000006000000}"/>
    <cellStyle name="Énfasis1 - 20%" xfId="8" xr:uid="{00000000-0005-0000-0000-000007000000}"/>
    <cellStyle name="Énfasis1 - 40%" xfId="9" xr:uid="{00000000-0005-0000-0000-000008000000}"/>
    <cellStyle name="Énfasis1 - 60%" xfId="10" xr:uid="{00000000-0005-0000-0000-000009000000}"/>
    <cellStyle name="Énfasis2 - 20%" xfId="11" xr:uid="{00000000-0005-0000-0000-00000A000000}"/>
    <cellStyle name="Énfasis2 - 40%" xfId="12" xr:uid="{00000000-0005-0000-0000-00000B000000}"/>
    <cellStyle name="Énfasis2 - 60%" xfId="13" xr:uid="{00000000-0005-0000-0000-00000C000000}"/>
    <cellStyle name="Énfasis3 - 20%" xfId="14" xr:uid="{00000000-0005-0000-0000-00000D000000}"/>
    <cellStyle name="Énfasis3 - 40%" xfId="15" xr:uid="{00000000-0005-0000-0000-00000E000000}"/>
    <cellStyle name="Énfasis3 - 60%" xfId="16" xr:uid="{00000000-0005-0000-0000-00000F000000}"/>
    <cellStyle name="Énfasis4 - 20%" xfId="17" xr:uid="{00000000-0005-0000-0000-000010000000}"/>
    <cellStyle name="Énfasis4 - 40%" xfId="18" xr:uid="{00000000-0005-0000-0000-000011000000}"/>
    <cellStyle name="Énfasis4 - 60%" xfId="19" xr:uid="{00000000-0005-0000-0000-000012000000}"/>
    <cellStyle name="Énfasis5 - 20%" xfId="20" xr:uid="{00000000-0005-0000-0000-000013000000}"/>
    <cellStyle name="Énfasis5 - 40%" xfId="21" xr:uid="{00000000-0005-0000-0000-000014000000}"/>
    <cellStyle name="Énfasis5 - 60%" xfId="22" xr:uid="{00000000-0005-0000-0000-000015000000}"/>
    <cellStyle name="Énfasis6 - 20%" xfId="23" xr:uid="{00000000-0005-0000-0000-000016000000}"/>
    <cellStyle name="Énfasis6 - 40%" xfId="24" xr:uid="{00000000-0005-0000-0000-000017000000}"/>
    <cellStyle name="Énfasis6 - 60%" xfId="25" xr:uid="{00000000-0005-0000-0000-000018000000}"/>
    <cellStyle name="Euro" xfId="26" xr:uid="{00000000-0005-0000-0000-000019000000}"/>
    <cellStyle name="Fixed" xfId="27" xr:uid="{00000000-0005-0000-0000-00001A000000}"/>
    <cellStyle name="Heading1" xfId="28" xr:uid="{00000000-0005-0000-0000-00001B000000}"/>
    <cellStyle name="Heading2" xfId="29" xr:uid="{00000000-0005-0000-0000-00001C000000}"/>
    <cellStyle name="Hipervínculo" xfId="1" builtinId="8"/>
    <cellStyle name="Hipervínculo 2" xfId="30" xr:uid="{00000000-0005-0000-0000-00001E000000}"/>
    <cellStyle name="Hipervínculo 2 2" xfId="31" xr:uid="{00000000-0005-0000-0000-00001F000000}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MillÔres [0]_LISTADO MAESTRO DE DOCUMENTOS" xfId="32" xr:uid="{00000000-0005-0000-0000-00004E000000}"/>
    <cellStyle name="Moneda 2" xfId="33" xr:uid="{00000000-0005-0000-0000-00004F000000}"/>
    <cellStyle name="Normal" xfId="0" builtinId="0"/>
    <cellStyle name="Normal 10" xfId="34" xr:uid="{00000000-0005-0000-0000-000051000000}"/>
    <cellStyle name="Normal 11" xfId="35" xr:uid="{00000000-0005-0000-0000-000052000000}"/>
    <cellStyle name="Normal 12" xfId="36" xr:uid="{00000000-0005-0000-0000-000053000000}"/>
    <cellStyle name="Normal 13" xfId="37" xr:uid="{00000000-0005-0000-0000-000054000000}"/>
    <cellStyle name="Normal 14" xfId="38" xr:uid="{00000000-0005-0000-0000-000055000000}"/>
    <cellStyle name="Normal 15" xfId="39" xr:uid="{00000000-0005-0000-0000-000056000000}"/>
    <cellStyle name="Normal 16" xfId="40" xr:uid="{00000000-0005-0000-0000-000057000000}"/>
    <cellStyle name="Normal 17" xfId="41" xr:uid="{00000000-0005-0000-0000-000058000000}"/>
    <cellStyle name="Normal 18" xfId="42" xr:uid="{00000000-0005-0000-0000-000059000000}"/>
    <cellStyle name="Normal 19" xfId="43" xr:uid="{00000000-0005-0000-0000-00005A000000}"/>
    <cellStyle name="Normal 2" xfId="44" xr:uid="{00000000-0005-0000-0000-00005B000000}"/>
    <cellStyle name="Normal 2 2" xfId="45" xr:uid="{00000000-0005-0000-0000-00005C000000}"/>
    <cellStyle name="Normal 2 3" xfId="46" xr:uid="{00000000-0005-0000-0000-00005D000000}"/>
    <cellStyle name="Normal 2 4" xfId="47" xr:uid="{00000000-0005-0000-0000-00005E000000}"/>
    <cellStyle name="Normal 20" xfId="62" xr:uid="{00000000-0005-0000-0000-00005F000000}"/>
    <cellStyle name="Normal 3" xfId="48" xr:uid="{00000000-0005-0000-0000-000060000000}"/>
    <cellStyle name="Normal 4" xfId="49" xr:uid="{00000000-0005-0000-0000-000061000000}"/>
    <cellStyle name="Normal 5" xfId="50" xr:uid="{00000000-0005-0000-0000-000062000000}"/>
    <cellStyle name="Normal 6" xfId="51" xr:uid="{00000000-0005-0000-0000-000063000000}"/>
    <cellStyle name="Normal 7" xfId="52" xr:uid="{00000000-0005-0000-0000-000064000000}"/>
    <cellStyle name="Normal 8" xfId="53" xr:uid="{00000000-0005-0000-0000-000065000000}"/>
    <cellStyle name="Normal 9" xfId="54" xr:uid="{00000000-0005-0000-0000-000066000000}"/>
    <cellStyle name="Percent" xfId="55" xr:uid="{00000000-0005-0000-0000-000067000000}"/>
    <cellStyle name="Porcentaje" xfId="110" builtinId="5"/>
    <cellStyle name="Porcentaje 2" xfId="56" xr:uid="{00000000-0005-0000-0000-000069000000}"/>
    <cellStyle name="Porcentual 2" xfId="57" xr:uid="{00000000-0005-0000-0000-00006A000000}"/>
    <cellStyle name="Porcentual 3" xfId="58" xr:uid="{00000000-0005-0000-0000-00006B000000}"/>
    <cellStyle name="Porcentual 4" xfId="59" xr:uid="{00000000-0005-0000-0000-00006C000000}"/>
    <cellStyle name="Título de hoja" xfId="60" xr:uid="{00000000-0005-0000-0000-00006D000000}"/>
    <cellStyle name="Währung" xfId="61" xr:uid="{00000000-0005-0000-0000-00006E000000}"/>
  </cellStyles>
  <dxfs count="89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1ED33"/>
      <color rgb="FFFFFF2D"/>
      <color rgb="FFFFFF69"/>
      <color rgb="FFFFFF4F"/>
      <color rgb="FFFFE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39145</xdr:colOff>
      <xdr:row>1</xdr:row>
      <xdr:rowOff>65240</xdr:rowOff>
    </xdr:from>
    <xdr:to>
      <xdr:col>2</xdr:col>
      <xdr:colOff>1343938</xdr:colOff>
      <xdr:row>1</xdr:row>
      <xdr:rowOff>809233</xdr:rowOff>
    </xdr:to>
    <xdr:pic>
      <xdr:nvPicPr>
        <xdr:cNvPr id="2" name="1 Imagen" descr="9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487" y="260959"/>
          <a:ext cx="1670136" cy="7439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1211084</xdr:colOff>
      <xdr:row>0</xdr:row>
      <xdr:rowOff>69688</xdr:rowOff>
    </xdr:from>
    <xdr:to>
      <xdr:col>2</xdr:col>
      <xdr:colOff>1511188</xdr:colOff>
      <xdr:row>1</xdr:row>
      <xdr:rowOff>392754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6993" y="264518"/>
          <a:ext cx="2096865" cy="9880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398688</xdr:colOff>
      <xdr:row>1</xdr:row>
      <xdr:rowOff>23133</xdr:rowOff>
    </xdr:from>
    <xdr:to>
      <xdr:col>3</xdr:col>
      <xdr:colOff>881724</xdr:colOff>
      <xdr:row>2</xdr:row>
      <xdr:rowOff>4083</xdr:rowOff>
    </xdr:to>
    <xdr:pic>
      <xdr:nvPicPr>
        <xdr:cNvPr id="2" name="1 Imagen" descr="logo_sist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163" y="204108"/>
          <a:ext cx="1883211" cy="8286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BRIONES\Downloads\Nueva%20carpeta\Centralizado\Procedimiento%20AMF\AMEF%20SGARF\AMEF%20-%20PRODUCCI&#211;N%20CD%20Y%20PUBL%20SERVICIOS%202013.01.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d"/>
      <sheetName val="Evaluación_Riesgo"/>
      <sheetName val="Nivel de Riesgo"/>
      <sheetName val="Valoración"/>
      <sheetName val="Frecuencia"/>
      <sheetName val="Vulnerabilidad"/>
      <sheetName val="Severidad"/>
      <sheetName val="Regulación"/>
      <sheetName val="Personal"/>
      <sheetName val="Amenaza"/>
      <sheetName val="Ejemplos Vulnerabilidad"/>
      <sheetName val="Otras tablas"/>
      <sheetName val="Enunciado de Aplicabilid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0">
          <cell r="A10" t="str">
            <v>Evitar el riesgo</v>
          </cell>
        </row>
      </sheetData>
      <sheetData sheetId="13">
        <row r="187">
          <cell r="Q187" t="str">
            <v>Implementado</v>
          </cell>
        </row>
        <row r="188">
          <cell r="E188" t="str">
            <v>Aplica</v>
          </cell>
          <cell r="Q188" t="str">
            <v>En proceso</v>
          </cell>
        </row>
        <row r="189">
          <cell r="E189" t="str">
            <v>No aplica</v>
          </cell>
          <cell r="Q189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2:AA25"/>
  <sheetViews>
    <sheetView showGridLines="0" topLeftCell="A8" zoomScale="73" zoomScaleNormal="73" zoomScalePageLayoutView="80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M13" sqref="M13"/>
    </sheetView>
  </sheetViews>
  <sheetFormatPr baseColWidth="10" defaultColWidth="10.85546875" defaultRowHeight="15"/>
  <cols>
    <col min="1" max="2" width="5.42578125" style="46" customWidth="1"/>
    <col min="3" max="3" width="20.5703125" style="46" customWidth="1"/>
    <col min="4" max="4" width="18.85546875" style="46" customWidth="1"/>
    <col min="5" max="5" width="19" style="46" customWidth="1"/>
    <col min="6" max="7" width="19.5703125" style="46" customWidth="1"/>
    <col min="8" max="8" width="16.7109375" style="46" customWidth="1"/>
    <col min="9" max="9" width="19.42578125" style="46" customWidth="1"/>
    <col min="10" max="11" width="10.140625" style="46" customWidth="1"/>
    <col min="12" max="12" width="20.140625" style="46" customWidth="1"/>
    <col min="13" max="13" width="18.42578125" style="46" customWidth="1"/>
    <col min="14" max="14" width="20.140625" style="46" customWidth="1"/>
    <col min="15" max="15" width="19.5703125" style="46" customWidth="1"/>
    <col min="16" max="16" width="17.85546875" style="46" customWidth="1"/>
    <col min="17" max="17" width="19.28515625" style="46" customWidth="1"/>
    <col min="18" max="18" width="18.140625" style="46" customWidth="1"/>
    <col min="19" max="19" width="18.5703125" style="45" customWidth="1"/>
    <col min="20" max="20" width="20.5703125" style="45" customWidth="1"/>
    <col min="21" max="21" width="20.140625" style="45" customWidth="1"/>
    <col min="22" max="24" width="16.42578125" style="45" customWidth="1"/>
    <col min="25" max="25" width="4.5703125" style="45" customWidth="1"/>
    <col min="26" max="16384" width="10.85546875" style="46"/>
  </cols>
  <sheetData>
    <row r="2" spans="2:27" s="42" customFormat="1" ht="66.75" customHeight="1">
      <c r="B2" s="142"/>
      <c r="C2" s="143"/>
      <c r="D2" s="155" t="s">
        <v>74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6" t="s">
        <v>77</v>
      </c>
      <c r="W2" s="157"/>
      <c r="X2" s="158"/>
    </row>
    <row r="3" spans="2:27" ht="22.5" customHeight="1">
      <c r="B3" s="43"/>
      <c r="C3" s="43"/>
      <c r="D3" s="43"/>
      <c r="E3" s="43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3"/>
    </row>
    <row r="4" spans="2:27" ht="30.75" customHeight="1">
      <c r="B4" s="144" t="s">
        <v>2</v>
      </c>
      <c r="C4" s="144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6"/>
      <c r="Q4" s="47" t="s">
        <v>4</v>
      </c>
      <c r="R4" s="159"/>
      <c r="S4" s="160"/>
      <c r="T4" s="160"/>
      <c r="U4" s="160"/>
      <c r="V4" s="160"/>
      <c r="W4" s="160"/>
      <c r="X4" s="161"/>
      <c r="Y4" s="46"/>
    </row>
    <row r="5" spans="2:27" s="48" customFormat="1" ht="30.75" customHeight="1">
      <c r="B5" s="144" t="s">
        <v>3</v>
      </c>
      <c r="C5" s="144"/>
      <c r="D5" s="147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6"/>
      <c r="Q5" s="47" t="s">
        <v>4</v>
      </c>
      <c r="V5" s="49"/>
      <c r="W5" s="49"/>
      <c r="X5" s="50"/>
      <c r="Z5" s="154"/>
      <c r="AA5" s="154"/>
    </row>
    <row r="6" spans="2:27" s="48" customFormat="1" ht="45" customHeight="1">
      <c r="B6" s="141" t="s">
        <v>37</v>
      </c>
      <c r="C6" s="141"/>
      <c r="D6" s="162" t="s">
        <v>83</v>
      </c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4"/>
      <c r="Z6" s="154"/>
      <c r="AA6" s="154"/>
    </row>
    <row r="7" spans="2:27" s="48" customFormat="1" ht="23.25" customHeight="1"/>
    <row r="8" spans="2:27" s="48" customFormat="1" ht="24" customHeight="1">
      <c r="B8" s="138" t="s">
        <v>66</v>
      </c>
      <c r="C8" s="139"/>
      <c r="D8" s="139"/>
      <c r="E8" s="139"/>
      <c r="F8" s="139"/>
      <c r="G8" s="139"/>
      <c r="H8" s="139"/>
      <c r="I8" s="139"/>
      <c r="J8" s="139"/>
      <c r="K8" s="140"/>
      <c r="L8" s="138" t="s">
        <v>51</v>
      </c>
      <c r="M8" s="139"/>
      <c r="N8" s="139"/>
      <c r="O8" s="139"/>
      <c r="P8" s="139"/>
      <c r="Q8" s="139"/>
      <c r="R8" s="123" t="s">
        <v>41</v>
      </c>
      <c r="S8" s="124"/>
      <c r="T8" s="124"/>
      <c r="U8" s="124"/>
      <c r="V8" s="124"/>
      <c r="W8" s="124"/>
      <c r="X8" s="125"/>
    </row>
    <row r="9" spans="2:27" s="48" customFormat="1" ht="30.95" customHeight="1">
      <c r="B9" s="136" t="s">
        <v>49</v>
      </c>
      <c r="C9" s="137" t="s">
        <v>67</v>
      </c>
      <c r="D9" s="137" t="s">
        <v>73</v>
      </c>
      <c r="E9" s="137" t="s">
        <v>22</v>
      </c>
      <c r="F9" s="118" t="s">
        <v>54</v>
      </c>
      <c r="G9" s="118" t="s">
        <v>78</v>
      </c>
      <c r="H9" s="118" t="s">
        <v>47</v>
      </c>
      <c r="I9" s="136" t="s">
        <v>34</v>
      </c>
      <c r="J9" s="136"/>
      <c r="K9" s="136"/>
      <c r="L9" s="136" t="s">
        <v>50</v>
      </c>
      <c r="M9" s="136"/>
      <c r="N9" s="136"/>
      <c r="O9" s="136"/>
      <c r="P9" s="118" t="s">
        <v>12</v>
      </c>
      <c r="Q9" s="118" t="s">
        <v>51</v>
      </c>
      <c r="R9" s="118" t="s">
        <v>52</v>
      </c>
      <c r="S9" s="136" t="s">
        <v>50</v>
      </c>
      <c r="T9" s="136"/>
      <c r="U9" s="136"/>
      <c r="V9" s="136"/>
      <c r="W9" s="118" t="s">
        <v>23</v>
      </c>
      <c r="X9" s="118" t="s">
        <v>20</v>
      </c>
    </row>
    <row r="10" spans="2:27" s="48" customFormat="1" ht="60" customHeight="1">
      <c r="B10" s="136"/>
      <c r="C10" s="137"/>
      <c r="D10" s="137"/>
      <c r="E10" s="137"/>
      <c r="F10" s="119"/>
      <c r="G10" s="119"/>
      <c r="H10" s="119"/>
      <c r="I10" s="51" t="s">
        <v>70</v>
      </c>
      <c r="J10" s="52" t="s">
        <v>35</v>
      </c>
      <c r="K10" s="52" t="s">
        <v>48</v>
      </c>
      <c r="L10" s="53" t="s">
        <v>75</v>
      </c>
      <c r="M10" s="53" t="s">
        <v>58</v>
      </c>
      <c r="N10" s="53" t="s">
        <v>59</v>
      </c>
      <c r="O10" s="53" t="s">
        <v>57</v>
      </c>
      <c r="P10" s="119"/>
      <c r="Q10" s="119"/>
      <c r="R10" s="119"/>
      <c r="S10" s="54" t="s">
        <v>56</v>
      </c>
      <c r="T10" s="54" t="s">
        <v>58</v>
      </c>
      <c r="U10" s="54" t="s">
        <v>80</v>
      </c>
      <c r="V10" s="54" t="s">
        <v>57</v>
      </c>
      <c r="W10" s="119"/>
      <c r="X10" s="119"/>
    </row>
    <row r="11" spans="2:27" s="55" customFormat="1" ht="39" customHeight="1">
      <c r="B11" s="115" t="s">
        <v>53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7"/>
    </row>
    <row r="12" spans="2:27" s="64" customFormat="1" ht="97.5" customHeight="1">
      <c r="B12" s="56">
        <v>1</v>
      </c>
      <c r="C12" s="57"/>
      <c r="D12" s="58" t="s">
        <v>95</v>
      </c>
      <c r="E12" s="57" t="s">
        <v>85</v>
      </c>
      <c r="F12" s="76" t="s">
        <v>96</v>
      </c>
      <c r="G12" s="73" t="s">
        <v>86</v>
      </c>
      <c r="H12" s="74" t="s">
        <v>87</v>
      </c>
      <c r="I12" s="75" t="s">
        <v>33</v>
      </c>
      <c r="J12" s="75" t="s">
        <v>33</v>
      </c>
      <c r="K12" s="61"/>
      <c r="L12" s="61">
        <v>3</v>
      </c>
      <c r="M12" s="61">
        <v>3</v>
      </c>
      <c r="N12" s="61">
        <f>L12*M12</f>
        <v>9</v>
      </c>
      <c r="O12" s="61">
        <v>1</v>
      </c>
      <c r="P12" s="62">
        <f>N12*O12</f>
        <v>9</v>
      </c>
      <c r="Q12" s="63" t="str">
        <f>IF(P12=0,"",IF(P12&lt;=4,"TRIVIAL",IF(P12&lt;=12,"MODERADO",IF(P12&lt;=18,"IMPORTANTE","-"))))</f>
        <v>MODERADO</v>
      </c>
      <c r="R12" s="62"/>
      <c r="S12" s="61"/>
      <c r="T12" s="61"/>
      <c r="U12" s="61">
        <f>S12*T12</f>
        <v>0</v>
      </c>
      <c r="V12" s="61"/>
      <c r="W12" s="63">
        <f>U12*V12</f>
        <v>0</v>
      </c>
      <c r="X12" s="63" t="str">
        <f>IF(W12=0,"",IF(W12&lt;=150,"TRIVIAL",IF(W12&lt;=690,"MODERADO",IF(W12&lt;=1000,"IMPORTANTE","-"))))</f>
        <v/>
      </c>
    </row>
    <row r="13" spans="2:27" s="64" customFormat="1" ht="156" customHeight="1">
      <c r="B13" s="56">
        <v>3</v>
      </c>
      <c r="C13" s="57"/>
      <c r="D13" s="77" t="s">
        <v>97</v>
      </c>
      <c r="E13" s="57" t="s">
        <v>88</v>
      </c>
      <c r="F13" s="76" t="s">
        <v>89</v>
      </c>
      <c r="G13" s="73" t="s">
        <v>94</v>
      </c>
      <c r="H13" s="74" t="s">
        <v>90</v>
      </c>
      <c r="I13" s="75" t="s">
        <v>33</v>
      </c>
      <c r="J13" s="75" t="s">
        <v>33</v>
      </c>
      <c r="K13" s="61"/>
      <c r="L13" s="61">
        <v>2</v>
      </c>
      <c r="M13" s="61">
        <v>3</v>
      </c>
      <c r="N13" s="61">
        <f t="shared" ref="N13:N14" si="0">L13*M13</f>
        <v>6</v>
      </c>
      <c r="O13" s="61">
        <v>1</v>
      </c>
      <c r="P13" s="62">
        <f t="shared" ref="P13:P14" si="1">N13*O13</f>
        <v>6</v>
      </c>
      <c r="Q13" s="63" t="str">
        <f>IF(P13=0,"",IF(P13&lt;=4,"TRIVIAL",IF(P13&lt;=12,"MODERADO",IF(P13&lt;=18,"IMPORTANTE","-"))))</f>
        <v>MODERADO</v>
      </c>
      <c r="R13" s="62"/>
      <c r="S13" s="61"/>
      <c r="T13" s="61"/>
      <c r="U13" s="61">
        <f t="shared" ref="U13:U14" si="2">S13*T13</f>
        <v>0</v>
      </c>
      <c r="V13" s="61"/>
      <c r="W13" s="63">
        <f t="shared" ref="W13:W14" si="3">U13*V13</f>
        <v>0</v>
      </c>
      <c r="X13" s="63"/>
    </row>
    <row r="14" spans="2:27" s="64" customFormat="1" ht="69.95" customHeight="1">
      <c r="B14" s="56">
        <v>4</v>
      </c>
      <c r="C14" s="57"/>
      <c r="D14" s="57"/>
      <c r="E14" s="66"/>
      <c r="F14" s="60"/>
      <c r="G14" s="57"/>
      <c r="H14" s="60"/>
      <c r="I14" s="61"/>
      <c r="J14" s="61"/>
      <c r="K14" s="61"/>
      <c r="L14" s="61"/>
      <c r="M14" s="61"/>
      <c r="N14" s="61">
        <f t="shared" si="0"/>
        <v>0</v>
      </c>
      <c r="O14" s="61"/>
      <c r="P14" s="62">
        <f t="shared" si="1"/>
        <v>0</v>
      </c>
      <c r="Q14" s="63" t="str">
        <f t="shared" ref="Q14" si="4">IF(P14=0,"",IF(P14&lt;=150,"TRIVIAL",IF(P14&lt;=690,"MODERADO",IF(P14&lt;=1000,"IMPORTANTE","-"))))</f>
        <v/>
      </c>
      <c r="R14" s="62"/>
      <c r="S14" s="61"/>
      <c r="T14" s="61"/>
      <c r="U14" s="61">
        <f t="shared" si="2"/>
        <v>0</v>
      </c>
      <c r="V14" s="61"/>
      <c r="W14" s="63">
        <f t="shared" si="3"/>
        <v>0</v>
      </c>
      <c r="X14" s="63"/>
    </row>
    <row r="15" spans="2:27" s="67" customFormat="1" ht="39" customHeight="1">
      <c r="B15" s="115" t="s">
        <v>55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7"/>
    </row>
    <row r="16" spans="2:27" s="48" customFormat="1" ht="24" customHeight="1">
      <c r="B16" s="138" t="s">
        <v>68</v>
      </c>
      <c r="C16" s="139"/>
      <c r="D16" s="139"/>
      <c r="E16" s="139"/>
      <c r="F16" s="139"/>
      <c r="G16" s="139"/>
      <c r="H16" s="139"/>
      <c r="I16" s="139"/>
      <c r="J16" s="139"/>
      <c r="K16" s="140"/>
      <c r="L16" s="138" t="s">
        <v>62</v>
      </c>
      <c r="M16" s="139"/>
      <c r="N16" s="139"/>
      <c r="O16" s="139"/>
      <c r="P16" s="139"/>
      <c r="Q16" s="139"/>
      <c r="R16" s="123" t="s">
        <v>62</v>
      </c>
      <c r="S16" s="124"/>
      <c r="T16" s="124"/>
      <c r="U16" s="124"/>
      <c r="V16" s="124"/>
      <c r="W16" s="124"/>
      <c r="X16" s="125"/>
    </row>
    <row r="17" spans="2:24" s="48" customFormat="1" ht="30.95" customHeight="1">
      <c r="B17" s="136" t="s">
        <v>49</v>
      </c>
      <c r="C17" s="137" t="s">
        <v>69</v>
      </c>
      <c r="D17" s="137" t="s">
        <v>76</v>
      </c>
      <c r="E17" s="137" t="s">
        <v>61</v>
      </c>
      <c r="F17" s="118" t="s">
        <v>54</v>
      </c>
      <c r="G17" s="118" t="s">
        <v>79</v>
      </c>
      <c r="H17" s="118" t="s">
        <v>47</v>
      </c>
      <c r="I17" s="136" t="s">
        <v>65</v>
      </c>
      <c r="J17" s="136"/>
      <c r="K17" s="136"/>
      <c r="L17" s="136" t="s">
        <v>50</v>
      </c>
      <c r="M17" s="136"/>
      <c r="N17" s="136"/>
      <c r="O17" s="136"/>
      <c r="P17" s="118" t="s">
        <v>64</v>
      </c>
      <c r="Q17" s="118" t="s">
        <v>71</v>
      </c>
      <c r="R17" s="126" t="s">
        <v>52</v>
      </c>
      <c r="S17" s="127"/>
      <c r="T17" s="130" t="s">
        <v>72</v>
      </c>
      <c r="U17" s="130"/>
      <c r="V17" s="130"/>
      <c r="W17" s="130"/>
      <c r="X17" s="131"/>
    </row>
    <row r="18" spans="2:24" s="48" customFormat="1" ht="62.25" customHeight="1">
      <c r="B18" s="136"/>
      <c r="C18" s="137"/>
      <c r="D18" s="137"/>
      <c r="E18" s="137"/>
      <c r="F18" s="119"/>
      <c r="G18" s="119"/>
      <c r="H18" s="119"/>
      <c r="I18" s="68" t="s">
        <v>70</v>
      </c>
      <c r="J18" s="69" t="s">
        <v>35</v>
      </c>
      <c r="K18" s="69" t="s">
        <v>48</v>
      </c>
      <c r="L18" s="54" t="s">
        <v>56</v>
      </c>
      <c r="M18" s="54" t="s">
        <v>81</v>
      </c>
      <c r="N18" s="54" t="s">
        <v>59</v>
      </c>
      <c r="O18" s="72" t="s">
        <v>82</v>
      </c>
      <c r="P18" s="119"/>
      <c r="Q18" s="119"/>
      <c r="R18" s="128"/>
      <c r="S18" s="129"/>
      <c r="T18" s="132"/>
      <c r="U18" s="132"/>
      <c r="V18" s="132"/>
      <c r="W18" s="132"/>
      <c r="X18" s="133"/>
    </row>
    <row r="19" spans="2:24" s="64" customFormat="1" ht="57" customHeight="1">
      <c r="B19" s="56">
        <v>1</v>
      </c>
      <c r="C19" s="57"/>
      <c r="D19" s="78" t="s">
        <v>91</v>
      </c>
      <c r="E19" s="57" t="s">
        <v>84</v>
      </c>
      <c r="F19" s="76" t="s">
        <v>92</v>
      </c>
      <c r="G19" s="73" t="s">
        <v>93</v>
      </c>
      <c r="H19" s="70" t="s">
        <v>63</v>
      </c>
      <c r="I19" s="75" t="s">
        <v>33</v>
      </c>
      <c r="J19" s="61"/>
      <c r="K19" s="61"/>
      <c r="L19" s="120" t="s">
        <v>60</v>
      </c>
      <c r="M19" s="121"/>
      <c r="N19" s="122"/>
      <c r="O19" s="61">
        <v>3</v>
      </c>
      <c r="P19" s="71">
        <f t="shared" ref="P19:P22" si="5">O19</f>
        <v>3</v>
      </c>
      <c r="Q19" s="63" t="str">
        <f>IF(P19=0,"",IF(P19&lt;=1,"TRIVIAL",IF(P19&lt;=2,"MODERADO",IF(P19&lt;=3,"IMPORTANTE","-"))))</f>
        <v>IMPORTANTE</v>
      </c>
      <c r="R19" s="134"/>
      <c r="S19" s="135"/>
      <c r="T19" s="148"/>
      <c r="U19" s="149"/>
      <c r="V19" s="149"/>
      <c r="W19" s="149"/>
      <c r="X19" s="150"/>
    </row>
    <row r="20" spans="2:24" s="64" customFormat="1" ht="57" customHeight="1">
      <c r="B20" s="56">
        <v>2</v>
      </c>
      <c r="C20" s="57"/>
      <c r="D20" s="57"/>
      <c r="E20" s="57"/>
      <c r="F20" s="59"/>
      <c r="G20" s="57"/>
      <c r="H20" s="70" t="s">
        <v>63</v>
      </c>
      <c r="I20" s="61"/>
      <c r="J20" s="61"/>
      <c r="K20" s="61"/>
      <c r="L20" s="120" t="s">
        <v>60</v>
      </c>
      <c r="M20" s="121"/>
      <c r="N20" s="122"/>
      <c r="O20" s="61"/>
      <c r="P20" s="71">
        <f t="shared" si="5"/>
        <v>0</v>
      </c>
      <c r="Q20" s="63" t="str">
        <f t="shared" ref="Q20:Q22" si="6">IF(P20=0,"",IF(P20&lt;=1,"TRIVIAL",IF(P20&lt;=2,"MODERADO",IF(P20&lt;=3,"IMPORTANTE","-"))))</f>
        <v/>
      </c>
      <c r="R20" s="134"/>
      <c r="S20" s="135"/>
      <c r="T20" s="151"/>
      <c r="U20" s="152"/>
      <c r="V20" s="152"/>
      <c r="W20" s="152"/>
      <c r="X20" s="153"/>
    </row>
    <row r="21" spans="2:24" s="64" customFormat="1" ht="57" customHeight="1">
      <c r="B21" s="56">
        <v>3</v>
      </c>
      <c r="C21" s="57"/>
      <c r="D21" s="57"/>
      <c r="E21" s="65"/>
      <c r="F21" s="59"/>
      <c r="G21" s="57"/>
      <c r="H21" s="70" t="s">
        <v>63</v>
      </c>
      <c r="I21" s="61"/>
      <c r="J21" s="61"/>
      <c r="K21" s="61"/>
      <c r="L21" s="120" t="s">
        <v>60</v>
      </c>
      <c r="M21" s="121"/>
      <c r="N21" s="122"/>
      <c r="O21" s="61"/>
      <c r="P21" s="71">
        <f t="shared" si="5"/>
        <v>0</v>
      </c>
      <c r="Q21" s="63" t="str">
        <f t="shared" si="6"/>
        <v/>
      </c>
      <c r="R21" s="134"/>
      <c r="S21" s="135"/>
      <c r="T21" s="151"/>
      <c r="U21" s="152"/>
      <c r="V21" s="152"/>
      <c r="W21" s="152"/>
      <c r="X21" s="153"/>
    </row>
    <row r="22" spans="2:24" s="64" customFormat="1" ht="72.95" customHeight="1">
      <c r="B22" s="56">
        <v>4</v>
      </c>
      <c r="C22" s="57"/>
      <c r="D22" s="57"/>
      <c r="E22" s="66"/>
      <c r="F22" s="60"/>
      <c r="G22" s="57"/>
      <c r="H22" s="70" t="s">
        <v>63</v>
      </c>
      <c r="I22" s="61"/>
      <c r="J22" s="61"/>
      <c r="K22" s="61"/>
      <c r="L22" s="120" t="s">
        <v>60</v>
      </c>
      <c r="M22" s="121"/>
      <c r="N22" s="122"/>
      <c r="O22" s="61"/>
      <c r="P22" s="71">
        <f t="shared" si="5"/>
        <v>0</v>
      </c>
      <c r="Q22" s="63" t="str">
        <f t="shared" si="6"/>
        <v/>
      </c>
      <c r="R22" s="134"/>
      <c r="S22" s="135"/>
      <c r="T22" s="151"/>
      <c r="U22" s="152"/>
      <c r="V22" s="152"/>
      <c r="W22" s="152"/>
      <c r="X22" s="153"/>
    </row>
    <row r="25" spans="2:24">
      <c r="I25" s="45"/>
      <c r="J25" s="45"/>
      <c r="K25" s="45"/>
      <c r="R25" s="45"/>
    </row>
  </sheetData>
  <mergeCells count="60">
    <mergeCell ref="Z5:AA5"/>
    <mergeCell ref="Z6:AA6"/>
    <mergeCell ref="D2:U2"/>
    <mergeCell ref="V2:X2"/>
    <mergeCell ref="R4:X4"/>
    <mergeCell ref="D6:X6"/>
    <mergeCell ref="R20:S20"/>
    <mergeCell ref="R21:S21"/>
    <mergeCell ref="R22:S22"/>
    <mergeCell ref="T19:X19"/>
    <mergeCell ref="T20:X20"/>
    <mergeCell ref="T21:X21"/>
    <mergeCell ref="T22:X22"/>
    <mergeCell ref="L20:N20"/>
    <mergeCell ref="L21:N21"/>
    <mergeCell ref="L22:N22"/>
    <mergeCell ref="B16:K16"/>
    <mergeCell ref="L16:Q16"/>
    <mergeCell ref="B17:B18"/>
    <mergeCell ref="C17:C18"/>
    <mergeCell ref="D17:D18"/>
    <mergeCell ref="E17:E18"/>
    <mergeCell ref="F17:F18"/>
    <mergeCell ref="G17:G18"/>
    <mergeCell ref="H17:H18"/>
    <mergeCell ref="I17:K17"/>
    <mergeCell ref="L17:O17"/>
    <mergeCell ref="P17:P18"/>
    <mergeCell ref="Q17:Q18"/>
    <mergeCell ref="B6:C6"/>
    <mergeCell ref="B2:C2"/>
    <mergeCell ref="B4:C4"/>
    <mergeCell ref="B5:C5"/>
    <mergeCell ref="D4:P4"/>
    <mergeCell ref="D5:P5"/>
    <mergeCell ref="R8:X8"/>
    <mergeCell ref="S9:V9"/>
    <mergeCell ref="W9:W10"/>
    <mergeCell ref="X9:X10"/>
    <mergeCell ref="B11:X11"/>
    <mergeCell ref="B8:K8"/>
    <mergeCell ref="L8:Q8"/>
    <mergeCell ref="I9:K9"/>
    <mergeCell ref="P9:P10"/>
    <mergeCell ref="F9:F10"/>
    <mergeCell ref="Q9:Q10"/>
    <mergeCell ref="D9:D10"/>
    <mergeCell ref="H9:H10"/>
    <mergeCell ref="E9:E10"/>
    <mergeCell ref="L9:O9"/>
    <mergeCell ref="G9:G10"/>
    <mergeCell ref="B15:X15"/>
    <mergeCell ref="R9:R10"/>
    <mergeCell ref="L19:N19"/>
    <mergeCell ref="R16:X16"/>
    <mergeCell ref="R17:S18"/>
    <mergeCell ref="T17:X18"/>
    <mergeCell ref="R19:S19"/>
    <mergeCell ref="B9:B10"/>
    <mergeCell ref="C9:C10"/>
  </mergeCells>
  <conditionalFormatting sqref="P12:P14">
    <cfRule type="cellIs" dxfId="88" priority="1" operator="between">
      <formula>6</formula>
      <formula>12</formula>
    </cfRule>
    <cfRule type="cellIs" dxfId="87" priority="2" operator="between">
      <formula>4</formula>
      <formula>1</formula>
    </cfRule>
    <cfRule type="cellIs" dxfId="86" priority="3" operator="between">
      <formula>8</formula>
      <formula>12</formula>
    </cfRule>
    <cfRule type="cellIs" dxfId="85" priority="4" operator="between">
      <formula>5</formula>
      <formula>14</formula>
    </cfRule>
    <cfRule type="cellIs" dxfId="84" priority="5" operator="between">
      <formula>8</formula>
      <formula>12</formula>
    </cfRule>
    <cfRule type="cellIs" dxfId="83" priority="6" operator="between">
      <formula>27</formula>
      <formula>18</formula>
    </cfRule>
  </conditionalFormatting>
  <dataValidations count="2">
    <dataValidation type="list" allowBlank="1" showInputMessage="1" showErrorMessage="1" sqref="E19:E20 D14 D20:D22 E12:E13" xr:uid="{00000000-0002-0000-0000-000000000000}">
      <formula1>"Estratégico, De Imagen, Operativo, Financiero, De Cumplimiento, Tecnológico, Otro"</formula1>
    </dataValidation>
    <dataValidation type="list" allowBlank="1" showInputMessage="1" showErrorMessage="1" sqref="R19:R22 R12:R14" xr:uid="{00000000-0002-0000-0000-000001000000}">
      <formula1>"SI,NO,N/A"</formula1>
    </dataValidation>
  </dataValidations>
  <pageMargins left="0.70866141732283472" right="0.70866141732283472" top="0.74803149606299213" bottom="0.74803149606299213" header="0.31496062992125984" footer="0.31496062992125984"/>
  <pageSetup paperSize="9" scale="3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  <pageSetUpPr fitToPage="1"/>
  </sheetPr>
  <dimension ref="A1:AN23"/>
  <sheetViews>
    <sheetView showGridLines="0" tabSelected="1" view="pageBreakPreview" zoomScale="70" zoomScaleNormal="73" zoomScaleSheetLayoutView="70" zoomScalePageLayoutView="80" workbookViewId="0">
      <selection sqref="A1:E3"/>
    </sheetView>
  </sheetViews>
  <sheetFormatPr baseColWidth="10" defaultColWidth="10.85546875" defaultRowHeight="15"/>
  <cols>
    <col min="1" max="1" width="7.42578125" style="46" customWidth="1"/>
    <col min="2" max="2" width="26.85546875" style="46" customWidth="1"/>
    <col min="3" max="3" width="31.140625" style="46" customWidth="1"/>
    <col min="4" max="4" width="33.5703125" style="46" bestFit="1" customWidth="1"/>
    <col min="5" max="5" width="27.85546875" style="46" customWidth="1"/>
    <col min="6" max="6" width="23.85546875" style="46" customWidth="1"/>
    <col min="7" max="7" width="43.85546875" style="46" customWidth="1"/>
    <col min="8" max="8" width="33" style="46" customWidth="1"/>
    <col min="9" max="9" width="20.140625" style="46" customWidth="1"/>
    <col min="10" max="10" width="18.42578125" style="46" customWidth="1"/>
    <col min="11" max="11" width="20.140625" style="46" customWidth="1"/>
    <col min="12" max="12" width="19.5703125" style="46" customWidth="1"/>
    <col min="13" max="13" width="17.85546875" style="46" customWidth="1"/>
    <col min="14" max="14" width="27" style="46" customWidth="1"/>
    <col min="15" max="15" width="45.42578125" style="46" customWidth="1"/>
    <col min="16" max="16" width="25" style="46" customWidth="1"/>
    <col min="17" max="17" width="34.42578125" style="46" customWidth="1"/>
    <col min="18" max="18" width="9.28515625" style="46" customWidth="1"/>
    <col min="19" max="19" width="8" style="46" customWidth="1"/>
    <col min="20" max="20" width="8.5703125" style="46" customWidth="1"/>
    <col min="21" max="21" width="9.85546875" style="46" customWidth="1"/>
    <col min="22" max="22" width="8.5703125" style="46" customWidth="1"/>
    <col min="23" max="23" width="9.28515625" style="46" customWidth="1"/>
    <col min="24" max="24" width="7.28515625" style="46" customWidth="1"/>
    <col min="25" max="25" width="8.85546875" style="46" customWidth="1"/>
    <col min="26" max="26" width="8.7109375" style="46" customWidth="1"/>
    <col min="27" max="27" width="8.85546875" style="46" customWidth="1"/>
    <col min="28" max="28" width="9.5703125" style="46" customWidth="1"/>
    <col min="29" max="29" width="7.28515625" style="46" customWidth="1"/>
    <col min="30" max="30" width="22.42578125" style="46" customWidth="1"/>
    <col min="31" max="31" width="33.42578125" style="46" customWidth="1"/>
    <col min="32" max="32" width="19.85546875" style="45" customWidth="1"/>
    <col min="33" max="33" width="20.5703125" style="45" customWidth="1"/>
    <col min="34" max="34" width="20.140625" style="45" customWidth="1"/>
    <col min="35" max="35" width="16.42578125" style="45" customWidth="1"/>
    <col min="36" max="36" width="23.85546875" style="45" customWidth="1"/>
    <col min="37" max="37" width="21.7109375" style="45" customWidth="1"/>
    <col min="38" max="38" width="4.5703125" style="45" customWidth="1"/>
    <col min="39" max="16384" width="10.85546875" style="46"/>
  </cols>
  <sheetData>
    <row r="1" spans="1:40" s="42" customFormat="1" ht="54" customHeight="1">
      <c r="A1" s="188"/>
      <c r="B1" s="188"/>
      <c r="C1" s="188"/>
      <c r="D1" s="188"/>
      <c r="E1" s="188"/>
      <c r="F1" s="185" t="s">
        <v>234</v>
      </c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7"/>
      <c r="AI1" s="170" t="s">
        <v>236</v>
      </c>
      <c r="AJ1" s="171"/>
      <c r="AK1" s="172"/>
    </row>
    <row r="2" spans="1:40" s="42" customFormat="1" ht="31.5" customHeight="1">
      <c r="A2" s="188"/>
      <c r="B2" s="188"/>
      <c r="C2" s="188"/>
      <c r="D2" s="188"/>
      <c r="E2" s="188"/>
      <c r="F2" s="179" t="s">
        <v>235</v>
      </c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1"/>
      <c r="AI2" s="173"/>
      <c r="AJ2" s="174"/>
      <c r="AK2" s="175"/>
    </row>
    <row r="3" spans="1:40" s="42" customFormat="1" ht="22.15" customHeight="1">
      <c r="A3" s="188"/>
      <c r="B3" s="188"/>
      <c r="C3" s="188"/>
      <c r="D3" s="188"/>
      <c r="E3" s="188"/>
      <c r="F3" s="182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4"/>
      <c r="AI3" s="176"/>
      <c r="AJ3" s="177"/>
      <c r="AK3" s="178"/>
    </row>
    <row r="4" spans="1:40" ht="22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</row>
    <row r="5" spans="1:40" ht="22.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81"/>
      <c r="AG5" s="81"/>
      <c r="AH5" s="81"/>
      <c r="AI5" s="81"/>
      <c r="AJ5" s="81"/>
      <c r="AK5" s="81"/>
    </row>
    <row r="6" spans="1:40" ht="34.5" customHeight="1">
      <c r="A6" s="260" t="s">
        <v>101</v>
      </c>
      <c r="B6" s="260"/>
      <c r="C6" s="260"/>
      <c r="D6" s="260"/>
      <c r="E6" s="260"/>
      <c r="F6" s="259" t="s">
        <v>233</v>
      </c>
      <c r="G6" s="259"/>
      <c r="H6" s="259"/>
      <c r="I6" s="259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81"/>
      <c r="AG6" s="81"/>
      <c r="AH6" s="81"/>
      <c r="AI6" s="81"/>
      <c r="AJ6" s="81"/>
      <c r="AK6" s="81"/>
    </row>
    <row r="7" spans="1:40" s="48" customFormat="1" ht="34.5" customHeight="1">
      <c r="A7" s="260" t="s">
        <v>98</v>
      </c>
      <c r="B7" s="260"/>
      <c r="C7" s="260"/>
      <c r="D7" s="260"/>
      <c r="E7" s="260"/>
      <c r="F7" s="256">
        <v>44936</v>
      </c>
      <c r="G7" s="257"/>
      <c r="H7" s="257"/>
      <c r="I7" s="258"/>
      <c r="J7" s="44"/>
      <c r="K7" s="44"/>
      <c r="L7" s="44"/>
      <c r="M7" s="44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M7" s="154"/>
      <c r="AN7" s="154"/>
    </row>
    <row r="8" spans="1:40" s="48" customFormat="1" ht="23.25" customHeight="1"/>
    <row r="9" spans="1:40" s="48" customFormat="1" ht="42" customHeight="1">
      <c r="A9" s="165" t="s">
        <v>66</v>
      </c>
      <c r="B9" s="165"/>
      <c r="C9" s="165"/>
      <c r="D9" s="165"/>
      <c r="E9" s="165"/>
      <c r="F9" s="165"/>
      <c r="G9" s="165"/>
      <c r="H9" s="165"/>
      <c r="I9" s="165" t="s">
        <v>51</v>
      </c>
      <c r="J9" s="165"/>
      <c r="K9" s="165"/>
      <c r="L9" s="165"/>
      <c r="M9" s="165"/>
      <c r="N9" s="165"/>
      <c r="O9" s="198" t="s">
        <v>41</v>
      </c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</row>
    <row r="10" spans="1:40" s="48" customFormat="1" ht="36" customHeight="1">
      <c r="A10" s="166" t="s">
        <v>49</v>
      </c>
      <c r="B10" s="167" t="s">
        <v>2</v>
      </c>
      <c r="C10" s="168" t="s">
        <v>3</v>
      </c>
      <c r="D10" s="168" t="s">
        <v>4</v>
      </c>
      <c r="E10" s="167" t="s">
        <v>109</v>
      </c>
      <c r="F10" s="167" t="s">
        <v>8</v>
      </c>
      <c r="G10" s="167" t="s">
        <v>102</v>
      </c>
      <c r="H10" s="167" t="s">
        <v>47</v>
      </c>
      <c r="I10" s="166" t="s">
        <v>50</v>
      </c>
      <c r="J10" s="166"/>
      <c r="K10" s="166"/>
      <c r="L10" s="166"/>
      <c r="M10" s="167" t="s">
        <v>12</v>
      </c>
      <c r="N10" s="167" t="s">
        <v>51</v>
      </c>
      <c r="O10" s="199" t="s">
        <v>103</v>
      </c>
      <c r="P10" s="199" t="s">
        <v>107</v>
      </c>
      <c r="Q10" s="189" t="s">
        <v>108</v>
      </c>
      <c r="R10" s="191" t="s">
        <v>99</v>
      </c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3"/>
      <c r="AD10" s="199" t="s">
        <v>100</v>
      </c>
      <c r="AE10" s="199" t="s">
        <v>104</v>
      </c>
      <c r="AF10" s="200" t="s">
        <v>50</v>
      </c>
      <c r="AG10" s="200"/>
      <c r="AH10" s="200"/>
      <c r="AI10" s="200"/>
      <c r="AJ10" s="199" t="s">
        <v>23</v>
      </c>
      <c r="AK10" s="199" t="s">
        <v>20</v>
      </c>
    </row>
    <row r="11" spans="1:40" s="48" customFormat="1" ht="53.25" customHeight="1">
      <c r="A11" s="166"/>
      <c r="B11" s="167"/>
      <c r="C11" s="169"/>
      <c r="D11" s="169"/>
      <c r="E11" s="167"/>
      <c r="F11" s="167"/>
      <c r="G11" s="167"/>
      <c r="H11" s="167"/>
      <c r="I11" s="107" t="s">
        <v>75</v>
      </c>
      <c r="J11" s="107" t="s">
        <v>58</v>
      </c>
      <c r="K11" s="107" t="s">
        <v>59</v>
      </c>
      <c r="L11" s="107" t="s">
        <v>57</v>
      </c>
      <c r="M11" s="167"/>
      <c r="N11" s="167"/>
      <c r="O11" s="199"/>
      <c r="P11" s="199"/>
      <c r="Q11" s="190"/>
      <c r="R11" s="109" t="s">
        <v>221</v>
      </c>
      <c r="S11" s="109" t="s">
        <v>222</v>
      </c>
      <c r="T11" s="109" t="s">
        <v>223</v>
      </c>
      <c r="U11" s="109" t="s">
        <v>224</v>
      </c>
      <c r="V11" s="109" t="s">
        <v>225</v>
      </c>
      <c r="W11" s="109" t="s">
        <v>226</v>
      </c>
      <c r="X11" s="109" t="s">
        <v>227</v>
      </c>
      <c r="Y11" s="109" t="s">
        <v>228</v>
      </c>
      <c r="Z11" s="109" t="s">
        <v>229</v>
      </c>
      <c r="AA11" s="109" t="s">
        <v>230</v>
      </c>
      <c r="AB11" s="109" t="s">
        <v>231</v>
      </c>
      <c r="AC11" s="110" t="s">
        <v>232</v>
      </c>
      <c r="AD11" s="199"/>
      <c r="AE11" s="199"/>
      <c r="AF11" s="111" t="s">
        <v>105</v>
      </c>
      <c r="AG11" s="111" t="s">
        <v>106</v>
      </c>
      <c r="AH11" s="111" t="s">
        <v>80</v>
      </c>
      <c r="AI11" s="111" t="s">
        <v>57</v>
      </c>
      <c r="AJ11" s="199"/>
      <c r="AK11" s="199"/>
    </row>
    <row r="12" spans="1:40" s="64" customFormat="1" ht="115.5" customHeight="1">
      <c r="A12" s="56">
        <v>1</v>
      </c>
      <c r="B12" s="73" t="s">
        <v>197</v>
      </c>
      <c r="C12" s="73" t="s">
        <v>165</v>
      </c>
      <c r="D12" s="73" t="s">
        <v>196</v>
      </c>
      <c r="E12" s="65" t="s">
        <v>195</v>
      </c>
      <c r="F12" s="73" t="s">
        <v>141</v>
      </c>
      <c r="G12" s="73" t="s">
        <v>142</v>
      </c>
      <c r="H12" s="73" t="s">
        <v>191</v>
      </c>
      <c r="I12" s="73">
        <v>1</v>
      </c>
      <c r="J12" s="73">
        <v>2</v>
      </c>
      <c r="K12" s="73">
        <f>I12*J12</f>
        <v>2</v>
      </c>
      <c r="L12" s="73">
        <v>3</v>
      </c>
      <c r="M12" s="79">
        <f>K12*L12</f>
        <v>6</v>
      </c>
      <c r="N12" s="63" t="str">
        <f>IF(M12=0,"",IF(M12&lt;=4,"ACEPTABLE",IF(M12&lt;=12,"ACEPTABLE CON RESTRICCIONES",IF(M12&gt;=18,"INTOLERABLE","-"))))</f>
        <v>ACEPTABLE CON RESTRICCIONES</v>
      </c>
      <c r="O12" s="74" t="s">
        <v>192</v>
      </c>
      <c r="P12" s="113" t="s">
        <v>208</v>
      </c>
      <c r="Q12" s="102" t="s">
        <v>186</v>
      </c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103" t="s">
        <v>216</v>
      </c>
      <c r="AE12" s="103" t="s">
        <v>187</v>
      </c>
      <c r="AF12" s="73">
        <v>1</v>
      </c>
      <c r="AG12" s="73">
        <v>1</v>
      </c>
      <c r="AH12" s="73">
        <f>AF12*AG12</f>
        <v>1</v>
      </c>
      <c r="AI12" s="73">
        <v>3</v>
      </c>
      <c r="AJ12" s="63">
        <f>AH12*AI12</f>
        <v>3</v>
      </c>
      <c r="AK12" s="63" t="str">
        <f>IF(AJ12=0,"",IF(AJ12&lt;=150,"ACEPTABLE",IF(AJ12&lt;=690,"ACEPTABLE CON RESTRICCIONES",IF(AJ12&lt;=1000,"INTOLERABLE","-"))))</f>
        <v>ACEPTABLE</v>
      </c>
    </row>
    <row r="13" spans="1:40" s="64" customFormat="1" ht="94.5" customHeight="1">
      <c r="A13" s="56">
        <v>2</v>
      </c>
      <c r="B13" s="73" t="s">
        <v>198</v>
      </c>
      <c r="C13" s="73" t="s">
        <v>200</v>
      </c>
      <c r="D13" s="73" t="s">
        <v>199</v>
      </c>
      <c r="E13" s="65" t="s">
        <v>201</v>
      </c>
      <c r="F13" s="57" t="s">
        <v>144</v>
      </c>
      <c r="G13" s="73" t="s">
        <v>202</v>
      </c>
      <c r="H13" s="73" t="s">
        <v>143</v>
      </c>
      <c r="I13" s="73">
        <v>1</v>
      </c>
      <c r="J13" s="73">
        <v>3</v>
      </c>
      <c r="K13" s="73">
        <f t="shared" ref="K13:K20" si="0">I13*J13</f>
        <v>3</v>
      </c>
      <c r="L13" s="73">
        <v>2</v>
      </c>
      <c r="M13" s="79">
        <f t="shared" ref="M13:M20" si="1">K13*L13</f>
        <v>6</v>
      </c>
      <c r="N13" s="63" t="str">
        <f t="shared" ref="N13:N20" si="2">IF(M13=0,"",IF(M13&lt;=4,"ACEPTABLE",IF(M13&lt;=12,"ACEPTABLE CON RESTRICCIONES",IF(M13&gt;=18,"INTOLERABLE","-"))))</f>
        <v>ACEPTABLE CON RESTRICCIONES</v>
      </c>
      <c r="O13" s="74" t="s">
        <v>207</v>
      </c>
      <c r="P13" s="104" t="s">
        <v>209</v>
      </c>
      <c r="Q13" s="102" t="s">
        <v>203</v>
      </c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103" t="s">
        <v>216</v>
      </c>
      <c r="AE13" s="103" t="s">
        <v>145</v>
      </c>
      <c r="AF13" s="73">
        <v>1</v>
      </c>
      <c r="AG13" s="73">
        <v>1</v>
      </c>
      <c r="AH13" s="73">
        <f t="shared" ref="AH13:AH20" si="3">AF13*AG13</f>
        <v>1</v>
      </c>
      <c r="AI13" s="73">
        <v>1</v>
      </c>
      <c r="AJ13" s="63">
        <f t="shared" ref="AJ13:AJ20" si="4">AH13*AI13</f>
        <v>1</v>
      </c>
      <c r="AK13" s="112" t="s">
        <v>185</v>
      </c>
    </row>
    <row r="14" spans="1:40" s="64" customFormat="1" ht="102" customHeight="1">
      <c r="A14" s="56">
        <v>3</v>
      </c>
      <c r="B14" s="57" t="s">
        <v>148</v>
      </c>
      <c r="C14" s="73" t="s">
        <v>148</v>
      </c>
      <c r="D14" s="73" t="s">
        <v>162</v>
      </c>
      <c r="E14" s="65" t="s">
        <v>149</v>
      </c>
      <c r="F14" s="57" t="s">
        <v>85</v>
      </c>
      <c r="G14" s="73" t="s">
        <v>150</v>
      </c>
      <c r="H14" s="73" t="s">
        <v>193</v>
      </c>
      <c r="I14" s="73">
        <v>2</v>
      </c>
      <c r="J14" s="73">
        <v>1</v>
      </c>
      <c r="K14" s="73">
        <f t="shared" si="0"/>
        <v>2</v>
      </c>
      <c r="L14" s="73">
        <v>2</v>
      </c>
      <c r="M14" s="79">
        <f t="shared" si="1"/>
        <v>4</v>
      </c>
      <c r="N14" s="63" t="str">
        <f t="shared" si="2"/>
        <v>ACEPTABLE</v>
      </c>
      <c r="O14" s="105" t="s">
        <v>151</v>
      </c>
      <c r="P14" s="104" t="s">
        <v>194</v>
      </c>
      <c r="Q14" s="102" t="s">
        <v>147</v>
      </c>
      <c r="R14" s="79"/>
      <c r="S14" s="79"/>
      <c r="T14" s="79"/>
      <c r="U14" s="79"/>
      <c r="V14" s="79"/>
      <c r="W14" s="102"/>
      <c r="X14" s="79"/>
      <c r="Y14" s="79"/>
      <c r="Z14" s="79"/>
      <c r="AA14" s="79"/>
      <c r="AB14" s="79"/>
      <c r="AC14" s="79"/>
      <c r="AD14" s="103" t="s">
        <v>216</v>
      </c>
      <c r="AE14" s="103" t="s">
        <v>145</v>
      </c>
      <c r="AF14" s="73">
        <v>1</v>
      </c>
      <c r="AG14" s="73">
        <v>2</v>
      </c>
      <c r="AH14" s="73">
        <f t="shared" si="3"/>
        <v>2</v>
      </c>
      <c r="AI14" s="73">
        <v>2</v>
      </c>
      <c r="AJ14" s="63">
        <f t="shared" si="4"/>
        <v>4</v>
      </c>
      <c r="AK14" s="63" t="str">
        <f t="shared" ref="AK14:AK20" si="5">IF(AJ14=0,"",IF(AJ14&lt;=150,"ACEPTABLE",IF(AJ14&lt;=690,"ACEPTABLE CON RESTRICCIONES",IF(AJ14&lt;=1000,"INTOLERABLE","-"))))</f>
        <v>ACEPTABLE</v>
      </c>
    </row>
    <row r="15" spans="1:40" s="64" customFormat="1" ht="125.25" customHeight="1">
      <c r="A15" s="194">
        <v>4</v>
      </c>
      <c r="B15" s="196" t="s">
        <v>161</v>
      </c>
      <c r="C15" s="73" t="s">
        <v>166</v>
      </c>
      <c r="D15" s="73" t="s">
        <v>152</v>
      </c>
      <c r="E15" s="65" t="s">
        <v>163</v>
      </c>
      <c r="F15" s="57" t="s">
        <v>85</v>
      </c>
      <c r="G15" s="73" t="s">
        <v>153</v>
      </c>
      <c r="H15" s="73" t="s">
        <v>204</v>
      </c>
      <c r="I15" s="73">
        <v>3</v>
      </c>
      <c r="J15" s="73">
        <v>2</v>
      </c>
      <c r="K15" s="73">
        <f t="shared" si="0"/>
        <v>6</v>
      </c>
      <c r="L15" s="73">
        <v>2</v>
      </c>
      <c r="M15" s="79">
        <f t="shared" si="1"/>
        <v>12</v>
      </c>
      <c r="N15" s="63" t="str">
        <f t="shared" si="2"/>
        <v>ACEPTABLE CON RESTRICCIONES</v>
      </c>
      <c r="O15" s="105" t="s">
        <v>215</v>
      </c>
      <c r="P15" s="102" t="s">
        <v>210</v>
      </c>
      <c r="Q15" s="102" t="s">
        <v>147</v>
      </c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103" t="s">
        <v>216</v>
      </c>
      <c r="AE15" s="103" t="s">
        <v>211</v>
      </c>
      <c r="AF15" s="73">
        <v>1</v>
      </c>
      <c r="AG15" s="73">
        <v>2</v>
      </c>
      <c r="AH15" s="73">
        <f t="shared" si="3"/>
        <v>2</v>
      </c>
      <c r="AI15" s="73">
        <v>2</v>
      </c>
      <c r="AJ15" s="63">
        <f t="shared" si="4"/>
        <v>4</v>
      </c>
      <c r="AK15" s="63" t="str">
        <f t="shared" si="5"/>
        <v>ACEPTABLE</v>
      </c>
    </row>
    <row r="16" spans="1:40" s="64" customFormat="1" ht="82.5" customHeight="1">
      <c r="A16" s="195"/>
      <c r="B16" s="197"/>
      <c r="C16" s="73" t="s">
        <v>167</v>
      </c>
      <c r="D16" s="73" t="s">
        <v>170</v>
      </c>
      <c r="E16" s="65" t="s">
        <v>173</v>
      </c>
      <c r="F16" s="57" t="s">
        <v>141</v>
      </c>
      <c r="G16" s="73" t="s">
        <v>174</v>
      </c>
      <c r="H16" s="73" t="s">
        <v>205</v>
      </c>
      <c r="I16" s="73">
        <v>2</v>
      </c>
      <c r="J16" s="73">
        <v>2</v>
      </c>
      <c r="K16" s="73">
        <f t="shared" si="0"/>
        <v>4</v>
      </c>
      <c r="L16" s="80">
        <v>2</v>
      </c>
      <c r="M16" s="79">
        <f t="shared" si="1"/>
        <v>8</v>
      </c>
      <c r="N16" s="63" t="str">
        <f t="shared" si="2"/>
        <v>ACEPTABLE CON RESTRICCIONES</v>
      </c>
      <c r="O16" s="105" t="s">
        <v>217</v>
      </c>
      <c r="P16" s="104" t="s">
        <v>212</v>
      </c>
      <c r="Q16" s="102" t="s">
        <v>177</v>
      </c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103" t="s">
        <v>216</v>
      </c>
      <c r="AE16" s="103" t="s">
        <v>178</v>
      </c>
      <c r="AF16" s="73">
        <v>2</v>
      </c>
      <c r="AG16" s="73">
        <v>1</v>
      </c>
      <c r="AH16" s="73">
        <f t="shared" si="3"/>
        <v>2</v>
      </c>
      <c r="AI16" s="73">
        <v>1</v>
      </c>
      <c r="AJ16" s="63">
        <f t="shared" si="4"/>
        <v>2</v>
      </c>
      <c r="AK16" s="63" t="str">
        <f t="shared" si="5"/>
        <v>ACEPTABLE</v>
      </c>
    </row>
    <row r="17" spans="1:37" s="64" customFormat="1" ht="72" customHeight="1">
      <c r="A17" s="195"/>
      <c r="B17" s="197"/>
      <c r="C17" s="73" t="s">
        <v>168</v>
      </c>
      <c r="D17" s="73" t="s">
        <v>171</v>
      </c>
      <c r="E17" s="65" t="s">
        <v>176</v>
      </c>
      <c r="F17" s="57" t="s">
        <v>85</v>
      </c>
      <c r="G17" s="73" t="s">
        <v>175</v>
      </c>
      <c r="H17" s="73" t="s">
        <v>183</v>
      </c>
      <c r="I17" s="73">
        <v>2</v>
      </c>
      <c r="J17" s="73">
        <v>2</v>
      </c>
      <c r="K17" s="73">
        <f t="shared" si="0"/>
        <v>4</v>
      </c>
      <c r="L17" s="80">
        <v>1</v>
      </c>
      <c r="M17" s="79">
        <f t="shared" si="1"/>
        <v>4</v>
      </c>
      <c r="N17" s="63" t="str">
        <f t="shared" si="2"/>
        <v>ACEPTABLE</v>
      </c>
      <c r="O17" s="105" t="s">
        <v>183</v>
      </c>
      <c r="P17" s="104" t="s">
        <v>209</v>
      </c>
      <c r="Q17" s="102" t="s">
        <v>147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103" t="s">
        <v>216</v>
      </c>
      <c r="AE17" s="103" t="s">
        <v>145</v>
      </c>
      <c r="AF17" s="73">
        <v>1</v>
      </c>
      <c r="AG17" s="73">
        <v>2</v>
      </c>
      <c r="AH17" s="73">
        <v>2</v>
      </c>
      <c r="AI17" s="73">
        <v>1</v>
      </c>
      <c r="AJ17" s="63">
        <f t="shared" si="4"/>
        <v>2</v>
      </c>
      <c r="AK17" s="63" t="str">
        <f t="shared" si="5"/>
        <v>ACEPTABLE</v>
      </c>
    </row>
    <row r="18" spans="1:37" s="64" customFormat="1" ht="72" customHeight="1">
      <c r="A18" s="195"/>
      <c r="B18" s="197"/>
      <c r="C18" s="73" t="s">
        <v>169</v>
      </c>
      <c r="D18" s="73" t="s">
        <v>172</v>
      </c>
      <c r="E18" s="65" t="s">
        <v>179</v>
      </c>
      <c r="F18" s="57" t="s">
        <v>141</v>
      </c>
      <c r="G18" s="73" t="s">
        <v>180</v>
      </c>
      <c r="H18" s="73" t="s">
        <v>143</v>
      </c>
      <c r="I18" s="73">
        <v>1</v>
      </c>
      <c r="J18" s="73">
        <v>2</v>
      </c>
      <c r="K18" s="73">
        <f t="shared" si="0"/>
        <v>2</v>
      </c>
      <c r="L18" s="80">
        <v>2</v>
      </c>
      <c r="M18" s="79">
        <f t="shared" si="1"/>
        <v>4</v>
      </c>
      <c r="N18" s="63" t="str">
        <f t="shared" si="2"/>
        <v>ACEPTABLE</v>
      </c>
      <c r="O18" s="105" t="s">
        <v>182</v>
      </c>
      <c r="P18" s="102" t="s">
        <v>214</v>
      </c>
      <c r="Q18" s="102" t="s">
        <v>147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103" t="s">
        <v>216</v>
      </c>
      <c r="AE18" s="103" t="s">
        <v>145</v>
      </c>
      <c r="AF18" s="73">
        <v>1</v>
      </c>
      <c r="AG18" s="73">
        <v>2</v>
      </c>
      <c r="AH18" s="73">
        <v>1</v>
      </c>
      <c r="AI18" s="73">
        <v>1</v>
      </c>
      <c r="AJ18" s="63">
        <f t="shared" si="4"/>
        <v>1</v>
      </c>
      <c r="AK18" s="112" t="s">
        <v>184</v>
      </c>
    </row>
    <row r="19" spans="1:37" s="64" customFormat="1" ht="81" customHeight="1">
      <c r="A19" s="56">
        <v>5</v>
      </c>
      <c r="B19" s="57" t="s">
        <v>154</v>
      </c>
      <c r="C19" s="57" t="s">
        <v>154</v>
      </c>
      <c r="D19" s="73" t="s">
        <v>155</v>
      </c>
      <c r="E19" s="106" t="s">
        <v>156</v>
      </c>
      <c r="F19" s="57" t="s">
        <v>141</v>
      </c>
      <c r="G19" s="73" t="s">
        <v>157</v>
      </c>
      <c r="H19" s="73" t="s">
        <v>143</v>
      </c>
      <c r="I19" s="73">
        <v>2</v>
      </c>
      <c r="J19" s="73">
        <v>2</v>
      </c>
      <c r="K19" s="73">
        <f t="shared" si="0"/>
        <v>4</v>
      </c>
      <c r="L19" s="73">
        <v>1</v>
      </c>
      <c r="M19" s="79">
        <f t="shared" si="1"/>
        <v>4</v>
      </c>
      <c r="N19" s="63" t="str">
        <f t="shared" si="2"/>
        <v>ACEPTABLE</v>
      </c>
      <c r="O19" s="105" t="s">
        <v>181</v>
      </c>
      <c r="P19" s="102" t="s">
        <v>212</v>
      </c>
      <c r="Q19" s="102" t="s">
        <v>146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103" t="s">
        <v>216</v>
      </c>
      <c r="AE19" s="103" t="s">
        <v>158</v>
      </c>
      <c r="AF19" s="73">
        <v>1</v>
      </c>
      <c r="AG19" s="73">
        <v>1</v>
      </c>
      <c r="AH19" s="73">
        <f t="shared" si="3"/>
        <v>1</v>
      </c>
      <c r="AI19" s="73">
        <v>2</v>
      </c>
      <c r="AJ19" s="63">
        <f t="shared" si="4"/>
        <v>2</v>
      </c>
      <c r="AK19" s="63" t="str">
        <f t="shared" si="5"/>
        <v>ACEPTABLE</v>
      </c>
    </row>
    <row r="20" spans="1:37" s="64" customFormat="1" ht="92.25" customHeight="1">
      <c r="A20" s="56">
        <v>6</v>
      </c>
      <c r="B20" s="73" t="s">
        <v>164</v>
      </c>
      <c r="C20" s="73" t="s">
        <v>164</v>
      </c>
      <c r="D20" s="73" t="s">
        <v>159</v>
      </c>
      <c r="E20" s="106" t="s">
        <v>206</v>
      </c>
      <c r="F20" s="57" t="s">
        <v>85</v>
      </c>
      <c r="G20" s="73" t="s">
        <v>160</v>
      </c>
      <c r="H20" s="73" t="s">
        <v>213</v>
      </c>
      <c r="I20" s="73">
        <v>1</v>
      </c>
      <c r="J20" s="73">
        <v>1</v>
      </c>
      <c r="K20" s="73">
        <f t="shared" si="0"/>
        <v>1</v>
      </c>
      <c r="L20" s="73">
        <v>2</v>
      </c>
      <c r="M20" s="79">
        <f t="shared" si="1"/>
        <v>2</v>
      </c>
      <c r="N20" s="63" t="str">
        <f t="shared" si="2"/>
        <v>ACEPTABLE</v>
      </c>
      <c r="O20" s="105" t="s">
        <v>218</v>
      </c>
      <c r="P20" s="102" t="s">
        <v>190</v>
      </c>
      <c r="Q20" s="108" t="s">
        <v>188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103" t="s">
        <v>216</v>
      </c>
      <c r="AE20" s="84" t="s">
        <v>189</v>
      </c>
      <c r="AF20" s="73">
        <v>1</v>
      </c>
      <c r="AG20" s="73">
        <v>1</v>
      </c>
      <c r="AH20" s="73">
        <f t="shared" si="3"/>
        <v>1</v>
      </c>
      <c r="AI20" s="73">
        <v>3</v>
      </c>
      <c r="AJ20" s="63">
        <f t="shared" si="4"/>
        <v>3</v>
      </c>
      <c r="AK20" s="63" t="str">
        <f t="shared" si="5"/>
        <v>ACEPTABLE</v>
      </c>
    </row>
    <row r="23" spans="1:37"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</row>
  </sheetData>
  <mergeCells count="34">
    <mergeCell ref="A15:A18"/>
    <mergeCell ref="B15:B18"/>
    <mergeCell ref="I9:N9"/>
    <mergeCell ref="O9:AK9"/>
    <mergeCell ref="G10:G11"/>
    <mergeCell ref="H10:H11"/>
    <mergeCell ref="AJ10:AJ11"/>
    <mergeCell ref="AK10:AK11"/>
    <mergeCell ref="I10:L10"/>
    <mergeCell ref="M10:M11"/>
    <mergeCell ref="N10:N11"/>
    <mergeCell ref="O10:O11"/>
    <mergeCell ref="AF10:AI10"/>
    <mergeCell ref="P10:P11"/>
    <mergeCell ref="AE10:AE11"/>
    <mergeCell ref="AD10:AD11"/>
    <mergeCell ref="Q10:Q11"/>
    <mergeCell ref="R10:AC10"/>
    <mergeCell ref="AM7:AN7"/>
    <mergeCell ref="F6:I6"/>
    <mergeCell ref="F7:I7"/>
    <mergeCell ref="AI1:AK3"/>
    <mergeCell ref="F2:AH3"/>
    <mergeCell ref="F1:AH1"/>
    <mergeCell ref="A1:E3"/>
    <mergeCell ref="A6:E6"/>
    <mergeCell ref="A7:E7"/>
    <mergeCell ref="A9:H9"/>
    <mergeCell ref="A10:A11"/>
    <mergeCell ref="B10:B11"/>
    <mergeCell ref="E10:E11"/>
    <mergeCell ref="F10:F11"/>
    <mergeCell ref="D10:D11"/>
    <mergeCell ref="C10:C11"/>
  </mergeCells>
  <conditionalFormatting sqref="M12:M20">
    <cfRule type="cellIs" dxfId="82" priority="3" operator="between">
      <formula>6</formula>
      <formula>12</formula>
    </cfRule>
    <cfRule type="cellIs" dxfId="81" priority="4" operator="between">
      <formula>4</formula>
      <formula>1</formula>
    </cfRule>
    <cfRule type="cellIs" dxfId="80" priority="5" operator="between">
      <formula>8</formula>
      <formula>12</formula>
    </cfRule>
    <cfRule type="cellIs" dxfId="79" priority="6" operator="between">
      <formula>5</formula>
      <formula>14</formula>
    </cfRule>
    <cfRule type="cellIs" dxfId="78" priority="7" operator="between">
      <formula>8</formula>
      <formula>12</formula>
    </cfRule>
    <cfRule type="cellIs" dxfId="77" priority="8" operator="between">
      <formula>27</formula>
      <formula>18</formula>
    </cfRule>
  </conditionalFormatting>
  <conditionalFormatting sqref="AD12:AD20">
    <cfRule type="dataBar" priority="96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{41A50F2E-7A76-4198-8460-396DED3C0597}</x14:id>
        </ext>
      </extLst>
    </cfRule>
  </conditionalFormatting>
  <conditionalFormatting sqref="AE12:AE19">
    <cfRule type="dataBar" priority="98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{68673FCE-C511-4F3E-A996-21B9E62890A5}</x14:id>
        </ext>
      </extLst>
    </cfRule>
  </conditionalFormatting>
  <dataValidations disablePrompts="1" count="1">
    <dataValidation type="list" allowBlank="1" showInputMessage="1" showErrorMessage="1" sqref="F12:F20" xr:uid="{00000000-0002-0000-0100-000000000000}">
      <formula1>"De Imagen, Operativo, Financiero, De Cumplimiento, Tecnológico, Otro"</formula1>
    </dataValidation>
  </dataValidations>
  <pageMargins left="0.70866141732283472" right="0.70866141732283472" top="0.74803149606299213" bottom="0.74803149606299213" header="0.31496062992125984" footer="0.31496062992125984"/>
  <pageSetup paperSize="8" scale="62" fitToWidth="0" orientation="landscape" r:id="rId1"/>
  <colBreaks count="1" manualBreakCount="1">
    <brk id="12" max="19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A50F2E-7A76-4198-8460-396DED3C0597}">
            <x14:dataBar minLength="0" maxLength="100" border="1">
              <x14:cfvo type="percent">
                <xm:f>0</xm:f>
              </x14:cfvo>
              <x14:cfvo type="percent">
                <xm:f>100</xm:f>
              </x14:cfvo>
              <x14:borderColor rgb="FF00B050"/>
              <x14:negativeFillColor rgb="FFFF0000"/>
              <x14:axisColor rgb="FF000000"/>
            </x14:dataBar>
          </x14:cfRule>
          <xm:sqref>AD12:AD20</xm:sqref>
        </x14:conditionalFormatting>
        <x14:conditionalFormatting xmlns:xm="http://schemas.microsoft.com/office/excel/2006/main">
          <x14:cfRule type="dataBar" id="{68673FCE-C511-4F3E-A996-21B9E62890A5}">
            <x14:dataBar minLength="0" maxLength="100" border="1">
              <x14:cfvo type="percent">
                <xm:f>0</xm:f>
              </x14:cfvo>
              <x14:cfvo type="percent">
                <xm:f>100</xm:f>
              </x14:cfvo>
              <x14:borderColor rgb="FF00B050"/>
              <x14:negativeFillColor rgb="FFFF0000"/>
              <x14:axisColor rgb="FF000000"/>
            </x14:dataBar>
          </x14:cfRule>
          <xm:sqref>AE12:AE19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3"/>
  <sheetViews>
    <sheetView topLeftCell="A23" zoomScale="85" zoomScaleNormal="85" workbookViewId="0">
      <selection activeCell="E32" sqref="E32"/>
    </sheetView>
  </sheetViews>
  <sheetFormatPr baseColWidth="10" defaultRowHeight="15"/>
  <cols>
    <col min="1" max="1" width="16.7109375" customWidth="1"/>
    <col min="3" max="3" width="30.42578125" customWidth="1"/>
    <col min="5" max="5" width="16.42578125" customWidth="1"/>
    <col min="6" max="6" width="35.5703125" customWidth="1"/>
  </cols>
  <sheetData>
    <row r="2" spans="1:6" ht="32.25" customHeight="1">
      <c r="A2" s="85" t="s">
        <v>110</v>
      </c>
      <c r="B2" s="207" t="s">
        <v>111</v>
      </c>
      <c r="C2" s="207"/>
      <c r="E2" s="85" t="s">
        <v>115</v>
      </c>
      <c r="F2" s="85" t="s">
        <v>116</v>
      </c>
    </row>
    <row r="3" spans="1:6" ht="60" customHeight="1">
      <c r="A3" s="84">
        <v>3</v>
      </c>
      <c r="B3" s="208" t="s">
        <v>112</v>
      </c>
      <c r="C3" s="208"/>
      <c r="E3" s="84">
        <v>3</v>
      </c>
      <c r="F3" s="87" t="s">
        <v>117</v>
      </c>
    </row>
    <row r="4" spans="1:6" ht="60" customHeight="1">
      <c r="A4" s="84">
        <v>2</v>
      </c>
      <c r="B4" s="208" t="s">
        <v>113</v>
      </c>
      <c r="C4" s="208"/>
      <c r="E4" s="84">
        <v>2</v>
      </c>
      <c r="F4" s="87" t="s">
        <v>118</v>
      </c>
    </row>
    <row r="5" spans="1:6" ht="60" customHeight="1">
      <c r="A5" s="84">
        <v>1</v>
      </c>
      <c r="B5" s="208" t="s">
        <v>114</v>
      </c>
      <c r="C5" s="208"/>
      <c r="E5" s="84">
        <v>1</v>
      </c>
      <c r="F5" s="87" t="s">
        <v>119</v>
      </c>
    </row>
    <row r="7" spans="1:6" ht="16.5" thickBot="1">
      <c r="A7" s="88" t="s">
        <v>120</v>
      </c>
    </row>
    <row r="8" spans="1:6" ht="16.5" thickBot="1">
      <c r="A8" s="216" t="s">
        <v>121</v>
      </c>
      <c r="B8" s="217"/>
      <c r="C8" s="220" t="s">
        <v>58</v>
      </c>
      <c r="D8" s="221"/>
      <c r="E8" s="222"/>
    </row>
    <row r="9" spans="1:6" ht="16.5" thickBot="1">
      <c r="A9" s="218"/>
      <c r="B9" s="219"/>
      <c r="C9" s="89">
        <v>3</v>
      </c>
      <c r="D9" s="89">
        <v>2</v>
      </c>
      <c r="E9" s="89">
        <v>1</v>
      </c>
    </row>
    <row r="10" spans="1:6" ht="22.5" customHeight="1" thickBot="1">
      <c r="A10" s="204" t="s">
        <v>122</v>
      </c>
      <c r="B10" s="90">
        <v>3</v>
      </c>
      <c r="C10" s="91">
        <v>9</v>
      </c>
      <c r="D10" s="92">
        <v>6</v>
      </c>
      <c r="E10" s="93">
        <v>3</v>
      </c>
    </row>
    <row r="11" spans="1:6" ht="22.5" customHeight="1" thickBot="1">
      <c r="A11" s="205"/>
      <c r="B11" s="90">
        <v>2</v>
      </c>
      <c r="C11" s="92">
        <v>6</v>
      </c>
      <c r="D11" s="92">
        <v>4</v>
      </c>
      <c r="E11" s="93">
        <v>2</v>
      </c>
    </row>
    <row r="12" spans="1:6" ht="22.5" customHeight="1" thickBot="1">
      <c r="A12" s="206"/>
      <c r="B12" s="90">
        <v>1</v>
      </c>
      <c r="C12" s="93">
        <v>3</v>
      </c>
      <c r="D12" s="93">
        <v>2</v>
      </c>
      <c r="E12" s="93">
        <v>1</v>
      </c>
    </row>
    <row r="14" spans="1:6" ht="57.75" customHeight="1">
      <c r="A14" s="85" t="s">
        <v>123</v>
      </c>
      <c r="B14" s="207" t="s">
        <v>124</v>
      </c>
      <c r="C14" s="207"/>
    </row>
    <row r="15" spans="1:6" ht="110.25" customHeight="1">
      <c r="A15" s="84">
        <v>3</v>
      </c>
      <c r="B15" s="208" t="s">
        <v>125</v>
      </c>
      <c r="C15" s="208"/>
    </row>
    <row r="16" spans="1:6" ht="102" customHeight="1">
      <c r="A16" s="84">
        <v>2</v>
      </c>
      <c r="B16" s="208" t="s">
        <v>126</v>
      </c>
      <c r="C16" s="208"/>
    </row>
    <row r="17" spans="1:5" ht="91.5" customHeight="1">
      <c r="A17" s="84">
        <v>1</v>
      </c>
      <c r="B17" s="208" t="s">
        <v>127</v>
      </c>
      <c r="C17" s="208"/>
    </row>
    <row r="19" spans="1:5" ht="15.75">
      <c r="A19" s="88" t="s">
        <v>128</v>
      </c>
    </row>
    <row r="20" spans="1:5" ht="15.75" thickBot="1"/>
    <row r="21" spans="1:5" ht="16.5" thickBot="1">
      <c r="A21" s="209" t="s">
        <v>129</v>
      </c>
      <c r="B21" s="210"/>
      <c r="C21" s="213" t="s">
        <v>57</v>
      </c>
      <c r="D21" s="214"/>
      <c r="E21" s="215"/>
    </row>
    <row r="22" spans="1:5" ht="16.5" thickBot="1">
      <c r="A22" s="211"/>
      <c r="B22" s="212"/>
      <c r="C22" s="94">
        <v>3</v>
      </c>
      <c r="D22" s="94">
        <v>2</v>
      </c>
      <c r="E22" s="94">
        <v>1</v>
      </c>
    </row>
    <row r="23" spans="1:5" ht="16.5" thickBot="1">
      <c r="A23" s="201" t="s">
        <v>130</v>
      </c>
      <c r="B23" s="94">
        <v>9</v>
      </c>
      <c r="C23" s="95">
        <v>27</v>
      </c>
      <c r="D23" s="95">
        <v>18</v>
      </c>
      <c r="E23" s="96">
        <v>9</v>
      </c>
    </row>
    <row r="24" spans="1:5" ht="16.5" thickBot="1">
      <c r="A24" s="202"/>
      <c r="B24" s="94">
        <v>6</v>
      </c>
      <c r="C24" s="95">
        <v>18</v>
      </c>
      <c r="D24" s="96">
        <v>12</v>
      </c>
      <c r="E24" s="96">
        <v>6</v>
      </c>
    </row>
    <row r="25" spans="1:5" ht="16.5" thickBot="1">
      <c r="A25" s="202"/>
      <c r="B25" s="94">
        <v>4</v>
      </c>
      <c r="C25" s="96">
        <v>12</v>
      </c>
      <c r="D25" s="96">
        <v>8</v>
      </c>
      <c r="E25" s="97">
        <v>4</v>
      </c>
    </row>
    <row r="26" spans="1:5" ht="16.5" thickBot="1">
      <c r="A26" s="202"/>
      <c r="B26" s="94">
        <v>3</v>
      </c>
      <c r="C26" s="96">
        <v>9</v>
      </c>
      <c r="D26" s="96">
        <v>6</v>
      </c>
      <c r="E26" s="97">
        <v>3</v>
      </c>
    </row>
    <row r="27" spans="1:5" ht="16.5" thickBot="1">
      <c r="A27" s="202"/>
      <c r="B27" s="94">
        <v>2</v>
      </c>
      <c r="C27" s="96">
        <v>6</v>
      </c>
      <c r="D27" s="97">
        <v>4</v>
      </c>
      <c r="E27" s="97">
        <v>2</v>
      </c>
    </row>
    <row r="28" spans="1:5" ht="16.5" thickBot="1">
      <c r="A28" s="203"/>
      <c r="B28" s="94">
        <v>1</v>
      </c>
      <c r="C28" s="97">
        <v>3</v>
      </c>
      <c r="D28" s="97">
        <v>2</v>
      </c>
      <c r="E28" s="97">
        <v>1</v>
      </c>
    </row>
    <row r="29" spans="1:5" ht="15.75" thickBot="1"/>
    <row r="30" spans="1:5" ht="48" thickBot="1">
      <c r="A30" s="86" t="s">
        <v>131</v>
      </c>
      <c r="B30" s="83" t="s">
        <v>132</v>
      </c>
      <c r="C30" s="83" t="s">
        <v>133</v>
      </c>
    </row>
    <row r="31" spans="1:5" ht="75.75" thickBot="1">
      <c r="A31" s="98" t="s">
        <v>134</v>
      </c>
      <c r="B31" s="99" t="s">
        <v>135</v>
      </c>
      <c r="C31" s="100" t="s">
        <v>136</v>
      </c>
    </row>
    <row r="32" spans="1:5" ht="120.75" thickBot="1">
      <c r="A32" s="114" t="s">
        <v>219</v>
      </c>
      <c r="B32" s="99" t="s">
        <v>137</v>
      </c>
      <c r="C32" s="100" t="s">
        <v>138</v>
      </c>
    </row>
    <row r="33" spans="1:3" ht="45.75" thickBot="1">
      <c r="A33" s="101" t="s">
        <v>220</v>
      </c>
      <c r="B33" s="99" t="s">
        <v>139</v>
      </c>
      <c r="C33" s="100" t="s">
        <v>140</v>
      </c>
    </row>
  </sheetData>
  <mergeCells count="14">
    <mergeCell ref="B3:C3"/>
    <mergeCell ref="B4:C4"/>
    <mergeCell ref="B5:C5"/>
    <mergeCell ref="B2:C2"/>
    <mergeCell ref="A8:B9"/>
    <mergeCell ref="C8:E8"/>
    <mergeCell ref="A23:A28"/>
    <mergeCell ref="A10:A12"/>
    <mergeCell ref="B14:C14"/>
    <mergeCell ref="B15:C15"/>
    <mergeCell ref="B16:C16"/>
    <mergeCell ref="B17:C17"/>
    <mergeCell ref="A21:B22"/>
    <mergeCell ref="C21:E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8"/>
  <sheetViews>
    <sheetView workbookViewId="0">
      <selection activeCell="H28" sqref="H28"/>
    </sheetView>
  </sheetViews>
  <sheetFormatPr baseColWidth="10" defaultRowHeight="15"/>
  <cols>
    <col min="2" max="2" width="15.42578125" customWidth="1"/>
    <col min="5" max="5" width="19.140625" customWidth="1"/>
    <col min="10" max="10" width="10.85546875" style="36"/>
  </cols>
  <sheetData>
    <row r="2" spans="2:5">
      <c r="B2" s="223" t="s">
        <v>39</v>
      </c>
      <c r="C2" s="223"/>
      <c r="D2" s="223"/>
      <c r="E2" s="223"/>
    </row>
    <row r="3" spans="2:5">
      <c r="B3" s="32" t="s">
        <v>11</v>
      </c>
      <c r="C3" s="32" t="s">
        <v>0</v>
      </c>
      <c r="D3" s="32" t="s">
        <v>9</v>
      </c>
      <c r="E3" s="32" t="s">
        <v>40</v>
      </c>
    </row>
    <row r="4" spans="2:5">
      <c r="B4" s="33">
        <v>1</v>
      </c>
      <c r="C4" s="33">
        <v>1</v>
      </c>
      <c r="D4" s="34">
        <f t="shared" ref="D4:D28" si="0">B4*C4</f>
        <v>1</v>
      </c>
      <c r="E4" s="37" t="s">
        <v>46</v>
      </c>
    </row>
    <row r="5" spans="2:5">
      <c r="B5" s="33">
        <v>2</v>
      </c>
      <c r="C5" s="33">
        <v>1</v>
      </c>
      <c r="D5" s="34">
        <f t="shared" si="0"/>
        <v>2</v>
      </c>
      <c r="E5" s="37" t="s">
        <v>46</v>
      </c>
    </row>
    <row r="6" spans="2:5">
      <c r="B6" s="33">
        <v>1</v>
      </c>
      <c r="C6" s="33">
        <v>2</v>
      </c>
      <c r="D6" s="34">
        <f t="shared" si="0"/>
        <v>2</v>
      </c>
      <c r="E6" s="37" t="s">
        <v>46</v>
      </c>
    </row>
    <row r="7" spans="2:5">
      <c r="B7" s="33">
        <v>3</v>
      </c>
      <c r="C7" s="33">
        <v>1</v>
      </c>
      <c r="D7" s="34">
        <f t="shared" si="0"/>
        <v>3</v>
      </c>
      <c r="E7" s="37" t="s">
        <v>46</v>
      </c>
    </row>
    <row r="8" spans="2:5">
      <c r="B8" s="33">
        <v>1</v>
      </c>
      <c r="C8" s="33">
        <v>3</v>
      </c>
      <c r="D8" s="34">
        <f t="shared" si="0"/>
        <v>3</v>
      </c>
      <c r="E8" s="37" t="s">
        <v>46</v>
      </c>
    </row>
    <row r="9" spans="2:5">
      <c r="B9" s="33">
        <v>4</v>
      </c>
      <c r="C9" s="33">
        <v>1</v>
      </c>
      <c r="D9" s="34">
        <f t="shared" si="0"/>
        <v>4</v>
      </c>
      <c r="E9" s="38" t="s">
        <v>45</v>
      </c>
    </row>
    <row r="10" spans="2:5">
      <c r="B10" s="33">
        <v>2</v>
      </c>
      <c r="C10" s="33">
        <v>2</v>
      </c>
      <c r="D10" s="34">
        <f t="shared" si="0"/>
        <v>4</v>
      </c>
      <c r="E10" s="38" t="s">
        <v>45</v>
      </c>
    </row>
    <row r="11" spans="2:5">
      <c r="B11" s="33">
        <v>1</v>
      </c>
      <c r="C11" s="33">
        <v>4</v>
      </c>
      <c r="D11" s="34">
        <f t="shared" si="0"/>
        <v>4</v>
      </c>
      <c r="E11" s="38" t="s">
        <v>45</v>
      </c>
    </row>
    <row r="12" spans="2:5">
      <c r="B12" s="33">
        <v>5</v>
      </c>
      <c r="C12" s="33">
        <v>1</v>
      </c>
      <c r="D12" s="34">
        <f t="shared" si="0"/>
        <v>5</v>
      </c>
      <c r="E12" s="38" t="s">
        <v>45</v>
      </c>
    </row>
    <row r="13" spans="2:5">
      <c r="B13" s="33">
        <v>1</v>
      </c>
      <c r="C13" s="35">
        <v>5</v>
      </c>
      <c r="D13" s="34">
        <f t="shared" si="0"/>
        <v>5</v>
      </c>
      <c r="E13" s="38" t="s">
        <v>45</v>
      </c>
    </row>
    <row r="14" spans="2:5">
      <c r="B14" s="33">
        <v>3</v>
      </c>
      <c r="C14" s="33">
        <v>2</v>
      </c>
      <c r="D14" s="34">
        <f t="shared" si="0"/>
        <v>6</v>
      </c>
      <c r="E14" s="38" t="s">
        <v>45</v>
      </c>
    </row>
    <row r="15" spans="2:5">
      <c r="B15" s="33">
        <v>2</v>
      </c>
      <c r="C15" s="33">
        <v>3</v>
      </c>
      <c r="D15" s="34">
        <f t="shared" si="0"/>
        <v>6</v>
      </c>
      <c r="E15" s="38" t="s">
        <v>45</v>
      </c>
    </row>
    <row r="16" spans="2:5">
      <c r="B16" s="33">
        <v>4</v>
      </c>
      <c r="C16" s="33">
        <v>2</v>
      </c>
      <c r="D16" s="34">
        <f t="shared" si="0"/>
        <v>8</v>
      </c>
      <c r="E16" s="38" t="s">
        <v>45</v>
      </c>
    </row>
    <row r="17" spans="2:5">
      <c r="B17" s="33">
        <v>2</v>
      </c>
      <c r="C17" s="33">
        <v>4</v>
      </c>
      <c r="D17" s="34">
        <f t="shared" si="0"/>
        <v>8</v>
      </c>
      <c r="E17" s="38" t="s">
        <v>45</v>
      </c>
    </row>
    <row r="18" spans="2:5">
      <c r="B18" s="33">
        <v>3</v>
      </c>
      <c r="C18" s="33">
        <v>3</v>
      </c>
      <c r="D18" s="34">
        <f t="shared" si="0"/>
        <v>9</v>
      </c>
      <c r="E18" s="39" t="s">
        <v>44</v>
      </c>
    </row>
    <row r="19" spans="2:5">
      <c r="B19" s="33">
        <v>5</v>
      </c>
      <c r="C19" s="33">
        <v>2</v>
      </c>
      <c r="D19" s="34">
        <f t="shared" si="0"/>
        <v>10</v>
      </c>
      <c r="E19" s="39" t="s">
        <v>44</v>
      </c>
    </row>
    <row r="20" spans="2:5">
      <c r="B20" s="33">
        <v>2</v>
      </c>
      <c r="C20" s="35">
        <v>5</v>
      </c>
      <c r="D20" s="34">
        <f t="shared" si="0"/>
        <v>10</v>
      </c>
      <c r="E20" s="39" t="s">
        <v>44</v>
      </c>
    </row>
    <row r="21" spans="2:5">
      <c r="B21" s="33">
        <v>4</v>
      </c>
      <c r="C21" s="33">
        <v>3</v>
      </c>
      <c r="D21" s="34">
        <f t="shared" si="0"/>
        <v>12</v>
      </c>
      <c r="E21" s="39" t="s">
        <v>44</v>
      </c>
    </row>
    <row r="22" spans="2:5">
      <c r="B22" s="33">
        <v>3</v>
      </c>
      <c r="C22" s="33">
        <v>4</v>
      </c>
      <c r="D22" s="34">
        <f t="shared" si="0"/>
        <v>12</v>
      </c>
      <c r="E22" s="39" t="s">
        <v>44</v>
      </c>
    </row>
    <row r="23" spans="2:5">
      <c r="B23" s="33">
        <v>5</v>
      </c>
      <c r="C23" s="33">
        <v>3</v>
      </c>
      <c r="D23" s="34">
        <f t="shared" si="0"/>
        <v>15</v>
      </c>
      <c r="E23" s="40" t="s">
        <v>43</v>
      </c>
    </row>
    <row r="24" spans="2:5">
      <c r="B24" s="33">
        <v>3</v>
      </c>
      <c r="C24" s="35">
        <v>5</v>
      </c>
      <c r="D24" s="34">
        <f t="shared" si="0"/>
        <v>15</v>
      </c>
      <c r="E24" s="40" t="s">
        <v>43</v>
      </c>
    </row>
    <row r="25" spans="2:5">
      <c r="B25" s="33">
        <v>4</v>
      </c>
      <c r="C25" s="33">
        <v>4</v>
      </c>
      <c r="D25" s="34">
        <f t="shared" si="0"/>
        <v>16</v>
      </c>
      <c r="E25" s="40" t="s">
        <v>43</v>
      </c>
    </row>
    <row r="26" spans="2:5">
      <c r="B26" s="33">
        <v>5</v>
      </c>
      <c r="C26" s="33">
        <v>4</v>
      </c>
      <c r="D26" s="34">
        <f t="shared" si="0"/>
        <v>20</v>
      </c>
      <c r="E26" s="41" t="s">
        <v>42</v>
      </c>
    </row>
    <row r="27" spans="2:5">
      <c r="B27" s="33">
        <v>4</v>
      </c>
      <c r="C27" s="35">
        <v>5</v>
      </c>
      <c r="D27" s="34">
        <f t="shared" si="0"/>
        <v>20</v>
      </c>
      <c r="E27" s="41" t="s">
        <v>42</v>
      </c>
    </row>
    <row r="28" spans="2:5">
      <c r="B28" s="33">
        <v>5</v>
      </c>
      <c r="C28" s="35">
        <v>5</v>
      </c>
      <c r="D28" s="34">
        <f t="shared" si="0"/>
        <v>25</v>
      </c>
      <c r="E28" s="41" t="s">
        <v>42</v>
      </c>
    </row>
  </sheetData>
  <sortState xmlns:xlrd2="http://schemas.microsoft.com/office/spreadsheetml/2017/richdata2" ref="B4:L28">
    <sortCondition ref="D4:D28"/>
  </sortState>
  <mergeCells count="1">
    <mergeCell ref="B2:E2"/>
  </mergeCells>
  <conditionalFormatting sqref="E4:E22 E26:E28">
    <cfRule type="cellIs" dxfId="76" priority="3" operator="equal">
      <formula>"MUY ALTO"</formula>
    </cfRule>
    <cfRule type="cellIs" dxfId="75" priority="4" operator="equal">
      <formula>"ALTO"</formula>
    </cfRule>
    <cfRule type="cellIs" dxfId="74" priority="5" operator="equal">
      <formula>"MEDIO"</formula>
    </cfRule>
    <cfRule type="cellIs" dxfId="73" priority="6" operator="equal">
      <formula>"BAJO"</formula>
    </cfRule>
    <cfRule type="cellIs" dxfId="72" priority="7" operator="equal">
      <formula>"MUY BAJO"</formula>
    </cfRule>
  </conditionalFormatting>
  <conditionalFormatting sqref="E1:E22 E26:E1048576">
    <cfRule type="cellIs" dxfId="71" priority="1" operator="equal">
      <formula>"EXTREMO"</formula>
    </cfRule>
    <cfRule type="cellIs" dxfId="70" priority="2" operator="equal">
      <formula>"MODERADO"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V28"/>
  <sheetViews>
    <sheetView zoomScale="70" zoomScaleNormal="70" zoomScalePageLayoutView="70" workbookViewId="0">
      <selection activeCell="A4" sqref="A4:XFD7"/>
    </sheetView>
  </sheetViews>
  <sheetFormatPr baseColWidth="10" defaultColWidth="10.85546875" defaultRowHeight="14.25"/>
  <cols>
    <col min="1" max="1" width="5.42578125" style="2" customWidth="1"/>
    <col min="2" max="2" width="6.140625" style="2" customWidth="1"/>
    <col min="3" max="5" width="14.85546875" style="2" customWidth="1"/>
    <col min="6" max="6" width="18.85546875" style="2" bestFit="1" customWidth="1"/>
    <col min="7" max="7" width="14.85546875" style="2" customWidth="1"/>
    <col min="8" max="8" width="17.42578125" style="2" customWidth="1"/>
    <col min="9" max="10" width="14.85546875" style="2" customWidth="1"/>
    <col min="11" max="11" width="30.28515625" style="2" bestFit="1" customWidth="1"/>
    <col min="12" max="12" width="17.28515625" style="2" bestFit="1" customWidth="1"/>
    <col min="13" max="13" width="19.28515625" style="2" customWidth="1"/>
    <col min="14" max="15" width="17.28515625" style="2" customWidth="1"/>
    <col min="16" max="16" width="16.85546875" style="2" customWidth="1"/>
    <col min="17" max="17" width="24.7109375" style="2" customWidth="1"/>
    <col min="18" max="18" width="14.42578125" style="2" customWidth="1"/>
    <col min="19" max="19" width="18.85546875" style="2" bestFit="1" customWidth="1"/>
    <col min="20" max="20" width="17.7109375" style="2" customWidth="1"/>
    <col min="21" max="21" width="16.7109375" style="2" customWidth="1"/>
    <col min="22" max="22" width="28.42578125" style="2" customWidth="1"/>
    <col min="23" max="16384" width="10.85546875" style="2"/>
  </cols>
  <sheetData>
    <row r="2" spans="2:22" s="1" customFormat="1" ht="66.75" customHeight="1">
      <c r="B2" s="224" t="s">
        <v>1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6"/>
    </row>
    <row r="3" spans="2:22" ht="22.5" customHeight="1"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</row>
    <row r="4" spans="2:22" ht="21.75" customHeight="1">
      <c r="B4" s="245" t="s">
        <v>2</v>
      </c>
      <c r="C4" s="246"/>
      <c r="D4" s="247"/>
      <c r="E4" s="3"/>
      <c r="F4" s="3"/>
      <c r="G4" s="3"/>
      <c r="H4" s="3"/>
      <c r="I4" s="3"/>
      <c r="J4" s="3"/>
      <c r="K4" s="3"/>
      <c r="L4" s="3"/>
      <c r="M4" s="5" t="s">
        <v>4</v>
      </c>
      <c r="N4" s="3"/>
      <c r="O4" s="3"/>
      <c r="P4" s="3"/>
      <c r="Q4" s="3"/>
      <c r="R4" s="3"/>
      <c r="S4" s="3"/>
      <c r="T4" s="3"/>
      <c r="U4" s="3"/>
      <c r="V4" s="4"/>
    </row>
    <row r="5" spans="2:22" ht="21.75" customHeight="1">
      <c r="B5" s="248" t="s">
        <v>38</v>
      </c>
      <c r="C5" s="249"/>
      <c r="D5" s="25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</row>
    <row r="6" spans="2:22" s="7" customFormat="1" ht="21.75" customHeight="1">
      <c r="B6" s="245" t="s">
        <v>3</v>
      </c>
      <c r="C6" s="246"/>
      <c r="D6" s="247"/>
      <c r="E6" s="3"/>
      <c r="F6" s="3"/>
      <c r="G6" s="3"/>
      <c r="H6" s="3"/>
      <c r="I6" s="3"/>
      <c r="J6" s="3"/>
      <c r="K6" s="3"/>
      <c r="L6" s="3"/>
      <c r="M6" s="5" t="s">
        <v>4</v>
      </c>
      <c r="N6" s="30"/>
      <c r="O6" s="6"/>
      <c r="P6" s="6"/>
      <c r="Q6" s="6"/>
      <c r="R6" s="6"/>
      <c r="S6" s="6"/>
      <c r="T6" s="6"/>
      <c r="U6" s="228"/>
      <c r="V6" s="229"/>
    </row>
    <row r="7" spans="2:22" s="7" customFormat="1" ht="21.75" customHeight="1">
      <c r="B7" s="248" t="s">
        <v>37</v>
      </c>
      <c r="C7" s="249"/>
      <c r="D7" s="250"/>
      <c r="E7" s="3"/>
      <c r="F7" s="3"/>
      <c r="G7" s="3"/>
      <c r="H7" s="3"/>
      <c r="I7" s="3"/>
      <c r="J7" s="3"/>
      <c r="K7" s="3"/>
      <c r="L7" s="3"/>
      <c r="M7" s="3"/>
      <c r="N7" s="6"/>
      <c r="O7" s="6"/>
      <c r="P7" s="6"/>
      <c r="Q7" s="6"/>
      <c r="R7" s="6"/>
      <c r="S7" s="6"/>
      <c r="T7" s="6"/>
      <c r="U7" s="31"/>
      <c r="V7" s="28"/>
    </row>
    <row r="8" spans="2:22" s="7" customFormat="1" ht="12.75" customHeight="1"/>
    <row r="9" spans="2:22" s="7" customFormat="1" ht="21.75" customHeight="1">
      <c r="B9" s="253" t="s">
        <v>5</v>
      </c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</row>
    <row r="10" spans="2:22" s="7" customFormat="1" ht="19.5" customHeight="1">
      <c r="B10" s="251" t="s">
        <v>13</v>
      </c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2" t="s">
        <v>14</v>
      </c>
      <c r="N10" s="252"/>
      <c r="O10" s="252"/>
      <c r="P10" s="252"/>
      <c r="Q10" s="252"/>
      <c r="R10" s="252"/>
      <c r="S10" s="230" t="s">
        <v>19</v>
      </c>
      <c r="T10" s="230"/>
      <c r="U10" s="230"/>
      <c r="V10" s="230"/>
    </row>
    <row r="11" spans="2:22" s="7" customFormat="1" ht="21.75" customHeight="1">
      <c r="B11" s="231" t="s">
        <v>6</v>
      </c>
      <c r="C11" s="232" t="s">
        <v>9</v>
      </c>
      <c r="D11" s="233" t="s">
        <v>22</v>
      </c>
      <c r="E11" s="235" t="s">
        <v>8</v>
      </c>
      <c r="F11" s="236" t="s">
        <v>10</v>
      </c>
      <c r="G11" s="236"/>
      <c r="H11" s="237" t="s">
        <v>29</v>
      </c>
      <c r="I11" s="238"/>
      <c r="J11" s="239" t="s">
        <v>12</v>
      </c>
      <c r="K11" s="239" t="s">
        <v>7</v>
      </c>
      <c r="L11" s="232" t="s">
        <v>36</v>
      </c>
      <c r="M11" s="241" t="s">
        <v>15</v>
      </c>
      <c r="N11" s="240" t="s">
        <v>16</v>
      </c>
      <c r="O11" s="254" t="s">
        <v>28</v>
      </c>
      <c r="P11" s="240" t="s">
        <v>21</v>
      </c>
      <c r="Q11" s="240" t="s">
        <v>18</v>
      </c>
      <c r="R11" s="240" t="s">
        <v>17</v>
      </c>
      <c r="S11" s="236" t="s">
        <v>10</v>
      </c>
      <c r="T11" s="236"/>
      <c r="U11" s="241" t="s">
        <v>23</v>
      </c>
      <c r="V11" s="241" t="s">
        <v>20</v>
      </c>
    </row>
    <row r="12" spans="2:22" s="7" customFormat="1" ht="46.5" customHeight="1">
      <c r="B12" s="231"/>
      <c r="C12" s="232"/>
      <c r="D12" s="234"/>
      <c r="E12" s="235"/>
      <c r="F12" s="29" t="s">
        <v>11</v>
      </c>
      <c r="G12" s="29" t="s">
        <v>0</v>
      </c>
      <c r="H12" s="27" t="s">
        <v>30</v>
      </c>
      <c r="I12" s="27" t="s">
        <v>31</v>
      </c>
      <c r="J12" s="239"/>
      <c r="K12" s="239"/>
      <c r="L12" s="232"/>
      <c r="M12" s="241"/>
      <c r="N12" s="240"/>
      <c r="O12" s="255"/>
      <c r="P12" s="240"/>
      <c r="Q12" s="240"/>
      <c r="R12" s="240"/>
      <c r="S12" s="8" t="s">
        <v>11</v>
      </c>
      <c r="T12" s="8" t="s">
        <v>0</v>
      </c>
      <c r="U12" s="241"/>
      <c r="V12" s="241"/>
    </row>
    <row r="13" spans="2:22" s="7" customFormat="1" ht="18">
      <c r="B13" s="9">
        <v>1</v>
      </c>
      <c r="C13" s="10"/>
      <c r="D13" s="10"/>
      <c r="E13" s="10"/>
      <c r="F13" s="10"/>
      <c r="G13" s="10"/>
      <c r="H13" s="10"/>
      <c r="I13" s="10"/>
      <c r="J13" s="11">
        <f>B13*C13*E13*F13*G13</f>
        <v>0</v>
      </c>
      <c r="K13" s="11" t="str">
        <f>IF(J13&gt;=72000,"CRITICO",IF(J13&gt;=13440,"IMPORTANTE",IF(J13&gt;=2500,"MODERADO",IF(J13&gt;=18,"TOLERADO","NO SIGNIFICATIVO"))))</f>
        <v>NO SIGNIFICATIVO</v>
      </c>
      <c r="L13" s="10"/>
      <c r="M13" s="12"/>
      <c r="N13" s="13"/>
      <c r="O13" s="13"/>
      <c r="P13" s="13"/>
      <c r="Q13" s="13"/>
      <c r="R13" s="13"/>
      <c r="S13" s="10"/>
      <c r="T13" s="10"/>
      <c r="U13" s="11">
        <f>P13*Q13*R13*S13*T13</f>
        <v>0</v>
      </c>
      <c r="V13" s="11" t="str">
        <f>IF(U13&gt;=72000,"CRITICO",IF(U13&gt;=13440,"IMPORTANTE",IF(U13&gt;=2500,"MODERADO",IF(U13&gt;=18,"TOLERADO","NO SIGNIFICATIVO"))))</f>
        <v>NO SIGNIFICATIVO</v>
      </c>
    </row>
    <row r="14" spans="2:22" s="7" customFormat="1" ht="18">
      <c r="B14" s="9">
        <v>2</v>
      </c>
      <c r="C14" s="10"/>
      <c r="D14" s="10"/>
      <c r="E14" s="10"/>
      <c r="F14" s="10"/>
      <c r="G14" s="10"/>
      <c r="H14" s="10"/>
      <c r="I14" s="10"/>
      <c r="J14" s="11">
        <f t="shared" ref="J14:J15" si="0">B14*C14*E14*F14*G14</f>
        <v>0</v>
      </c>
      <c r="K14" s="11" t="str">
        <f t="shared" ref="K14:K21" si="1">IF(J14&gt;=72000,"CRITICO",IF(J14&gt;=13440,"IMPORTANTE",IF(J14&gt;=2500,"MODERADO",IF(J14&gt;=18,"TOLERADO","NO SIGNIFICATIVO"))))</f>
        <v>NO SIGNIFICATIVO</v>
      </c>
      <c r="L14" s="10"/>
      <c r="M14" s="12"/>
      <c r="N14" s="13"/>
      <c r="O14" s="13"/>
      <c r="P14" s="13"/>
      <c r="Q14" s="13"/>
      <c r="R14" s="13"/>
      <c r="S14" s="10"/>
      <c r="T14" s="10"/>
      <c r="U14" s="11">
        <f t="shared" ref="U14:U21" si="2">P14*Q14*R14*S14*T14</f>
        <v>0</v>
      </c>
      <c r="V14" s="11" t="str">
        <f t="shared" ref="V14:V21" si="3">IF(U14&gt;=72000,"CRITICO",IF(U14&gt;=13440,"IMPORTANTE",IF(U14&gt;=2500,"MODERADO",IF(U14&gt;=18,"TOLERADO","NO SIGNIFICATIVO"))))</f>
        <v>NO SIGNIFICATIVO</v>
      </c>
    </row>
    <row r="15" spans="2:22" s="7" customFormat="1" ht="36">
      <c r="B15" s="9">
        <v>3</v>
      </c>
      <c r="C15" s="10"/>
      <c r="D15" s="10"/>
      <c r="E15" s="10" t="s">
        <v>32</v>
      </c>
      <c r="F15" s="10"/>
      <c r="G15" s="10"/>
      <c r="H15" s="10" t="s">
        <v>33</v>
      </c>
      <c r="I15" s="10" t="s">
        <v>33</v>
      </c>
      <c r="J15" s="11" t="e">
        <f t="shared" si="0"/>
        <v>#VALUE!</v>
      </c>
      <c r="K15" s="11" t="e">
        <f t="shared" si="1"/>
        <v>#VALUE!</v>
      </c>
      <c r="L15" s="10"/>
      <c r="M15" s="12"/>
      <c r="N15" s="13"/>
      <c r="O15" s="13"/>
      <c r="P15" s="13"/>
      <c r="Q15" s="13"/>
      <c r="R15" s="13"/>
      <c r="S15" s="10"/>
      <c r="T15" s="10"/>
      <c r="U15" s="11">
        <f t="shared" si="2"/>
        <v>0</v>
      </c>
      <c r="V15" s="11" t="str">
        <f t="shared" si="3"/>
        <v>NO SIGNIFICATIVO</v>
      </c>
    </row>
    <row r="16" spans="2:22" s="7" customFormat="1" ht="18">
      <c r="B16" s="9">
        <v>4</v>
      </c>
      <c r="C16" s="10"/>
      <c r="D16" s="10"/>
      <c r="E16" s="10"/>
      <c r="F16" s="10"/>
      <c r="G16" s="10"/>
      <c r="H16" s="10"/>
      <c r="I16" s="10"/>
      <c r="J16" s="11">
        <f>B16*C16*E16*F16*G16</f>
        <v>0</v>
      </c>
      <c r="K16" s="11" t="str">
        <f t="shared" si="1"/>
        <v>NO SIGNIFICATIVO</v>
      </c>
      <c r="L16" s="10"/>
      <c r="M16" s="12"/>
      <c r="N16" s="13"/>
      <c r="O16" s="13"/>
      <c r="P16" s="13"/>
      <c r="Q16" s="13"/>
      <c r="R16" s="13"/>
      <c r="S16" s="10"/>
      <c r="T16" s="10"/>
      <c r="U16" s="11">
        <f>P16*Q16*R16*S16*T16</f>
        <v>0</v>
      </c>
      <c r="V16" s="11" t="str">
        <f t="shared" si="3"/>
        <v>NO SIGNIFICATIVO</v>
      </c>
    </row>
    <row r="17" spans="2:22" s="7" customFormat="1" ht="18">
      <c r="B17" s="14">
        <v>5</v>
      </c>
      <c r="C17" s="10"/>
      <c r="D17" s="10"/>
      <c r="E17" s="10"/>
      <c r="F17" s="10"/>
      <c r="G17" s="10"/>
      <c r="H17" s="10"/>
      <c r="I17" s="10"/>
      <c r="J17" s="11">
        <f t="shared" ref="J17:J21" si="4">B17*C17*E17*F17*G17</f>
        <v>0</v>
      </c>
      <c r="K17" s="11" t="str">
        <f t="shared" si="1"/>
        <v>NO SIGNIFICATIVO</v>
      </c>
      <c r="L17" s="10"/>
      <c r="M17" s="12"/>
      <c r="N17" s="13"/>
      <c r="O17" s="13"/>
      <c r="P17" s="13"/>
      <c r="Q17" s="13"/>
      <c r="R17" s="13"/>
      <c r="S17" s="10"/>
      <c r="T17" s="10"/>
      <c r="U17" s="11">
        <f t="shared" si="2"/>
        <v>0</v>
      </c>
      <c r="V17" s="11" t="str">
        <f t="shared" si="3"/>
        <v>NO SIGNIFICATIVO</v>
      </c>
    </row>
    <row r="18" spans="2:22" ht="18">
      <c r="B18" s="14">
        <v>6</v>
      </c>
      <c r="C18" s="10"/>
      <c r="D18" s="10"/>
      <c r="E18" s="10"/>
      <c r="F18" s="10"/>
      <c r="G18" s="10"/>
      <c r="H18" s="10"/>
      <c r="I18" s="10"/>
      <c r="J18" s="11">
        <f t="shared" si="4"/>
        <v>0</v>
      </c>
      <c r="K18" s="11" t="str">
        <f t="shared" si="1"/>
        <v>NO SIGNIFICATIVO</v>
      </c>
      <c r="L18" s="10"/>
      <c r="M18" s="12"/>
      <c r="N18" s="13"/>
      <c r="O18" s="13"/>
      <c r="P18" s="13"/>
      <c r="Q18" s="13"/>
      <c r="R18" s="13"/>
      <c r="S18" s="10"/>
      <c r="T18" s="10"/>
      <c r="U18" s="11">
        <f t="shared" si="2"/>
        <v>0</v>
      </c>
      <c r="V18" s="11" t="str">
        <f t="shared" si="3"/>
        <v>NO SIGNIFICATIVO</v>
      </c>
    </row>
    <row r="19" spans="2:22" ht="18">
      <c r="B19" s="14">
        <v>7</v>
      </c>
      <c r="C19" s="10"/>
      <c r="D19" s="10"/>
      <c r="E19" s="10"/>
      <c r="F19" s="10"/>
      <c r="G19" s="10"/>
      <c r="H19" s="10"/>
      <c r="I19" s="10"/>
      <c r="J19" s="11">
        <f t="shared" si="4"/>
        <v>0</v>
      </c>
      <c r="K19" s="11" t="str">
        <f t="shared" si="1"/>
        <v>NO SIGNIFICATIVO</v>
      </c>
      <c r="L19" s="10"/>
      <c r="M19" s="12"/>
      <c r="N19" s="13"/>
      <c r="O19" s="13"/>
      <c r="P19" s="13"/>
      <c r="Q19" s="13"/>
      <c r="R19" s="13"/>
      <c r="S19" s="10"/>
      <c r="T19" s="10"/>
      <c r="U19" s="11">
        <f t="shared" si="2"/>
        <v>0</v>
      </c>
      <c r="V19" s="11" t="str">
        <f t="shared" si="3"/>
        <v>NO SIGNIFICATIVO</v>
      </c>
    </row>
    <row r="20" spans="2:22" ht="18">
      <c r="B20" s="14">
        <v>8</v>
      </c>
      <c r="C20" s="10"/>
      <c r="D20" s="10"/>
      <c r="E20" s="10"/>
      <c r="F20" s="10"/>
      <c r="G20" s="10"/>
      <c r="H20" s="10"/>
      <c r="I20" s="10"/>
      <c r="J20" s="11">
        <f t="shared" si="4"/>
        <v>0</v>
      </c>
      <c r="K20" s="11" t="str">
        <f t="shared" si="1"/>
        <v>NO SIGNIFICATIVO</v>
      </c>
      <c r="L20" s="10"/>
      <c r="M20" s="12"/>
      <c r="N20" s="13"/>
      <c r="O20" s="13"/>
      <c r="P20" s="13"/>
      <c r="Q20" s="13"/>
      <c r="R20" s="13"/>
      <c r="S20" s="10"/>
      <c r="T20" s="10"/>
      <c r="U20" s="11">
        <f t="shared" si="2"/>
        <v>0</v>
      </c>
      <c r="V20" s="11" t="str">
        <f t="shared" si="3"/>
        <v>NO SIGNIFICATIVO</v>
      </c>
    </row>
    <row r="21" spans="2:22" ht="18">
      <c r="B21" s="14">
        <v>9</v>
      </c>
      <c r="C21" s="10"/>
      <c r="D21" s="10"/>
      <c r="E21" s="10"/>
      <c r="F21" s="10"/>
      <c r="G21" s="10"/>
      <c r="H21" s="10"/>
      <c r="I21" s="10"/>
      <c r="J21" s="11">
        <f t="shared" si="4"/>
        <v>0</v>
      </c>
      <c r="K21" s="11" t="str">
        <f t="shared" si="1"/>
        <v>NO SIGNIFICATIVO</v>
      </c>
      <c r="L21" s="10"/>
      <c r="M21" s="12"/>
      <c r="N21" s="13"/>
      <c r="O21" s="13"/>
      <c r="P21" s="13"/>
      <c r="Q21" s="13"/>
      <c r="R21" s="13"/>
      <c r="S21" s="10"/>
      <c r="T21" s="10"/>
      <c r="U21" s="11">
        <f t="shared" si="2"/>
        <v>0</v>
      </c>
      <c r="V21" s="11" t="str">
        <f t="shared" si="3"/>
        <v>NO SIGNIFICATIVO</v>
      </c>
    </row>
    <row r="23" spans="2:22" ht="15">
      <c r="D23" s="15" t="s">
        <v>24</v>
      </c>
      <c r="E23" s="16"/>
      <c r="F23" s="16"/>
      <c r="G23" s="16"/>
      <c r="H23" s="16"/>
      <c r="I23" s="16"/>
      <c r="J23" s="242" t="s">
        <v>25</v>
      </c>
      <c r="K23" s="243"/>
      <c r="L23" s="243"/>
      <c r="M23" s="244"/>
      <c r="N23" s="17" t="s">
        <v>26</v>
      </c>
      <c r="O23" s="18"/>
      <c r="P23" s="18"/>
      <c r="Q23" s="18"/>
      <c r="R23" s="18"/>
      <c r="S23" s="19"/>
    </row>
    <row r="24" spans="2:22">
      <c r="D24" s="20"/>
      <c r="E24" s="21"/>
      <c r="F24" s="21"/>
      <c r="G24" s="21"/>
      <c r="H24" s="21"/>
      <c r="I24" s="21"/>
      <c r="J24" s="20"/>
      <c r="K24" s="21"/>
      <c r="L24" s="21"/>
      <c r="M24" s="21"/>
      <c r="N24" s="20"/>
      <c r="O24" s="21"/>
      <c r="P24" s="21"/>
      <c r="Q24" s="21"/>
      <c r="R24" s="21"/>
      <c r="S24" s="22"/>
    </row>
    <row r="25" spans="2:22">
      <c r="D25" s="20"/>
      <c r="E25" s="21"/>
      <c r="F25" s="21"/>
      <c r="G25" s="21"/>
      <c r="H25" s="21"/>
      <c r="I25" s="21"/>
      <c r="J25" s="20"/>
      <c r="K25" s="21"/>
      <c r="L25" s="21"/>
      <c r="M25" s="21"/>
      <c r="N25" s="20"/>
      <c r="O25" s="21"/>
      <c r="P25" s="21"/>
      <c r="Q25" s="21"/>
      <c r="R25" s="21"/>
      <c r="S25" s="22"/>
    </row>
    <row r="26" spans="2:22">
      <c r="D26" s="20"/>
      <c r="E26" s="21"/>
      <c r="F26" s="21"/>
      <c r="G26" s="21"/>
      <c r="H26" s="21"/>
      <c r="I26" s="21"/>
      <c r="J26" s="20"/>
      <c r="K26" s="21"/>
      <c r="L26" s="21"/>
      <c r="M26" s="21"/>
      <c r="N26" s="20"/>
      <c r="O26" s="21"/>
      <c r="P26" s="21"/>
      <c r="Q26" s="21"/>
      <c r="R26" s="21"/>
      <c r="S26" s="22"/>
    </row>
    <row r="27" spans="2:22">
      <c r="D27" s="20"/>
      <c r="E27" s="21"/>
      <c r="F27" s="21"/>
      <c r="G27" s="21"/>
      <c r="H27" s="21"/>
      <c r="I27" s="21"/>
      <c r="J27" s="20"/>
      <c r="K27" s="21"/>
      <c r="L27" s="21"/>
      <c r="M27" s="21"/>
      <c r="N27" s="20"/>
      <c r="O27" s="21"/>
      <c r="P27" s="21"/>
      <c r="Q27" s="21"/>
      <c r="R27" s="21"/>
      <c r="S27" s="22"/>
    </row>
    <row r="28" spans="2:22" ht="15">
      <c r="D28" s="23" t="s">
        <v>27</v>
      </c>
      <c r="E28" s="24"/>
      <c r="F28" s="24"/>
      <c r="G28" s="24"/>
      <c r="H28" s="24"/>
      <c r="I28" s="24"/>
      <c r="J28" s="23" t="s">
        <v>27</v>
      </c>
      <c r="K28" s="24"/>
      <c r="L28" s="24"/>
      <c r="M28" s="24"/>
      <c r="N28" s="23" t="s">
        <v>27</v>
      </c>
      <c r="O28" s="25"/>
      <c r="P28" s="24"/>
      <c r="Q28" s="24"/>
      <c r="R28" s="24"/>
      <c r="S28" s="26"/>
    </row>
  </sheetData>
  <mergeCells count="30">
    <mergeCell ref="P11:P12"/>
    <mergeCell ref="B4:D4"/>
    <mergeCell ref="B5:D5"/>
    <mergeCell ref="B6:D6"/>
    <mergeCell ref="B7:D7"/>
    <mergeCell ref="B10:L10"/>
    <mergeCell ref="M10:R10"/>
    <mergeCell ref="B9:V9"/>
    <mergeCell ref="O11:O12"/>
    <mergeCell ref="J23:M23"/>
    <mergeCell ref="K11:K12"/>
    <mergeCell ref="L11:L12"/>
    <mergeCell ref="M11:M12"/>
    <mergeCell ref="N11:N12"/>
    <mergeCell ref="B2:V2"/>
    <mergeCell ref="B3:V3"/>
    <mergeCell ref="U6:V6"/>
    <mergeCell ref="S10:V10"/>
    <mergeCell ref="B11:B12"/>
    <mergeCell ref="C11:C12"/>
    <mergeCell ref="D11:D12"/>
    <mergeCell ref="E11:E12"/>
    <mergeCell ref="F11:G11"/>
    <mergeCell ref="H11:I11"/>
    <mergeCell ref="J11:J12"/>
    <mergeCell ref="Q11:Q12"/>
    <mergeCell ref="R11:R12"/>
    <mergeCell ref="S11:T11"/>
    <mergeCell ref="U11:U12"/>
    <mergeCell ref="V11:V12"/>
  </mergeCells>
  <conditionalFormatting sqref="V16:V17 U14:U17">
    <cfRule type="containsText" dxfId="69" priority="66" operator="containsText" text="CRITICO">
      <formula>NOT(ISERROR(SEARCH("CRITICO",U14)))</formula>
    </cfRule>
    <cfRule type="containsText" dxfId="68" priority="67" operator="containsText" text="IMPORTANTE">
      <formula>NOT(ISERROR(SEARCH("IMPORTANTE",U14)))</formula>
    </cfRule>
    <cfRule type="containsText" dxfId="67" priority="68" operator="containsText" text="MODERADO">
      <formula>NOT(ISERROR(SEARCH("MODERADO",U14)))</formula>
    </cfRule>
    <cfRule type="containsText" dxfId="66" priority="69" operator="containsText" text="TOLERADO">
      <formula>NOT(ISERROR(SEARCH("TOLERADO",U14)))</formula>
    </cfRule>
    <cfRule type="containsText" dxfId="65" priority="70" operator="containsText" text="NO SIGNIFICATIVO">
      <formula>NOT(ISERROR(SEARCH("NO SIGNIFICATIVO",U14)))</formula>
    </cfRule>
  </conditionalFormatting>
  <conditionalFormatting sqref="V13:V21">
    <cfRule type="containsText" dxfId="64" priority="61" operator="containsText" text="CRITICO">
      <formula>NOT(ISERROR(SEARCH("CRITICO",V13)))</formula>
    </cfRule>
    <cfRule type="containsText" dxfId="63" priority="62" operator="containsText" text="IMPORTANTE">
      <formula>NOT(ISERROR(SEARCH("IMPORTANTE",V13)))</formula>
    </cfRule>
    <cfRule type="containsText" dxfId="62" priority="63" operator="containsText" text="MODERADO">
      <formula>NOT(ISERROR(SEARCH("MODERADO",V13)))</formula>
    </cfRule>
    <cfRule type="containsText" dxfId="61" priority="64" operator="containsText" text="TOLERADO">
      <formula>NOT(ISERROR(SEARCH("TOLERADO",V13)))</formula>
    </cfRule>
    <cfRule type="containsText" dxfId="60" priority="65" operator="containsText" text="NO SIGNIFICATIVO">
      <formula>NOT(ISERROR(SEARCH("NO SIGNIFICATIVO",V13)))</formula>
    </cfRule>
  </conditionalFormatting>
  <conditionalFormatting sqref="U18:V18">
    <cfRule type="containsText" dxfId="59" priority="56" operator="containsText" text="CRITICO">
      <formula>NOT(ISERROR(SEARCH("CRITICO",U18)))</formula>
    </cfRule>
    <cfRule type="containsText" dxfId="58" priority="57" operator="containsText" text="IMPORTANTE">
      <formula>NOT(ISERROR(SEARCH("IMPORTANTE",U18)))</formula>
    </cfRule>
    <cfRule type="containsText" dxfId="57" priority="58" operator="containsText" text="MODERADO">
      <formula>NOT(ISERROR(SEARCH("MODERADO",U18)))</formula>
    </cfRule>
    <cfRule type="containsText" dxfId="56" priority="59" operator="containsText" text="TOLERADO">
      <formula>NOT(ISERROR(SEARCH("TOLERADO",U18)))</formula>
    </cfRule>
    <cfRule type="containsText" dxfId="55" priority="60" operator="containsText" text="NO SIGNIFICATIVO">
      <formula>NOT(ISERROR(SEARCH("NO SIGNIFICATIVO",U18)))</formula>
    </cfRule>
  </conditionalFormatting>
  <conditionalFormatting sqref="U19:V19">
    <cfRule type="containsText" dxfId="54" priority="51" operator="containsText" text="CRITICO">
      <formula>NOT(ISERROR(SEARCH("CRITICO",U19)))</formula>
    </cfRule>
    <cfRule type="containsText" dxfId="53" priority="52" operator="containsText" text="IMPORTANTE">
      <formula>NOT(ISERROR(SEARCH("IMPORTANTE",U19)))</formula>
    </cfRule>
    <cfRule type="containsText" dxfId="52" priority="53" operator="containsText" text="MODERADO">
      <formula>NOT(ISERROR(SEARCH("MODERADO",U19)))</formula>
    </cfRule>
    <cfRule type="containsText" dxfId="51" priority="54" operator="containsText" text="TOLERADO">
      <formula>NOT(ISERROR(SEARCH("TOLERADO",U19)))</formula>
    </cfRule>
    <cfRule type="containsText" dxfId="50" priority="55" operator="containsText" text="NO SIGNIFICATIVO">
      <formula>NOT(ISERROR(SEARCH("NO SIGNIFICATIVO",U19)))</formula>
    </cfRule>
  </conditionalFormatting>
  <conditionalFormatting sqref="U20:V20">
    <cfRule type="containsText" dxfId="49" priority="46" operator="containsText" text="CRITICO">
      <formula>NOT(ISERROR(SEARCH("CRITICO",U20)))</formula>
    </cfRule>
    <cfRule type="containsText" dxfId="48" priority="47" operator="containsText" text="IMPORTANTE">
      <formula>NOT(ISERROR(SEARCH("IMPORTANTE",U20)))</formula>
    </cfRule>
    <cfRule type="containsText" dxfId="47" priority="48" operator="containsText" text="MODERADO">
      <formula>NOT(ISERROR(SEARCH("MODERADO",U20)))</formula>
    </cfRule>
    <cfRule type="containsText" dxfId="46" priority="49" operator="containsText" text="TOLERADO">
      <formula>NOT(ISERROR(SEARCH("TOLERADO",U20)))</formula>
    </cfRule>
    <cfRule type="containsText" dxfId="45" priority="50" operator="containsText" text="NO SIGNIFICATIVO">
      <formula>NOT(ISERROR(SEARCH("NO SIGNIFICATIVO",U20)))</formula>
    </cfRule>
  </conditionalFormatting>
  <conditionalFormatting sqref="U21:V21">
    <cfRule type="containsText" dxfId="44" priority="41" operator="containsText" text="CRITICO">
      <formula>NOT(ISERROR(SEARCH("CRITICO",U21)))</formula>
    </cfRule>
    <cfRule type="containsText" dxfId="43" priority="42" operator="containsText" text="IMPORTANTE">
      <formula>NOT(ISERROR(SEARCH("IMPORTANTE",U21)))</formula>
    </cfRule>
    <cfRule type="containsText" dxfId="42" priority="43" operator="containsText" text="MODERADO">
      <formula>NOT(ISERROR(SEARCH("MODERADO",U21)))</formula>
    </cfRule>
    <cfRule type="containsText" dxfId="41" priority="44" operator="containsText" text="TOLERADO">
      <formula>NOT(ISERROR(SEARCH("TOLERADO",U21)))</formula>
    </cfRule>
    <cfRule type="containsText" dxfId="40" priority="45" operator="containsText" text="NO SIGNIFICATIVO">
      <formula>NOT(ISERROR(SEARCH("NO SIGNIFICATIVO",U21)))</formula>
    </cfRule>
  </conditionalFormatting>
  <conditionalFormatting sqref="U13:U21">
    <cfRule type="containsText" dxfId="39" priority="36" operator="containsText" text="CRITICO">
      <formula>NOT(ISERROR(SEARCH("CRITICO",U13)))</formula>
    </cfRule>
    <cfRule type="containsText" dxfId="38" priority="37" operator="containsText" text="IMPORTANTE">
      <formula>NOT(ISERROR(SEARCH("IMPORTANTE",U13)))</formula>
    </cfRule>
    <cfRule type="containsText" dxfId="37" priority="38" operator="containsText" text="MODERADO">
      <formula>NOT(ISERROR(SEARCH("MODERADO",U13)))</formula>
    </cfRule>
    <cfRule type="containsText" dxfId="36" priority="39" operator="containsText" text="TOLERADO">
      <formula>NOT(ISERROR(SEARCH("TOLERADO",U13)))</formula>
    </cfRule>
    <cfRule type="containsText" dxfId="35" priority="40" operator="containsText" text="NO SIGNIFICATIVO">
      <formula>NOT(ISERROR(SEARCH("NO SIGNIFICATIVO",U13)))</formula>
    </cfRule>
  </conditionalFormatting>
  <conditionalFormatting sqref="K16:K17 J14:J17">
    <cfRule type="containsText" dxfId="34" priority="31" operator="containsText" text="CRITICO">
      <formula>NOT(ISERROR(SEARCH("CRITICO",J14)))</formula>
    </cfRule>
    <cfRule type="containsText" dxfId="33" priority="32" operator="containsText" text="IMPORTANTE">
      <formula>NOT(ISERROR(SEARCH("IMPORTANTE",J14)))</formula>
    </cfRule>
    <cfRule type="containsText" dxfId="32" priority="33" operator="containsText" text="MODERADO">
      <formula>NOT(ISERROR(SEARCH("MODERADO",J14)))</formula>
    </cfRule>
    <cfRule type="containsText" dxfId="31" priority="34" operator="containsText" text="TOLERADO">
      <formula>NOT(ISERROR(SEARCH("TOLERADO",J14)))</formula>
    </cfRule>
    <cfRule type="containsText" dxfId="30" priority="35" operator="containsText" text="NO SIGNIFICATIVO">
      <formula>NOT(ISERROR(SEARCH("NO SIGNIFICATIVO",J14)))</formula>
    </cfRule>
  </conditionalFormatting>
  <conditionalFormatting sqref="K13:K21">
    <cfRule type="containsText" dxfId="29" priority="26" operator="containsText" text="CRITICO">
      <formula>NOT(ISERROR(SEARCH("CRITICO",K13)))</formula>
    </cfRule>
    <cfRule type="containsText" dxfId="28" priority="27" operator="containsText" text="IMPORTANTE">
      <formula>NOT(ISERROR(SEARCH("IMPORTANTE",K13)))</formula>
    </cfRule>
    <cfRule type="containsText" dxfId="27" priority="28" operator="containsText" text="MODERADO">
      <formula>NOT(ISERROR(SEARCH("MODERADO",K13)))</formula>
    </cfRule>
    <cfRule type="containsText" dxfId="26" priority="29" operator="containsText" text="TOLERADO">
      <formula>NOT(ISERROR(SEARCH("TOLERADO",K13)))</formula>
    </cfRule>
    <cfRule type="containsText" dxfId="25" priority="30" operator="containsText" text="NO SIGNIFICATIVO">
      <formula>NOT(ISERROR(SEARCH("NO SIGNIFICATIVO",K13)))</formula>
    </cfRule>
  </conditionalFormatting>
  <conditionalFormatting sqref="J18:K18">
    <cfRule type="containsText" dxfId="24" priority="21" operator="containsText" text="CRITICO">
      <formula>NOT(ISERROR(SEARCH("CRITICO",J18)))</formula>
    </cfRule>
    <cfRule type="containsText" dxfId="23" priority="22" operator="containsText" text="IMPORTANTE">
      <formula>NOT(ISERROR(SEARCH("IMPORTANTE",J18)))</formula>
    </cfRule>
    <cfRule type="containsText" dxfId="22" priority="23" operator="containsText" text="MODERADO">
      <formula>NOT(ISERROR(SEARCH("MODERADO",J18)))</formula>
    </cfRule>
    <cfRule type="containsText" dxfId="21" priority="24" operator="containsText" text="TOLERADO">
      <formula>NOT(ISERROR(SEARCH("TOLERADO",J18)))</formula>
    </cfRule>
    <cfRule type="containsText" dxfId="20" priority="25" operator="containsText" text="NO SIGNIFICATIVO">
      <formula>NOT(ISERROR(SEARCH("NO SIGNIFICATIVO",J18)))</formula>
    </cfRule>
  </conditionalFormatting>
  <conditionalFormatting sqref="J19:K19">
    <cfRule type="containsText" dxfId="19" priority="16" operator="containsText" text="CRITICO">
      <formula>NOT(ISERROR(SEARCH("CRITICO",J19)))</formula>
    </cfRule>
    <cfRule type="containsText" dxfId="18" priority="17" operator="containsText" text="IMPORTANTE">
      <formula>NOT(ISERROR(SEARCH("IMPORTANTE",J19)))</formula>
    </cfRule>
    <cfRule type="containsText" dxfId="17" priority="18" operator="containsText" text="MODERADO">
      <formula>NOT(ISERROR(SEARCH("MODERADO",J19)))</formula>
    </cfRule>
    <cfRule type="containsText" dxfId="16" priority="19" operator="containsText" text="TOLERADO">
      <formula>NOT(ISERROR(SEARCH("TOLERADO",J19)))</formula>
    </cfRule>
    <cfRule type="containsText" dxfId="15" priority="20" operator="containsText" text="NO SIGNIFICATIVO">
      <formula>NOT(ISERROR(SEARCH("NO SIGNIFICATIVO",J19)))</formula>
    </cfRule>
  </conditionalFormatting>
  <conditionalFormatting sqref="J20:K20">
    <cfRule type="containsText" dxfId="14" priority="11" operator="containsText" text="CRITICO">
      <formula>NOT(ISERROR(SEARCH("CRITICO",J20)))</formula>
    </cfRule>
    <cfRule type="containsText" dxfId="13" priority="12" operator="containsText" text="IMPORTANTE">
      <formula>NOT(ISERROR(SEARCH("IMPORTANTE",J20)))</formula>
    </cfRule>
    <cfRule type="containsText" dxfId="12" priority="13" operator="containsText" text="MODERADO">
      <formula>NOT(ISERROR(SEARCH("MODERADO",J20)))</formula>
    </cfRule>
    <cfRule type="containsText" dxfId="11" priority="14" operator="containsText" text="TOLERADO">
      <formula>NOT(ISERROR(SEARCH("TOLERADO",J20)))</formula>
    </cfRule>
    <cfRule type="containsText" dxfId="10" priority="15" operator="containsText" text="NO SIGNIFICATIVO">
      <formula>NOT(ISERROR(SEARCH("NO SIGNIFICATIVO",J20)))</formula>
    </cfRule>
  </conditionalFormatting>
  <conditionalFormatting sqref="J21:K21">
    <cfRule type="containsText" dxfId="9" priority="6" operator="containsText" text="CRITICO">
      <formula>NOT(ISERROR(SEARCH("CRITICO",J21)))</formula>
    </cfRule>
    <cfRule type="containsText" dxfId="8" priority="7" operator="containsText" text="IMPORTANTE">
      <formula>NOT(ISERROR(SEARCH("IMPORTANTE",J21)))</formula>
    </cfRule>
    <cfRule type="containsText" dxfId="7" priority="8" operator="containsText" text="MODERADO">
      <formula>NOT(ISERROR(SEARCH("MODERADO",J21)))</formula>
    </cfRule>
    <cfRule type="containsText" dxfId="6" priority="9" operator="containsText" text="TOLERADO">
      <formula>NOT(ISERROR(SEARCH("TOLERADO",J21)))</formula>
    </cfRule>
    <cfRule type="containsText" dxfId="5" priority="10" operator="containsText" text="NO SIGNIFICATIVO">
      <formula>NOT(ISERROR(SEARCH("NO SIGNIFICATIVO",J21)))</formula>
    </cfRule>
  </conditionalFormatting>
  <conditionalFormatting sqref="J13:J21">
    <cfRule type="containsText" dxfId="4" priority="1" operator="containsText" text="CRITICO">
      <formula>NOT(ISERROR(SEARCH("CRITICO",J13)))</formula>
    </cfRule>
    <cfRule type="containsText" dxfId="3" priority="2" operator="containsText" text="IMPORTANTE">
      <formula>NOT(ISERROR(SEARCH("IMPORTANTE",J13)))</formula>
    </cfRule>
    <cfRule type="containsText" dxfId="2" priority="3" operator="containsText" text="MODERADO">
      <formula>NOT(ISERROR(SEARCH("MODERADO",J13)))</formula>
    </cfRule>
    <cfRule type="containsText" dxfId="1" priority="4" operator="containsText" text="TOLERADO">
      <formula>NOT(ISERROR(SEARCH("TOLERADO",J13)))</formula>
    </cfRule>
    <cfRule type="containsText" dxfId="0" priority="5" operator="containsText" text="NO SIGNIFICATIVO">
      <formula>NOT(ISERROR(SEARCH("NO SIGNIFICATIVO",J13)))</formula>
    </cfRule>
  </conditionalFormatting>
  <dataValidations count="1">
    <dataValidation type="list" allowBlank="1" showInputMessage="1" showErrorMessage="1" sqref="M13:M21" xr:uid="{00000000-0002-0000-0400-000000000000}">
      <formula1>"Reducir, Aceptar, Evitar,Transferir"</formula1>
    </dataValidation>
  </dataValidations>
  <hyperlinks>
    <hyperlink ref="F12" location="PROBABILIDAD!A1" display="PROBABILIDAD" xr:uid="{00000000-0004-0000-0400-000000000000}"/>
    <hyperlink ref="G12" location="IMPACTO!A1" display="IMPACTO" xr:uid="{00000000-0004-0000-0400-000001000000}"/>
    <hyperlink ref="O11:O12" location="'TIPOS DE CONTROLES'!A1" display="TIPO DE CONTROL" xr:uid="{00000000-0004-0000-0400-000002000000}"/>
    <hyperlink ref="M11:M12" location="'ESTRATEGIAS PARA EL TRATAMIENTO'!A1" display="ESTRATEGIA PARA EL TRATAMIENTO DEL RIESGO" xr:uid="{00000000-0004-0000-0400-000003000000}"/>
    <hyperlink ref="S12" location="PROBABILIDAD!A1" display="PROBABILIDAD" xr:uid="{00000000-0004-0000-0400-000004000000}"/>
    <hyperlink ref="T12" location="IMPACTO!A1" display="IMPACTO" xr:uid="{00000000-0004-0000-0400-000005000000}"/>
    <hyperlink ref="D11:D12" location="'TIPOS DE RIESGOS'!A1" display="TIPO DE RIESGO" xr:uid="{00000000-0004-0000-0400-000006000000}"/>
    <hyperlink ref="J11:J12" location="'MAPA DE CALOR'!A1" display="CALCULO DEL NIVEL DE RIESGO " xr:uid="{00000000-0004-0000-0400-000007000000}"/>
    <hyperlink ref="K11:K12" location="'NIVELES DE RIESGO'!A1" display="EVALUACION DEL RIESGO" xr:uid="{00000000-0004-0000-0400-000008000000}"/>
    <hyperlink ref="U11:U12" location="'MAPA DE CALOR'!A1" display="CALCULO DEL NIVEL DE RIESGO RESIDUAL" xr:uid="{00000000-0004-0000-0400-000009000000}"/>
    <hyperlink ref="V11:V12" location="'NIVELES DE RIESGO'!A1" display="EVALUACION DEL RIESGO RESIDUAL" xr:uid="{00000000-0004-0000-0400-00000A000000}"/>
  </hyperlink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IDENT, ANA Y EVAL DE RIE</vt:lpstr>
      <vt:lpstr>Organización</vt:lpstr>
      <vt:lpstr>Metodología</vt:lpstr>
      <vt:lpstr>MULTIPLICACION</vt:lpstr>
      <vt:lpstr>EVALUACION Y TRATAMIENTO DE (2</vt:lpstr>
      <vt:lpstr>'IDENT, ANA Y EVAL DE RIE'!Área_de_impresión</vt:lpstr>
      <vt:lpstr>Organización!Área_de_impresión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OP-FANNY</dc:creator>
  <cp:lastModifiedBy>SEG-VIRYILIA</cp:lastModifiedBy>
  <cp:lastPrinted>2021-03-13T03:14:18Z</cp:lastPrinted>
  <dcterms:created xsi:type="dcterms:W3CDTF">2015-12-11T14:28:26Z</dcterms:created>
  <dcterms:modified xsi:type="dcterms:W3CDTF">2023-01-16T13:25:21Z</dcterms:modified>
</cp:coreProperties>
</file>